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user\Documents\carpeta sin título\Documents\IDIPRON\Evidencias contrato César Diaz\Formulación de Riesgos de Corrupción AÑO 2026\"/>
    </mc:Choice>
  </mc:AlternateContent>
  <xr:revisionPtr revIDLastSave="0" documentId="13_ncr:1_{E657DC35-4C29-4154-92C6-CB37DECF1D85}" xr6:coauthVersionLast="47" xr6:coauthVersionMax="47" xr10:uidLastSave="{00000000-0000-0000-0000-000000000000}"/>
  <bookViews>
    <workbookView xWindow="-108" yWindow="-108" windowWidth="23256" windowHeight="12456" tabRatio="949" firstSheet="1" activeTab="4" xr2:uid="{00000000-000D-0000-FFFF-FFFF00000000}"/>
  </bookViews>
  <sheets>
    <sheet name="Datos" sheetId="1" state="hidden" r:id="rId1"/>
    <sheet name="Riesgo 1" sheetId="3" r:id="rId2"/>
    <sheet name="Riesgo 2" sheetId="6" r:id="rId3"/>
    <sheet name="Riesgo 3" sheetId="8" r:id="rId4"/>
    <sheet name="Riesgo 4" sheetId="10" r:id="rId5"/>
    <sheet name="Instructivo" sheetId="2" r:id="rId6"/>
    <sheet name="ENCUESTA DE IMPACTO R1" sheetId="5" r:id="rId7"/>
    <sheet name="ENCUESTA DE IMPACTO R2" sheetId="7" r:id="rId8"/>
    <sheet name="ENCUESTA DE IMPACTO R3" sheetId="9" r:id="rId9"/>
    <sheet name="ENCUESTA DE IMPACTO R4 " sheetId="11"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5" roundtripDataChecksum="TO5Njb1ymRmfSvPgHac4biArCwbEW0Zh7zPoSh1tALs="/>
    </ext>
  </extLst>
</workbook>
</file>

<file path=xl/calcChain.xml><?xml version="1.0" encoding="utf-8"?>
<calcChain xmlns="http://schemas.openxmlformats.org/spreadsheetml/2006/main">
  <c r="Q59" i="10" l="1"/>
  <c r="Q58" i="10"/>
  <c r="Q57" i="10"/>
  <c r="Q56" i="10"/>
  <c r="Q55" i="10"/>
  <c r="Q54" i="10"/>
  <c r="Q53" i="10"/>
  <c r="Q52" i="10"/>
  <c r="Q51" i="10"/>
  <c r="Q50" i="10"/>
  <c r="Q49" i="10"/>
  <c r="Q48" i="10"/>
  <c r="Q47" i="10"/>
  <c r="Q46" i="10"/>
  <c r="Q45" i="10"/>
  <c r="Q44" i="10"/>
  <c r="Q43" i="10"/>
  <c r="Q42" i="10"/>
  <c r="Q41" i="10"/>
  <c r="Q40" i="10"/>
  <c r="Q39" i="10"/>
  <c r="Q38" i="10"/>
  <c r="Q37" i="10"/>
  <c r="Q36" i="10"/>
  <c r="Q35" i="10"/>
  <c r="Q34" i="10"/>
  <c r="Q33" i="10"/>
  <c r="Q32" i="10"/>
  <c r="Q31" i="10"/>
  <c r="Q30" i="10"/>
  <c r="Q29" i="10"/>
  <c r="Q28" i="10"/>
  <c r="Q27" i="10"/>
  <c r="Q26" i="10"/>
  <c r="Q25" i="10"/>
  <c r="Q24" i="10"/>
  <c r="Q23" i="10"/>
  <c r="Q22" i="10"/>
  <c r="Q21" i="10"/>
  <c r="Q20" i="10"/>
  <c r="Q19" i="10"/>
  <c r="Q18" i="10"/>
  <c r="G18" i="10"/>
  <c r="H18" i="10" s="1"/>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G18" i="8"/>
  <c r="H18" i="8" s="1"/>
  <c r="Q59" i="6"/>
  <c r="Q58" i="6"/>
  <c r="Q57" i="6"/>
  <c r="Q56" i="6"/>
  <c r="Q55" i="6"/>
  <c r="Q54" i="6"/>
  <c r="Q53" i="6"/>
  <c r="Q52" i="6"/>
  <c r="Q51" i="6"/>
  <c r="Q50" i="6"/>
  <c r="Q49" i="6"/>
  <c r="Q48" i="6"/>
  <c r="Q47" i="6"/>
  <c r="Q46" i="6"/>
  <c r="Q45" i="6"/>
  <c r="Q44" i="6"/>
  <c r="Q43" i="6"/>
  <c r="Q42" i="6"/>
  <c r="Q41" i="6"/>
  <c r="Q40" i="6"/>
  <c r="Q39" i="6"/>
  <c r="Q38" i="6"/>
  <c r="Q37" i="6"/>
  <c r="Q36" i="6"/>
  <c r="Q35" i="6"/>
  <c r="Q34" i="6"/>
  <c r="Q33" i="6"/>
  <c r="Q32" i="6"/>
  <c r="Q31" i="6"/>
  <c r="Q30" i="6"/>
  <c r="Q29" i="6"/>
  <c r="Q28" i="6"/>
  <c r="Q27" i="6"/>
  <c r="Q26" i="6"/>
  <c r="Q25" i="6"/>
  <c r="Q24" i="6"/>
  <c r="Q23" i="6"/>
  <c r="Q22" i="6"/>
  <c r="Q21" i="6"/>
  <c r="Q20" i="6"/>
  <c r="Q19" i="6"/>
  <c r="Q18" i="6"/>
  <c r="G18" i="6"/>
  <c r="H18" i="6" s="1"/>
  <c r="Q21" i="3"/>
  <c r="Q36" i="3"/>
  <c r="Q29" i="3"/>
  <c r="Q59" i="3"/>
  <c r="Q58" i="3"/>
  <c r="Q57" i="3"/>
  <c r="Q56" i="3"/>
  <c r="Q55" i="3"/>
  <c r="Q54" i="3"/>
  <c r="Q53" i="3"/>
  <c r="Q52" i="3"/>
  <c r="Q51" i="3"/>
  <c r="Q50" i="3"/>
  <c r="Q49" i="3"/>
  <c r="Q48" i="3"/>
  <c r="Q47" i="3"/>
  <c r="Q46" i="3"/>
  <c r="Q45" i="3"/>
  <c r="Q44" i="3"/>
  <c r="Q43" i="3"/>
  <c r="Q42" i="3"/>
  <c r="Q41" i="3"/>
  <c r="Q40" i="3"/>
  <c r="Q39" i="3"/>
  <c r="Q38" i="3"/>
  <c r="Q37" i="3"/>
  <c r="Q35" i="3"/>
  <c r="Q34" i="3"/>
  <c r="Q33" i="3"/>
  <c r="Q32" i="3"/>
  <c r="Q31" i="3"/>
  <c r="Q30" i="3"/>
  <c r="Q28" i="3"/>
  <c r="Q27" i="3"/>
  <c r="Q26" i="3"/>
  <c r="Q25" i="3"/>
  <c r="Q24" i="3"/>
  <c r="Q23" i="3"/>
  <c r="Q22" i="3"/>
  <c r="Q20" i="3"/>
  <c r="Q19" i="3"/>
  <c r="Q18" i="3"/>
  <c r="G18" i="3"/>
  <c r="H18" i="3" s="1"/>
  <c r="R39" i="8" l="1"/>
  <c r="R42" i="8" s="1"/>
  <c r="T42" i="8" s="1"/>
  <c r="T39" i="8" s="1"/>
  <c r="R18" i="6"/>
  <c r="R21" i="6" s="1"/>
  <c r="R46" i="6"/>
  <c r="R49" i="6" s="1"/>
  <c r="T49" i="6" s="1"/>
  <c r="T46" i="6" s="1"/>
  <c r="R32" i="6"/>
  <c r="R35" i="6" s="1"/>
  <c r="U32" i="6" s="1"/>
  <c r="R25" i="6"/>
  <c r="R28" i="6" s="1"/>
  <c r="T28" i="6" s="1"/>
  <c r="T25" i="6" s="1"/>
  <c r="R53" i="10"/>
  <c r="R56" i="10" s="1"/>
  <c r="U53" i="10" s="1"/>
  <c r="R39" i="10"/>
  <c r="R42" i="10" s="1"/>
  <c r="T42" i="10" s="1"/>
  <c r="T39" i="10" s="1"/>
  <c r="R46" i="10"/>
  <c r="R49" i="10" s="1"/>
  <c r="U46" i="10" s="1"/>
  <c r="R32" i="10"/>
  <c r="R35" i="10" s="1"/>
  <c r="T35" i="10" s="1"/>
  <c r="T32" i="10" s="1"/>
  <c r="R25" i="10"/>
  <c r="R28" i="10" s="1"/>
  <c r="U25" i="10" s="1"/>
  <c r="R18" i="10"/>
  <c r="R21" i="10" s="1"/>
  <c r="T21" i="10" s="1"/>
  <c r="T18" i="10" s="1"/>
  <c r="R25" i="8"/>
  <c r="R28" i="8" s="1"/>
  <c r="T28" i="8" s="1"/>
  <c r="T25" i="8" s="1"/>
  <c r="R18" i="8"/>
  <c r="R21" i="8" s="1"/>
  <c r="T21" i="8" s="1"/>
  <c r="T18" i="8" s="1"/>
  <c r="R53" i="8"/>
  <c r="R56" i="8" s="1"/>
  <c r="U53" i="8" s="1"/>
  <c r="R46" i="8"/>
  <c r="R49" i="8" s="1"/>
  <c r="U46" i="8" s="1"/>
  <c r="R32" i="8"/>
  <c r="R35" i="8" s="1"/>
  <c r="T35" i="8" s="1"/>
  <c r="T32" i="8" s="1"/>
  <c r="R39" i="6"/>
  <c r="R42" i="6" s="1"/>
  <c r="U39" i="6" s="1"/>
  <c r="R53" i="6"/>
  <c r="R56" i="6" s="1"/>
  <c r="U53" i="6" s="1"/>
  <c r="T21" i="6"/>
  <c r="T18" i="6" s="1"/>
  <c r="U18" i="6"/>
  <c r="R53" i="3"/>
  <c r="R56" i="3" s="1"/>
  <c r="U53" i="3" s="1"/>
  <c r="R46" i="3"/>
  <c r="R49" i="3" s="1"/>
  <c r="R39" i="3"/>
  <c r="R42" i="3" s="1"/>
  <c r="T42" i="3" s="1"/>
  <c r="T39" i="3" s="1"/>
  <c r="R32" i="3"/>
  <c r="R35" i="3" s="1"/>
  <c r="T35" i="3" s="1"/>
  <c r="T32" i="3" s="1"/>
  <c r="R25" i="3"/>
  <c r="R28" i="3" s="1"/>
  <c r="T28" i="3" s="1"/>
  <c r="T25" i="3" s="1"/>
  <c r="R18" i="3"/>
  <c r="T56" i="8" l="1"/>
  <c r="T53" i="8" s="1"/>
  <c r="U39" i="10"/>
  <c r="U39" i="8"/>
  <c r="U18" i="8"/>
  <c r="T35" i="6"/>
  <c r="T32" i="6" s="1"/>
  <c r="U25" i="6"/>
  <c r="U46" i="6"/>
  <c r="T28" i="10"/>
  <c r="T25" i="10" s="1"/>
  <c r="T56" i="10"/>
  <c r="T53" i="10" s="1"/>
  <c r="T49" i="10"/>
  <c r="T46" i="10" s="1"/>
  <c r="U18" i="10"/>
  <c r="U32" i="10"/>
  <c r="U32" i="8"/>
  <c r="U25" i="8"/>
  <c r="T49" i="8"/>
  <c r="T46" i="8" s="1"/>
  <c r="V18" i="8" s="1" a="1"/>
  <c r="V18" i="8" s="1"/>
  <c r="W21" i="8" s="1"/>
  <c r="X18" i="8" s="1"/>
  <c r="Y18" i="8" s="1"/>
  <c r="Z18" i="8" s="1"/>
  <c r="T42" i="6"/>
  <c r="T39" i="6" s="1"/>
  <c r="T56" i="6"/>
  <c r="T53" i="6" s="1"/>
  <c r="U25" i="3"/>
  <c r="T49" i="3"/>
  <c r="T46" i="3" s="1"/>
  <c r="U46" i="3"/>
  <c r="T56" i="3"/>
  <c r="T53" i="3" s="1"/>
  <c r="U39" i="3"/>
  <c r="U32" i="3"/>
  <c r="R21" i="3"/>
  <c r="V18" i="10" l="1" a="1"/>
  <c r="V18" i="10" s="1"/>
  <c r="W21" i="10" s="1"/>
  <c r="X18" i="10" s="1"/>
  <c r="Y18" i="10" s="1"/>
  <c r="Z18" i="10" s="1"/>
  <c r="V18" i="6" a="1"/>
  <c r="V18" i="6" s="1"/>
  <c r="W21" i="6" s="1"/>
  <c r="X18" i="6" s="1"/>
  <c r="Y18" i="6" s="1"/>
  <c r="Z18" i="6" s="1"/>
  <c r="U18" i="3"/>
  <c r="T21" i="3"/>
  <c r="T18" i="3" s="1"/>
  <c r="V18" i="3" l="1" a="1"/>
  <c r="V18" i="3" s="1"/>
  <c r="W21" i="3" s="1"/>
  <c r="X18" i="3" s="1"/>
  <c r="Y18" i="3" s="1"/>
  <c r="Z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<sst xmlns="http://schemas.openxmlformats.org/spreadsheetml/2006/main" count="1058" uniqueCount="276">
  <si>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</si>
  <si>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</si>
  <si>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</si>
  <si>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</si>
  <si>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</si>
  <si>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</si>
  <si>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</si>
  <si>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</si>
  <si>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</si>
  <si>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</si>
  <si>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</si>
  <si>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</si>
  <si>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</si>
  <si>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</si>
  <si>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</si>
  <si>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</si>
  <si>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</si>
  <si>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</si>
  <si>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</si>
  <si>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</si>
  <si>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</si>
  <si>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</si>
  <si>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</si>
  <si>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</si>
  <si>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</si>
  <si>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</si>
  <si>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</si>
  <si>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</si>
  <si>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</si>
  <si>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</si>
  <si>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</si>
  <si>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</si>
  <si>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</si>
  <si>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</si>
  <si>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</si>
  <si>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</si>
  <si>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</si>
  <si>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</si>
  <si>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</si>
  <si>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</si>
  <si>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</si>
  <si>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</si>
  <si>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</si>
  <si>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</si>
  <si>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</si>
  <si>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</si>
  <si>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</si>
  <si>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</si>
  <si>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</si>
  <si>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</si>
  <si>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</si>
  <si>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</si>
  <si>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</si>
  <si>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</si>
  <si>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</si>
  <si>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</si>
  <si>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</si>
  <si>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</si>
  <si>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</si>
  <si>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</si>
  <si>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</si>
  <si>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</si>
  <si>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</si>
  <si>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</si>
  <si>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DIRECCIONAMIENTO ESTRATÉGICO</t>
  </si>
  <si>
    <t>MAPA DE RIESGOS DE CORRUPCIÓN</t>
  </si>
  <si>
    <t>FECHA DE ACTUALIZACIÓN</t>
  </si>
  <si>
    <t>PROCESO</t>
  </si>
  <si>
    <t>Prestación de los Servicios Sociales en el marco del Modelo Pedagógico Institucional</t>
  </si>
  <si>
    <t>OBJETIVO DEL PROCESO</t>
  </si>
  <si>
    <t>Prestar los servicios sociales desde un modelo pedagógico basado en los principios de afecto, alegría y libertad a los niños, niñas, adolescentes y jóvenes en habitabilidad en calle y en riesgo de habitarla, vulnerabilidad, fragilidad social, victimas y en riesgo de explotación sexual comercial o en conflicto con la ley en la Ciudad, implementando estrategias, programas y modelos orientados a desarrollo de capacidades y generación de oportunidades contribuyendo en la construcción de su proyecto y sentido de vida</t>
  </si>
  <si>
    <t>ALCANCE DEL PROCESO</t>
  </si>
  <si>
    <t>Inicia con las acciones territoriales que permitan la atención y vinculación de los NNAJ pertenecientes a los grupos etarios y poblacionales sujetos de la atención institucional y termina con su desvinculación o egreso</t>
  </si>
  <si>
    <t>IDENTIFICACIÓN DEL RIESGO</t>
  </si>
  <si>
    <t>VALORACIÓN DEL RIESGO</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</si>
  <si>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</si>
  <si>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</si>
  <si>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</si>
  <si>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</si>
  <si>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</si>
  <si>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</si>
  <si>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</si>
  <si>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</si>
  <si>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</si>
  <si>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</si>
  <si>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</si>
  <si>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</si>
  <si>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</si>
  <si>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</si>
  <si>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</si>
  <si>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</si>
  <si>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</si>
  <si>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</si>
  <si>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</si>
  <si>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</si>
  <si>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</si>
  <si>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</si>
  <si>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</si>
  <si>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</si>
  <si>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</si>
  <si>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</si>
  <si>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</si>
  <si>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</si>
  <si>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</si>
  <si>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</si>
  <si>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</si>
  <si>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 Inobservancia por parte de los equipos que participan en los procedimientos y controles establecidos para la postulación de convenios, asi como los equipos involucrados en el comité evaluador
* Ausencia o debilidad en el seguimiento y controles que se realizan sobre las acciones desarrolladas y evidencias presentadas por los equipos.
*Deficiencia en la imparcialidad emocional por parte de los equipos que participan en los procedimientos y controles</t>
  </si>
  <si>
    <r>
      <t xml:space="preserve">Posibilidad de manipulación y alteración de la información de los NNAJ por parte de los funcionarios y/o contratistas del proceso Prestación de los Servicios Sociales para beneficiar o priorizar en la prestación de los servicios a un beneficiario que no cumple con los criterios requeridos
</t>
    </r>
    <r>
      <rPr>
        <b/>
        <sz val="14"/>
        <color rgb="FFFF0000"/>
        <rFont val="Times New Roman"/>
        <family val="1"/>
      </rPr>
      <t xml:space="preserve">
</t>
    </r>
  </si>
  <si>
    <t xml:space="preserve">
* Favorecimiento por parte del equipo humano a cargo del proceso de postulación de jóvenes y verificación de cumplimiento de criterios, para vinculación a  actividades de corresponsabilidad.
* Limitación de posibilidades de ingresos a los convenios a otros beneficiarios
*No aprovechamiento óptimo del cupo
*Pérdida de recurso público</t>
  </si>
  <si>
    <t>1.1 El/la profesional desde la Secretaría Academica junto con el apoyo academico de la UPI  (Gerencia de capacidades - Educación )</t>
  </si>
  <si>
    <t>1.1 Cada semestre</t>
  </si>
  <si>
    <t>1.1 Verificar que las notas en la plataforma de infomación se encuentren acorde con los registros docentes</t>
  </si>
  <si>
    <t>1.1 El/la  profesional desde la Secretaría Académica descarga las notas de la plataforma de información y las remite al Apoyo Académico de la UPI quien verifica con los/as docentes las notas de los/as jóvenes, y remite reporte por correo electrónico a la Secretaría Académica</t>
  </si>
  <si>
    <t>1.1 Si se detecta novedad, desde la Secretaría Académica se determina la cantidad y se solicita apertura de la plataforma de información para ajustes</t>
  </si>
  <si>
    <t> 1.1 Resumen de evaluación consolidado por periodos
Correo electrónico de verificación</t>
  </si>
  <si>
    <t>FUERTE (Siempre se Ejecuta)</t>
  </si>
  <si>
    <t>* Observando el debido proceso, informar la situación al superior inmediato y a la Subdirección de Lineamientos y Politicas  acompañado de los documentos que soportan la manipulación o alteración, para que se tomen las acciones pertinentes y se ponga en conocimiento de las autoridades compententes.</t>
  </si>
  <si>
    <t>Realizar capacitación sobre el proceso para subir notas en las plataformas, así como el manejo e integridad en la información (Gerencia de CD- Componente Educación).</t>
  </si>
  <si>
    <t>01/01/2026 al 30/04/2026</t>
  </si>
  <si>
    <t>No. De columnas en la matriz de riesgo que se desplaza en el eje de la probabilidad.</t>
  </si>
  <si>
    <t>PRODUCTO O REGISTRO QUE QUEDA DE LA EJECUCIÓN DE LAS ACCIONES PARA FORTALECER EL RIESGO</t>
  </si>
  <si>
    <t>Listado de asistencia a la capacitación 
Acta de la jornada</t>
  </si>
  <si>
    <t>1.2 El profesional desde la Secretaría académica de educación  (Gerencia de capacidades - Educación )</t>
  </si>
  <si>
    <t>1.2 Semestral</t>
  </si>
  <si>
    <t xml:space="preserve">1.2 Verificar que los jovenes registrados en las plataformas de información como aprobados sí correspondan a los jovenes aprobados en la Comisión de evaluación y promoción </t>
  </si>
  <si>
    <t>1.2 A través del contraste entre el acta generada en la Comisión de evaluación y promoción, fremte a los reportes de las plataformas de información bajo el concepo de aprobados: el profesional de la Secretaría academica remite correo electronico con el resultado de la verificación al apoyo academico de la UPI</t>
  </si>
  <si>
    <t>1.2 Sí se detecta novedad la Secretaría Academica remite correo electronico al apoyo academico de la UPI correspondiente con las novedades y los cambios a realizarese.</t>
  </si>
  <si>
    <t>1.2  Acta de la Comisión de evaluación y promoción</t>
  </si>
  <si>
    <t> </t>
  </si>
  <si>
    <t>ADECUADO</t>
  </si>
  <si>
    <t xml:space="preserve"> Base de indicadores de SIMI con número de aprobados (promovidos) para el periodo</t>
  </si>
  <si>
    <t xml:space="preserve">Correo electronico con notificación de la verificación </t>
  </si>
  <si>
    <t>COMPLETA</t>
  </si>
  <si>
    <t>1.3 Lideres o Delegados/as articuladores componentes / , auxiliares administrativos/as (Subdirecion Tecnica Poblacional)</t>
  </si>
  <si>
    <t>1.3 Mensualmente</t>
  </si>
  <si>
    <t>1.3 Verificar la veracidad del registro de las actividades con los NNAJ en los formatos y cargue de la información en el SIMI, a fin de establecer el cumplimiento de las cláusulas de custodia y manejo de la información documentado en formato Acta M-GDO-FT-004.</t>
  </si>
  <si>
    <t>1.3 Se realiza  revisión de los formatos de talleres y/o acciones formativas, debidamente diligenciados y firmados. Además, se realiza el registro correspondiente en el SIMI de cada uno/a de los/as contratistas de los distintos componentes, con el objetivo de hacer un seguimiento adecuado a la custodia y manejo de la información.</t>
  </si>
  <si>
    <t>1.3 En caso de detectar desviaciones se reporta a travès de correo electronico solicitando claridad</t>
  </si>
  <si>
    <t>1.3 Acta A-GDH-FT-004 y registro de asistencia A-GDH-FT-010 donde del seguimiento tanto del diligenciamiento del formato en fiscio como del registro en SIMI. por medio de plantilla que propone STP para efecto de análisis.
En caso de que aplique, correo electronico con solicitud de claridad</t>
  </si>
  <si>
    <t>Realizar dos (2) capacitaciones durante el año 2026 sobre el diligenciamiento adecuado del formato de talleres y/o acciones formativas, que garantice la integridad de la información.
Responsable: Líder SIGID del proceso de Prestacion de los Servicios Sociales de la STP</t>
  </si>
  <si>
    <t>1. 01/05/2026
2. 01/10/2026</t>
  </si>
  <si>
    <t>Acta A-GDH-FT-004
Registro de asistencia A-GDH-FT-010 de la capacitacion realizada</t>
  </si>
  <si>
    <t>1.4 Coordinadores/as de cada convenio  (Gerencia de Estratégia de Corresponsabilidad - Coordinadores de Convenios)</t>
  </si>
  <si>
    <t>1.4 Mensualmente</t>
  </si>
  <si>
    <t>1.4 Validar que la información reportada en el Informe Final para la Concesión de Estímulo de Corresponsabilidad M-PSS-FT-045 ECEC corresponda con las asistencias registradas en cada convenio.</t>
  </si>
  <si>
    <t>1.4 A través de la verificación del formato M-PSS-FT-045 Consolidado de Estimulos de Correspondencia contrastado con las planillas de asistencia en fisico, para determinar que coincidan las asistencias con el consolidado remitido</t>
  </si>
  <si>
    <t>1.4  En caso de detectar desviaciones se reporta a travès de correo electronico solicitando claridad</t>
  </si>
  <si>
    <t>1.4Acta  A-GDO-FT-004 con los resultados del seguimiento</t>
  </si>
  <si>
    <t>Revisar los lineamientos establecidos para realizar la formulación de la planeación frente a la aplicación de los mismos con la formulación de la nueva plataforma estratégica y sise considera  necesario ajustar los documentos del proceso</t>
  </si>
  <si>
    <t>01/05/2024 al 30/07/2024</t>
  </si>
  <si>
    <t>Actas de reunión / Documentos ajustados</t>
  </si>
  <si>
    <t>* Omisión por parte de las Upis en la verificación  de las cantidades especificadas en las remisiones hechas por el proveedor contra la programación enviada desde el Economato. 
* En algunos productos las porciones entregadas pueden superar lo programado debido a cortes y presentaciones específicas, que no pueden ser menores a las requeridas.
* El no cumplimiento de la minuta al reducir las porciones a los NNAJ.
* Desactualización del cargue de asistencias en el Sistema de Información Misional SIMI, por parte de las Upi. 
* Incumplimiento del lineamiento establecido respecto al personal autorizado para el suministro de alimentación, con fundamento en su acompañamiento pedagógico a los NNAJ.
* Posibles debilidades en el control realizado sobre los bienes y recursos de transporte, destinados para el goce efectivo de los derechos de los NNAJ.
* Posible manipulación de las Terminales de Carga Asistida -TCA de las tarjetas tullave, por parte de los AJ y/o personal no autorizado para ello.
* Recarga de tarjetas TuLlave no personalizadas de los AJ o de personal no vinculado al Modelo Pedagógico, por parte de la persona encargada de las  Terminales de Carga Asistida -TCA.</t>
  </si>
  <si>
    <t>Posibilidad de desvío de los recursos de alimentación y de transporte destinados para los NNAJ por parte de los funcionarios y/o contratistas del proceso misional para beneficio propio o de un tercero</t>
  </si>
  <si>
    <t xml:space="preserve">Pérdida de recursos de la entidad.
Hallazgos por parte de entes de control internos y externos.
Ejecución anticipada de recursos que generan un posible déficit y la necesidad de adiciones o nueva contratación  de los mismos.
Incumplimiento de las metas establecidas en el Proyecto.
Sanciones disciplinarias para la entidad.
Procesos penales, disciplinarios y fiscales.
</t>
  </si>
  <si>
    <t>2.1 Apoyo a la supervisión convenio SITP  (Subdirección Técnica Poblacional)</t>
  </si>
  <si>
    <t>2.1 Semanalmente</t>
  </si>
  <si>
    <t>2.1 Verificar que la entrega de recargas si hayan sido realizadas a usuarios del IDIRPON de contexto externado</t>
  </si>
  <si>
    <t xml:space="preserve">2.1 Se verifican las planillas de control SITP de las UPI, el reporte de Recaudo Bogotá con código M-PSS-FT-075, y las asistencias en SIMI, lo cual se documenta en un base Excel Seguimiento Recargas Tullave </t>
  </si>
  <si>
    <t xml:space="preserve">2.1 El coordinador/a remite correo electrónico con la solicitud de ajuste de la inconsistencia al profesional de apoyo en UPI, quienes deben indicar por el mismo medio las acciones realizadas.   </t>
  </si>
  <si>
    <t xml:space="preserve">2.1Informe de cruce de información entre planillas de control de SITP con código  M-PSS-FT-075, recaudo Bogotá y asistencias SIMI.
En caso de que aplique: Correos electrónicos con solicitudes de claridad de novedades, así como respuestas a los mismos.  </t>
  </si>
  <si>
    <t>* Observando el debido proceso, informar la situación al superior inmediato y a la Subdirección de Métodos Educativos, acompañado de los documentos que soportan la manipulación o alteración, para que se tomen las acciones pertinentes y se ponga en conocimiento de las autoridades competentes.</t>
  </si>
  <si>
    <t xml:space="preserve">Dos (2) capacitaciones en el año 2026 sobre el diligeamiento adecuado de las planillas de control de SITP con código  M-PSS-FT-075,dirigido a los/as profesionales de apoyo en UPI.
Responsable:
Apoyo a la supervisión convenio SITP  (Subdirección Poblacional)
</t>
  </si>
  <si>
    <t>1. 30/06/2026
2. 30/11/2026</t>
  </si>
  <si>
    <t>Acta A-GDH-FT-004  
Registro de asistencia A-GDH-FT-010 
Presentación de la capacitación</t>
  </si>
  <si>
    <t>2.2 El Subdirector Poblacional o quien este delegue</t>
  </si>
  <si>
    <t xml:space="preserve">2.2 Mensual
</t>
  </si>
  <si>
    <t>2.2 Validar que el uso del recurso de transporte sea para fines de atención a los usuarios del IDIPRON contexto interno, así como, de los funcionarios y/o contratistas de territorio para realizar contacto a domicilio, acorde con presupuestos</t>
  </si>
  <si>
    <t xml:space="preserve">2.2 Se realiza la verificación del  informe de solicitudes de transporte generado en las Unidades de Protección integral, así como por  de la gerencia de territorio, los cuales son contrastados con los correos electronicios recibidos de  parte de la gerencia operativa y la gerencia,  se adelanta verificación  de  acuerdo al procedimiento establecido. </t>
  </si>
  <si>
    <t xml:space="preserve">2.2 Se reporta al jefe inmendiato con el debido proceso </t>
  </si>
  <si>
    <t xml:space="preserve">2.2 Acta de revisión 
En caso de que aplique: Correo con reporte de novedades, y respuesta de las mismas. </t>
  </si>
  <si>
    <t>2.3 Profesional de apoyo en UPI (Subdirección Poblacional)</t>
  </si>
  <si>
    <t>2.3 Diariamente</t>
  </si>
  <si>
    <t xml:space="preserve">2.3 Verificar y controlar la adecuada entrega y registro de las raciones alimentarias brindadas a las/los beneficiarios/as de las modalidades de Internado y Externado del IDIPRON. </t>
  </si>
  <si>
    <t>2.3 Durante cada jornada de servicio (desayuno, bebida caliente, merienda AM, almuerzo, merienda PM, cena o refrigerio industrializado), el Profesional de Apoyo de la UPI  verifica la adecuada entrega y registro de las raciones alimentarias  registradas en el formato PSS-FT-035,  consignando el número de raciones servidas y el tipo de alimento entregado.  Este formato debe ser firmado por  el delegado del operador logístico y  el Profesional de Apoyo, quien verifica posibles dobles raciones y quien realiza el cargue al sistema SIMI. El control se ejecuta en el momento de la entrega.</t>
  </si>
  <si>
    <t xml:space="preserve">2.3 Si se detectan inconsistencias (duplicidad, ausencia de firma o falta de trazabilidad), el profesional de apoyo informa de inmediato a la Subdirección Poblacional y a la Gerencia Operativa mediante correo electrónico con copia de los formatos PSS-FT-035 diligenciados. </t>
  </si>
  <si>
    <t>•Formato escaneado PSS-FT-035, diligenciado y firmado diariamente.
En caso de que aplique: Correo elecrónico a la Subdirección Poblacional y a la Gerencia Operativa en caso de desviaciones.(Cuando Aplique</t>
  </si>
  <si>
    <t>* Proyección de insumos y equipamientos que no se ajustan a las necesidades presentadas 
* Tiempos de entrega de materiales e insumos que no coinciden con la programación. 
* Influencia en la distribución de los insumos y/o elementos por profesionales o personal  a cargo de los mismos.
* Falencias en el registro y control de herramientas,  elementos, materiales, equipamentos e insumos entregados para el  desarrollo de las actividades
* Alteración de la información registrada para el control de entradas y salidas de insumos.
* Baja apropiación de los NNAJ sobre el cuidado y uso adecuado de los insumos entregados.
* Ausencia o debilidad en el seguimiento y controles que se realizan sobre las acciones desarrolladas y evidencias presentadas por los equipos, donde se verifique el uso de los recursos.
* Debilidades en el control del uso de las instalaciones de las  UPI  en actividades que no responden la misionalidad del Instituto.</t>
  </si>
  <si>
    <t>Posibilidad de sustracción o desvío, de elementos, materiales, herramientas, insumos, recursos, bienes y equipamentos destinados al proceso de atención integral de los NNAJ, por parte de los funcionarios y/o contratistas de los procesos misionales, para beneficio propio o de personas no vinculadas al Instituto.</t>
  </si>
  <si>
    <t>* Deficiencia en la existencia de insumos para el cumplimiento de la atención que se requiere.
* Hallazgos de los entes de control.
 * Desmotivación de las y los NNAJ en la realización las actividades por falta de recursos adecuados.
* Impacto negativo a la imagen institucional.
*Necesidad de presupuestos adicionales para adquirir los elementos</t>
  </si>
  <si>
    <t>3.1 Delegado/a articulador/a y/o auxiliar enfermería UPI, Subdirección Técnica Poblacional</t>
  </si>
  <si>
    <t>3.1 Mensual.</t>
  </si>
  <si>
    <t>3.1 Validar los insumos de enfermería entregados correspondan de manera oportuna con los servicios de atención integral  prestados a los niños, niñas, adolescentes y jóvenes (NNAJ), con el fin de prevenir la sustracción y/o desvío indebido de elementos, materiales, insumos, recursos, bienes y equipos institucionales por parte de los/as contratistas, garantizando su utilización exclusiva para los fines misionales del Instituto.</t>
  </si>
  <si>
    <t>3.1 Se realiza la verificación en las áreas de enfermería, contrastando los insumos utilizados que se registran en las planillas físicas y en SIMI, con el fin de validar la coherencia entre los servicios de atención prestados y los registros reportados.</t>
  </si>
  <si>
    <t>3.1 El funcionario o contratista encargado de la validación informa a través de correo electrónico la situación a la gerencia de recursos físicos, junto con los documentos soportes de manipulación o alteración</t>
  </si>
  <si>
    <t xml:space="preserve">3.1  Acta de reunión Acta A-GDH-FT-004  
Registro de asistencia A-GDH-FT-010 
En caso de que aplique: Correo electronico de reporte de novedad </t>
  </si>
  <si>
    <t>* Observando el debido proceso, informar la situación al superior inmediato y a la Gerencia de recursos Físicos, acompañado de los documentos que soportan la manipulación o alteración, para que se tomen las acciones pertinentes y se ponga en conocimiento de las autoridades competentes.</t>
  </si>
  <si>
    <t xml:space="preserve">Dos (2) capacitaciones en el año 2026 basadas en evitar el desvio de elementos, materiales, herramientas y equipamentos destinados al proceso de atencion integral de los NNAJ
Responsable:
Delegado por  la Subdirección Poblacional
</t>
  </si>
  <si>
    <t>30/06/2026
15/11/2026</t>
  </si>
  <si>
    <t>3.2 Funcionario o contratista de la dimensión de espiritualidad (Subdirección Poblacional)</t>
  </si>
  <si>
    <t>3.2 Mensualmente</t>
  </si>
  <si>
    <t>3.2 Validar el uso efectivo de los recursos usados en los talleres</t>
  </si>
  <si>
    <t>3.2 Se verifica los recursos entregados mediante la revisión de los formatos A-GIA-FT-018, frente a los recursos usados descritos en los talleres realizados</t>
  </si>
  <si>
    <t>3.2  El funcionario o contratista encargado de la validación informa a través de correo electrónico la situación a la gerencia de recursos físicos, junto con los documentos soportes de manipulación o alteración</t>
  </si>
  <si>
    <t>3.2   Acta de reunión con la verificación formato A-GO-FT-004 con las observaciones, inconsistencias y resultados
En caso de que aplique: Correo electronico de reporte de novedad</t>
  </si>
  <si>
    <t>No revisión periodica de la gestión de  los operadores de los baños públicos 
Falta de controles a los  recaudadores
Falta de capacitaciones para el uso de los formatos establecidos
Falta de mantenimiento de las máquinas registradoras</t>
  </si>
  <si>
    <t>Posibilidad de sustracción o desvío, de los dineros recaudados en el convenio de Baños Públicos, por parte de los beneficiarios, funcionarios y/o contratistas que participan en el recaudo,  para beneficio propio o de personas no vinculadas al Instituto.</t>
  </si>
  <si>
    <t>* Deficiencia en la existencia de insumos para el cumplimiento de la atención que se requiere.
* Hallazgos de los entes de control.
* Impacto negativo a la imagen institucional.</t>
  </si>
  <si>
    <t>4.1 Coordinador del convenio de baños publicos (Gerencia estrategica de corresponsabilidad)</t>
  </si>
  <si>
    <t>4.1 Diariamente</t>
  </si>
  <si>
    <t xml:space="preserve">4.1 Verificar que los valores registrados en el consolidado de recaudo formato M-PSS-FT-063, esten acorde con el recibo de consignación de la entidad financiera.  </t>
  </si>
  <si>
    <t xml:space="preserve">4.1 Se verifica que los valores del Consolidado de Recaudo Diario Baños Públicos M-PSS-FT-063 coincidan con los registrados por el operador de cada punto en el formato Planilla control de consignación - recaudo baños públicos M-PSS-FT 060,  en el formato Planilla Control de Consignación Recaudo - M-PSS-FT 061 y  en el Recibo de Consignación de la  Entidad Financiera. </t>
  </si>
  <si>
    <t xml:space="preserve">4.1 En caso de que se presenten variaciones en los valores recaudados y consignados el coordinador del convenio de baños públicos cita al recaudador a fin de establecer la causa de la inconsistencia. </t>
  </si>
  <si>
    <t>4.1 Formato Consolidado de Recaudo Diario Baños Públicos M-PSS-FT-063 
Planilla control de consignación - recaudo baños públicos M-PSS-FT 060 
Planilla Control de Consignación Recaudo - M-PSS-FT 061
Copia del oficio de remisión de los originales de las consignaciones al área de tesorería</t>
  </si>
  <si>
    <t>Observando el debido proceso, informar la situación a la Gerencia de Estrategias de Corresponsabilidad acompañado de los documentos que soportan la materialización del riesgo, para que se tomen las acciones pertinentes y se ponga en conocimiento de las autoridades competentes.</t>
  </si>
  <si>
    <t xml:space="preserve">Capacitación en uso del recurso del proceso 
Capacitación en integridad en el cumplimiento de las funciones 
</t>
  </si>
  <si>
    <t>01/03/2025
31/12/2025</t>
  </si>
  <si>
    <t xml:space="preserve">Listado de asistencia / presentación </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</si>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</sst>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scheme val="minor"/>
    </font>
    <font>
      <sz val="11"/>
      <color theme="1"/>
      <name val="Calibri"/>
      <family val="2"/>
      <scheme val="minor"/>
    </font>
    <font>
      <sz val="11"/>
      <color theme="1"/>
      <name val="Calibri"/>
      <family val="2"/>
    </font>
    <font>
      <sz val="12"/>
      <color theme="1"/>
      <name val="Times New Roman"/>
      <family val="1"/>
    </font>
    <font>
      <b/>
      <sz val="12"/>
      <color theme="1"/>
      <name val="Calibri"/>
      <family val="2"/>
    </font>
    <font>
      <sz val="11"/>
      <name val="Calibri"/>
      <family val="2"/>
    </font>
    <font>
      <b/>
      <sz val="11"/>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b/>
      <sz val="20"/>
      <color theme="1"/>
      <name val="Times New Roman"/>
      <family val="1"/>
    </font>
    <font>
      <sz val="14"/>
      <color rgb="FFFF0000"/>
      <name val="Times New Roman"/>
      <family val="1"/>
    </font>
    <font>
      <b/>
      <sz val="16"/>
      <color theme="1"/>
      <name val="Times New Roman"/>
      <family val="1"/>
    </font>
    <font>
      <b/>
      <sz val="11"/>
      <color theme="1"/>
      <name val="Times New Roman"/>
      <family val="1"/>
    </font>
    <font>
      <sz val="14"/>
      <color theme="1"/>
      <name val="Times New Roman"/>
      <family val="1"/>
    </font>
    <font>
      <sz val="11"/>
      <color rgb="FFFF0000"/>
      <name val="Calibri"/>
      <family val="2"/>
    </font>
    <font>
      <sz val="11"/>
      <color theme="1"/>
      <name val="Times New Roman"/>
      <family val="1"/>
    </font>
    <font>
      <b/>
      <sz val="11"/>
      <color rgb="FFFF0000"/>
      <name val="Times New Roman"/>
      <family val="1"/>
    </font>
    <font>
      <sz val="11"/>
      <color theme="1"/>
      <name val="Symbol"/>
      <family val="1"/>
      <charset val="2"/>
    </font>
    <font>
      <sz val="7"/>
      <color theme="1"/>
      <name val="Times New Roman"/>
      <family val="1"/>
    </font>
    <font>
      <b/>
      <sz val="14"/>
      <color theme="1"/>
      <name val="Calibri"/>
      <family val="2"/>
      <scheme val="minor"/>
    </font>
    <font>
      <b/>
      <sz val="11"/>
      <name val="Times New Roman"/>
      <family val="1"/>
    </font>
    <font>
      <b/>
      <sz val="10"/>
      <name val="Times New Roman"/>
      <family val="1"/>
    </font>
    <font>
      <sz val="14"/>
      <name val="Times New Roman"/>
      <family val="1"/>
    </font>
    <font>
      <b/>
      <sz val="18"/>
      <color theme="1"/>
      <name val="Calibri"/>
      <family val="2"/>
      <scheme val="minor"/>
    </font>
    <font>
      <sz val="16"/>
      <color theme="1"/>
      <name val="Calibri"/>
      <family val="2"/>
      <scheme val="minor"/>
    </font>
    <font>
      <b/>
      <sz val="11"/>
      <color theme="1"/>
      <name val="Calibri"/>
      <family val="2"/>
      <scheme val="minor"/>
    </font>
    <font>
      <b/>
      <sz val="11"/>
      <color rgb="FF000000"/>
      <name val="Times New Roman"/>
      <family val="1"/>
    </font>
    <font>
      <b/>
      <sz val="14"/>
      <color rgb="FFFF0000"/>
      <name val="Times New Roman"/>
      <family val="1"/>
    </font>
    <font>
      <sz val="14"/>
      <color theme="3"/>
      <name val="Times New Roman"/>
      <family val="1"/>
    </font>
    <font>
      <sz val="11"/>
      <color theme="3"/>
      <name val="Calibri"/>
      <family val="2"/>
    </font>
    <font>
      <sz val="14"/>
      <color rgb="FF000000"/>
      <name val="Times New Roman"/>
      <family val="1"/>
    </font>
    <font>
      <sz val="11"/>
      <color rgb="FF000000"/>
      <name val="Calibri"/>
      <family val="2"/>
    </font>
  </fonts>
  <fills count="22">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rgb="FFD9D9D9"/>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rgb="FFBFBFBF"/>
      </patternFill>
    </fill>
    <fill>
      <patternFill patternType="solid">
        <fgColor theme="5" tint="0.59999389629810485"/>
        <bgColor indexed="64"/>
      </patternFill>
    </fill>
    <fill>
      <patternFill patternType="solid">
        <fgColor theme="4" tint="0.39997558519241921"/>
        <bgColor rgb="FFBFBFBF"/>
      </patternFill>
    </fill>
  </fills>
  <borders count="93">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hair">
        <color rgb="FF000000"/>
      </left>
      <right style="thin">
        <color rgb="FF000000"/>
      </right>
      <top/>
      <bottom style="hair">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rgb="FF000000"/>
      </left>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right style="thin">
        <color rgb="FF000000"/>
      </right>
      <top/>
      <bottom/>
      <diagonal/>
    </border>
  </borders>
  <cellStyleXfs count="1">
    <xf numFmtId="0" fontId="0" fillId="0" borderId="0"/>
  </cellStyleXfs>
  <cellXfs count="258">
    <xf numFmtId="0" fontId="0" fillId="0" borderId="0" xfId="0"/>
    <xf numFmtId="0" fontId="2" fillId="0" borderId="0" xfId="0" applyFont="1"/>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0" xfId="0" applyFont="1" applyAlignment="1">
      <alignment vertical="top" wrapText="1"/>
    </xf>
    <xf numFmtId="0" fontId="2" fillId="0" borderId="0" xfId="0" applyFont="1" applyAlignment="1">
      <alignment wrapText="1"/>
    </xf>
    <xf numFmtId="0" fontId="3" fillId="0" borderId="3" xfId="0" applyFont="1" applyBorder="1" applyAlignment="1">
      <alignment horizontal="left" vertical="top"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6" borderId="11" xfId="0" applyFont="1" applyFill="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10" fillId="0" borderId="0" xfId="0" applyFont="1"/>
    <xf numFmtId="0" fontId="7" fillId="7" borderId="21" xfId="0" applyFont="1" applyFill="1" applyBorder="1" applyAlignment="1">
      <alignment horizontal="left" vertical="center"/>
    </xf>
    <xf numFmtId="0" fontId="7" fillId="7" borderId="22" xfId="0" applyFont="1" applyFill="1" applyBorder="1" applyAlignment="1">
      <alignment horizontal="center" vertical="center"/>
    </xf>
    <xf numFmtId="14" fontId="3" fillId="7" borderId="24" xfId="0" applyNumberFormat="1" applyFont="1" applyFill="1" applyBorder="1" applyAlignment="1">
      <alignment vertical="center"/>
    </xf>
    <xf numFmtId="0" fontId="7" fillId="7" borderId="22" xfId="0" applyFont="1" applyFill="1" applyBorder="1" applyAlignment="1">
      <alignment vertical="center"/>
    </xf>
    <xf numFmtId="0" fontId="7" fillId="7" borderId="22" xfId="0" applyFont="1" applyFill="1" applyBorder="1" applyAlignment="1">
      <alignment horizontal="left" vertical="center"/>
    </xf>
    <xf numFmtId="0" fontId="10" fillId="0" borderId="0" xfId="0" applyFont="1" applyAlignment="1">
      <alignment horizontal="left" vertical="center"/>
    </xf>
    <xf numFmtId="0" fontId="7" fillId="0" borderId="0" xfId="0" applyFont="1" applyAlignment="1">
      <alignment horizontal="center" vertical="center"/>
    </xf>
    <xf numFmtId="0" fontId="3" fillId="7" borderId="22" xfId="0" applyFont="1" applyFill="1" applyBorder="1" applyAlignment="1">
      <alignment horizontal="left" vertical="center" wrapText="1"/>
    </xf>
    <xf numFmtId="0" fontId="7" fillId="7" borderId="21" xfId="0" applyFont="1" applyFill="1" applyBorder="1" applyAlignment="1">
      <alignment horizontal="center" vertical="center"/>
    </xf>
    <xf numFmtId="0" fontId="7" fillId="0" borderId="0" xfId="0" applyFont="1" applyAlignment="1">
      <alignment horizontal="center"/>
    </xf>
    <xf numFmtId="0" fontId="7" fillId="0" borderId="0" xfId="0" applyFont="1"/>
    <xf numFmtId="0" fontId="7" fillId="0" borderId="0" xfId="0" applyFont="1" applyAlignment="1">
      <alignment horizontal="center" vertical="center" wrapText="1"/>
    </xf>
    <xf numFmtId="0" fontId="3" fillId="0" borderId="1" xfId="0" applyFont="1" applyBorder="1" applyAlignment="1">
      <alignment horizontal="left" vertical="center" wrapText="1"/>
    </xf>
    <xf numFmtId="0" fontId="7" fillId="0" borderId="42" xfId="0" applyFont="1" applyBorder="1" applyAlignment="1">
      <alignment horizontal="center" vertical="center" wrapText="1"/>
    </xf>
    <xf numFmtId="1" fontId="3" fillId="0" borderId="42" xfId="0" applyNumberFormat="1" applyFont="1" applyBorder="1" applyAlignment="1">
      <alignment horizontal="center" vertical="center"/>
    </xf>
    <xf numFmtId="0" fontId="10" fillId="0" borderId="0" xfId="0" applyFont="1" applyAlignment="1">
      <alignment horizontal="center"/>
    </xf>
    <xf numFmtId="0" fontId="3" fillId="0" borderId="2" xfId="0" applyFont="1" applyBorder="1" applyAlignment="1">
      <alignment horizontal="left" vertical="center" wrapText="1"/>
    </xf>
    <xf numFmtId="0" fontId="7" fillId="0" borderId="44" xfId="0" applyFont="1" applyBorder="1" applyAlignment="1">
      <alignment horizontal="center" vertical="center" wrapText="1"/>
    </xf>
    <xf numFmtId="1" fontId="3" fillId="0" borderId="44" xfId="0" applyNumberFormat="1" applyFont="1" applyBorder="1" applyAlignment="1">
      <alignment horizontal="center" vertical="center"/>
    </xf>
    <xf numFmtId="0" fontId="3" fillId="0" borderId="0" xfId="0" applyFont="1" applyAlignment="1">
      <alignment horizontal="left" vertical="center" wrapText="1"/>
    </xf>
    <xf numFmtId="0" fontId="3" fillId="10" borderId="16" xfId="0" applyFont="1" applyFill="1" applyBorder="1" applyAlignment="1">
      <alignment horizontal="center" vertical="center" wrapText="1"/>
    </xf>
    <xf numFmtId="0" fontId="7" fillId="0" borderId="0" xfId="0" applyFont="1" applyAlignment="1">
      <alignment horizontal="left" vertical="center" wrapText="1"/>
    </xf>
    <xf numFmtId="0" fontId="3" fillId="0" borderId="48" xfId="0" applyFont="1" applyBorder="1" applyAlignment="1">
      <alignment horizontal="left" vertical="center" wrapText="1"/>
    </xf>
    <xf numFmtId="0" fontId="7" fillId="0" borderId="49" xfId="0" applyFont="1" applyBorder="1" applyAlignment="1">
      <alignment horizontal="center" vertical="center" wrapText="1"/>
    </xf>
    <xf numFmtId="1" fontId="3" fillId="0" borderId="49" xfId="0" applyNumberFormat="1" applyFont="1" applyBorder="1" applyAlignment="1">
      <alignment horizontal="center" vertical="center"/>
    </xf>
    <xf numFmtId="0" fontId="17" fillId="0" borderId="67" xfId="0" applyFont="1" applyBorder="1" applyAlignment="1">
      <alignment horizontal="justify" vertical="center" wrapText="1"/>
    </xf>
    <xf numFmtId="0" fontId="18" fillId="0" borderId="67" xfId="0" applyFont="1" applyBorder="1" applyAlignment="1">
      <alignment horizontal="center" vertical="center" wrapText="1"/>
    </xf>
    <xf numFmtId="0" fontId="0" fillId="13" borderId="68" xfId="0" applyFill="1" applyBorder="1"/>
    <xf numFmtId="0" fontId="21" fillId="13" borderId="68" xfId="0" applyFont="1" applyFill="1" applyBorder="1" applyAlignment="1">
      <alignment horizontal="center"/>
    </xf>
    <xf numFmtId="0" fontId="22" fillId="0" borderId="67" xfId="0" applyFont="1" applyBorder="1" applyAlignment="1">
      <alignment horizontal="center" vertical="center" wrapText="1"/>
    </xf>
    <xf numFmtId="0" fontId="5" fillId="0" borderId="22" xfId="0" applyFont="1" applyBorder="1"/>
    <xf numFmtId="0" fontId="6" fillId="0" borderId="22" xfId="0" applyFont="1" applyBorder="1" applyAlignment="1">
      <alignment horizontal="center"/>
    </xf>
    <xf numFmtId="0" fontId="2" fillId="0" borderId="22" xfId="0" applyFont="1" applyBorder="1" applyAlignment="1">
      <alignment horizontal="left" vertical="center" wrapText="1"/>
    </xf>
    <xf numFmtId="0" fontId="2" fillId="2" borderId="72" xfId="0" applyFont="1" applyFill="1" applyBorder="1" applyAlignment="1">
      <alignment horizontal="left" vertical="center" wrapText="1"/>
    </xf>
    <xf numFmtId="0" fontId="2" fillId="3" borderId="72" xfId="0" applyFont="1" applyFill="1" applyBorder="1" applyAlignment="1">
      <alignment horizontal="left" vertical="center" wrapText="1"/>
    </xf>
    <xf numFmtId="0" fontId="2" fillId="4" borderId="72" xfId="0" applyFont="1" applyFill="1" applyBorder="1" applyAlignment="1">
      <alignment horizontal="left" vertical="center" wrapText="1"/>
    </xf>
    <xf numFmtId="0" fontId="2" fillId="5" borderId="72" xfId="0" applyFont="1" applyFill="1" applyBorder="1" applyAlignment="1">
      <alignment horizontal="left" vertical="center" wrapText="1"/>
    </xf>
    <xf numFmtId="0" fontId="2" fillId="6" borderId="72" xfId="0" applyFont="1" applyFill="1" applyBorder="1" applyAlignment="1">
      <alignment horizontal="left" vertical="center" wrapText="1"/>
    </xf>
    <xf numFmtId="0" fontId="0" fillId="14" borderId="72" xfId="0" applyFill="1" applyBorder="1" applyAlignment="1">
      <alignment horizontal="center"/>
    </xf>
    <xf numFmtId="0" fontId="0" fillId="15" borderId="72" xfId="0" applyFill="1" applyBorder="1" applyAlignment="1">
      <alignment horizontal="center"/>
    </xf>
    <xf numFmtId="0" fontId="0" fillId="16" borderId="72" xfId="0" applyFill="1" applyBorder="1" applyAlignment="1">
      <alignment horizontal="center"/>
    </xf>
    <xf numFmtId="0" fontId="0" fillId="17" borderId="72" xfId="0" applyFill="1" applyBorder="1" applyAlignment="1">
      <alignment horizontal="center"/>
    </xf>
    <xf numFmtId="0" fontId="0" fillId="18" borderId="72" xfId="0" applyFill="1" applyBorder="1" applyAlignment="1">
      <alignment horizontal="center"/>
    </xf>
    <xf numFmtId="0" fontId="27" fillId="0" borderId="88" xfId="0" applyFont="1" applyBorder="1" applyAlignment="1">
      <alignment horizontal="center" vertical="center"/>
    </xf>
    <xf numFmtId="0" fontId="27" fillId="0" borderId="89" xfId="0" applyFont="1" applyBorder="1" applyAlignment="1">
      <alignment horizontal="center" vertical="center"/>
    </xf>
    <xf numFmtId="0" fontId="27" fillId="0" borderId="90" xfId="0" applyFont="1" applyBorder="1" applyAlignment="1">
      <alignment horizontal="center" vertical="center"/>
    </xf>
    <xf numFmtId="0" fontId="27" fillId="13" borderId="68" xfId="0" applyFont="1" applyFill="1" applyBorder="1" applyAlignment="1">
      <alignment vertical="center"/>
    </xf>
    <xf numFmtId="0" fontId="2" fillId="2" borderId="28" xfId="0" applyFont="1" applyFill="1" applyBorder="1" applyAlignment="1">
      <alignment horizontal="left" vertical="center" wrapText="1"/>
    </xf>
    <xf numFmtId="0" fontId="1" fillId="18" borderId="72" xfId="0" applyFont="1" applyFill="1" applyBorder="1" applyAlignment="1">
      <alignment horizontal="center" vertical="center"/>
    </xf>
    <xf numFmtId="0" fontId="2" fillId="3" borderId="32" xfId="0" applyFont="1" applyFill="1" applyBorder="1" applyAlignment="1">
      <alignment horizontal="left" vertical="center" wrapText="1"/>
    </xf>
    <xf numFmtId="0" fontId="1" fillId="17" borderId="72" xfId="0" applyFont="1" applyFill="1" applyBorder="1" applyAlignment="1">
      <alignment horizontal="center" vertical="center"/>
    </xf>
    <xf numFmtId="0" fontId="2" fillId="4" borderId="32" xfId="0" applyFont="1" applyFill="1" applyBorder="1" applyAlignment="1">
      <alignment horizontal="left" vertical="center" wrapText="1"/>
    </xf>
    <xf numFmtId="0" fontId="2" fillId="5" borderId="32" xfId="0" applyFont="1" applyFill="1" applyBorder="1" applyAlignment="1">
      <alignment horizontal="left" vertical="center" wrapText="1"/>
    </xf>
    <xf numFmtId="0" fontId="1" fillId="16" borderId="72" xfId="0" applyFont="1" applyFill="1" applyBorder="1" applyAlignment="1">
      <alignment horizontal="center" vertical="center"/>
    </xf>
    <xf numFmtId="0" fontId="1" fillId="18" borderId="82" xfId="0" applyFont="1" applyFill="1" applyBorder="1" applyAlignment="1">
      <alignment horizontal="center" vertical="center"/>
    </xf>
    <xf numFmtId="0" fontId="1" fillId="17" borderId="83" xfId="0" applyFont="1" applyFill="1" applyBorder="1" applyAlignment="1">
      <alignment horizontal="center" vertical="center"/>
    </xf>
    <xf numFmtId="0" fontId="1" fillId="16" borderId="84" xfId="0" applyFont="1" applyFill="1" applyBorder="1" applyAlignment="1">
      <alignment horizontal="center" vertical="center"/>
    </xf>
    <xf numFmtId="0" fontId="15" fillId="0" borderId="58" xfId="0" applyFont="1" applyBorder="1" applyAlignment="1">
      <alignment horizontal="center" vertical="top" wrapText="1"/>
    </xf>
    <xf numFmtId="0" fontId="15" fillId="0" borderId="37" xfId="0" applyFont="1" applyBorder="1" applyAlignment="1">
      <alignment horizontal="center" vertical="top" wrapText="1"/>
    </xf>
    <xf numFmtId="0" fontId="15" fillId="0" borderId="40" xfId="0" applyFont="1" applyBorder="1" applyAlignment="1">
      <alignment horizontal="center" vertical="top" wrapText="1"/>
    </xf>
    <xf numFmtId="0" fontId="28" fillId="0" borderId="67" xfId="0" applyFont="1" applyBorder="1" applyAlignment="1">
      <alignment horizontal="center" vertical="center" wrapText="1"/>
    </xf>
    <xf numFmtId="0" fontId="7" fillId="19" borderId="34" xfId="0" applyFont="1" applyFill="1" applyBorder="1" applyAlignment="1">
      <alignment horizontal="center"/>
    </xf>
    <xf numFmtId="0" fontId="7" fillId="19" borderId="37" xfId="0" applyFont="1" applyFill="1" applyBorder="1" applyAlignment="1">
      <alignment horizontal="center" vertical="center" wrapText="1"/>
    </xf>
    <xf numFmtId="0" fontId="7" fillId="19" borderId="39" xfId="0" applyFont="1" applyFill="1" applyBorder="1" applyAlignment="1">
      <alignment horizontal="center" vertical="center" wrapText="1"/>
    </xf>
    <xf numFmtId="0" fontId="7" fillId="19" borderId="37" xfId="0" applyFont="1" applyFill="1" applyBorder="1" applyAlignment="1">
      <alignment horizontal="center" vertical="center"/>
    </xf>
    <xf numFmtId="0" fontId="9" fillId="19" borderId="40" xfId="0" applyFont="1" applyFill="1" applyBorder="1" applyAlignment="1">
      <alignment horizontal="center" vertical="center" wrapText="1"/>
    </xf>
    <xf numFmtId="0" fontId="7" fillId="19" borderId="40" xfId="0" applyFont="1" applyFill="1" applyBorder="1" applyAlignment="1">
      <alignment horizontal="center" vertical="center" wrapText="1"/>
    </xf>
    <xf numFmtId="0" fontId="7" fillId="19" borderId="16" xfId="0" applyFont="1" applyFill="1" applyBorder="1" applyAlignment="1">
      <alignment horizontal="center" vertical="center" wrapText="1"/>
    </xf>
    <xf numFmtId="0" fontId="7" fillId="19" borderId="41" xfId="0" applyFont="1" applyFill="1" applyBorder="1" applyAlignment="1">
      <alignment horizontal="center" vertical="center" wrapText="1"/>
    </xf>
    <xf numFmtId="0" fontId="14" fillId="12" borderId="65" xfId="0" applyFont="1" applyFill="1" applyBorder="1" applyAlignment="1">
      <alignment horizontal="justify" vertical="center" wrapText="1"/>
    </xf>
    <xf numFmtId="0" fontId="14" fillId="12" borderId="66" xfId="0" applyFont="1" applyFill="1" applyBorder="1" applyAlignment="1">
      <alignment horizontal="justify" vertical="center" wrapText="1"/>
    </xf>
    <xf numFmtId="0" fontId="14" fillId="12" borderId="67" xfId="0" applyFont="1" applyFill="1" applyBorder="1" applyAlignment="1">
      <alignment horizontal="justify" vertical="center" wrapText="1"/>
    </xf>
    <xf numFmtId="0" fontId="14" fillId="12" borderId="67" xfId="0" applyFont="1" applyFill="1" applyBorder="1" applyAlignment="1">
      <alignment horizontal="center" vertical="center" wrapText="1"/>
    </xf>
    <xf numFmtId="0" fontId="14" fillId="0" borderId="67" xfId="0" applyFont="1" applyBorder="1" applyAlignment="1">
      <alignment horizontal="center" vertical="center" wrapText="1"/>
    </xf>
    <xf numFmtId="0" fontId="14" fillId="12" borderId="68" xfId="0" applyFont="1" applyFill="1" applyBorder="1" applyAlignment="1">
      <alignment horizontal="justify" vertical="center" wrapText="1"/>
    </xf>
    <xf numFmtId="0" fontId="32" fillId="0" borderId="91" xfId="0" applyFont="1" applyBorder="1" applyAlignment="1">
      <alignment vertical="center" wrapText="1"/>
    </xf>
    <xf numFmtId="0" fontId="33" fillId="0" borderId="92" xfId="0" applyFont="1" applyBorder="1" applyAlignment="1">
      <alignment vertical="center" wrapText="1"/>
    </xf>
    <xf numFmtId="0" fontId="32" fillId="0" borderId="92" xfId="0" applyFont="1" applyBorder="1" applyAlignment="1">
      <alignment vertical="center" wrapText="1"/>
    </xf>
    <xf numFmtId="0" fontId="7" fillId="21" borderId="16" xfId="0" applyFont="1" applyFill="1" applyBorder="1" applyAlignment="1">
      <alignment horizontal="center" vertical="center" wrapText="1"/>
    </xf>
    <xf numFmtId="0" fontId="7" fillId="21" borderId="41" xfId="0" applyFont="1" applyFill="1" applyBorder="1" applyAlignment="1">
      <alignment horizontal="center" vertical="center" wrapText="1"/>
    </xf>
    <xf numFmtId="0" fontId="32" fillId="0" borderId="58" xfId="0" applyFont="1" applyBorder="1" applyAlignment="1">
      <alignment vertical="center" wrapText="1"/>
    </xf>
    <xf numFmtId="0" fontId="32" fillId="0" borderId="37" xfId="0" applyFont="1" applyBorder="1" applyAlignment="1">
      <alignment vertical="center" wrapText="1"/>
    </xf>
    <xf numFmtId="0" fontId="32" fillId="0" borderId="40" xfId="0" applyFont="1" applyBorder="1" applyAlignment="1">
      <alignment vertical="center" wrapText="1"/>
    </xf>
    <xf numFmtId="0" fontId="13" fillId="0" borderId="57" xfId="0" applyFont="1" applyBorder="1" applyAlignment="1">
      <alignment horizontal="center" vertical="center" wrapText="1"/>
    </xf>
    <xf numFmtId="0" fontId="5" fillId="0" borderId="37" xfId="0" applyFont="1" applyBorder="1"/>
    <xf numFmtId="0" fontId="5" fillId="0" borderId="59" xfId="0" applyFont="1" applyBorder="1"/>
    <xf numFmtId="0" fontId="7" fillId="0" borderId="58"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59" xfId="0" applyFont="1" applyBorder="1" applyAlignment="1">
      <alignment horizontal="center" vertical="center" wrapText="1"/>
    </xf>
    <xf numFmtId="0" fontId="9" fillId="7" borderId="58" xfId="0" applyFont="1" applyFill="1" applyBorder="1" applyAlignment="1">
      <alignment horizontal="center" vertical="top"/>
    </xf>
    <xf numFmtId="0" fontId="9" fillId="7" borderId="37" xfId="0" applyFont="1" applyFill="1" applyBorder="1" applyAlignment="1">
      <alignment horizontal="center" vertical="top"/>
    </xf>
    <xf numFmtId="0" fontId="9" fillId="7" borderId="59" xfId="0" applyFont="1" applyFill="1" applyBorder="1" applyAlignment="1">
      <alignment horizontal="center" vertical="top"/>
    </xf>
    <xf numFmtId="1" fontId="13" fillId="0" borderId="43" xfId="0" applyNumberFormat="1" applyFont="1" applyBorder="1" applyAlignment="1">
      <alignment horizontal="center" vertical="center" wrapText="1"/>
    </xf>
    <xf numFmtId="0" fontId="5" fillId="0" borderId="45" xfId="0" applyFont="1" applyBorder="1"/>
    <xf numFmtId="0" fontId="9" fillId="0" borderId="58" xfId="0" applyFont="1" applyBorder="1" applyAlignment="1">
      <alignment horizontal="center" vertical="center" wrapText="1"/>
    </xf>
    <xf numFmtId="0" fontId="13" fillId="9" borderId="57" xfId="0" applyFont="1" applyFill="1" applyBorder="1" applyAlignment="1">
      <alignment horizontal="center" vertical="center"/>
    </xf>
    <xf numFmtId="0" fontId="5" fillId="0" borderId="40" xfId="0" applyFont="1" applyBorder="1"/>
    <xf numFmtId="0" fontId="8" fillId="9" borderId="58" xfId="0" applyFont="1" applyFill="1" applyBorder="1" applyAlignment="1">
      <alignment horizontal="center" vertical="center" wrapText="1"/>
    </xf>
    <xf numFmtId="1" fontId="13" fillId="0" borderId="53" xfId="0" applyNumberFormat="1" applyFont="1" applyBorder="1" applyAlignment="1">
      <alignment horizontal="center" vertical="center" wrapText="1"/>
    </xf>
    <xf numFmtId="0" fontId="5" fillId="0" borderId="56" xfId="0" applyFont="1" applyBorder="1"/>
    <xf numFmtId="0" fontId="9" fillId="0" borderId="57" xfId="0" applyFont="1" applyBorder="1" applyAlignment="1">
      <alignment horizontal="center" vertical="center" wrapText="1"/>
    </xf>
    <xf numFmtId="0" fontId="8" fillId="0" borderId="46" xfId="0" applyFont="1" applyBorder="1" applyAlignment="1">
      <alignment horizontal="center" vertical="center" wrapText="1"/>
    </xf>
    <xf numFmtId="0" fontId="5" fillId="0" borderId="50" xfId="0" applyFont="1" applyBorder="1"/>
    <xf numFmtId="0" fontId="7" fillId="0" borderId="58" xfId="0" applyFont="1" applyBorder="1" applyAlignment="1">
      <alignment horizontal="center" vertical="top" wrapText="1"/>
    </xf>
    <xf numFmtId="0" fontId="7" fillId="0" borderId="37" xfId="0" applyFont="1" applyBorder="1" applyAlignment="1">
      <alignment horizontal="center" vertical="top" wrapText="1"/>
    </xf>
    <xf numFmtId="0" fontId="7" fillId="0" borderId="59" xfId="0" applyFont="1" applyBorder="1" applyAlignment="1">
      <alignment horizontal="center" vertical="top" wrapText="1"/>
    </xf>
    <xf numFmtId="0" fontId="23" fillId="19" borderId="58" xfId="0" applyFont="1" applyFill="1" applyBorder="1" applyAlignment="1">
      <alignment horizontal="center" vertical="center" wrapText="1"/>
    </xf>
    <xf numFmtId="0" fontId="23" fillId="19" borderId="40" xfId="0" applyFont="1" applyFill="1" applyBorder="1" applyAlignment="1">
      <alignment horizontal="center" vertical="center" wrapText="1"/>
    </xf>
    <xf numFmtId="0" fontId="24" fillId="0" borderId="31" xfId="0" applyFont="1" applyBorder="1" applyAlignment="1">
      <alignment horizontal="center" vertical="top" wrapText="1"/>
    </xf>
    <xf numFmtId="0" fontId="24" fillId="0" borderId="38" xfId="0" applyFont="1" applyBorder="1" applyAlignment="1">
      <alignment horizontal="center" vertical="top" wrapText="1"/>
    </xf>
    <xf numFmtId="0" fontId="24" fillId="0" borderId="51" xfId="0" applyFont="1" applyBorder="1" applyAlignment="1">
      <alignment horizontal="center" vertical="top" wrapText="1"/>
    </xf>
    <xf numFmtId="0" fontId="10" fillId="0" borderId="76" xfId="0" applyFont="1" applyBorder="1" applyAlignment="1">
      <alignment horizontal="center" vertical="top"/>
    </xf>
    <xf numFmtId="0" fontId="10" fillId="0" borderId="17" xfId="0" applyFont="1" applyBorder="1" applyAlignment="1">
      <alignment horizontal="center" vertical="top"/>
    </xf>
    <xf numFmtId="0" fontId="10" fillId="0" borderId="19" xfId="0" applyFont="1" applyBorder="1" applyAlignment="1">
      <alignment horizontal="center" vertical="top"/>
    </xf>
    <xf numFmtId="0" fontId="15" fillId="0" borderId="55" xfId="0" applyFont="1" applyBorder="1" applyAlignment="1">
      <alignment horizontal="left" vertical="center" wrapText="1"/>
    </xf>
    <xf numFmtId="0" fontId="5" fillId="0" borderId="39" xfId="0" applyFont="1" applyBorder="1"/>
    <xf numFmtId="0" fontId="5" fillId="0" borderId="52" xfId="0" applyFont="1" applyBorder="1"/>
    <xf numFmtId="0" fontId="15" fillId="0" borderId="54" xfId="0" applyFont="1" applyBorder="1" applyAlignment="1">
      <alignment horizontal="center" vertical="center" wrapText="1"/>
    </xf>
    <xf numFmtId="0" fontId="5" fillId="0" borderId="38" xfId="0" applyFont="1" applyBorder="1"/>
    <xf numFmtId="0" fontId="5" fillId="0" borderId="47" xfId="0" applyFont="1" applyBorder="1"/>
    <xf numFmtId="0" fontId="7" fillId="11" borderId="31" xfId="0" applyFont="1" applyFill="1" applyBorder="1" applyAlignment="1">
      <alignment horizontal="left" vertical="center" wrapText="1"/>
    </xf>
    <xf numFmtId="0" fontId="15" fillId="0" borderId="31" xfId="0" applyFont="1" applyBorder="1" applyAlignment="1">
      <alignment horizontal="center" vertical="center" wrapText="1"/>
    </xf>
    <xf numFmtId="0" fontId="5" fillId="0" borderId="51" xfId="0" applyFont="1" applyBorder="1"/>
    <xf numFmtId="0" fontId="15" fillId="0" borderId="58" xfId="0" applyFont="1" applyBorder="1" applyAlignment="1">
      <alignment horizontal="left" vertical="top" wrapText="1"/>
    </xf>
    <xf numFmtId="0" fontId="5" fillId="0" borderId="37" xfId="0" applyFont="1" applyBorder="1" applyAlignment="1">
      <alignment vertical="top"/>
    </xf>
    <xf numFmtId="0" fontId="5" fillId="0" borderId="40" xfId="0" applyFont="1" applyBorder="1" applyAlignment="1">
      <alignment vertical="top"/>
    </xf>
    <xf numFmtId="0" fontId="15" fillId="0" borderId="58" xfId="0" applyFont="1" applyBorder="1" applyAlignment="1">
      <alignment horizontal="center" vertical="top" wrapText="1"/>
    </xf>
    <xf numFmtId="0" fontId="14" fillId="0" borderId="58" xfId="0" applyFont="1" applyBorder="1" applyAlignment="1">
      <alignment horizontal="center" vertical="top" wrapText="1"/>
    </xf>
    <xf numFmtId="0" fontId="14" fillId="0" borderId="37" xfId="0" applyFont="1" applyBorder="1" applyAlignment="1">
      <alignment horizontal="center" vertical="top" wrapText="1"/>
    </xf>
    <xf numFmtId="0" fontId="14" fillId="0" borderId="59" xfId="0" applyFont="1" applyBorder="1" applyAlignment="1">
      <alignment horizontal="center" vertical="top" wrapText="1"/>
    </xf>
    <xf numFmtId="0" fontId="13" fillId="9" borderId="37" xfId="0" applyFont="1" applyFill="1" applyBorder="1" applyAlignment="1">
      <alignment horizontal="center" vertical="center"/>
    </xf>
    <xf numFmtId="0" fontId="13" fillId="9" borderId="40" xfId="0" applyFont="1" applyFill="1" applyBorder="1" applyAlignment="1">
      <alignment horizontal="center" vertical="center"/>
    </xf>
    <xf numFmtId="0" fontId="8" fillId="0" borderId="45" xfId="0" applyFont="1" applyBorder="1" applyAlignment="1">
      <alignment horizontal="center" vertical="center" wrapText="1"/>
    </xf>
    <xf numFmtId="0" fontId="8" fillId="0" borderId="50" xfId="0" applyFont="1" applyBorder="1" applyAlignment="1">
      <alignment horizontal="center" vertical="center" wrapText="1"/>
    </xf>
    <xf numFmtId="0" fontId="13" fillId="10" borderId="58" xfId="0" applyFont="1" applyFill="1" applyBorder="1" applyAlignment="1">
      <alignment horizontal="center" vertical="center" wrapText="1"/>
    </xf>
    <xf numFmtId="0" fontId="13" fillId="10" borderId="37" xfId="0" applyFont="1" applyFill="1" applyBorder="1" applyAlignment="1">
      <alignment horizontal="center" vertical="center" wrapText="1"/>
    </xf>
    <xf numFmtId="0" fontId="13" fillId="10" borderId="59" xfId="0" applyFont="1" applyFill="1" applyBorder="1" applyAlignment="1">
      <alignment horizontal="center" vertical="center" wrapText="1"/>
    </xf>
    <xf numFmtId="0" fontId="7" fillId="7" borderId="4" xfId="0" applyFont="1" applyFill="1" applyBorder="1" applyAlignment="1">
      <alignment horizontal="center" vertical="center"/>
    </xf>
    <xf numFmtId="0" fontId="5" fillId="0" borderId="6" xfId="0" applyFont="1" applyBorder="1"/>
    <xf numFmtId="0" fontId="5" fillId="0" borderId="17" xfId="0" applyFont="1" applyBorder="1"/>
    <xf numFmtId="0" fontId="5" fillId="0" borderId="18" xfId="0" applyFont="1" applyBorder="1"/>
    <xf numFmtId="0" fontId="5" fillId="0" borderId="19" xfId="0" applyFont="1" applyBorder="1"/>
    <xf numFmtId="0" fontId="5" fillId="0" borderId="20" xfId="0" applyFont="1" applyBorder="1"/>
    <xf numFmtId="0" fontId="8" fillId="7" borderId="4" xfId="0" applyFont="1" applyFill="1" applyBorder="1" applyAlignment="1">
      <alignment horizontal="center" vertical="center"/>
    </xf>
    <xf numFmtId="0" fontId="5" fillId="0" borderId="14" xfId="0" applyFont="1" applyBorder="1"/>
    <xf numFmtId="0" fontId="5" fillId="0" borderId="27" xfId="0" applyFont="1" applyBorder="1"/>
    <xf numFmtId="0" fontId="9" fillId="8" borderId="23" xfId="0" applyFont="1" applyFill="1" applyBorder="1" applyAlignment="1">
      <alignment horizontal="center" vertical="center" wrapText="1"/>
    </xf>
    <xf numFmtId="0" fontId="5" fillId="0" borderId="25" xfId="0" applyFont="1" applyBorder="1"/>
    <xf numFmtId="0" fontId="9" fillId="8" borderId="23" xfId="0" applyFont="1" applyFill="1" applyBorder="1" applyAlignment="1">
      <alignment horizontal="center" vertical="center"/>
    </xf>
    <xf numFmtId="0" fontId="9" fillId="7" borderId="23" xfId="0" applyFont="1" applyFill="1" applyBorder="1" applyAlignment="1">
      <alignment horizontal="center" vertical="center"/>
    </xf>
    <xf numFmtId="0" fontId="5" fillId="0" borderId="26" xfId="0" applyFont="1" applyBorder="1"/>
    <xf numFmtId="0" fontId="3" fillId="7" borderId="23" xfId="0" applyFont="1" applyFill="1" applyBorder="1" applyAlignment="1">
      <alignment horizontal="left" vertical="center" wrapText="1"/>
    </xf>
    <xf numFmtId="0" fontId="12" fillId="0" borderId="54" xfId="0" applyFont="1" applyBorder="1" applyAlignment="1">
      <alignment horizontal="center" vertical="center" wrapText="1"/>
    </xf>
    <xf numFmtId="0" fontId="16" fillId="0" borderId="38" xfId="0" applyFont="1" applyBorder="1"/>
    <xf numFmtId="0" fontId="16" fillId="0" borderId="47" xfId="0" applyFont="1" applyBorder="1"/>
    <xf numFmtId="0" fontId="2" fillId="0" borderId="37" xfId="0" applyFont="1" applyBorder="1" applyAlignment="1">
      <alignment vertical="top"/>
    </xf>
    <xf numFmtId="0" fontId="2" fillId="0" borderId="40" xfId="0" applyFont="1" applyBorder="1" applyAlignment="1">
      <alignment vertical="top"/>
    </xf>
    <xf numFmtId="0" fontId="30" fillId="0" borderId="58" xfId="0" applyFont="1" applyBorder="1" applyAlignment="1">
      <alignment horizontal="left" vertical="top" wrapText="1"/>
    </xf>
    <xf numFmtId="0" fontId="31" fillId="0" borderId="37" xfId="0" applyFont="1" applyBorder="1" applyAlignment="1">
      <alignment vertical="top"/>
    </xf>
    <xf numFmtId="0" fontId="31" fillId="0" borderId="40" xfId="0" applyFont="1" applyBorder="1" applyAlignment="1">
      <alignment vertical="top"/>
    </xf>
    <xf numFmtId="0" fontId="30" fillId="0" borderId="58" xfId="0" applyFont="1" applyBorder="1" applyAlignment="1">
      <alignment horizontal="center" vertical="top" wrapText="1"/>
    </xf>
    <xf numFmtId="0" fontId="11" fillId="0" borderId="30" xfId="0" applyFont="1" applyBorder="1" applyAlignment="1">
      <alignment horizontal="center" vertical="top" wrapText="1"/>
    </xf>
    <xf numFmtId="0" fontId="24" fillId="0" borderId="58" xfId="0" applyFont="1" applyBorder="1" applyAlignment="1">
      <alignment horizontal="center" vertical="top" wrapText="1"/>
    </xf>
    <xf numFmtId="0" fontId="12" fillId="0" borderId="55" xfId="0" applyFont="1" applyBorder="1" applyAlignment="1">
      <alignment horizontal="left" vertical="center" wrapText="1"/>
    </xf>
    <xf numFmtId="0" fontId="16" fillId="0" borderId="39" xfId="0" applyFont="1" applyBorder="1"/>
    <xf numFmtId="0" fontId="16" fillId="0" borderId="52" xfId="0" applyFont="1" applyBorder="1"/>
    <xf numFmtId="0" fontId="32" fillId="0" borderId="58" xfId="0" applyFont="1" applyBorder="1" applyAlignment="1">
      <alignment vertical="top" wrapText="1"/>
    </xf>
    <xf numFmtId="0" fontId="32" fillId="0" borderId="37" xfId="0" applyFont="1" applyBorder="1" applyAlignment="1">
      <alignment vertical="top" wrapText="1"/>
    </xf>
    <xf numFmtId="0" fontId="32" fillId="0" borderId="40" xfId="0" applyFont="1" applyBorder="1" applyAlignment="1">
      <alignment vertical="top" wrapText="1"/>
    </xf>
    <xf numFmtId="0" fontId="7" fillId="0" borderId="30" xfId="0" applyFont="1" applyBorder="1" applyAlignment="1">
      <alignment horizontal="center" vertical="top" wrapText="1"/>
    </xf>
    <xf numFmtId="0" fontId="30" fillId="0" borderId="31" xfId="0" applyFont="1" applyBorder="1" applyAlignment="1">
      <alignment horizontal="center" vertical="center" wrapText="1"/>
    </xf>
    <xf numFmtId="0" fontId="31" fillId="0" borderId="38" xfId="0" applyFont="1" applyBorder="1"/>
    <xf numFmtId="0" fontId="31" fillId="0" borderId="51" xfId="0" applyFont="1" applyBorder="1"/>
    <xf numFmtId="0" fontId="30" fillId="0" borderId="58" xfId="0" applyFont="1" applyBorder="1" applyAlignment="1">
      <alignment horizontal="left" vertical="center" wrapText="1"/>
    </xf>
    <xf numFmtId="0" fontId="31" fillId="0" borderId="37" xfId="0" applyFont="1" applyBorder="1"/>
    <xf numFmtId="0" fontId="31" fillId="0" borderId="59" xfId="0" applyFont="1" applyBorder="1"/>
    <xf numFmtId="0" fontId="7" fillId="20" borderId="33" xfId="0" applyFont="1" applyFill="1" applyBorder="1" applyAlignment="1">
      <alignment horizontal="center"/>
    </xf>
    <xf numFmtId="0" fontId="5" fillId="20" borderId="34" xfId="0" applyFont="1" applyFill="1" applyBorder="1"/>
    <xf numFmtId="0" fontId="5" fillId="20" borderId="10" xfId="0" applyFont="1" applyFill="1" applyBorder="1"/>
    <xf numFmtId="0" fontId="7" fillId="19" borderId="58" xfId="0" applyFont="1" applyFill="1" applyBorder="1" applyAlignment="1">
      <alignment horizontal="center" vertical="center"/>
    </xf>
    <xf numFmtId="0" fontId="5" fillId="20" borderId="40" xfId="0" applyFont="1" applyFill="1" applyBorder="1"/>
    <xf numFmtId="0" fontId="7" fillId="19" borderId="58" xfId="0" applyFont="1" applyFill="1" applyBorder="1" applyAlignment="1">
      <alignment horizontal="center" vertical="center" wrapText="1"/>
    </xf>
    <xf numFmtId="0" fontId="7" fillId="19" borderId="37" xfId="0" applyFont="1" applyFill="1" applyBorder="1" applyAlignment="1">
      <alignment horizontal="center" vertical="center" wrapText="1"/>
    </xf>
    <xf numFmtId="0" fontId="14" fillId="0" borderId="58" xfId="0" applyFont="1" applyBorder="1" applyAlignment="1">
      <alignment horizontal="center" vertical="center" wrapText="1"/>
    </xf>
    <xf numFmtId="0" fontId="7" fillId="19" borderId="28" xfId="0" applyFont="1" applyFill="1" applyBorder="1" applyAlignment="1">
      <alignment horizontal="center"/>
    </xf>
    <xf numFmtId="0" fontId="5" fillId="20" borderId="29" xfId="0" applyFont="1" applyFill="1" applyBorder="1"/>
    <xf numFmtId="0" fontId="5" fillId="20" borderId="8" xfId="0" applyFont="1" applyFill="1" applyBorder="1"/>
    <xf numFmtId="0" fontId="7" fillId="19" borderId="30" xfId="0" applyFont="1" applyFill="1" applyBorder="1" applyAlignment="1">
      <alignment horizontal="center" vertical="center" wrapText="1"/>
    </xf>
    <xf numFmtId="0" fontId="5" fillId="20" borderId="39" xfId="0" applyFont="1" applyFill="1" applyBorder="1"/>
    <xf numFmtId="0" fontId="5" fillId="20" borderId="37" xfId="0" applyFont="1" applyFill="1" applyBorder="1"/>
    <xf numFmtId="0" fontId="7" fillId="19" borderId="33" xfId="0" applyFont="1" applyFill="1" applyBorder="1" applyAlignment="1">
      <alignment horizontal="center" vertical="center" wrapText="1"/>
    </xf>
    <xf numFmtId="0" fontId="7" fillId="19" borderId="31" xfId="0" applyFont="1" applyFill="1" applyBorder="1" applyAlignment="1">
      <alignment horizontal="center" vertical="center" wrapText="1"/>
    </xf>
    <xf numFmtId="0" fontId="5" fillId="20" borderId="38" xfId="0" applyFont="1" applyFill="1" applyBorder="1"/>
    <xf numFmtId="0" fontId="7" fillId="20" borderId="32" xfId="0" applyFont="1" applyFill="1" applyBorder="1" applyAlignment="1">
      <alignment horizontal="center"/>
    </xf>
    <xf numFmtId="0" fontId="5" fillId="20" borderId="15" xfId="0" applyFont="1" applyFill="1" applyBorder="1"/>
    <xf numFmtId="0" fontId="7" fillId="19" borderId="35" xfId="0" applyFont="1" applyFill="1" applyBorder="1" applyAlignment="1">
      <alignment horizontal="center"/>
    </xf>
    <xf numFmtId="0" fontId="5" fillId="20" borderId="60" xfId="0" applyFont="1" applyFill="1" applyBorder="1"/>
    <xf numFmtId="0" fontId="5" fillId="20" borderId="36" xfId="0" applyFont="1" applyFill="1" applyBorder="1"/>
    <xf numFmtId="0" fontId="12" fillId="0" borderId="58" xfId="0" applyFont="1" applyBorder="1" applyAlignment="1">
      <alignment horizontal="center" vertical="top" wrapText="1"/>
    </xf>
    <xf numFmtId="0" fontId="16" fillId="0" borderId="37" xfId="0" applyFont="1" applyBorder="1" applyAlignment="1">
      <alignment vertical="top"/>
    </xf>
    <xf numFmtId="0" fontId="16" fillId="0" borderId="40" xfId="0" applyFont="1" applyBorder="1" applyAlignment="1">
      <alignment vertical="top"/>
    </xf>
    <xf numFmtId="0" fontId="30" fillId="0" borderId="31" xfId="0" applyFont="1" applyBorder="1" applyAlignment="1">
      <alignment horizontal="center" vertical="top" wrapText="1"/>
    </xf>
    <xf numFmtId="0" fontId="12" fillId="0" borderId="58" xfId="0" applyFont="1" applyBorder="1" applyAlignment="1">
      <alignment horizontal="left" vertical="top" wrapText="1"/>
    </xf>
    <xf numFmtId="0" fontId="1" fillId="0" borderId="85" xfId="0" applyFont="1" applyBorder="1" applyAlignment="1">
      <alignment horizontal="justify" vertical="center" wrapText="1"/>
    </xf>
    <xf numFmtId="0" fontId="1" fillId="0" borderId="77" xfId="0" applyFont="1" applyBorder="1" applyAlignment="1">
      <alignment horizontal="justify" vertical="center" wrapText="1"/>
    </xf>
    <xf numFmtId="0" fontId="1" fillId="0" borderId="78" xfId="0" applyFont="1" applyBorder="1" applyAlignment="1">
      <alignment horizontal="justify" vertical="center" wrapText="1"/>
    </xf>
    <xf numFmtId="0" fontId="1" fillId="0" borderId="86" xfId="0" applyFont="1" applyBorder="1" applyAlignment="1">
      <alignment horizontal="justify" vertical="center" wrapText="1"/>
    </xf>
    <xf numFmtId="0" fontId="1" fillId="0" borderId="72" xfId="0" applyFont="1" applyBorder="1" applyAlignment="1">
      <alignment horizontal="justify" vertical="center" wrapText="1"/>
    </xf>
    <xf numFmtId="0" fontId="1" fillId="0" borderId="79" xfId="0" applyFont="1" applyBorder="1" applyAlignment="1">
      <alignment horizontal="justify" vertical="center" wrapText="1"/>
    </xf>
    <xf numFmtId="0" fontId="1" fillId="0" borderId="87" xfId="0" applyFont="1" applyBorder="1" applyAlignment="1">
      <alignment horizontal="justify" vertical="center" wrapText="1"/>
    </xf>
    <xf numFmtId="0" fontId="1" fillId="0" borderId="80" xfId="0" applyFont="1" applyBorder="1" applyAlignment="1">
      <alignment horizontal="justify" vertical="center" wrapText="1"/>
    </xf>
    <xf numFmtId="0" fontId="1" fillId="0" borderId="81" xfId="0" applyFont="1" applyBorder="1" applyAlignment="1">
      <alignment horizontal="justify" vertical="center" wrapText="1"/>
    </xf>
    <xf numFmtId="0" fontId="0" fillId="0" borderId="0" xfId="0" applyAlignment="1">
      <alignment horizontal="center"/>
    </xf>
    <xf numFmtId="0" fontId="26" fillId="0" borderId="72" xfId="0" applyFont="1" applyBorder="1" applyAlignment="1">
      <alignment horizontal="center" vertical="center" wrapText="1"/>
    </xf>
    <xf numFmtId="0" fontId="4" fillId="0" borderId="27" xfId="0" applyFont="1" applyBorder="1" applyAlignment="1">
      <alignment horizontal="center" wrapText="1"/>
    </xf>
    <xf numFmtId="0" fontId="4" fillId="0" borderId="22" xfId="0" applyFont="1" applyBorder="1" applyAlignment="1">
      <alignment horizontal="center" wrapText="1"/>
    </xf>
    <xf numFmtId="0" fontId="5" fillId="0" borderId="22" xfId="0" applyFont="1" applyBorder="1"/>
    <xf numFmtId="0" fontId="25" fillId="0" borderId="22" xfId="0" applyFont="1" applyBorder="1" applyAlignment="1">
      <alignment horizontal="center" vertical="center" textRotation="90"/>
    </xf>
    <xf numFmtId="0" fontId="2" fillId="0" borderId="22" xfId="0" applyFont="1" applyBorder="1" applyAlignment="1">
      <alignment horizontal="center" vertical="center" wrapText="1"/>
    </xf>
    <xf numFmtId="0" fontId="25" fillId="0" borderId="0" xfId="0" applyFont="1" applyAlignment="1">
      <alignment horizontal="center" vertical="center"/>
    </xf>
    <xf numFmtId="0" fontId="17" fillId="13" borderId="61" xfId="0" applyFont="1" applyFill="1" applyBorder="1" applyAlignment="1">
      <alignment horizontal="left"/>
    </xf>
    <xf numFmtId="0" fontId="17" fillId="13" borderId="62" xfId="0" applyFont="1" applyFill="1" applyBorder="1" applyAlignment="1">
      <alignment horizontal="left"/>
    </xf>
    <xf numFmtId="0" fontId="17" fillId="13" borderId="63" xfId="0" applyFont="1" applyFill="1" applyBorder="1" applyAlignment="1">
      <alignment horizontal="left"/>
    </xf>
    <xf numFmtId="0" fontId="17" fillId="13" borderId="74" xfId="0" applyFont="1" applyFill="1" applyBorder="1" applyAlignment="1">
      <alignment horizontal="left"/>
    </xf>
    <xf numFmtId="0" fontId="17" fillId="13" borderId="75" xfId="0" applyFont="1" applyFill="1" applyBorder="1" applyAlignment="1">
      <alignment horizontal="left"/>
    </xf>
    <xf numFmtId="0" fontId="17" fillId="13" borderId="67" xfId="0" applyFont="1" applyFill="1" applyBorder="1" applyAlignment="1">
      <alignment horizontal="left"/>
    </xf>
    <xf numFmtId="0" fontId="14" fillId="12" borderId="61" xfId="0" applyFont="1" applyFill="1" applyBorder="1" applyAlignment="1">
      <alignment horizontal="center" vertical="center" wrapText="1"/>
    </xf>
    <xf numFmtId="0" fontId="14" fillId="12" borderId="62" xfId="0" applyFont="1" applyFill="1" applyBorder="1" applyAlignment="1">
      <alignment horizontal="center" vertical="center" wrapText="1"/>
    </xf>
    <xf numFmtId="0" fontId="14" fillId="12" borderId="63" xfId="0" applyFont="1" applyFill="1" applyBorder="1" applyAlignment="1">
      <alignment horizontal="center" vertical="center" wrapText="1"/>
    </xf>
    <xf numFmtId="0" fontId="14" fillId="12" borderId="64" xfId="0" applyFont="1" applyFill="1" applyBorder="1" applyAlignment="1">
      <alignment horizontal="justify" vertical="center" wrapText="1"/>
    </xf>
    <xf numFmtId="0" fontId="14" fillId="12" borderId="66" xfId="0" applyFont="1" applyFill="1" applyBorder="1" applyAlignment="1">
      <alignment horizontal="justify" vertical="center" wrapText="1"/>
    </xf>
    <xf numFmtId="0" fontId="19" fillId="12" borderId="72" xfId="0" applyFont="1" applyFill="1" applyBorder="1" applyAlignment="1">
      <alignment horizontal="left" vertical="center" wrapText="1"/>
    </xf>
    <xf numFmtId="0" fontId="19" fillId="12" borderId="72" xfId="0" applyFont="1" applyFill="1" applyBorder="1" applyAlignment="1">
      <alignment horizontal="justify" vertical="top" wrapText="1"/>
    </xf>
    <xf numFmtId="0" fontId="19" fillId="12" borderId="73" xfId="0" applyFont="1" applyFill="1" applyBorder="1" applyAlignment="1">
      <alignment horizontal="justify" vertical="top" wrapText="1"/>
    </xf>
    <xf numFmtId="0" fontId="14" fillId="12" borderId="69" xfId="0" applyFont="1" applyFill="1" applyBorder="1" applyAlignment="1">
      <alignment horizontal="justify" vertical="center" wrapText="1"/>
    </xf>
    <xf numFmtId="0" fontId="14" fillId="12" borderId="70" xfId="0" applyFont="1" applyFill="1" applyBorder="1" applyAlignment="1">
      <alignment horizontal="justify" vertical="center" wrapText="1"/>
    </xf>
    <xf numFmtId="0" fontId="14" fillId="12" borderId="71" xfId="0" applyFont="1" applyFill="1" applyBorder="1" applyAlignment="1">
      <alignment horizontal="justify" vertical="center" wrapText="1"/>
    </xf>
    <xf numFmtId="0" fontId="12" fillId="0" borderId="58" xfId="0" applyFont="1" applyBorder="1" applyAlignment="1">
      <alignment horizontal="left" vertical="center" wrapText="1"/>
    </xf>
    <xf numFmtId="0" fontId="16" fillId="0" borderId="37" xfId="0" applyFont="1" applyBorder="1"/>
    <xf numFmtId="0" fontId="16" fillId="0" borderId="59" xfId="0" applyFont="1" applyBorder="1"/>
  </cellXfs>
  <cellStyles count="1">
    <cellStyle name="Normal" xfId="0" builtinId="0"/>
  </cellStyles>
  <dxfs count="24">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B2604BB0-73ED-4D06-8DD3-6A2F654F12EA}"/>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62B61A3A-7293-4599-A4FE-5111A8960BBC}"/>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1882FA54-92BF-4071-AC47-CEB61DBA128D}"/>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xdr:from>
      <xdr:col>7</xdr:col>
      <xdr:colOff>127775</xdr:colOff>
      <xdr:row>2</xdr:row>
      <xdr:rowOff>209085</xdr:rowOff>
    </xdr:from>
    <xdr:to>
      <xdr:col>7</xdr:col>
      <xdr:colOff>394939</xdr:colOff>
      <xdr:row>6</xdr:row>
      <xdr:rowOff>371707</xdr:rowOff>
    </xdr:to>
    <xdr:sp macro="" textlink="">
      <xdr:nvSpPr>
        <xdr:cNvPr id="2" name="Flecha: hacia arriba 1">
          <a:extLst>
            <a:ext uri="{FF2B5EF4-FFF2-40B4-BE49-F238E27FC236}">
              <a16:creationId xmlns:a16="http://schemas.microsoft.com/office/drawing/2014/main" id="{73321E8A-6316-800D-297A-5F740D86AE20}"/>
            </a:ext>
          </a:extLst>
        </xdr:cNvPr>
        <xdr:cNvSpPr/>
      </xdr:nvSpPr>
      <xdr:spPr>
        <a:xfrm>
          <a:off x="6772043" y="604024"/>
          <a:ext cx="267164" cy="1695915"/>
        </a:xfrm>
        <a:prstGeom prs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twoCellAnchor>
    <xdr:from>
      <xdr:col>10</xdr:col>
      <xdr:colOff>580792</xdr:colOff>
      <xdr:row>9</xdr:row>
      <xdr:rowOff>46462</xdr:rowOff>
    </xdr:from>
    <xdr:to>
      <xdr:col>14</xdr:col>
      <xdr:colOff>302013</xdr:colOff>
      <xdr:row>9</xdr:row>
      <xdr:rowOff>302011</xdr:rowOff>
    </xdr:to>
    <xdr:sp macro="" textlink="">
      <xdr:nvSpPr>
        <xdr:cNvPr id="3" name="Flecha: a la derecha 2">
          <a:extLst>
            <a:ext uri="{FF2B5EF4-FFF2-40B4-BE49-F238E27FC236}">
              <a16:creationId xmlns:a16="http://schemas.microsoft.com/office/drawing/2014/main" id="{43218171-1612-07DE-0A98-FE4C738F132E}"/>
            </a:ext>
          </a:extLst>
        </xdr:cNvPr>
        <xdr:cNvSpPr/>
      </xdr:nvSpPr>
      <xdr:spPr>
        <a:xfrm>
          <a:off x="9013902" y="3089816"/>
          <a:ext cx="3159513" cy="255549"/>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kern="12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election activeCell="E4" sqref="E4"/>
    </sheetView>
  </sheetViews>
  <sheetFormatPr baseColWidth="10" defaultColWidth="14.44140625" defaultRowHeight="15" customHeight="1" x14ac:dyDescent="0.3"/>
  <cols>
    <col min="1" max="1" width="30.6640625" customWidth="1"/>
    <col min="2" max="2" width="23" customWidth="1"/>
    <col min="3" max="3" width="11.44140625" customWidth="1"/>
    <col min="4" max="4" width="31" customWidth="1"/>
    <col min="5" max="8" width="11.44140625" customWidth="1"/>
    <col min="9" max="9" width="68.5546875" customWidth="1"/>
    <col min="10" max="12" width="17.109375" customWidth="1"/>
    <col min="13" max="26" width="11.44140625" customWidth="1"/>
  </cols>
  <sheetData>
    <row r="2" spans="1:12" ht="15.6" x14ac:dyDescent="0.3">
      <c r="A2" s="1" t="s">
        <v>0</v>
      </c>
      <c r="B2" s="1" t="s">
        <v>1</v>
      </c>
      <c r="D2" s="1" t="s">
        <v>2</v>
      </c>
      <c r="I2" s="2" t="s">
        <v>3</v>
      </c>
      <c r="J2" s="1" t="s">
        <v>4</v>
      </c>
      <c r="K2" s="1" t="s">
        <v>5</v>
      </c>
    </row>
    <row r="3" spans="1:12" ht="31.2" x14ac:dyDescent="0.3">
      <c r="A3" s="1" t="s">
        <v>6</v>
      </c>
      <c r="B3" s="1" t="s">
        <v>7</v>
      </c>
      <c r="D3" s="1" t="s">
        <v>8</v>
      </c>
      <c r="E3" s="1" t="s">
        <v>7</v>
      </c>
      <c r="I3" s="3" t="s">
        <v>9</v>
      </c>
      <c r="J3" s="1" t="s">
        <v>10</v>
      </c>
      <c r="K3" s="1" t="s">
        <v>11</v>
      </c>
    </row>
    <row r="4" spans="1:12" ht="31.2" x14ac:dyDescent="0.3">
      <c r="A4" s="1" t="s">
        <v>12</v>
      </c>
      <c r="B4" s="1" t="s">
        <v>13</v>
      </c>
      <c r="D4" s="1" t="s">
        <v>14</v>
      </c>
      <c r="E4" s="1" t="s">
        <v>15</v>
      </c>
      <c r="I4" s="4" t="s">
        <v>16</v>
      </c>
      <c r="J4" s="1" t="s">
        <v>17</v>
      </c>
      <c r="K4" s="1" t="s">
        <v>18</v>
      </c>
    </row>
    <row r="5" spans="1:12" ht="62.4" x14ac:dyDescent="0.3">
      <c r="A5" s="1" t="s">
        <v>19</v>
      </c>
      <c r="B5" s="1" t="s">
        <v>20</v>
      </c>
      <c r="D5" s="1" t="s">
        <v>21</v>
      </c>
      <c r="E5" s="1" t="s">
        <v>22</v>
      </c>
      <c r="I5" s="3" t="s">
        <v>23</v>
      </c>
      <c r="J5" s="1" t="s">
        <v>24</v>
      </c>
      <c r="K5" s="1" t="s">
        <v>25</v>
      </c>
      <c r="L5" s="1" t="s">
        <v>26</v>
      </c>
    </row>
    <row r="6" spans="1:12" ht="31.2" x14ac:dyDescent="0.3">
      <c r="A6" s="1" t="s">
        <v>27</v>
      </c>
      <c r="D6" s="1" t="s">
        <v>28</v>
      </c>
      <c r="E6" s="1" t="s">
        <v>7</v>
      </c>
      <c r="I6" s="3" t="s">
        <v>29</v>
      </c>
      <c r="J6" s="1" t="s">
        <v>30</v>
      </c>
      <c r="K6" s="1" t="s">
        <v>31</v>
      </c>
    </row>
    <row r="7" spans="1:12" ht="46.8" x14ac:dyDescent="0.3">
      <c r="A7" s="1" t="s">
        <v>32</v>
      </c>
      <c r="D7" s="1" t="s">
        <v>33</v>
      </c>
      <c r="E7" s="1" t="s">
        <v>15</v>
      </c>
      <c r="I7" s="3" t="s">
        <v>34</v>
      </c>
      <c r="J7" s="5" t="s">
        <v>35</v>
      </c>
      <c r="K7" s="5" t="s">
        <v>36</v>
      </c>
    </row>
    <row r="8" spans="1:12" ht="31.2" x14ac:dyDescent="0.3">
      <c r="D8" s="1" t="s">
        <v>37</v>
      </c>
      <c r="E8" s="1" t="s">
        <v>22</v>
      </c>
      <c r="I8" s="6" t="s">
        <v>38</v>
      </c>
      <c r="J8" s="1" t="s">
        <v>39</v>
      </c>
      <c r="K8" s="1" t="s">
        <v>40</v>
      </c>
      <c r="L8" s="1" t="s">
        <v>41</v>
      </c>
    </row>
    <row r="9" spans="1:12" ht="14.4" x14ac:dyDescent="0.3">
      <c r="A9" s="1" t="s">
        <v>42</v>
      </c>
      <c r="D9" s="1" t="s">
        <v>43</v>
      </c>
      <c r="E9" s="1" t="s">
        <v>7</v>
      </c>
    </row>
    <row r="10" spans="1:12" ht="14.4" x14ac:dyDescent="0.3">
      <c r="D10" s="1" t="s">
        <v>44</v>
      </c>
      <c r="E10" s="1" t="s">
        <v>15</v>
      </c>
    </row>
    <row r="11" spans="1:12" ht="14.4" x14ac:dyDescent="0.3">
      <c r="A11" s="1" t="s">
        <v>45</v>
      </c>
      <c r="D11" s="1" t="s">
        <v>46</v>
      </c>
      <c r="E11" s="1" t="s">
        <v>22</v>
      </c>
    </row>
    <row r="12" spans="1:12" ht="14.4" x14ac:dyDescent="0.3">
      <c r="A12" s="1" t="s">
        <v>47</v>
      </c>
      <c r="D12" s="1" t="s">
        <v>48</v>
      </c>
      <c r="E12" s="1" t="s">
        <v>15</v>
      </c>
    </row>
    <row r="13" spans="1:12" ht="14.4" x14ac:dyDescent="0.3">
      <c r="D13" s="1" t="s">
        <v>49</v>
      </c>
      <c r="E13" s="1" t="s">
        <v>15</v>
      </c>
      <c r="I13" s="1" t="s">
        <v>50</v>
      </c>
    </row>
    <row r="14" spans="1:12" ht="14.4" x14ac:dyDescent="0.3">
      <c r="D14" s="1" t="s">
        <v>51</v>
      </c>
      <c r="E14" s="1" t="s">
        <v>22</v>
      </c>
      <c r="I14" s="1" t="s">
        <v>52</v>
      </c>
    </row>
    <row r="15" spans="1:12" ht="14.4" x14ac:dyDescent="0.3">
      <c r="D15" s="1" t="s">
        <v>53</v>
      </c>
      <c r="E15" s="1" t="s">
        <v>15</v>
      </c>
      <c r="I15" s="1" t="s">
        <v>54</v>
      </c>
    </row>
    <row r="16" spans="1:12" ht="14.4" x14ac:dyDescent="0.3">
      <c r="A16" s="1" t="s">
        <v>55</v>
      </c>
      <c r="D16" s="1" t="s">
        <v>56</v>
      </c>
      <c r="E16" s="1" t="s">
        <v>15</v>
      </c>
      <c r="I16" s="1" t="s">
        <v>57</v>
      </c>
    </row>
    <row r="17" spans="1:9" ht="14.4" x14ac:dyDescent="0.3">
      <c r="A17" s="1" t="s">
        <v>58</v>
      </c>
      <c r="D17" s="1" t="s">
        <v>59</v>
      </c>
      <c r="E17" s="1" t="s">
        <v>22</v>
      </c>
    </row>
    <row r="18" spans="1:9" ht="14.4" x14ac:dyDescent="0.3">
      <c r="A18" s="1" t="s">
        <v>60</v>
      </c>
      <c r="I18" s="1" t="s">
        <v>61</v>
      </c>
    </row>
    <row r="19" spans="1:9" ht="14.4" x14ac:dyDescent="0.3">
      <c r="I19" s="1" t="s">
        <v>62</v>
      </c>
    </row>
    <row r="20" spans="1:9" ht="14.4" x14ac:dyDescent="0.3">
      <c r="I20" s="1" t="s">
        <v>63</v>
      </c>
    </row>
    <row r="21" spans="1:9" ht="15.75" customHeight="1" x14ac:dyDescent="0.3"/>
    <row r="22" spans="1:9" ht="15.75" customHeight="1" x14ac:dyDescent="0.3"/>
    <row r="23" spans="1:9" ht="15.75" customHeight="1" x14ac:dyDescent="0.3"/>
    <row r="24" spans="1:9" ht="15.75" customHeight="1" x14ac:dyDescent="0.3"/>
    <row r="25" spans="1:9" ht="15.75" customHeight="1" x14ac:dyDescent="0.3"/>
    <row r="26" spans="1:9" ht="15.75" customHeight="1" x14ac:dyDescent="0.3"/>
    <row r="27" spans="1:9" ht="15.75" customHeight="1" x14ac:dyDescent="0.3"/>
    <row r="28" spans="1:9" ht="15.75" customHeight="1" x14ac:dyDescent="0.3"/>
    <row r="29" spans="1:9" ht="15.75" customHeight="1" x14ac:dyDescent="0.3"/>
    <row r="30" spans="1:9" ht="15.75" customHeight="1" x14ac:dyDescent="0.3"/>
    <row r="31" spans="1:9" ht="15.75" customHeight="1" x14ac:dyDescent="0.3"/>
    <row r="32" spans="1:9"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8F671-854C-4D12-B93D-BC99D268EE71}">
  <dimension ref="A1:D1000"/>
  <sheetViews>
    <sheetView zoomScale="110" zoomScaleNormal="110" workbookViewId="0">
      <selection activeCell="C9" sqref="C9"/>
    </sheetView>
  </sheetViews>
  <sheetFormatPr baseColWidth="10" defaultColWidth="14.44140625" defaultRowHeight="15" customHeight="1" x14ac:dyDescent="0.3"/>
  <cols>
    <col min="1" max="1" width="4.88671875" customWidth="1"/>
    <col min="2" max="2" width="77.44140625" customWidth="1"/>
    <col min="3" max="4" width="30.6640625" customWidth="1"/>
    <col min="5" max="26" width="11.44140625" customWidth="1"/>
  </cols>
  <sheetData>
    <row r="1" spans="1:4" ht="15" customHeight="1" x14ac:dyDescent="0.3">
      <c r="A1" s="244" t="s">
        <v>244</v>
      </c>
      <c r="B1" s="245"/>
      <c r="C1" s="245"/>
      <c r="D1" s="246"/>
    </row>
    <row r="2" spans="1:4" ht="14.4" x14ac:dyDescent="0.3">
      <c r="A2" s="247" t="s">
        <v>245</v>
      </c>
      <c r="B2" s="87" t="s">
        <v>246</v>
      </c>
      <c r="C2" s="244" t="s">
        <v>247</v>
      </c>
      <c r="D2" s="246"/>
    </row>
    <row r="3" spans="1:4" ht="14.4" x14ac:dyDescent="0.3">
      <c r="A3" s="248"/>
      <c r="B3" s="89" t="s">
        <v>248</v>
      </c>
      <c r="C3" s="90" t="s">
        <v>58</v>
      </c>
      <c r="D3" s="90" t="s">
        <v>60</v>
      </c>
    </row>
    <row r="4" spans="1:4" ht="14.4" x14ac:dyDescent="0.3">
      <c r="A4" s="88">
        <v>1</v>
      </c>
      <c r="B4" s="43" t="s">
        <v>249</v>
      </c>
      <c r="C4" s="91"/>
      <c r="D4" s="91" t="s">
        <v>250</v>
      </c>
    </row>
    <row r="5" spans="1:4" ht="14.4" x14ac:dyDescent="0.3">
      <c r="A5" s="88">
        <v>2</v>
      </c>
      <c r="B5" s="43" t="s">
        <v>251</v>
      </c>
      <c r="C5" s="47"/>
      <c r="D5" s="91" t="s">
        <v>250</v>
      </c>
    </row>
    <row r="6" spans="1:4" ht="14.4" x14ac:dyDescent="0.3">
      <c r="A6" s="88">
        <v>3</v>
      </c>
      <c r="B6" s="43" t="s">
        <v>252</v>
      </c>
      <c r="C6" s="91"/>
      <c r="D6" s="91" t="s">
        <v>250</v>
      </c>
    </row>
    <row r="7" spans="1:4" ht="14.4" x14ac:dyDescent="0.3">
      <c r="A7" s="88">
        <v>4</v>
      </c>
      <c r="B7" s="43" t="s">
        <v>253</v>
      </c>
      <c r="C7" s="91"/>
      <c r="D7" s="91" t="s">
        <v>250</v>
      </c>
    </row>
    <row r="8" spans="1:4" ht="14.4" x14ac:dyDescent="0.3">
      <c r="A8" s="88">
        <v>5</v>
      </c>
      <c r="B8" s="43" t="s">
        <v>254</v>
      </c>
      <c r="C8" s="47"/>
      <c r="D8" s="91" t="s">
        <v>250</v>
      </c>
    </row>
    <row r="9" spans="1:4" ht="14.4" x14ac:dyDescent="0.3">
      <c r="A9" s="88">
        <v>6</v>
      </c>
      <c r="B9" s="43" t="s">
        <v>255</v>
      </c>
      <c r="C9" s="91" t="s">
        <v>250</v>
      </c>
      <c r="D9" s="91"/>
    </row>
    <row r="10" spans="1:4" ht="14.4" x14ac:dyDescent="0.3">
      <c r="A10" s="88">
        <v>7</v>
      </c>
      <c r="B10" s="43" t="s">
        <v>256</v>
      </c>
      <c r="C10" s="91"/>
      <c r="D10" s="91" t="s">
        <v>250</v>
      </c>
    </row>
    <row r="11" spans="1:4" ht="14.4" x14ac:dyDescent="0.3">
      <c r="A11" s="88">
        <v>8</v>
      </c>
      <c r="B11" s="43" t="s">
        <v>257</v>
      </c>
      <c r="C11" s="91"/>
      <c r="D11" s="91" t="s">
        <v>250</v>
      </c>
    </row>
    <row r="12" spans="1:4" ht="14.4" x14ac:dyDescent="0.3">
      <c r="A12" s="88">
        <v>9</v>
      </c>
      <c r="B12" s="43" t="s">
        <v>258</v>
      </c>
      <c r="C12" s="44"/>
      <c r="D12" s="91" t="s">
        <v>250</v>
      </c>
    </row>
    <row r="13" spans="1:4" ht="14.4" x14ac:dyDescent="0.3">
      <c r="A13" s="88">
        <v>10</v>
      </c>
      <c r="B13" s="43" t="s">
        <v>259</v>
      </c>
      <c r="C13" s="91" t="s">
        <v>250</v>
      </c>
      <c r="D13" s="91"/>
    </row>
    <row r="14" spans="1:4" ht="14.4" x14ac:dyDescent="0.3">
      <c r="A14" s="88">
        <v>11</v>
      </c>
      <c r="B14" s="43" t="s">
        <v>260</v>
      </c>
      <c r="C14" s="78" t="s">
        <v>250</v>
      </c>
      <c r="D14" s="91"/>
    </row>
    <row r="15" spans="1:4" ht="14.4" x14ac:dyDescent="0.3">
      <c r="A15" s="88">
        <v>12</v>
      </c>
      <c r="B15" s="43" t="s">
        <v>261</v>
      </c>
      <c r="C15" s="91" t="s">
        <v>250</v>
      </c>
      <c r="D15" s="91"/>
    </row>
    <row r="16" spans="1:4" ht="14.4" x14ac:dyDescent="0.3">
      <c r="A16" s="88">
        <v>13</v>
      </c>
      <c r="B16" s="43" t="s">
        <v>262</v>
      </c>
      <c r="C16" s="91"/>
      <c r="D16" s="91" t="s">
        <v>250</v>
      </c>
    </row>
    <row r="17" spans="1:4" ht="14.4" x14ac:dyDescent="0.3">
      <c r="A17" s="88">
        <v>14</v>
      </c>
      <c r="B17" s="43" t="s">
        <v>263</v>
      </c>
      <c r="C17" s="91"/>
      <c r="D17" s="91" t="s">
        <v>250</v>
      </c>
    </row>
    <row r="18" spans="1:4" ht="14.4" x14ac:dyDescent="0.3">
      <c r="A18" s="88">
        <v>15</v>
      </c>
      <c r="B18" s="43" t="s">
        <v>264</v>
      </c>
      <c r="C18" s="44"/>
      <c r="D18" s="91" t="s">
        <v>250</v>
      </c>
    </row>
    <row r="19" spans="1:4" ht="14.4" x14ac:dyDescent="0.3">
      <c r="A19" s="88">
        <v>16</v>
      </c>
      <c r="B19" s="43" t="s">
        <v>265</v>
      </c>
      <c r="C19" s="91"/>
      <c r="D19" s="91" t="s">
        <v>250</v>
      </c>
    </row>
    <row r="20" spans="1:4" ht="14.4" x14ac:dyDescent="0.3">
      <c r="A20" s="88">
        <v>17</v>
      </c>
      <c r="B20" s="43" t="s">
        <v>266</v>
      </c>
      <c r="C20" s="91"/>
      <c r="D20" s="91" t="s">
        <v>250</v>
      </c>
    </row>
    <row r="21" spans="1:4" ht="15.75" customHeight="1" x14ac:dyDescent="0.3">
      <c r="A21" s="88">
        <v>18</v>
      </c>
      <c r="B21" s="43" t="s">
        <v>267</v>
      </c>
      <c r="C21" s="91"/>
      <c r="D21" s="91" t="s">
        <v>250</v>
      </c>
    </row>
    <row r="22" spans="1:4" ht="15.75" customHeight="1" x14ac:dyDescent="0.3">
      <c r="A22" s="92">
        <v>19</v>
      </c>
      <c r="B22" s="43" t="s">
        <v>268</v>
      </c>
      <c r="C22" s="91"/>
      <c r="D22" s="91" t="s">
        <v>250</v>
      </c>
    </row>
    <row r="23" spans="1:4" ht="15" customHeight="1" x14ac:dyDescent="0.3">
      <c r="A23" s="252" t="s">
        <v>269</v>
      </c>
      <c r="B23" s="253"/>
      <c r="C23" s="253"/>
      <c r="D23" s="254"/>
    </row>
    <row r="24" spans="1:4" ht="15.75" customHeight="1" x14ac:dyDescent="0.3">
      <c r="A24" s="249" t="s">
        <v>270</v>
      </c>
      <c r="B24" s="249"/>
      <c r="C24" s="249"/>
      <c r="D24" s="249"/>
    </row>
    <row r="25" spans="1:4" ht="15.75" customHeight="1" x14ac:dyDescent="0.3">
      <c r="A25" s="250" t="s">
        <v>271</v>
      </c>
      <c r="B25" s="250"/>
      <c r="C25" s="250"/>
      <c r="D25" s="250"/>
    </row>
    <row r="26" spans="1:4" ht="15.75" customHeight="1" x14ac:dyDescent="0.3">
      <c r="A26" s="251" t="s">
        <v>272</v>
      </c>
      <c r="B26" s="251"/>
      <c r="C26" s="251"/>
      <c r="D26" s="251"/>
    </row>
    <row r="27" spans="1:4" ht="15.75" customHeight="1" x14ac:dyDescent="0.3">
      <c r="A27" s="238" t="s">
        <v>273</v>
      </c>
      <c r="B27" s="239"/>
      <c r="C27" s="240"/>
      <c r="D27" s="64" t="s">
        <v>250</v>
      </c>
    </row>
    <row r="28" spans="1:4" ht="15.75" customHeight="1" x14ac:dyDescent="0.35">
      <c r="A28" s="238" t="s">
        <v>274</v>
      </c>
      <c r="B28" s="239"/>
      <c r="C28" s="240"/>
      <c r="D28" s="46"/>
    </row>
    <row r="29" spans="1:4" ht="15.75" customHeight="1" x14ac:dyDescent="0.3">
      <c r="A29" s="241" t="s">
        <v>275</v>
      </c>
      <c r="B29" s="242"/>
      <c r="C29" s="243"/>
      <c r="D29" s="45"/>
    </row>
    <row r="30" spans="1:4" ht="15.75" customHeight="1" x14ac:dyDescent="0.3"/>
    <row r="31" spans="1:4" ht="15.75" customHeight="1" x14ac:dyDescent="0.3"/>
    <row r="32" spans="1: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AF992"/>
  <sheetViews>
    <sheetView showGridLines="0" topLeftCell="T27" zoomScale="60" zoomScaleNormal="60" workbookViewId="0">
      <selection activeCell="D18" sqref="D18:D59"/>
    </sheetView>
  </sheetViews>
  <sheetFormatPr baseColWidth="10" defaultColWidth="14.44140625" defaultRowHeight="15" customHeight="1" x14ac:dyDescent="0.3"/>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s>
  <sheetData>
    <row r="1" spans="1:32" ht="27" customHeight="1" x14ac:dyDescent="0.3">
      <c r="A1" s="155"/>
      <c r="B1" s="156"/>
      <c r="C1" s="161" t="s">
        <v>64</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row>
    <row r="2" spans="1:32" ht="27" customHeight="1" thickBot="1" x14ac:dyDescent="0.35">
      <c r="A2" s="157"/>
      <c r="B2" s="158"/>
      <c r="C2" s="159"/>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row>
    <row r="3" spans="1:32" ht="27" customHeight="1" x14ac:dyDescent="0.3">
      <c r="A3" s="157"/>
      <c r="B3" s="158"/>
      <c r="C3" s="161" t="s">
        <v>65</v>
      </c>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row>
    <row r="4" spans="1:32" ht="27" customHeight="1" thickBot="1" x14ac:dyDescent="0.35">
      <c r="A4" s="159"/>
      <c r="B4" s="160"/>
      <c r="C4" s="159"/>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row>
    <row r="5" spans="1:32" ht="27" customHeight="1" thickBot="1" x14ac:dyDescent="0.35">
      <c r="A5" s="18"/>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row>
    <row r="6" spans="1:32" ht="36" customHeight="1" thickBot="1" x14ac:dyDescent="0.35">
      <c r="A6" s="164" t="s">
        <v>66</v>
      </c>
      <c r="B6" s="165"/>
      <c r="C6" s="20">
        <v>45616</v>
      </c>
      <c r="D6" s="21"/>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row>
    <row r="7" spans="1:32" ht="17.25" customHeight="1" thickBot="1" x14ac:dyDescent="0.35">
      <c r="A7" s="22"/>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row>
    <row r="8" spans="1:32" ht="59.25" customHeight="1" thickBot="1" x14ac:dyDescent="0.35">
      <c r="A8" s="166" t="s">
        <v>67</v>
      </c>
      <c r="B8" s="165"/>
      <c r="C8" s="167" t="s">
        <v>68</v>
      </c>
      <c r="D8" s="165"/>
      <c r="E8" s="165"/>
      <c r="F8" s="165"/>
      <c r="G8" s="165"/>
      <c r="H8" s="168"/>
      <c r="I8" s="19"/>
      <c r="J8" s="19"/>
      <c r="K8" s="19"/>
      <c r="L8" s="19"/>
      <c r="T8" s="19"/>
      <c r="U8" s="19"/>
      <c r="V8" s="19"/>
      <c r="W8" s="19"/>
      <c r="X8" s="19"/>
      <c r="Y8" s="19"/>
      <c r="Z8" s="19"/>
      <c r="AA8" s="19"/>
      <c r="AB8" s="19"/>
      <c r="AC8" s="19"/>
      <c r="AD8" s="19"/>
      <c r="AE8" s="19"/>
      <c r="AF8" s="19"/>
    </row>
    <row r="9" spans="1:32" ht="13.5" customHeight="1" thickBot="1" x14ac:dyDescent="0.35">
      <c r="A9" s="23"/>
      <c r="B9" s="24"/>
      <c r="C9" s="24"/>
      <c r="D9" s="24"/>
      <c r="E9" s="24"/>
      <c r="F9" s="24"/>
      <c r="G9" s="24"/>
      <c r="H9" s="24"/>
      <c r="I9" s="24"/>
      <c r="J9" s="24"/>
      <c r="K9" s="24"/>
      <c r="L9" s="24"/>
      <c r="M9" s="24"/>
      <c r="N9" s="24"/>
      <c r="O9" s="24"/>
      <c r="P9" s="24"/>
      <c r="Q9" s="24"/>
      <c r="R9" s="24"/>
      <c r="S9" s="24"/>
      <c r="T9" s="19"/>
      <c r="U9" s="19"/>
      <c r="V9" s="19"/>
      <c r="W9" s="19"/>
      <c r="X9" s="19"/>
      <c r="Y9" s="19"/>
      <c r="Z9" s="19"/>
      <c r="AA9" s="19"/>
      <c r="AB9" s="19"/>
      <c r="AC9" s="19"/>
      <c r="AD9" s="19"/>
      <c r="AE9" s="19"/>
      <c r="AF9" s="19"/>
    </row>
    <row r="10" spans="1:32" ht="59.25" customHeight="1" thickBot="1" x14ac:dyDescent="0.35">
      <c r="A10" s="166" t="s">
        <v>69</v>
      </c>
      <c r="B10" s="165"/>
      <c r="C10" s="169" t="s">
        <v>70</v>
      </c>
      <c r="D10" s="165"/>
      <c r="E10" s="165"/>
      <c r="F10" s="165"/>
      <c r="G10" s="165"/>
      <c r="H10" s="165"/>
      <c r="I10" s="168"/>
      <c r="J10" s="25"/>
      <c r="K10" s="25"/>
      <c r="L10" s="25"/>
      <c r="M10" s="25"/>
      <c r="N10" s="25"/>
      <c r="O10" s="19"/>
      <c r="P10" s="19"/>
      <c r="Q10" s="19"/>
      <c r="R10" s="19"/>
      <c r="S10" s="19"/>
      <c r="T10" s="19"/>
      <c r="U10" s="19"/>
      <c r="V10" s="19"/>
      <c r="W10" s="19"/>
      <c r="X10" s="19"/>
      <c r="Y10" s="19"/>
      <c r="Z10" s="19"/>
      <c r="AA10" s="19"/>
      <c r="AB10" s="19"/>
      <c r="AC10" s="19"/>
      <c r="AD10" s="19"/>
      <c r="AE10" s="19"/>
      <c r="AF10" s="19"/>
    </row>
    <row r="11" spans="1:32" ht="59.25" customHeight="1" thickBot="1" x14ac:dyDescent="0.35">
      <c r="A11" s="166" t="s">
        <v>71</v>
      </c>
      <c r="B11" s="165"/>
      <c r="C11" s="169" t="s">
        <v>72</v>
      </c>
      <c r="D11" s="165"/>
      <c r="E11" s="165"/>
      <c r="F11" s="165"/>
      <c r="G11" s="165"/>
      <c r="H11" s="165"/>
      <c r="I11" s="168"/>
      <c r="J11" s="25"/>
      <c r="K11" s="25"/>
      <c r="L11" s="25"/>
      <c r="M11" s="25"/>
      <c r="N11" s="25"/>
      <c r="O11" s="19"/>
      <c r="P11" s="19"/>
      <c r="Q11" s="19"/>
      <c r="R11" s="19"/>
      <c r="S11" s="19"/>
      <c r="T11" s="19"/>
      <c r="U11" s="19"/>
      <c r="V11" s="19"/>
      <c r="W11" s="19"/>
      <c r="X11" s="19"/>
      <c r="Y11" s="19"/>
      <c r="Z11" s="19"/>
      <c r="AA11" s="19"/>
      <c r="AB11" s="19"/>
      <c r="AC11" s="19"/>
      <c r="AD11" s="19"/>
      <c r="AE11" s="19"/>
      <c r="AF11" s="19"/>
    </row>
    <row r="12" spans="1:32" ht="15.75" customHeight="1" x14ac:dyDescent="0.3">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row>
    <row r="13" spans="1:32" ht="15.75" customHeight="1" thickBot="1" x14ac:dyDescent="0.35">
      <c r="A13" s="26"/>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row>
    <row r="14" spans="1:32" ht="14.4" x14ac:dyDescent="0.3">
      <c r="A14" s="202" t="s">
        <v>73</v>
      </c>
      <c r="B14" s="203"/>
      <c r="C14" s="203"/>
      <c r="D14" s="204"/>
      <c r="E14" s="202" t="s">
        <v>74</v>
      </c>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4"/>
      <c r="AF14" s="27"/>
    </row>
    <row r="15" spans="1:32" ht="14.4" x14ac:dyDescent="0.3">
      <c r="A15" s="205" t="s">
        <v>75</v>
      </c>
      <c r="B15" s="199" t="s">
        <v>76</v>
      </c>
      <c r="C15" s="199" t="s">
        <v>77</v>
      </c>
      <c r="D15" s="209" t="s">
        <v>78</v>
      </c>
      <c r="E15" s="211" t="s">
        <v>79</v>
      </c>
      <c r="F15" s="195"/>
      <c r="G15" s="195"/>
      <c r="H15" s="212"/>
      <c r="I15" s="194" t="s">
        <v>80</v>
      </c>
      <c r="J15" s="195"/>
      <c r="K15" s="195"/>
      <c r="L15" s="195"/>
      <c r="M15" s="195"/>
      <c r="N15" s="195"/>
      <c r="O15" s="195"/>
      <c r="P15" s="195"/>
      <c r="Q15" s="195"/>
      <c r="R15" s="195"/>
      <c r="S15" s="195"/>
      <c r="T15" s="195"/>
      <c r="U15" s="195"/>
      <c r="V15" s="195"/>
      <c r="W15" s="195"/>
      <c r="X15" s="79"/>
      <c r="Y15" s="79"/>
      <c r="Z15" s="194" t="s">
        <v>81</v>
      </c>
      <c r="AA15" s="195"/>
      <c r="AB15" s="195"/>
      <c r="AC15" s="195"/>
      <c r="AD15" s="195"/>
      <c r="AE15" s="196"/>
      <c r="AF15" s="27"/>
    </row>
    <row r="16" spans="1:32" ht="32.25" customHeight="1" x14ac:dyDescent="0.3">
      <c r="A16" s="206"/>
      <c r="B16" s="207"/>
      <c r="C16" s="207"/>
      <c r="D16" s="210"/>
      <c r="E16" s="213" t="s">
        <v>82</v>
      </c>
      <c r="F16" s="214"/>
      <c r="G16" s="214"/>
      <c r="H16" s="215"/>
      <c r="I16" s="199" t="s">
        <v>83</v>
      </c>
      <c r="J16" s="199" t="s">
        <v>84</v>
      </c>
      <c r="K16" s="199" t="s">
        <v>85</v>
      </c>
      <c r="L16" s="199" t="s">
        <v>86</v>
      </c>
      <c r="M16" s="199" t="s">
        <v>87</v>
      </c>
      <c r="N16" s="199" t="s">
        <v>88</v>
      </c>
      <c r="O16" s="197" t="s">
        <v>89</v>
      </c>
      <c r="P16" s="197" t="s">
        <v>90</v>
      </c>
      <c r="Q16" s="197" t="s">
        <v>91</v>
      </c>
      <c r="R16" s="199" t="s">
        <v>92</v>
      </c>
      <c r="S16" s="200" t="s">
        <v>93</v>
      </c>
      <c r="T16" s="199" t="s">
        <v>94</v>
      </c>
      <c r="U16" s="199" t="s">
        <v>95</v>
      </c>
      <c r="V16" s="199" t="s">
        <v>96</v>
      </c>
      <c r="W16" s="199" t="s">
        <v>97</v>
      </c>
      <c r="X16" s="199" t="s">
        <v>98</v>
      </c>
      <c r="Y16" s="80"/>
      <c r="Z16" s="200" t="s">
        <v>99</v>
      </c>
      <c r="AA16" s="199" t="s">
        <v>100</v>
      </c>
      <c r="AB16" s="124" t="s">
        <v>101</v>
      </c>
      <c r="AC16" s="124" t="s">
        <v>55</v>
      </c>
      <c r="AD16" s="208" t="s">
        <v>102</v>
      </c>
      <c r="AE16" s="196"/>
      <c r="AF16" s="29"/>
    </row>
    <row r="17" spans="1:32" ht="102" customHeight="1" thickBot="1" x14ac:dyDescent="0.35">
      <c r="A17" s="206"/>
      <c r="B17" s="207"/>
      <c r="C17" s="207"/>
      <c r="D17" s="210"/>
      <c r="E17" s="81" t="s">
        <v>0</v>
      </c>
      <c r="F17" s="80" t="s">
        <v>1</v>
      </c>
      <c r="G17" s="82"/>
      <c r="H17" s="83" t="s">
        <v>103</v>
      </c>
      <c r="I17" s="198"/>
      <c r="J17" s="198"/>
      <c r="K17" s="198"/>
      <c r="L17" s="198"/>
      <c r="M17" s="198"/>
      <c r="N17" s="198"/>
      <c r="O17" s="198"/>
      <c r="P17" s="198"/>
      <c r="Q17" s="198"/>
      <c r="R17" s="198"/>
      <c r="S17" s="198"/>
      <c r="T17" s="198"/>
      <c r="U17" s="198"/>
      <c r="V17" s="198"/>
      <c r="W17" s="198"/>
      <c r="X17" s="198"/>
      <c r="Y17" s="84"/>
      <c r="Z17" s="198"/>
      <c r="AA17" s="198"/>
      <c r="AB17" s="198"/>
      <c r="AC17" s="125"/>
      <c r="AD17" s="96" t="s">
        <v>104</v>
      </c>
      <c r="AE17" s="97" t="s">
        <v>105</v>
      </c>
      <c r="AF17" s="29"/>
    </row>
    <row r="18" spans="1:32" ht="40.5" customHeight="1" x14ac:dyDescent="0.3">
      <c r="A18" s="179">
        <v>1</v>
      </c>
      <c r="B18" s="180" t="s">
        <v>106</v>
      </c>
      <c r="C18" s="180" t="s">
        <v>107</v>
      </c>
      <c r="D18" s="126" t="s">
        <v>108</v>
      </c>
      <c r="E18" s="187" t="s">
        <v>6</v>
      </c>
      <c r="F18" s="121" t="s">
        <v>7</v>
      </c>
      <c r="G18" s="104" t="str">
        <f>+CONCATENATE(E18," - ",F18)</f>
        <v>MUY BAJA - MODERADO</v>
      </c>
      <c r="H18" s="107" t="str">
        <f>+VLOOKUP(G18,Datos!D3:E17,2,FALSE)</f>
        <v>MODERADO</v>
      </c>
      <c r="I18" s="184" t="s">
        <v>109</v>
      </c>
      <c r="J18" s="184" t="s">
        <v>110</v>
      </c>
      <c r="K18" s="184" t="s">
        <v>111</v>
      </c>
      <c r="L18" s="184" t="s">
        <v>112</v>
      </c>
      <c r="M18" s="184" t="s">
        <v>113</v>
      </c>
      <c r="N18" s="184" t="s">
        <v>114</v>
      </c>
      <c r="O18" s="30" t="s">
        <v>3</v>
      </c>
      <c r="P18" s="31" t="s">
        <v>4</v>
      </c>
      <c r="Q18" s="32">
        <f>IF(P18="ASIGNADO",15,IF(P18="NO ASIGNADO",0,"0"))</f>
        <v>15</v>
      </c>
      <c r="R18" s="110">
        <f>SUM(Q18:Q24)</f>
        <v>100</v>
      </c>
      <c r="S18" s="112" t="s">
        <v>115</v>
      </c>
      <c r="T18" s="113">
        <f>IF(T21="DÉBIL",0,IF(T21="MODERADO",50,IF(T21="FUERTE",100,"")))</f>
        <v>100</v>
      </c>
      <c r="U18" s="101" t="str">
        <f>IF(AND(R21="FUERTE",S18="FUERTE (SIEMPRE SE EJECUTA)"),"NO","SÍ")</f>
        <v>NO</v>
      </c>
      <c r="V18" s="145" t="str" cm="1">
        <f t="array" ref="V18">_xlfn.IFS(AVERAGE(T18,T25,T32,T39,T46,T53)=100,"FUERTE",AVERAGE(T18,T25,T32,T39,T46,T53)&lt;50,"DÉBIL",AVERAGE(T18,T25,T32,T39,T46,T53)&gt;=50,"MODERADO")</f>
        <v>FUERTE</v>
      </c>
      <c r="W18" s="201" t="s">
        <v>62</v>
      </c>
      <c r="X18" s="145" t="str">
        <f>IF(AND(E18="MUY BAJA",W21=2),"MUY BAJA",IF(AND(E18="BAJA",W21=2),"MUY BAJA",IF(AND(E18="MEDIA",W21=2),"MUY BAJA",IF(AND(E18="ALTA",W21=2),"BAJA",IF(AND(E18="MUY ALTA",W21=2),"MEDIA",IF(AND(E18="MUY BAJA",W21=1),"MUY BAJA",IF(AND(E18="BAJA",W21=1),"MUY BAJA",IF(AND(E18="MEDIA",W21=1),"BAJA",IF(AND(E18="ALTA",W21=1),"MEDIA",IF(AND(E18="MUY ALTA",W21=1),"ALTA",E18))))))))))</f>
        <v>MUY BAJA</v>
      </c>
      <c r="Y18" s="104" t="str">
        <f>+CONCATENATE(X18," - ",F18)</f>
        <v>MUY BAJA - MODERADO</v>
      </c>
      <c r="Z18" s="107" t="str">
        <f>+VLOOKUP(Y18,Datos!$D$3:$E$17,2,FALSE)</f>
        <v>MODERADO</v>
      </c>
      <c r="AA18" s="121" t="s">
        <v>45</v>
      </c>
      <c r="AB18" s="126" t="s">
        <v>116</v>
      </c>
      <c r="AC18" s="129" t="s">
        <v>58</v>
      </c>
      <c r="AD18" s="255" t="s">
        <v>117</v>
      </c>
      <c r="AE18" s="188" t="s">
        <v>118</v>
      </c>
      <c r="AF18" s="33"/>
    </row>
    <row r="19" spans="1:32" ht="44.25" customHeight="1" x14ac:dyDescent="0.3">
      <c r="A19" s="133"/>
      <c r="B19" s="102"/>
      <c r="C19" s="102"/>
      <c r="D19" s="136"/>
      <c r="E19" s="133"/>
      <c r="F19" s="102"/>
      <c r="G19" s="102"/>
      <c r="H19" s="102"/>
      <c r="I19" s="185"/>
      <c r="J19" s="185"/>
      <c r="K19" s="185"/>
      <c r="L19" s="185"/>
      <c r="M19" s="185"/>
      <c r="N19" s="185"/>
      <c r="O19" s="34" t="s">
        <v>9</v>
      </c>
      <c r="P19" s="35" t="s">
        <v>10</v>
      </c>
      <c r="Q19" s="36">
        <f>IF(P19="ADECUADO",15,IF(P19="INADECUADO",0,"0"))</f>
        <v>15</v>
      </c>
      <c r="R19" s="111"/>
      <c r="S19" s="102"/>
      <c r="T19" s="102"/>
      <c r="U19" s="102"/>
      <c r="V19" s="146"/>
      <c r="W19" s="114"/>
      <c r="X19" s="146"/>
      <c r="Y19" s="105"/>
      <c r="Z19" s="108"/>
      <c r="AA19" s="122"/>
      <c r="AB19" s="127"/>
      <c r="AC19" s="130"/>
      <c r="AD19" s="256"/>
      <c r="AE19" s="189"/>
      <c r="AF19" s="33"/>
    </row>
    <row r="20" spans="1:32" ht="60" customHeight="1" x14ac:dyDescent="0.3">
      <c r="A20" s="133"/>
      <c r="B20" s="102"/>
      <c r="C20" s="102"/>
      <c r="D20" s="136"/>
      <c r="E20" s="133"/>
      <c r="F20" s="102"/>
      <c r="G20" s="102"/>
      <c r="H20" s="102"/>
      <c r="I20" s="185"/>
      <c r="J20" s="185"/>
      <c r="K20" s="185"/>
      <c r="L20" s="185"/>
      <c r="M20" s="185"/>
      <c r="N20" s="185"/>
      <c r="O20" s="37" t="s">
        <v>16</v>
      </c>
      <c r="P20" s="35" t="s">
        <v>17</v>
      </c>
      <c r="Q20" s="36">
        <f>IF(P20="OPORTUNA",15,IF(P20="INOPORTUNA",0,"0"))</f>
        <v>15</v>
      </c>
      <c r="R20" s="111"/>
      <c r="S20" s="102"/>
      <c r="T20" s="114"/>
      <c r="U20" s="102"/>
      <c r="V20" s="146"/>
      <c r="W20" s="38" t="s">
        <v>119</v>
      </c>
      <c r="X20" s="146"/>
      <c r="Y20" s="105"/>
      <c r="Z20" s="108"/>
      <c r="AA20" s="122"/>
      <c r="AB20" s="127"/>
      <c r="AC20" s="130"/>
      <c r="AD20" s="256"/>
      <c r="AE20" s="189"/>
      <c r="AF20" s="33"/>
    </row>
    <row r="21" spans="1:32" ht="72" customHeight="1" x14ac:dyDescent="0.3">
      <c r="A21" s="133"/>
      <c r="B21" s="102"/>
      <c r="C21" s="102"/>
      <c r="D21" s="136"/>
      <c r="E21" s="133"/>
      <c r="F21" s="102"/>
      <c r="G21" s="102"/>
      <c r="H21" s="102"/>
      <c r="I21" s="185"/>
      <c r="J21" s="185"/>
      <c r="K21" s="185"/>
      <c r="L21" s="185"/>
      <c r="M21" s="185"/>
      <c r="N21" s="185"/>
      <c r="O21" s="34" t="s">
        <v>23</v>
      </c>
      <c r="P21" s="35" t="s">
        <v>24</v>
      </c>
      <c r="Q21" s="36">
        <f>IF(P21="PREVENIR",15,IF(P21="DETECTAR",10,IF(P21="NO ES UN CONTROL",0,"0")))</f>
        <v>15</v>
      </c>
      <c r="R21" s="119" t="str">
        <f>IF(R18&lt;86,"DÉBIL",IF(R18&lt;96,"MODERADO",IF(R18&lt;101,"FUERTE","")))</f>
        <v>FUERTE</v>
      </c>
      <c r="S21" s="102"/>
      <c r="T21" s="115" t="str">
        <f>IF(AND(R21="FUERTE",S18="FUERTE (SIEMPRE SE EJECUTA)"),"FUERTE",IF(OR(R21="DÉBIL",S18="DÉBIL (NO SE EJECUTA)"),"DÉBIL",IF(OR(R21="MODERADO",S18="MODERADO (ALGUNAS VECES)"),"MODERADO")))</f>
        <v>FUERTE</v>
      </c>
      <c r="U21" s="102"/>
      <c r="V21" s="146"/>
      <c r="W21" s="152">
        <f>IF(AND($V$18="FUERTE",$W$18="DIRECTAMENTE"),2,IF(AND($V$18="FUERTE",$W$18="DIRECTAMENTE"),2,IF(AND($V$18="FUERTE",$W$18="DIRECTAMENTE"),2,IF(AND($V$18="FUERTE",$W$18="NO DISMINUYE"),0,IF(AND($V$18="MODERADO",$W$18="DIRECTAMENTE"),1,IF(AND($V$18="MODERADO",$W$18="DIRECTAMENTE"),1,IF(AND($V$18="MODERADO",$W$18="DIRECTAMENTE"),1,IF(AND($V$18="MODERADO",$W$18="NO DISMINUYE"),0,"N/A"))))))))</f>
        <v>2</v>
      </c>
      <c r="X21" s="146"/>
      <c r="Y21" s="105"/>
      <c r="Z21" s="108"/>
      <c r="AA21" s="122"/>
      <c r="AB21" s="127"/>
      <c r="AC21" s="130"/>
      <c r="AD21" s="256"/>
      <c r="AE21" s="138" t="s">
        <v>120</v>
      </c>
      <c r="AF21" s="39"/>
    </row>
    <row r="22" spans="1:32" ht="61.5" customHeight="1" x14ac:dyDescent="0.3">
      <c r="A22" s="133"/>
      <c r="B22" s="102"/>
      <c r="C22" s="102"/>
      <c r="D22" s="136"/>
      <c r="E22" s="133"/>
      <c r="F22" s="102"/>
      <c r="G22" s="102"/>
      <c r="H22" s="102"/>
      <c r="I22" s="185"/>
      <c r="J22" s="185"/>
      <c r="K22" s="185"/>
      <c r="L22" s="185"/>
      <c r="M22" s="185"/>
      <c r="N22" s="185"/>
      <c r="O22" s="34" t="s">
        <v>29</v>
      </c>
      <c r="P22" s="35" t="s">
        <v>30</v>
      </c>
      <c r="Q22" s="36">
        <f>IF(P22="CONFIABLE",15,IF(P22="NO CONFIABLE",0,"0"))</f>
        <v>15</v>
      </c>
      <c r="R22" s="111"/>
      <c r="S22" s="102"/>
      <c r="T22" s="102"/>
      <c r="U22" s="102"/>
      <c r="V22" s="146"/>
      <c r="W22" s="153"/>
      <c r="X22" s="146"/>
      <c r="Y22" s="105"/>
      <c r="Z22" s="108"/>
      <c r="AA22" s="122"/>
      <c r="AB22" s="127"/>
      <c r="AC22" s="130"/>
      <c r="AD22" s="256"/>
      <c r="AE22" s="137"/>
      <c r="AF22" s="39"/>
    </row>
    <row r="23" spans="1:32" ht="57" customHeight="1" x14ac:dyDescent="0.3">
      <c r="A23" s="133"/>
      <c r="B23" s="102"/>
      <c r="C23" s="102"/>
      <c r="D23" s="136"/>
      <c r="E23" s="133"/>
      <c r="F23" s="102"/>
      <c r="G23" s="102"/>
      <c r="H23" s="102"/>
      <c r="I23" s="185"/>
      <c r="J23" s="185"/>
      <c r="K23" s="185"/>
      <c r="L23" s="185"/>
      <c r="M23" s="185"/>
      <c r="N23" s="185"/>
      <c r="O23" s="34" t="s">
        <v>34</v>
      </c>
      <c r="P23" s="35" t="s">
        <v>35</v>
      </c>
      <c r="Q23" s="36">
        <f>IF(P23="SE INVESTIGAN Y SE RESUELVEN OPORTUNAMENTE",15,IF(P23="NO SE INVESTIGAN Y SE RESUELVEN OPORTUNAMENTE",0,"0"))</f>
        <v>15</v>
      </c>
      <c r="R23" s="111"/>
      <c r="S23" s="102"/>
      <c r="T23" s="102"/>
      <c r="U23" s="102"/>
      <c r="V23" s="146"/>
      <c r="W23" s="153"/>
      <c r="X23" s="146"/>
      <c r="Y23" s="105"/>
      <c r="Z23" s="108"/>
      <c r="AA23" s="122"/>
      <c r="AB23" s="127"/>
      <c r="AC23" s="130"/>
      <c r="AD23" s="256"/>
      <c r="AE23" s="188" t="s">
        <v>121</v>
      </c>
      <c r="AF23" s="33"/>
    </row>
    <row r="24" spans="1:32" ht="54.75" customHeight="1" thickBot="1" x14ac:dyDescent="0.35">
      <c r="A24" s="133"/>
      <c r="B24" s="102"/>
      <c r="C24" s="102"/>
      <c r="D24" s="136"/>
      <c r="E24" s="133"/>
      <c r="F24" s="102"/>
      <c r="G24" s="102"/>
      <c r="H24" s="102"/>
      <c r="I24" s="186"/>
      <c r="J24" s="186"/>
      <c r="K24" s="186"/>
      <c r="L24" s="186"/>
      <c r="M24" s="186"/>
      <c r="N24" s="186"/>
      <c r="O24" s="40" t="s">
        <v>38</v>
      </c>
      <c r="P24" s="41" t="s">
        <v>39</v>
      </c>
      <c r="Q24" s="42">
        <f>IF(P24="COMPLETA",10,IF(P24="INCOMPLETA",5,IF(P24="NO EXISTE",0,"0")))</f>
        <v>10</v>
      </c>
      <c r="R24" s="120"/>
      <c r="S24" s="103"/>
      <c r="T24" s="103"/>
      <c r="U24" s="103"/>
      <c r="V24" s="146"/>
      <c r="W24" s="153"/>
      <c r="X24" s="146"/>
      <c r="Y24" s="105"/>
      <c r="Z24" s="108"/>
      <c r="AA24" s="122"/>
      <c r="AB24" s="127"/>
      <c r="AC24" s="130"/>
      <c r="AD24" s="257"/>
      <c r="AE24" s="190"/>
      <c r="AF24" s="33"/>
    </row>
    <row r="25" spans="1:32" ht="38.25" customHeight="1" x14ac:dyDescent="0.3">
      <c r="A25" s="133"/>
      <c r="B25" s="102"/>
      <c r="C25" s="102"/>
      <c r="D25" s="136"/>
      <c r="E25" s="133"/>
      <c r="F25" s="102"/>
      <c r="G25" s="102"/>
      <c r="H25" s="102"/>
      <c r="I25" s="98" t="s">
        <v>122</v>
      </c>
      <c r="J25" s="98" t="s">
        <v>123</v>
      </c>
      <c r="K25" s="98" t="s">
        <v>124</v>
      </c>
      <c r="L25" s="98" t="s">
        <v>125</v>
      </c>
      <c r="M25" s="98" t="s">
        <v>126</v>
      </c>
      <c r="N25" s="93" t="s">
        <v>127</v>
      </c>
      <c r="O25" s="30" t="s">
        <v>3</v>
      </c>
      <c r="P25" s="31" t="s">
        <v>4</v>
      </c>
      <c r="Q25" s="32">
        <f>IF(P25="ASIGNADO",15,IF(P25="NO ASIGNADO",0,"0"))</f>
        <v>15</v>
      </c>
      <c r="R25" s="116">
        <f>SUM(Q25:Q31)</f>
        <v>100</v>
      </c>
      <c r="S25" s="118" t="s">
        <v>115</v>
      </c>
      <c r="T25" s="113">
        <f>IF(T28="DÉBIL",0,IF(T28="MODERADO",50,IF(T28="FUERTE",100,"")))</f>
        <v>100</v>
      </c>
      <c r="U25" s="101" t="str">
        <f>IF(AND(R28="FUERTE",S25="FUERTE (SIEMPRE SE EJECUTA)"),"NO","SÍ")</f>
        <v>NO</v>
      </c>
      <c r="V25" s="146"/>
      <c r="W25" s="153"/>
      <c r="X25" s="146"/>
      <c r="Y25" s="105"/>
      <c r="Z25" s="108"/>
      <c r="AA25" s="122"/>
      <c r="AB25" s="127"/>
      <c r="AC25" s="130"/>
      <c r="AD25" s="181"/>
      <c r="AE25" s="170"/>
      <c r="AF25" s="33"/>
    </row>
    <row r="26" spans="1:32" ht="40.5" customHeight="1" x14ac:dyDescent="0.3">
      <c r="A26" s="133"/>
      <c r="B26" s="102"/>
      <c r="C26" s="102"/>
      <c r="D26" s="136"/>
      <c r="E26" s="133"/>
      <c r="F26" s="102"/>
      <c r="G26" s="102"/>
      <c r="H26" s="102"/>
      <c r="I26" s="99"/>
      <c r="J26" s="99"/>
      <c r="K26" s="99"/>
      <c r="L26" s="99"/>
      <c r="M26" s="99"/>
      <c r="N26" s="94" t="s">
        <v>128</v>
      </c>
      <c r="O26" s="34" t="s">
        <v>9</v>
      </c>
      <c r="P26" s="35" t="s">
        <v>129</v>
      </c>
      <c r="Q26" s="36">
        <f>IF(P26="ADECUADO",15,IF(P26="INADECUADO",0,"0"))</f>
        <v>15</v>
      </c>
      <c r="R26" s="111"/>
      <c r="S26" s="102"/>
      <c r="T26" s="102"/>
      <c r="U26" s="102"/>
      <c r="V26" s="146"/>
      <c r="W26" s="153"/>
      <c r="X26" s="146"/>
      <c r="Y26" s="105"/>
      <c r="Z26" s="108"/>
      <c r="AA26" s="122"/>
      <c r="AB26" s="127"/>
      <c r="AC26" s="130"/>
      <c r="AD26" s="182"/>
      <c r="AE26" s="171"/>
      <c r="AF26" s="33"/>
    </row>
    <row r="27" spans="1:32" ht="57" customHeight="1" x14ac:dyDescent="0.3">
      <c r="A27" s="133"/>
      <c r="B27" s="102"/>
      <c r="C27" s="102"/>
      <c r="D27" s="136"/>
      <c r="E27" s="133"/>
      <c r="F27" s="102"/>
      <c r="G27" s="102"/>
      <c r="H27" s="102"/>
      <c r="I27" s="99"/>
      <c r="J27" s="99"/>
      <c r="K27" s="99"/>
      <c r="L27" s="99"/>
      <c r="M27" s="99"/>
      <c r="N27" s="95" t="s">
        <v>130</v>
      </c>
      <c r="O27" s="37" t="s">
        <v>16</v>
      </c>
      <c r="P27" s="35" t="s">
        <v>17</v>
      </c>
      <c r="Q27" s="36">
        <f>IF(P27="OPORTUNA",15,IF(P27="INOPORTUNA",0,"0"))</f>
        <v>15</v>
      </c>
      <c r="R27" s="117"/>
      <c r="S27" s="102"/>
      <c r="T27" s="114"/>
      <c r="U27" s="102"/>
      <c r="V27" s="146"/>
      <c r="W27" s="153"/>
      <c r="X27" s="146"/>
      <c r="Y27" s="105"/>
      <c r="Z27" s="108"/>
      <c r="AA27" s="122"/>
      <c r="AB27" s="127"/>
      <c r="AC27" s="130"/>
      <c r="AD27" s="182"/>
      <c r="AE27" s="172"/>
      <c r="AF27" s="33"/>
    </row>
    <row r="28" spans="1:32" ht="72" customHeight="1" x14ac:dyDescent="0.3">
      <c r="A28" s="133"/>
      <c r="B28" s="102"/>
      <c r="C28" s="102"/>
      <c r="D28" s="136"/>
      <c r="E28" s="133"/>
      <c r="F28" s="102"/>
      <c r="G28" s="102"/>
      <c r="H28" s="102"/>
      <c r="I28" s="99"/>
      <c r="J28" s="99"/>
      <c r="K28" s="99"/>
      <c r="L28" s="99"/>
      <c r="M28" s="99"/>
      <c r="N28" s="95" t="s">
        <v>128</v>
      </c>
      <c r="O28" s="34" t="s">
        <v>23</v>
      </c>
      <c r="P28" s="35" t="s">
        <v>24</v>
      </c>
      <c r="Q28" s="36">
        <f>IF(P28="PREVENIR",15,IF(P28="DETECTAR",10,IF(P28="NO ES UN CONTROL",0,"0")))</f>
        <v>15</v>
      </c>
      <c r="R28" s="119" t="str">
        <f>IF(R25&lt;86,"DÉBIL",IF(R25&lt;96,"MODERADO",IF(R25&lt;101,"FUERTE","")))</f>
        <v>FUERTE</v>
      </c>
      <c r="S28" s="102"/>
      <c r="T28" s="115" t="str">
        <f>IF(AND(R28="FUERTE",S25="FUERTE (SIEMPRE SE EJECUTA)"),"FUERTE",IF(OR(R28="DÉBIL",S25="DÉBIL (NO SE EJECUTA)"),"DÉBIL",IF(OR(R28="MODERADO",S25="MODERADO (ALGUNAS VECES)"),"MODERADO")))</f>
        <v>FUERTE</v>
      </c>
      <c r="U28" s="102"/>
      <c r="V28" s="146"/>
      <c r="W28" s="153"/>
      <c r="X28" s="146"/>
      <c r="Y28" s="105"/>
      <c r="Z28" s="108"/>
      <c r="AA28" s="122"/>
      <c r="AB28" s="127"/>
      <c r="AC28" s="130"/>
      <c r="AD28" s="182"/>
      <c r="AE28" s="138" t="s">
        <v>120</v>
      </c>
      <c r="AF28" s="39"/>
    </row>
    <row r="29" spans="1:32" ht="51.75" customHeight="1" x14ac:dyDescent="0.3">
      <c r="A29" s="133"/>
      <c r="B29" s="102"/>
      <c r="C29" s="102"/>
      <c r="D29" s="136"/>
      <c r="E29" s="133"/>
      <c r="F29" s="102"/>
      <c r="G29" s="102"/>
      <c r="H29" s="102"/>
      <c r="I29" s="99"/>
      <c r="J29" s="99"/>
      <c r="K29" s="99"/>
      <c r="L29" s="99"/>
      <c r="M29" s="99"/>
      <c r="N29" s="95" t="s">
        <v>131</v>
      </c>
      <c r="O29" s="34" t="s">
        <v>29</v>
      </c>
      <c r="P29" s="35" t="s">
        <v>30</v>
      </c>
      <c r="Q29" s="36">
        <f>IF(P29="CONFIABLE",15,IF(P29="NO CONFIABLE",0,"0"))</f>
        <v>15</v>
      </c>
      <c r="R29" s="111"/>
      <c r="S29" s="102"/>
      <c r="T29" s="102"/>
      <c r="U29" s="102"/>
      <c r="V29" s="146"/>
      <c r="W29" s="153"/>
      <c r="X29" s="146"/>
      <c r="Y29" s="105"/>
      <c r="Z29" s="108"/>
      <c r="AA29" s="122"/>
      <c r="AB29" s="127"/>
      <c r="AC29" s="130"/>
      <c r="AD29" s="182"/>
      <c r="AE29" s="137"/>
      <c r="AF29" s="39"/>
    </row>
    <row r="30" spans="1:32" ht="66" customHeight="1" x14ac:dyDescent="0.3">
      <c r="A30" s="133"/>
      <c r="B30" s="102"/>
      <c r="C30" s="102"/>
      <c r="D30" s="136"/>
      <c r="E30" s="133"/>
      <c r="F30" s="102"/>
      <c r="G30" s="102"/>
      <c r="H30" s="102"/>
      <c r="I30" s="99"/>
      <c r="J30" s="99"/>
      <c r="K30" s="99"/>
      <c r="L30" s="99"/>
      <c r="M30" s="99"/>
      <c r="N30" s="95" t="s">
        <v>128</v>
      </c>
      <c r="O30" s="34" t="s">
        <v>34</v>
      </c>
      <c r="P30" s="35" t="s">
        <v>35</v>
      </c>
      <c r="Q30" s="36">
        <f>IF(P30="SE INVESTIGAN Y SE RESUELVEN OPORTUNAMENTE",15,IF(P30="NO SE INVESTIGAN Y SE RESUELVEN OPORTUNAMENTE",0,"0"))</f>
        <v>15</v>
      </c>
      <c r="R30" s="111"/>
      <c r="S30" s="102"/>
      <c r="T30" s="102"/>
      <c r="U30" s="102"/>
      <c r="V30" s="146"/>
      <c r="W30" s="153"/>
      <c r="X30" s="146"/>
      <c r="Y30" s="105"/>
      <c r="Z30" s="108"/>
      <c r="AA30" s="122"/>
      <c r="AB30" s="127"/>
      <c r="AC30" s="130"/>
      <c r="AD30" s="182"/>
      <c r="AE30" s="139"/>
      <c r="AF30" s="33"/>
    </row>
    <row r="31" spans="1:32" ht="69.75" customHeight="1" thickBot="1" x14ac:dyDescent="0.35">
      <c r="A31" s="133"/>
      <c r="B31" s="102"/>
      <c r="C31" s="102"/>
      <c r="D31" s="136"/>
      <c r="E31" s="133"/>
      <c r="F31" s="102"/>
      <c r="G31" s="102"/>
      <c r="H31" s="102"/>
      <c r="I31" s="100"/>
      <c r="J31" s="100"/>
      <c r="K31" s="100"/>
      <c r="L31" s="100"/>
      <c r="M31" s="100"/>
      <c r="N31" s="95" t="s">
        <v>128</v>
      </c>
      <c r="O31" s="40" t="s">
        <v>38</v>
      </c>
      <c r="P31" s="41" t="s">
        <v>132</v>
      </c>
      <c r="Q31" s="42">
        <f>IF(P31="COMPLETA",10,IF(P31="INCOMPLETA",5,IF(P31="NO EXISTE",0,"0")))</f>
        <v>10</v>
      </c>
      <c r="R31" s="120"/>
      <c r="S31" s="103"/>
      <c r="T31" s="103"/>
      <c r="U31" s="103"/>
      <c r="V31" s="146"/>
      <c r="W31" s="153"/>
      <c r="X31" s="146"/>
      <c r="Y31" s="105"/>
      <c r="Z31" s="108"/>
      <c r="AA31" s="122"/>
      <c r="AB31" s="127"/>
      <c r="AC31" s="130"/>
      <c r="AD31" s="183"/>
      <c r="AE31" s="140"/>
      <c r="AF31" s="33"/>
    </row>
    <row r="32" spans="1:32" ht="45" customHeight="1" x14ac:dyDescent="0.3">
      <c r="A32" s="133"/>
      <c r="B32" s="102"/>
      <c r="C32" s="102"/>
      <c r="D32" s="136"/>
      <c r="E32" s="133"/>
      <c r="F32" s="102"/>
      <c r="G32" s="102"/>
      <c r="H32" s="102"/>
      <c r="I32" s="220" t="s">
        <v>133</v>
      </c>
      <c r="J32" s="141" t="s">
        <v>134</v>
      </c>
      <c r="K32" s="141" t="s">
        <v>135</v>
      </c>
      <c r="L32" s="220" t="s">
        <v>136</v>
      </c>
      <c r="M32" s="144" t="s">
        <v>137</v>
      </c>
      <c r="N32" s="216" t="s">
        <v>138</v>
      </c>
      <c r="O32" s="30" t="s">
        <v>3</v>
      </c>
      <c r="P32" s="31" t="s">
        <v>4</v>
      </c>
      <c r="Q32" s="32">
        <f>IF(P32="ASIGNADO",15,IF(P32="NO ASIGNADO",0,"0"))</f>
        <v>15</v>
      </c>
      <c r="R32" s="116">
        <f>SUM(Q32:Q38)</f>
        <v>100</v>
      </c>
      <c r="S32" s="118" t="s">
        <v>115</v>
      </c>
      <c r="T32" s="113">
        <f>IF(T35="DÉBIL",0,IF(T35="MODERADO",50,IF(T35="FUERTE",100,"")))</f>
        <v>100</v>
      </c>
      <c r="U32" s="101" t="str">
        <f>IF(AND(R35="FUERTE",S32="FUERTE (SIEMPRE SE EJECUTA)"),"NO","SÍ")</f>
        <v>NO</v>
      </c>
      <c r="V32" s="146"/>
      <c r="W32" s="153"/>
      <c r="X32" s="146"/>
      <c r="Y32" s="105"/>
      <c r="Z32" s="108"/>
      <c r="AA32" s="122"/>
      <c r="AB32" s="127"/>
      <c r="AC32" s="130"/>
      <c r="AD32" s="181" t="s">
        <v>139</v>
      </c>
      <c r="AE32" s="135" t="s">
        <v>140</v>
      </c>
      <c r="AF32" s="33"/>
    </row>
    <row r="33" spans="1:32" ht="44.25" customHeight="1" x14ac:dyDescent="0.3">
      <c r="A33" s="133"/>
      <c r="B33" s="102"/>
      <c r="C33" s="102"/>
      <c r="D33" s="136"/>
      <c r="E33" s="133"/>
      <c r="F33" s="102"/>
      <c r="G33" s="102"/>
      <c r="H33" s="102"/>
      <c r="I33" s="217"/>
      <c r="J33" s="173"/>
      <c r="K33" s="173"/>
      <c r="L33" s="217"/>
      <c r="M33" s="142"/>
      <c r="N33" s="217"/>
      <c r="O33" s="34" t="s">
        <v>9</v>
      </c>
      <c r="P33" s="35" t="s">
        <v>129</v>
      </c>
      <c r="Q33" s="36">
        <f>IF(P33="ADECUADO",15,IF(P33="INADECUADO",0,"0"))</f>
        <v>15</v>
      </c>
      <c r="R33" s="111"/>
      <c r="S33" s="102"/>
      <c r="T33" s="102"/>
      <c r="U33" s="102"/>
      <c r="V33" s="146"/>
      <c r="W33" s="153"/>
      <c r="X33" s="146"/>
      <c r="Y33" s="105"/>
      <c r="Z33" s="108"/>
      <c r="AA33" s="122"/>
      <c r="AB33" s="127"/>
      <c r="AC33" s="130"/>
      <c r="AD33" s="182"/>
      <c r="AE33" s="136"/>
      <c r="AF33" s="33"/>
    </row>
    <row r="34" spans="1:32" ht="58.5" customHeight="1" x14ac:dyDescent="0.3">
      <c r="A34" s="133"/>
      <c r="B34" s="102"/>
      <c r="C34" s="102"/>
      <c r="D34" s="136"/>
      <c r="E34" s="133"/>
      <c r="F34" s="102"/>
      <c r="G34" s="102"/>
      <c r="H34" s="102"/>
      <c r="I34" s="217"/>
      <c r="J34" s="173"/>
      <c r="K34" s="173"/>
      <c r="L34" s="217"/>
      <c r="M34" s="142"/>
      <c r="N34" s="217"/>
      <c r="O34" s="37" t="s">
        <v>16</v>
      </c>
      <c r="P34" s="35" t="s">
        <v>17</v>
      </c>
      <c r="Q34" s="36">
        <f>IF(P34="OPORTUNA",15,IF(P34="INOPORTUNA",0,"0"))</f>
        <v>15</v>
      </c>
      <c r="R34" s="117"/>
      <c r="S34" s="102"/>
      <c r="T34" s="114"/>
      <c r="U34" s="102"/>
      <c r="V34" s="146"/>
      <c r="W34" s="153"/>
      <c r="X34" s="146"/>
      <c r="Y34" s="105"/>
      <c r="Z34" s="108"/>
      <c r="AA34" s="122"/>
      <c r="AB34" s="127"/>
      <c r="AC34" s="130"/>
      <c r="AD34" s="182"/>
      <c r="AE34" s="137"/>
      <c r="AF34" s="33"/>
    </row>
    <row r="35" spans="1:32" ht="69" customHeight="1" x14ac:dyDescent="0.3">
      <c r="A35" s="133"/>
      <c r="B35" s="102"/>
      <c r="C35" s="102"/>
      <c r="D35" s="136"/>
      <c r="E35" s="133"/>
      <c r="F35" s="102"/>
      <c r="G35" s="102"/>
      <c r="H35" s="102"/>
      <c r="I35" s="217"/>
      <c r="J35" s="173"/>
      <c r="K35" s="173"/>
      <c r="L35" s="217"/>
      <c r="M35" s="142"/>
      <c r="N35" s="217"/>
      <c r="O35" s="34" t="s">
        <v>23</v>
      </c>
      <c r="P35" s="35" t="s">
        <v>24</v>
      </c>
      <c r="Q35" s="36">
        <f>IF(P35="PREVENIR",15,IF(P35="DETECTAR",10,IF(P35="NO ES UN CONTROL",0,"0")))</f>
        <v>15</v>
      </c>
      <c r="R35" s="119" t="str">
        <f>IF(R32&lt;86,"DÉBIL",IF(R32&lt;96,"MODERADO",IF(R32&lt;101,"FUERTE","")))</f>
        <v>FUERTE</v>
      </c>
      <c r="S35" s="102"/>
      <c r="T35" s="115" t="str">
        <f>IF(AND(R35="FUERTE",S32="FUERTE (SIEMPRE SE EJECUTA)"),"FUERTE",IF(OR(R35="DÉBIL",S32="DÉBIL (NO SE EJECUTA)"),"DÉBIL",IF(OR(R35="MODERADO",S32="MODERADO (ALGUNAS VECES)"),"MODERADO")))</f>
        <v>FUERTE</v>
      </c>
      <c r="U35" s="102"/>
      <c r="V35" s="146"/>
      <c r="W35" s="153"/>
      <c r="X35" s="146"/>
      <c r="Y35" s="105"/>
      <c r="Z35" s="108"/>
      <c r="AA35" s="122"/>
      <c r="AB35" s="127"/>
      <c r="AC35" s="130"/>
      <c r="AD35" s="182"/>
      <c r="AE35" s="138" t="s">
        <v>120</v>
      </c>
      <c r="AF35" s="39"/>
    </row>
    <row r="36" spans="1:32" ht="58.5" customHeight="1" x14ac:dyDescent="0.3">
      <c r="A36" s="133"/>
      <c r="B36" s="102"/>
      <c r="C36" s="102"/>
      <c r="D36" s="136"/>
      <c r="E36" s="133"/>
      <c r="F36" s="102"/>
      <c r="G36" s="102"/>
      <c r="H36" s="102"/>
      <c r="I36" s="217"/>
      <c r="J36" s="173"/>
      <c r="K36" s="173"/>
      <c r="L36" s="217"/>
      <c r="M36" s="142"/>
      <c r="N36" s="217"/>
      <c r="O36" s="34" t="s">
        <v>29</v>
      </c>
      <c r="P36" s="35" t="s">
        <v>30</v>
      </c>
      <c r="Q36" s="36">
        <f>IF(P36="CONFIABLE",15,IF(P36="NO CONFIABLE",0,"0"))</f>
        <v>15</v>
      </c>
      <c r="R36" s="111"/>
      <c r="S36" s="102"/>
      <c r="T36" s="102"/>
      <c r="U36" s="102"/>
      <c r="V36" s="146"/>
      <c r="W36" s="153"/>
      <c r="X36" s="146"/>
      <c r="Y36" s="105"/>
      <c r="Z36" s="108"/>
      <c r="AA36" s="122"/>
      <c r="AB36" s="127"/>
      <c r="AC36" s="130"/>
      <c r="AD36" s="182"/>
      <c r="AE36" s="137"/>
      <c r="AF36" s="39"/>
    </row>
    <row r="37" spans="1:32" ht="59.25" customHeight="1" x14ac:dyDescent="0.3">
      <c r="A37" s="133"/>
      <c r="B37" s="102"/>
      <c r="C37" s="102"/>
      <c r="D37" s="136"/>
      <c r="E37" s="133"/>
      <c r="F37" s="102"/>
      <c r="G37" s="102"/>
      <c r="H37" s="102"/>
      <c r="I37" s="217"/>
      <c r="J37" s="173"/>
      <c r="K37" s="173"/>
      <c r="L37" s="217"/>
      <c r="M37" s="142"/>
      <c r="N37" s="217"/>
      <c r="O37" s="34" t="s">
        <v>34</v>
      </c>
      <c r="P37" s="35" t="s">
        <v>35</v>
      </c>
      <c r="Q37" s="36">
        <f>IF(P37="SE INVESTIGAN Y SE RESUELVEN OPORTUNAMENTE",15,IF(P37="NO SE INVESTIGAN Y SE RESUELVEN OPORTUNAMENTE",0,"0"))</f>
        <v>15</v>
      </c>
      <c r="R37" s="111"/>
      <c r="S37" s="102"/>
      <c r="T37" s="102"/>
      <c r="U37" s="102"/>
      <c r="V37" s="146"/>
      <c r="W37" s="153"/>
      <c r="X37" s="146"/>
      <c r="Y37" s="105"/>
      <c r="Z37" s="108"/>
      <c r="AA37" s="122"/>
      <c r="AB37" s="127"/>
      <c r="AC37" s="130"/>
      <c r="AD37" s="182"/>
      <c r="AE37" s="139" t="s">
        <v>141</v>
      </c>
      <c r="AF37" s="33"/>
    </row>
    <row r="38" spans="1:32" ht="58.5" customHeight="1" thickBot="1" x14ac:dyDescent="0.35">
      <c r="A38" s="133"/>
      <c r="B38" s="102"/>
      <c r="C38" s="102"/>
      <c r="D38" s="136"/>
      <c r="E38" s="133"/>
      <c r="F38" s="102"/>
      <c r="G38" s="102"/>
      <c r="H38" s="102"/>
      <c r="I38" s="218"/>
      <c r="J38" s="174"/>
      <c r="K38" s="174"/>
      <c r="L38" s="218"/>
      <c r="M38" s="143"/>
      <c r="N38" s="218"/>
      <c r="O38" s="40" t="s">
        <v>38</v>
      </c>
      <c r="P38" s="41" t="s">
        <v>132</v>
      </c>
      <c r="Q38" s="42">
        <f>IF(P38="COMPLETA",10,IF(P38="INCOMPLETA",5,IF(P38="NO EXISTE",0,"0")))</f>
        <v>10</v>
      </c>
      <c r="R38" s="120"/>
      <c r="S38" s="103"/>
      <c r="T38" s="103"/>
      <c r="U38" s="103"/>
      <c r="V38" s="146"/>
      <c r="W38" s="153"/>
      <c r="X38" s="146"/>
      <c r="Y38" s="105"/>
      <c r="Z38" s="108"/>
      <c r="AA38" s="122"/>
      <c r="AB38" s="127"/>
      <c r="AC38" s="130"/>
      <c r="AD38" s="183"/>
      <c r="AE38" s="140"/>
      <c r="AF38" s="33"/>
    </row>
    <row r="39" spans="1:32" ht="38.25" customHeight="1" x14ac:dyDescent="0.3">
      <c r="A39" s="133"/>
      <c r="B39" s="102"/>
      <c r="C39" s="102"/>
      <c r="D39" s="136"/>
      <c r="E39" s="133"/>
      <c r="F39" s="102"/>
      <c r="G39" s="102"/>
      <c r="H39" s="102"/>
      <c r="I39" s="175" t="s">
        <v>142</v>
      </c>
      <c r="J39" s="178" t="s">
        <v>143</v>
      </c>
      <c r="K39" s="178" t="s">
        <v>144</v>
      </c>
      <c r="L39" s="178" t="s">
        <v>145</v>
      </c>
      <c r="M39" s="178" t="s">
        <v>146</v>
      </c>
      <c r="N39" s="178" t="s">
        <v>147</v>
      </c>
      <c r="O39" s="30" t="s">
        <v>3</v>
      </c>
      <c r="P39" s="31" t="s">
        <v>4</v>
      </c>
      <c r="Q39" s="32">
        <f>IF(P39="ASIGNADO",15,IF(P39="NO ASIGNADO",0,"0"))</f>
        <v>15</v>
      </c>
      <c r="R39" s="116">
        <f>SUM(Q39:Q45)</f>
        <v>100</v>
      </c>
      <c r="S39" s="118" t="s">
        <v>115</v>
      </c>
      <c r="T39" s="113">
        <f>IF(T42="DÉBIL",0,IF(T42="MODERADO",50,IF(T42="FUERTE",100,"")))</f>
        <v>100</v>
      </c>
      <c r="U39" s="101" t="str">
        <f>IF(AND(R42="FUERTE",S39="FUERTE (SIEMPRE SE EJECUTA)"),"NO","SÍ")</f>
        <v>NO</v>
      </c>
      <c r="V39" s="146"/>
      <c r="W39" s="153"/>
      <c r="X39" s="146"/>
      <c r="Y39" s="105"/>
      <c r="Z39" s="108"/>
      <c r="AA39" s="122"/>
      <c r="AB39" s="127"/>
      <c r="AC39" s="130"/>
      <c r="AD39" s="132"/>
      <c r="AE39" s="135"/>
      <c r="AF39" s="33"/>
    </row>
    <row r="40" spans="1:32" ht="45.75" customHeight="1" x14ac:dyDescent="0.3">
      <c r="A40" s="133"/>
      <c r="B40" s="102"/>
      <c r="C40" s="102"/>
      <c r="D40" s="136"/>
      <c r="E40" s="133"/>
      <c r="F40" s="102"/>
      <c r="G40" s="102"/>
      <c r="H40" s="102"/>
      <c r="I40" s="176"/>
      <c r="J40" s="176"/>
      <c r="K40" s="176"/>
      <c r="L40" s="176"/>
      <c r="M40" s="176"/>
      <c r="N40" s="176"/>
      <c r="O40" s="34" t="s">
        <v>9</v>
      </c>
      <c r="P40" s="35" t="s">
        <v>129</v>
      </c>
      <c r="Q40" s="36">
        <f>IF(P40="ADECUADO",15,IF(P40="INADECUADO",0,"0"))</f>
        <v>15</v>
      </c>
      <c r="R40" s="111"/>
      <c r="S40" s="102"/>
      <c r="T40" s="102"/>
      <c r="U40" s="102"/>
      <c r="V40" s="146"/>
      <c r="W40" s="153"/>
      <c r="X40" s="146"/>
      <c r="Y40" s="105"/>
      <c r="Z40" s="108"/>
      <c r="AA40" s="122"/>
      <c r="AB40" s="127"/>
      <c r="AC40" s="130"/>
      <c r="AD40" s="133"/>
      <c r="AE40" s="136"/>
      <c r="AF40" s="33"/>
    </row>
    <row r="41" spans="1:32" ht="58.5" customHeight="1" x14ac:dyDescent="0.3">
      <c r="A41" s="133"/>
      <c r="B41" s="102"/>
      <c r="C41" s="102"/>
      <c r="D41" s="136"/>
      <c r="E41" s="133"/>
      <c r="F41" s="102"/>
      <c r="G41" s="102"/>
      <c r="H41" s="102"/>
      <c r="I41" s="176"/>
      <c r="J41" s="176"/>
      <c r="K41" s="176"/>
      <c r="L41" s="176"/>
      <c r="M41" s="176"/>
      <c r="N41" s="176"/>
      <c r="O41" s="37" t="s">
        <v>16</v>
      </c>
      <c r="P41" s="35" t="s">
        <v>17</v>
      </c>
      <c r="Q41" s="36">
        <f>IF(P41="OPORTUNA",15,IF(P41="INOPORTUNA",0,"0"))</f>
        <v>15</v>
      </c>
      <c r="R41" s="117"/>
      <c r="S41" s="102"/>
      <c r="T41" s="114"/>
      <c r="U41" s="102"/>
      <c r="V41" s="146"/>
      <c r="W41" s="153"/>
      <c r="X41" s="146"/>
      <c r="Y41" s="105"/>
      <c r="Z41" s="108"/>
      <c r="AA41" s="122"/>
      <c r="AB41" s="127"/>
      <c r="AC41" s="130"/>
      <c r="AD41" s="133"/>
      <c r="AE41" s="137"/>
      <c r="AF41" s="33"/>
    </row>
    <row r="42" spans="1:32" ht="70.5" customHeight="1" x14ac:dyDescent="0.3">
      <c r="A42" s="133"/>
      <c r="B42" s="102"/>
      <c r="C42" s="102"/>
      <c r="D42" s="136"/>
      <c r="E42" s="133"/>
      <c r="F42" s="102"/>
      <c r="G42" s="102"/>
      <c r="H42" s="102"/>
      <c r="I42" s="176"/>
      <c r="J42" s="176"/>
      <c r="K42" s="176"/>
      <c r="L42" s="176"/>
      <c r="M42" s="176"/>
      <c r="N42" s="176"/>
      <c r="O42" s="34" t="s">
        <v>23</v>
      </c>
      <c r="P42" s="35" t="s">
        <v>24</v>
      </c>
      <c r="Q42" s="36">
        <f>IF(P42="PREVENIR",15,IF(P42="DETECTAR",10,IF(P42="NO ES UN CONTROL",0,"0")))</f>
        <v>15</v>
      </c>
      <c r="R42" s="119" t="str">
        <f>IF(R39&lt;86,"DÉBIL",IF(R39&lt;96,"MODERADO",IF(R39&lt;101,"FUERTE","")))</f>
        <v>FUERTE</v>
      </c>
      <c r="S42" s="102"/>
      <c r="T42" s="115" t="str">
        <f>IF(AND(R42="FUERTE",S39="FUERTE (SIEMPRE SE EJECUTA)"),"FUERTE",IF(OR(R42="DÉBIL",S39="DÉBIL (NO SE EJECUTA)"),"DÉBIL",IF(OR(R42="MODERADO",S39="MODERADO (ALGUNAS VECES)"),"MODERADO")))</f>
        <v>FUERTE</v>
      </c>
      <c r="U42" s="102"/>
      <c r="V42" s="146"/>
      <c r="W42" s="153"/>
      <c r="X42" s="146"/>
      <c r="Y42" s="105"/>
      <c r="Z42" s="108"/>
      <c r="AA42" s="122"/>
      <c r="AB42" s="127"/>
      <c r="AC42" s="130"/>
      <c r="AD42" s="133"/>
      <c r="AE42" s="138" t="s">
        <v>120</v>
      </c>
      <c r="AF42" s="39"/>
    </row>
    <row r="43" spans="1:32" ht="58.5" customHeight="1" x14ac:dyDescent="0.3">
      <c r="A43" s="133"/>
      <c r="B43" s="102"/>
      <c r="C43" s="102"/>
      <c r="D43" s="136"/>
      <c r="E43" s="133"/>
      <c r="F43" s="102"/>
      <c r="G43" s="102"/>
      <c r="H43" s="102"/>
      <c r="I43" s="176"/>
      <c r="J43" s="176"/>
      <c r="K43" s="176"/>
      <c r="L43" s="176"/>
      <c r="M43" s="176"/>
      <c r="N43" s="176"/>
      <c r="O43" s="34" t="s">
        <v>29</v>
      </c>
      <c r="P43" s="35" t="s">
        <v>30</v>
      </c>
      <c r="Q43" s="36">
        <f>IF(P43="CONFIABLE",15,IF(P43="NO CONFIABLE",0,"0"))</f>
        <v>15</v>
      </c>
      <c r="R43" s="111"/>
      <c r="S43" s="102"/>
      <c r="T43" s="102"/>
      <c r="U43" s="102"/>
      <c r="V43" s="146"/>
      <c r="W43" s="153"/>
      <c r="X43" s="146"/>
      <c r="Y43" s="105"/>
      <c r="Z43" s="108"/>
      <c r="AA43" s="122"/>
      <c r="AB43" s="127"/>
      <c r="AC43" s="130"/>
      <c r="AD43" s="133"/>
      <c r="AE43" s="137"/>
      <c r="AF43" s="39"/>
    </row>
    <row r="44" spans="1:32" ht="58.5" customHeight="1" x14ac:dyDescent="0.3">
      <c r="A44" s="133"/>
      <c r="B44" s="102"/>
      <c r="C44" s="102"/>
      <c r="D44" s="136"/>
      <c r="E44" s="133"/>
      <c r="F44" s="102"/>
      <c r="G44" s="102"/>
      <c r="H44" s="102"/>
      <c r="I44" s="176"/>
      <c r="J44" s="176"/>
      <c r="K44" s="176"/>
      <c r="L44" s="176"/>
      <c r="M44" s="176"/>
      <c r="N44" s="176"/>
      <c r="O44" s="34" t="s">
        <v>34</v>
      </c>
      <c r="P44" s="35" t="s">
        <v>35</v>
      </c>
      <c r="Q44" s="36">
        <f>IF(P44="SE INVESTIGAN Y SE RESUELVEN OPORTUNAMENTE",15,IF(P44="NO SE INVESTIGAN Y SE RESUELVEN OPORTUNAMENTE",0,"0"))</f>
        <v>15</v>
      </c>
      <c r="R44" s="111"/>
      <c r="S44" s="102"/>
      <c r="T44" s="102"/>
      <c r="U44" s="102"/>
      <c r="V44" s="146"/>
      <c r="W44" s="153"/>
      <c r="X44" s="146"/>
      <c r="Y44" s="105"/>
      <c r="Z44" s="108"/>
      <c r="AA44" s="122"/>
      <c r="AB44" s="127"/>
      <c r="AC44" s="130"/>
      <c r="AD44" s="133"/>
      <c r="AE44" s="139"/>
      <c r="AF44" s="33"/>
    </row>
    <row r="45" spans="1:32" ht="51" customHeight="1" thickBot="1" x14ac:dyDescent="0.35">
      <c r="A45" s="133"/>
      <c r="B45" s="102"/>
      <c r="C45" s="102"/>
      <c r="D45" s="136"/>
      <c r="E45" s="133"/>
      <c r="F45" s="102"/>
      <c r="G45" s="102"/>
      <c r="H45" s="102"/>
      <c r="I45" s="177"/>
      <c r="J45" s="177"/>
      <c r="K45" s="177"/>
      <c r="L45" s="177"/>
      <c r="M45" s="177"/>
      <c r="N45" s="177"/>
      <c r="O45" s="40" t="s">
        <v>38</v>
      </c>
      <c r="P45" s="41" t="s">
        <v>132</v>
      </c>
      <c r="Q45" s="42">
        <f>IF(P45="COMPLETA",10,IF(P45="INCOMPLETA",5,IF(P45="NO EXISTE",0,"0")))</f>
        <v>10</v>
      </c>
      <c r="R45" s="120"/>
      <c r="S45" s="103"/>
      <c r="T45" s="103"/>
      <c r="U45" s="103"/>
      <c r="V45" s="146"/>
      <c r="W45" s="153"/>
      <c r="X45" s="146"/>
      <c r="Y45" s="105"/>
      <c r="Z45" s="108"/>
      <c r="AA45" s="122"/>
      <c r="AB45" s="127"/>
      <c r="AC45" s="130"/>
      <c r="AD45" s="134"/>
      <c r="AE45" s="140"/>
      <c r="AF45" s="33"/>
    </row>
    <row r="46" spans="1:32" ht="38.25" hidden="1" customHeight="1" thickBot="1" x14ac:dyDescent="0.35">
      <c r="A46" s="133"/>
      <c r="B46" s="102"/>
      <c r="C46" s="102"/>
      <c r="D46" s="136"/>
      <c r="E46" s="133"/>
      <c r="F46" s="102"/>
      <c r="G46" s="102"/>
      <c r="H46" s="102"/>
      <c r="I46" s="141"/>
      <c r="J46" s="144"/>
      <c r="K46" s="144"/>
      <c r="L46" s="75"/>
      <c r="M46" s="75"/>
      <c r="N46" s="144"/>
      <c r="O46" s="30" t="s">
        <v>3</v>
      </c>
      <c r="P46" s="31" t="s">
        <v>4</v>
      </c>
      <c r="Q46" s="32">
        <f>IF(P46="ASIGNADO",15,IF(P46="NO ASIGNADO",0,"0"))</f>
        <v>15</v>
      </c>
      <c r="R46" s="116">
        <f>SUM(Q46:Q52)</f>
        <v>100</v>
      </c>
      <c r="S46" s="118" t="s">
        <v>115</v>
      </c>
      <c r="T46" s="113">
        <f>IF(T49="DÉBIL",0,IF(T49="MODERADO",50,IF(T49="FUERTE",100,"")))</f>
        <v>100</v>
      </c>
      <c r="U46" s="101" t="str">
        <f>IF(AND(R49="FUERTE",S46="FUERTE (SIEMPRE SE EJECUTA)"),"NO","SÍ")</f>
        <v>NO</v>
      </c>
      <c r="V46" s="146"/>
      <c r="W46" s="153"/>
      <c r="X46" s="146"/>
      <c r="Y46" s="105"/>
      <c r="Z46" s="108"/>
      <c r="AA46" s="122"/>
      <c r="AB46" s="127"/>
      <c r="AC46" s="130"/>
      <c r="AD46" s="132" t="s">
        <v>148</v>
      </c>
      <c r="AE46" s="135" t="s">
        <v>149</v>
      </c>
      <c r="AF46" s="33"/>
    </row>
    <row r="47" spans="1:32" ht="38.25" hidden="1" customHeight="1" x14ac:dyDescent="0.3">
      <c r="A47" s="133"/>
      <c r="B47" s="102"/>
      <c r="C47" s="102"/>
      <c r="D47" s="136"/>
      <c r="E47" s="133"/>
      <c r="F47" s="102"/>
      <c r="G47" s="102"/>
      <c r="H47" s="102"/>
      <c r="I47" s="142"/>
      <c r="J47" s="142"/>
      <c r="K47" s="142"/>
      <c r="L47" s="76"/>
      <c r="M47" s="76"/>
      <c r="N47" s="142"/>
      <c r="O47" s="34" t="s">
        <v>9</v>
      </c>
      <c r="P47" s="35" t="s">
        <v>129</v>
      </c>
      <c r="Q47" s="36">
        <f>IF(P47="ADECUADO",15,IF(P47="INADECUADO",0,"0"))</f>
        <v>15</v>
      </c>
      <c r="R47" s="111"/>
      <c r="S47" s="102"/>
      <c r="T47" s="148"/>
      <c r="U47" s="102"/>
      <c r="V47" s="146"/>
      <c r="W47" s="153"/>
      <c r="X47" s="146"/>
      <c r="Y47" s="105"/>
      <c r="Z47" s="108"/>
      <c r="AA47" s="122"/>
      <c r="AB47" s="127"/>
      <c r="AC47" s="130"/>
      <c r="AD47" s="133"/>
      <c r="AE47" s="136"/>
      <c r="AF47" s="33"/>
    </row>
    <row r="48" spans="1:32" ht="38.25" hidden="1" customHeight="1" x14ac:dyDescent="0.3">
      <c r="A48" s="133"/>
      <c r="B48" s="102"/>
      <c r="C48" s="102"/>
      <c r="D48" s="136"/>
      <c r="E48" s="133"/>
      <c r="F48" s="102"/>
      <c r="G48" s="102"/>
      <c r="H48" s="102"/>
      <c r="I48" s="142"/>
      <c r="J48" s="142"/>
      <c r="K48" s="142"/>
      <c r="L48" s="76"/>
      <c r="M48" s="76"/>
      <c r="N48" s="142"/>
      <c r="O48" s="37" t="s">
        <v>16</v>
      </c>
      <c r="P48" s="35" t="s">
        <v>17</v>
      </c>
      <c r="Q48" s="36">
        <f>IF(P48="OPORTUNA",15,IF(P48="INOPORTUNA",0,"0"))</f>
        <v>15</v>
      </c>
      <c r="R48" s="117"/>
      <c r="S48" s="102"/>
      <c r="T48" s="149"/>
      <c r="U48" s="102"/>
      <c r="V48" s="146"/>
      <c r="W48" s="153"/>
      <c r="X48" s="146"/>
      <c r="Y48" s="105"/>
      <c r="Z48" s="108"/>
      <c r="AA48" s="122"/>
      <c r="AB48" s="127"/>
      <c r="AC48" s="130"/>
      <c r="AD48" s="133"/>
      <c r="AE48" s="137"/>
      <c r="AF48" s="33"/>
    </row>
    <row r="49" spans="1:32" ht="38.25" hidden="1" customHeight="1" x14ac:dyDescent="0.3">
      <c r="A49" s="133"/>
      <c r="B49" s="102"/>
      <c r="C49" s="102"/>
      <c r="D49" s="136"/>
      <c r="E49" s="133"/>
      <c r="F49" s="102"/>
      <c r="G49" s="102"/>
      <c r="H49" s="102"/>
      <c r="I49" s="142"/>
      <c r="J49" s="142"/>
      <c r="K49" s="142"/>
      <c r="L49" s="76"/>
      <c r="M49" s="76"/>
      <c r="N49" s="142"/>
      <c r="O49" s="34" t="s">
        <v>23</v>
      </c>
      <c r="P49" s="35" t="s">
        <v>24</v>
      </c>
      <c r="Q49" s="36">
        <f>IF(P49="PREVENIR",15,IF(P49="DETECTAR",10,IF(P49="NO ES UN CONTROL",0,"0")))</f>
        <v>15</v>
      </c>
      <c r="R49" s="119" t="str">
        <f>IF(R46&lt;86,"DÉBIL",IF(R46&lt;96,"MODERADO",IF(R46&lt;101,"FUERTE","")))</f>
        <v>FUERTE</v>
      </c>
      <c r="S49" s="102"/>
      <c r="T49" s="115" t="str">
        <f>IF(AND(R49="FUERTE",S46="FUERTE (SIEMPRE SE EJECUTA)"),"FUERTE",IF(OR(R49="DÉBIL",S46="DÉBIL (NO SE EJECUTA)"),"DÉBIL",IF(OR(R49="MODERADO",S46="MODERADO (ALGUNAS VECES)"),"MODERADO")))</f>
        <v>FUERTE</v>
      </c>
      <c r="U49" s="102"/>
      <c r="V49" s="146"/>
      <c r="W49" s="153"/>
      <c r="X49" s="146"/>
      <c r="Y49" s="105"/>
      <c r="Z49" s="108"/>
      <c r="AA49" s="122"/>
      <c r="AB49" s="127"/>
      <c r="AC49" s="130"/>
      <c r="AD49" s="133"/>
      <c r="AE49" s="138" t="s">
        <v>120</v>
      </c>
      <c r="AF49" s="39"/>
    </row>
    <row r="50" spans="1:32" ht="38.25" hidden="1" customHeight="1" x14ac:dyDescent="0.3">
      <c r="A50" s="133"/>
      <c r="B50" s="102"/>
      <c r="C50" s="102"/>
      <c r="D50" s="136"/>
      <c r="E50" s="133"/>
      <c r="F50" s="102"/>
      <c r="G50" s="102"/>
      <c r="H50" s="102"/>
      <c r="I50" s="142"/>
      <c r="J50" s="142"/>
      <c r="K50" s="142"/>
      <c r="L50" s="76"/>
      <c r="M50" s="76"/>
      <c r="N50" s="142"/>
      <c r="O50" s="34" t="s">
        <v>29</v>
      </c>
      <c r="P50" s="35" t="s">
        <v>30</v>
      </c>
      <c r="Q50" s="36">
        <f>IF(P50="CONFIABLE",15,IF(P50="NO CONFIABLE",0,"0"))</f>
        <v>15</v>
      </c>
      <c r="R50" s="150"/>
      <c r="S50" s="102"/>
      <c r="T50" s="102"/>
      <c r="U50" s="102"/>
      <c r="V50" s="146"/>
      <c r="W50" s="153"/>
      <c r="X50" s="146"/>
      <c r="Y50" s="105"/>
      <c r="Z50" s="108"/>
      <c r="AA50" s="122"/>
      <c r="AB50" s="127"/>
      <c r="AC50" s="130"/>
      <c r="AD50" s="133"/>
      <c r="AE50" s="137"/>
      <c r="AF50" s="39"/>
    </row>
    <row r="51" spans="1:32" ht="38.25" hidden="1" customHeight="1" x14ac:dyDescent="0.3">
      <c r="A51" s="133"/>
      <c r="B51" s="102"/>
      <c r="C51" s="102"/>
      <c r="D51" s="136"/>
      <c r="E51" s="133"/>
      <c r="F51" s="102"/>
      <c r="G51" s="102"/>
      <c r="H51" s="102"/>
      <c r="I51" s="142"/>
      <c r="J51" s="142"/>
      <c r="K51" s="142"/>
      <c r="L51" s="76"/>
      <c r="M51" s="76"/>
      <c r="N51" s="142"/>
      <c r="O51" s="34" t="s">
        <v>34</v>
      </c>
      <c r="P51" s="35" t="s">
        <v>35</v>
      </c>
      <c r="Q51" s="36">
        <f>IF(P51="SE INVESTIGAN Y SE RESUELVEN OPORTUNAMENTE",15,IF(P51="NO SE INVESTIGAN Y SE RESUELVEN OPORTUNAMENTE",0,"0"))</f>
        <v>15</v>
      </c>
      <c r="R51" s="150"/>
      <c r="S51" s="102"/>
      <c r="T51" s="102"/>
      <c r="U51" s="102"/>
      <c r="V51" s="146"/>
      <c r="W51" s="153"/>
      <c r="X51" s="146"/>
      <c r="Y51" s="105"/>
      <c r="Z51" s="108"/>
      <c r="AA51" s="122"/>
      <c r="AB51" s="127"/>
      <c r="AC51" s="130"/>
      <c r="AD51" s="133"/>
      <c r="AE51" s="139" t="s">
        <v>150</v>
      </c>
      <c r="AF51" s="33"/>
    </row>
    <row r="52" spans="1:32" ht="38.25" hidden="1" customHeight="1" x14ac:dyDescent="0.3">
      <c r="A52" s="133"/>
      <c r="B52" s="102"/>
      <c r="C52" s="102"/>
      <c r="D52" s="136"/>
      <c r="E52" s="133"/>
      <c r="F52" s="102"/>
      <c r="G52" s="102"/>
      <c r="H52" s="102"/>
      <c r="I52" s="143"/>
      <c r="J52" s="143"/>
      <c r="K52" s="143"/>
      <c r="L52" s="77"/>
      <c r="M52" s="77"/>
      <c r="N52" s="143"/>
      <c r="O52" s="40" t="s">
        <v>38</v>
      </c>
      <c r="P52" s="41" t="s">
        <v>39</v>
      </c>
      <c r="Q52" s="42">
        <f>IF(P52="COMPLETA",10,IF(P52="INCOMPLETA",5,IF(P52="NO EXISTE",0,"0")))</f>
        <v>10</v>
      </c>
      <c r="R52" s="151"/>
      <c r="S52" s="103"/>
      <c r="T52" s="103"/>
      <c r="U52" s="103"/>
      <c r="V52" s="146"/>
      <c r="W52" s="153"/>
      <c r="X52" s="146"/>
      <c r="Y52" s="105"/>
      <c r="Z52" s="108"/>
      <c r="AA52" s="122"/>
      <c r="AB52" s="127"/>
      <c r="AC52" s="130"/>
      <c r="AD52" s="134"/>
      <c r="AE52" s="140"/>
      <c r="AF52" s="33"/>
    </row>
    <row r="53" spans="1:32" ht="15.75" hidden="1" customHeight="1" x14ac:dyDescent="0.3">
      <c r="A53" s="133"/>
      <c r="B53" s="102"/>
      <c r="C53" s="102"/>
      <c r="D53" s="136"/>
      <c r="E53" s="133"/>
      <c r="F53" s="102"/>
      <c r="G53" s="102"/>
      <c r="H53" s="102"/>
      <c r="I53" s="141"/>
      <c r="J53" s="144"/>
      <c r="K53" s="144"/>
      <c r="L53" s="144"/>
      <c r="M53" s="144"/>
      <c r="N53" s="144"/>
      <c r="O53" s="30" t="s">
        <v>3</v>
      </c>
      <c r="P53" s="31" t="s">
        <v>4</v>
      </c>
      <c r="Q53" s="32">
        <f>IF(P53="ASIGNADO",15,IF(P53="NO ASIGNADO",0,"0"))</f>
        <v>15</v>
      </c>
      <c r="R53" s="116">
        <f>SUM(Q53:Q59)</f>
        <v>100</v>
      </c>
      <c r="S53" s="118" t="s">
        <v>115</v>
      </c>
      <c r="T53" s="113">
        <f>IF(T56="DÉBIL",0,IF(T56="MODERADO",50,IF(T56="FUERTE",100,"")))</f>
        <v>100</v>
      </c>
      <c r="U53" s="101" t="str">
        <f>IF(AND(R56="FUERTE",S53="FUERTE (SIEMPRE SE EJECUTA)"),"NO","SÍ")</f>
        <v>NO</v>
      </c>
      <c r="V53" s="146"/>
      <c r="W53" s="153"/>
      <c r="X53" s="146"/>
      <c r="Y53" s="105"/>
      <c r="Z53" s="108"/>
      <c r="AA53" s="122"/>
      <c r="AB53" s="127"/>
      <c r="AC53" s="130"/>
      <c r="AD53" s="132" t="s">
        <v>148</v>
      </c>
      <c r="AE53" s="135" t="s">
        <v>149</v>
      </c>
      <c r="AF53" s="33"/>
    </row>
    <row r="54" spans="1:32" ht="31.2" hidden="1" x14ac:dyDescent="0.3">
      <c r="A54" s="133"/>
      <c r="B54" s="102"/>
      <c r="C54" s="102"/>
      <c r="D54" s="136"/>
      <c r="E54" s="133"/>
      <c r="F54" s="102"/>
      <c r="G54" s="102"/>
      <c r="H54" s="102"/>
      <c r="I54" s="142"/>
      <c r="J54" s="142"/>
      <c r="K54" s="142"/>
      <c r="L54" s="142"/>
      <c r="M54" s="142"/>
      <c r="N54" s="142"/>
      <c r="O54" s="34" t="s">
        <v>9</v>
      </c>
      <c r="P54" s="35" t="s">
        <v>10</v>
      </c>
      <c r="Q54" s="36">
        <f>IF(P54="ADECUADO",15,IF(P54="INADECUADO",0,"0"))</f>
        <v>15</v>
      </c>
      <c r="R54" s="111"/>
      <c r="S54" s="102"/>
      <c r="T54" s="102"/>
      <c r="U54" s="102"/>
      <c r="V54" s="146"/>
      <c r="W54" s="153"/>
      <c r="X54" s="146"/>
      <c r="Y54" s="105"/>
      <c r="Z54" s="108"/>
      <c r="AA54" s="122"/>
      <c r="AB54" s="127"/>
      <c r="AC54" s="130"/>
      <c r="AD54" s="133"/>
      <c r="AE54" s="136"/>
      <c r="AF54" s="33"/>
    </row>
    <row r="55" spans="1:32" ht="46.8" hidden="1" x14ac:dyDescent="0.3">
      <c r="A55" s="133"/>
      <c r="B55" s="102"/>
      <c r="C55" s="102"/>
      <c r="D55" s="136"/>
      <c r="E55" s="133"/>
      <c r="F55" s="102"/>
      <c r="G55" s="102"/>
      <c r="H55" s="102"/>
      <c r="I55" s="142"/>
      <c r="J55" s="142"/>
      <c r="K55" s="142"/>
      <c r="L55" s="142"/>
      <c r="M55" s="142"/>
      <c r="N55" s="142"/>
      <c r="O55" s="37" t="s">
        <v>16</v>
      </c>
      <c r="P55" s="35" t="s">
        <v>17</v>
      </c>
      <c r="Q55" s="36">
        <f>IF(P55="OPORTUNA",15,IF(P55="INOPORTUNA",0,"0"))</f>
        <v>15</v>
      </c>
      <c r="R55" s="117"/>
      <c r="S55" s="102"/>
      <c r="T55" s="114"/>
      <c r="U55" s="102"/>
      <c r="V55" s="146"/>
      <c r="W55" s="153"/>
      <c r="X55" s="146"/>
      <c r="Y55" s="105"/>
      <c r="Z55" s="108"/>
      <c r="AA55" s="122"/>
      <c r="AB55" s="127"/>
      <c r="AC55" s="130"/>
      <c r="AD55" s="133"/>
      <c r="AE55" s="137"/>
      <c r="AF55" s="33"/>
    </row>
    <row r="56" spans="1:32" ht="62.4" hidden="1" x14ac:dyDescent="0.3">
      <c r="A56" s="133"/>
      <c r="B56" s="102"/>
      <c r="C56" s="102"/>
      <c r="D56" s="136"/>
      <c r="E56" s="133"/>
      <c r="F56" s="102"/>
      <c r="G56" s="102"/>
      <c r="H56" s="102"/>
      <c r="I56" s="142"/>
      <c r="J56" s="142"/>
      <c r="K56" s="142"/>
      <c r="L56" s="142"/>
      <c r="M56" s="142"/>
      <c r="N56" s="142"/>
      <c r="O56" s="34" t="s">
        <v>23</v>
      </c>
      <c r="P56" s="35" t="s">
        <v>24</v>
      </c>
      <c r="Q56" s="36">
        <f>IF(P56="PREVENIR",15,IF(P56="DETECTAR",10,IF(P56="NO ES UN CONTROL",0,"0")))</f>
        <v>15</v>
      </c>
      <c r="R56" s="119" t="str">
        <f>IF(R53&lt;86,"DÉBIL",IF(R53&lt;96,"MODERADO",IF(R53&lt;101,"FUERTE","")))</f>
        <v>FUERTE</v>
      </c>
      <c r="S56" s="102"/>
      <c r="T56" s="115" t="str">
        <f>IF(AND(R56="FUERTE",S53="FUERTE (SIEMPRE SE EJECUTA)"),"FUERTE",IF(OR(R56="DÉBIL",S53="DÉBIL (NO SE EJECUTA)"),"DÉBIL",IF(OR(R56="MODERADO",S53="MODERADO (ALGUNAS VECES)"),"MODERADO")))</f>
        <v>FUERTE</v>
      </c>
      <c r="U56" s="102"/>
      <c r="V56" s="146"/>
      <c r="W56" s="153"/>
      <c r="X56" s="146"/>
      <c r="Y56" s="105"/>
      <c r="Z56" s="108"/>
      <c r="AA56" s="122"/>
      <c r="AB56" s="127"/>
      <c r="AC56" s="130"/>
      <c r="AD56" s="133"/>
      <c r="AE56" s="138" t="s">
        <v>120</v>
      </c>
      <c r="AF56" s="39"/>
    </row>
    <row r="57" spans="1:32" ht="46.8" hidden="1" x14ac:dyDescent="0.3">
      <c r="A57" s="133"/>
      <c r="B57" s="102"/>
      <c r="C57" s="102"/>
      <c r="D57" s="136"/>
      <c r="E57" s="133"/>
      <c r="F57" s="102"/>
      <c r="G57" s="102"/>
      <c r="H57" s="102"/>
      <c r="I57" s="142"/>
      <c r="J57" s="142"/>
      <c r="K57" s="142"/>
      <c r="L57" s="142"/>
      <c r="M57" s="142"/>
      <c r="N57" s="142"/>
      <c r="O57" s="34" t="s">
        <v>29</v>
      </c>
      <c r="P57" s="35" t="s">
        <v>30</v>
      </c>
      <c r="Q57" s="36">
        <f>IF(P57="CONFIABLE",15,IF(P57="NO CONFIABLE",0,"0"))</f>
        <v>15</v>
      </c>
      <c r="R57" s="111"/>
      <c r="S57" s="102"/>
      <c r="T57" s="102"/>
      <c r="U57" s="102"/>
      <c r="V57" s="146"/>
      <c r="W57" s="153"/>
      <c r="X57" s="146"/>
      <c r="Y57" s="105"/>
      <c r="Z57" s="108"/>
      <c r="AA57" s="122"/>
      <c r="AB57" s="127"/>
      <c r="AC57" s="130"/>
      <c r="AD57" s="133"/>
      <c r="AE57" s="137"/>
      <c r="AF57" s="39"/>
    </row>
    <row r="58" spans="1:32" ht="47.25" hidden="1" customHeight="1" x14ac:dyDescent="0.3">
      <c r="A58" s="133"/>
      <c r="B58" s="102"/>
      <c r="C58" s="102"/>
      <c r="D58" s="136"/>
      <c r="E58" s="133"/>
      <c r="F58" s="102"/>
      <c r="G58" s="102"/>
      <c r="H58" s="102"/>
      <c r="I58" s="142"/>
      <c r="J58" s="142"/>
      <c r="K58" s="142"/>
      <c r="L58" s="142"/>
      <c r="M58" s="142"/>
      <c r="N58" s="142"/>
      <c r="O58" s="34" t="s">
        <v>34</v>
      </c>
      <c r="P58" s="35" t="s">
        <v>35</v>
      </c>
      <c r="Q58" s="36">
        <f>IF(P58="SE INVESTIGAN Y SE RESUELVEN OPORTUNAMENTE",15,IF(P58="NO SE INVESTIGAN Y SE RESUELVEN OPORTUNAMENTE",0,"0"))</f>
        <v>15</v>
      </c>
      <c r="R58" s="111"/>
      <c r="S58" s="102"/>
      <c r="T58" s="102"/>
      <c r="U58" s="102"/>
      <c r="V58" s="146"/>
      <c r="W58" s="153"/>
      <c r="X58" s="146"/>
      <c r="Y58" s="105"/>
      <c r="Z58" s="108"/>
      <c r="AA58" s="122"/>
      <c r="AB58" s="127"/>
      <c r="AC58" s="130"/>
      <c r="AD58" s="133"/>
      <c r="AE58" s="139" t="s">
        <v>150</v>
      </c>
      <c r="AF58" s="33"/>
    </row>
    <row r="59" spans="1:32" ht="47.4" hidden="1" thickBot="1" x14ac:dyDescent="0.35">
      <c r="A59" s="134"/>
      <c r="B59" s="103"/>
      <c r="C59" s="103"/>
      <c r="D59" s="140"/>
      <c r="E59" s="134"/>
      <c r="F59" s="103"/>
      <c r="G59" s="103"/>
      <c r="H59" s="103"/>
      <c r="I59" s="143"/>
      <c r="J59" s="143"/>
      <c r="K59" s="143"/>
      <c r="L59" s="143"/>
      <c r="M59" s="143"/>
      <c r="N59" s="143"/>
      <c r="O59" s="40" t="s">
        <v>38</v>
      </c>
      <c r="P59" s="41" t="s">
        <v>39</v>
      </c>
      <c r="Q59" s="42">
        <f>IF(P59="COMPLETA",10,IF(P59="INCOMPLETA",5,IF(P59="NO EXISTE",0,"0")))</f>
        <v>10</v>
      </c>
      <c r="R59" s="120"/>
      <c r="S59" s="103"/>
      <c r="T59" s="103"/>
      <c r="U59" s="103"/>
      <c r="V59" s="147"/>
      <c r="W59" s="154"/>
      <c r="X59" s="147"/>
      <c r="Y59" s="106"/>
      <c r="Z59" s="109"/>
      <c r="AA59" s="123"/>
      <c r="AB59" s="128"/>
      <c r="AC59" s="131"/>
      <c r="AD59" s="134"/>
      <c r="AE59" s="140"/>
      <c r="AF59" s="33"/>
    </row>
    <row r="60" spans="1:32" ht="15.75" customHeight="1" x14ac:dyDescent="0.3"/>
    <row r="61" spans="1:32" ht="15.75" customHeight="1" x14ac:dyDescent="0.3"/>
    <row r="62" spans="1:32" ht="15.75" customHeight="1" x14ac:dyDescent="0.3"/>
    <row r="63" spans="1:32" ht="15.75" customHeight="1" x14ac:dyDescent="0.3"/>
    <row r="64" spans="1:3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sheetData>
  <mergeCells count="151">
    <mergeCell ref="A14:D14"/>
    <mergeCell ref="E14:AE14"/>
    <mergeCell ref="J16:J17"/>
    <mergeCell ref="V16:V17"/>
    <mergeCell ref="W16:W17"/>
    <mergeCell ref="M16:M17"/>
    <mergeCell ref="N16:N17"/>
    <mergeCell ref="K16:K17"/>
    <mergeCell ref="L16:L17"/>
    <mergeCell ref="A15:A17"/>
    <mergeCell ref="B15:B17"/>
    <mergeCell ref="C15:C17"/>
    <mergeCell ref="AD16:AE16"/>
    <mergeCell ref="D15:D17"/>
    <mergeCell ref="E15:H15"/>
    <mergeCell ref="E16:H16"/>
    <mergeCell ref="T18:T20"/>
    <mergeCell ref="T21:T24"/>
    <mergeCell ref="I15:W15"/>
    <mergeCell ref="Z15:AE15"/>
    <mergeCell ref="Q16:Q17"/>
    <mergeCell ref="R16:R17"/>
    <mergeCell ref="S16:S17"/>
    <mergeCell ref="T16:T17"/>
    <mergeCell ref="U16:U17"/>
    <mergeCell ref="W18:W19"/>
    <mergeCell ref="R21:R24"/>
    <mergeCell ref="I16:I17"/>
    <mergeCell ref="X16:X17"/>
    <mergeCell ref="Z16:Z17"/>
    <mergeCell ref="AA16:AA17"/>
    <mergeCell ref="AB16:AB17"/>
    <mergeCell ref="O16:O17"/>
    <mergeCell ref="P16:P17"/>
    <mergeCell ref="A18:A59"/>
    <mergeCell ref="B18:B59"/>
    <mergeCell ref="C18:C59"/>
    <mergeCell ref="D18:D59"/>
    <mergeCell ref="J32:J38"/>
    <mergeCell ref="AD32:AD38"/>
    <mergeCell ref="AD25:AD31"/>
    <mergeCell ref="M25:M31"/>
    <mergeCell ref="M32:M38"/>
    <mergeCell ref="I32:I38"/>
    <mergeCell ref="J18:J24"/>
    <mergeCell ref="K18:K24"/>
    <mergeCell ref="L18:L24"/>
    <mergeCell ref="M18:M24"/>
    <mergeCell ref="N18:N24"/>
    <mergeCell ref="K32:K38"/>
    <mergeCell ref="L32:L38"/>
    <mergeCell ref="I18:I24"/>
    <mergeCell ref="I25:I31"/>
    <mergeCell ref="J25:J31"/>
    <mergeCell ref="K25:K31"/>
    <mergeCell ref="E18:E59"/>
    <mergeCell ref="F18:F59"/>
    <mergeCell ref="R53:R55"/>
    <mergeCell ref="T53:T55"/>
    <mergeCell ref="AE53:AE55"/>
    <mergeCell ref="AE56:AE57"/>
    <mergeCell ref="AE58:AE59"/>
    <mergeCell ref="AD53:AD59"/>
    <mergeCell ref="U53:U59"/>
    <mergeCell ref="T56:T59"/>
    <mergeCell ref="G18:G59"/>
    <mergeCell ref="H18:H59"/>
    <mergeCell ref="AE32:AE34"/>
    <mergeCell ref="AE25:AE27"/>
    <mergeCell ref="AE28:AE29"/>
    <mergeCell ref="AE30:AE31"/>
    <mergeCell ref="L25:L31"/>
    <mergeCell ref="N32:N38"/>
    <mergeCell ref="I39:I45"/>
    <mergeCell ref="J39:J45"/>
    <mergeCell ref="K39:K45"/>
    <mergeCell ref="L39:L45"/>
    <mergeCell ref="M39:M45"/>
    <mergeCell ref="N39:N45"/>
    <mergeCell ref="T39:T41"/>
    <mergeCell ref="T42:T45"/>
    <mergeCell ref="R39:R41"/>
    <mergeCell ref="A1:B4"/>
    <mergeCell ref="C1:AF2"/>
    <mergeCell ref="C3:AF4"/>
    <mergeCell ref="A6:B6"/>
    <mergeCell ref="A8:B8"/>
    <mergeCell ref="C8:H8"/>
    <mergeCell ref="A10:B10"/>
    <mergeCell ref="C10:I10"/>
    <mergeCell ref="A11:B11"/>
    <mergeCell ref="C11:I11"/>
    <mergeCell ref="S39:S45"/>
    <mergeCell ref="R42:R45"/>
    <mergeCell ref="I46:I52"/>
    <mergeCell ref="J46:J52"/>
    <mergeCell ref="K46:K52"/>
    <mergeCell ref="N46:N52"/>
    <mergeCell ref="R46:R48"/>
    <mergeCell ref="R56:R59"/>
    <mergeCell ref="AD46:AD52"/>
    <mergeCell ref="I53:I59"/>
    <mergeCell ref="J53:J59"/>
    <mergeCell ref="K53:K59"/>
    <mergeCell ref="L53:L59"/>
    <mergeCell ref="M53:M59"/>
    <mergeCell ref="N53:N59"/>
    <mergeCell ref="S53:S59"/>
    <mergeCell ref="X18:X59"/>
    <mergeCell ref="T46:T48"/>
    <mergeCell ref="S46:S52"/>
    <mergeCell ref="T49:T52"/>
    <mergeCell ref="R49:R52"/>
    <mergeCell ref="V18:V59"/>
    <mergeCell ref="W21:W59"/>
    <mergeCell ref="T32:T34"/>
    <mergeCell ref="AA18:AA59"/>
    <mergeCell ref="AC16:AC17"/>
    <mergeCell ref="AB18:AB59"/>
    <mergeCell ref="AC18:AC59"/>
    <mergeCell ref="AD39:AD45"/>
    <mergeCell ref="AE39:AE41"/>
    <mergeCell ref="AE42:AE43"/>
    <mergeCell ref="AE44:AE45"/>
    <mergeCell ref="AE35:AE36"/>
    <mergeCell ref="AE37:AE38"/>
    <mergeCell ref="AE46:AE48"/>
    <mergeCell ref="AE49:AE50"/>
    <mergeCell ref="AE51:AE52"/>
    <mergeCell ref="AE18:AE20"/>
    <mergeCell ref="AE21:AE22"/>
    <mergeCell ref="AE23:AE24"/>
    <mergeCell ref="AD18:AD24"/>
    <mergeCell ref="U46:U52"/>
    <mergeCell ref="Y18:Y59"/>
    <mergeCell ref="Z18:Z59"/>
    <mergeCell ref="U39:U45"/>
    <mergeCell ref="R18:R20"/>
    <mergeCell ref="S18:S24"/>
    <mergeCell ref="U18:U24"/>
    <mergeCell ref="T25:T27"/>
    <mergeCell ref="T28:T31"/>
    <mergeCell ref="R25:R27"/>
    <mergeCell ref="S25:S31"/>
    <mergeCell ref="U25:U31"/>
    <mergeCell ref="S32:S38"/>
    <mergeCell ref="U32:U38"/>
    <mergeCell ref="R28:R31"/>
    <mergeCell ref="R32:R34"/>
    <mergeCell ref="T35:T38"/>
    <mergeCell ref="R35:R38"/>
  </mergeCells>
  <conditionalFormatting sqref="H18">
    <cfRule type="containsText" dxfId="23" priority="1" operator="containsText" text="EXTREMO">
      <formula>NOT(ISERROR(SEARCH(("EXTREMO"),(H18))))</formula>
    </cfRule>
    <cfRule type="containsText" dxfId="22" priority="2" operator="containsText" text="ALTO">
      <formula>NOT(ISERROR(SEARCH(("ALTO"),(H18))))</formula>
    </cfRule>
    <cfRule type="containsText" dxfId="21" priority="3" operator="containsText" text="MODERADO">
      <formula>NOT(ISERROR(SEARCH(("MODERADO"),(H18))))</formula>
    </cfRule>
  </conditionalFormatting>
  <conditionalFormatting sqref="Z18">
    <cfRule type="containsText" dxfId="20" priority="4" operator="containsText" text="EXTREMO">
      <formula>NOT(ISERROR(SEARCH(("EXTREMO"),(Z18))))</formula>
    </cfRule>
    <cfRule type="containsText" dxfId="19" priority="5" operator="containsText" text="ALTO">
      <formula>NOT(ISERROR(SEARCH(("ALTO"),(Z18))))</formula>
    </cfRule>
    <cfRule type="containsText" dxfId="18" priority="6" operator="containsText" text="MODERADO">
      <formula>NOT(ISERROR(SEARCH(("MODERADO"),(Z18))))</formula>
    </cfRule>
  </conditionalFormatting>
  <pageMargins left="0.70866141732283472" right="0.70866141732283472" top="0.74803149606299213" bottom="0.74803149606299213" header="0" footer="0"/>
  <pageSetup scale="14" orientation="landscape" r:id="rId1"/>
  <drawing r:id="rId2"/>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P56 P28 P35 P42 P49 P21</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S53 S46</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P57 P29 P43 P50 P36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41E79-C173-4C6E-AE11-91CC0621BF40}">
  <sheetPr>
    <tabColor rgb="FF92D050"/>
  </sheetPr>
  <dimension ref="A1:AF995"/>
  <sheetViews>
    <sheetView showGridLines="0" topLeftCell="U24" zoomScale="70" zoomScaleNormal="70" workbookViewId="0">
      <selection activeCell="AD18" sqref="AD18:AD24"/>
    </sheetView>
  </sheetViews>
  <sheetFormatPr baseColWidth="10" defaultColWidth="14.44140625" defaultRowHeight="15" customHeight="1" x14ac:dyDescent="0.3"/>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s>
  <sheetData>
    <row r="1" spans="1:32" ht="27" customHeight="1" x14ac:dyDescent="0.3">
      <c r="A1" s="155"/>
      <c r="B1" s="156"/>
      <c r="C1" s="161" t="s">
        <v>64</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row>
    <row r="2" spans="1:32" ht="27" customHeight="1" thickBot="1" x14ac:dyDescent="0.35">
      <c r="A2" s="157"/>
      <c r="B2" s="158"/>
      <c r="C2" s="159"/>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row>
    <row r="3" spans="1:32" ht="27" customHeight="1" x14ac:dyDescent="0.3">
      <c r="A3" s="157"/>
      <c r="B3" s="158"/>
      <c r="C3" s="161" t="s">
        <v>65</v>
      </c>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row>
    <row r="4" spans="1:32" ht="27" customHeight="1" thickBot="1" x14ac:dyDescent="0.35">
      <c r="A4" s="159"/>
      <c r="B4" s="160"/>
      <c r="C4" s="159"/>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row>
    <row r="5" spans="1:32" ht="27" customHeight="1" thickBot="1" x14ac:dyDescent="0.35">
      <c r="A5" s="18"/>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row>
    <row r="6" spans="1:32" ht="36" customHeight="1" thickBot="1" x14ac:dyDescent="0.35">
      <c r="A6" s="164" t="s">
        <v>66</v>
      </c>
      <c r="B6" s="165"/>
      <c r="C6" s="20">
        <v>45616</v>
      </c>
      <c r="D6" s="21"/>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row>
    <row r="7" spans="1:32" ht="17.25" customHeight="1" thickBot="1" x14ac:dyDescent="0.35">
      <c r="A7" s="22"/>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row>
    <row r="8" spans="1:32" ht="59.25" customHeight="1" thickBot="1" x14ac:dyDescent="0.35">
      <c r="A8" s="166" t="s">
        <v>67</v>
      </c>
      <c r="B8" s="165"/>
      <c r="C8" s="167" t="s">
        <v>68</v>
      </c>
      <c r="D8" s="165"/>
      <c r="E8" s="165"/>
      <c r="F8" s="165"/>
      <c r="G8" s="165"/>
      <c r="H8" s="168"/>
      <c r="I8" s="19"/>
      <c r="J8" s="19"/>
      <c r="K8" s="19"/>
      <c r="L8" s="19"/>
      <c r="T8" s="19"/>
      <c r="U8" s="19"/>
      <c r="V8" s="19"/>
      <c r="W8" s="19"/>
      <c r="X8" s="19"/>
      <c r="Y8" s="19"/>
      <c r="Z8" s="19"/>
      <c r="AA8" s="19"/>
      <c r="AB8" s="19"/>
      <c r="AC8" s="19"/>
      <c r="AD8" s="19"/>
      <c r="AE8" s="19"/>
      <c r="AF8" s="19"/>
    </row>
    <row r="9" spans="1:32" ht="13.5" customHeight="1" thickBot="1" x14ac:dyDescent="0.35">
      <c r="A9" s="23"/>
      <c r="B9" s="24"/>
      <c r="C9" s="24"/>
      <c r="D9" s="24"/>
      <c r="E9" s="24"/>
      <c r="F9" s="24"/>
      <c r="G9" s="24"/>
      <c r="H9" s="24"/>
      <c r="I9" s="24"/>
      <c r="J9" s="24"/>
      <c r="K9" s="24"/>
      <c r="L9" s="24"/>
      <c r="M9" s="24"/>
      <c r="N9" s="24"/>
      <c r="O9" s="24"/>
      <c r="P9" s="24"/>
      <c r="Q9" s="24"/>
      <c r="R9" s="24"/>
      <c r="S9" s="24"/>
      <c r="T9" s="19"/>
      <c r="U9" s="19"/>
      <c r="V9" s="19"/>
      <c r="W9" s="19"/>
      <c r="X9" s="19"/>
      <c r="Y9" s="19"/>
      <c r="Z9" s="19"/>
      <c r="AA9" s="19"/>
      <c r="AB9" s="19"/>
      <c r="AC9" s="19"/>
      <c r="AD9" s="19"/>
      <c r="AE9" s="19"/>
      <c r="AF9" s="19"/>
    </row>
    <row r="10" spans="1:32" ht="59.25" customHeight="1" thickBot="1" x14ac:dyDescent="0.35">
      <c r="A10" s="166" t="s">
        <v>69</v>
      </c>
      <c r="B10" s="165"/>
      <c r="C10" s="169" t="s">
        <v>70</v>
      </c>
      <c r="D10" s="165"/>
      <c r="E10" s="165"/>
      <c r="F10" s="165"/>
      <c r="G10" s="165"/>
      <c r="H10" s="165"/>
      <c r="I10" s="168"/>
      <c r="J10" s="25"/>
      <c r="K10" s="25"/>
      <c r="L10" s="25"/>
      <c r="M10" s="25"/>
      <c r="N10" s="25"/>
      <c r="O10" s="19"/>
      <c r="P10" s="19"/>
      <c r="Q10" s="19"/>
      <c r="R10" s="19"/>
      <c r="S10" s="19"/>
      <c r="T10" s="19"/>
      <c r="U10" s="19"/>
      <c r="V10" s="19"/>
      <c r="W10" s="19"/>
      <c r="X10" s="19"/>
      <c r="Y10" s="19"/>
      <c r="Z10" s="19"/>
      <c r="AA10" s="19"/>
      <c r="AB10" s="19"/>
      <c r="AC10" s="19"/>
      <c r="AD10" s="19"/>
      <c r="AE10" s="19"/>
      <c r="AF10" s="19"/>
    </row>
    <row r="11" spans="1:32" ht="59.25" customHeight="1" thickBot="1" x14ac:dyDescent="0.35">
      <c r="A11" s="166" t="s">
        <v>71</v>
      </c>
      <c r="B11" s="165"/>
      <c r="C11" s="169" t="s">
        <v>72</v>
      </c>
      <c r="D11" s="165"/>
      <c r="E11" s="165"/>
      <c r="F11" s="165"/>
      <c r="G11" s="165"/>
      <c r="H11" s="165"/>
      <c r="I11" s="168"/>
      <c r="J11" s="25"/>
      <c r="K11" s="25"/>
      <c r="L11" s="25"/>
      <c r="M11" s="25"/>
      <c r="N11" s="25"/>
      <c r="O11" s="19"/>
      <c r="P11" s="19"/>
      <c r="Q11" s="19"/>
      <c r="R11" s="19"/>
      <c r="S11" s="19"/>
      <c r="T11" s="19"/>
      <c r="U11" s="19"/>
      <c r="V11" s="19"/>
      <c r="W11" s="19"/>
      <c r="X11" s="19"/>
      <c r="Y11" s="19"/>
      <c r="Z11" s="19"/>
      <c r="AA11" s="19"/>
      <c r="AB11" s="19"/>
      <c r="AC11" s="19"/>
      <c r="AD11" s="19"/>
      <c r="AE11" s="19"/>
      <c r="AF11" s="19"/>
    </row>
    <row r="12" spans="1:32" ht="15.75" customHeight="1" x14ac:dyDescent="0.3">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row>
    <row r="13" spans="1:32" ht="15.75" customHeight="1" thickBot="1" x14ac:dyDescent="0.35">
      <c r="A13" s="26"/>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row>
    <row r="14" spans="1:32" ht="14.4" x14ac:dyDescent="0.3">
      <c r="A14" s="202" t="s">
        <v>73</v>
      </c>
      <c r="B14" s="203"/>
      <c r="C14" s="203"/>
      <c r="D14" s="204"/>
      <c r="E14" s="202" t="s">
        <v>74</v>
      </c>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4"/>
      <c r="AF14" s="27"/>
    </row>
    <row r="15" spans="1:32" ht="14.4" x14ac:dyDescent="0.3">
      <c r="A15" s="205" t="s">
        <v>75</v>
      </c>
      <c r="B15" s="199" t="s">
        <v>76</v>
      </c>
      <c r="C15" s="199" t="s">
        <v>77</v>
      </c>
      <c r="D15" s="209" t="s">
        <v>78</v>
      </c>
      <c r="E15" s="211" t="s">
        <v>79</v>
      </c>
      <c r="F15" s="195"/>
      <c r="G15" s="195"/>
      <c r="H15" s="212"/>
      <c r="I15" s="194" t="s">
        <v>80</v>
      </c>
      <c r="J15" s="195"/>
      <c r="K15" s="195"/>
      <c r="L15" s="195"/>
      <c r="M15" s="195"/>
      <c r="N15" s="195"/>
      <c r="O15" s="195"/>
      <c r="P15" s="195"/>
      <c r="Q15" s="195"/>
      <c r="R15" s="195"/>
      <c r="S15" s="195"/>
      <c r="T15" s="195"/>
      <c r="U15" s="195"/>
      <c r="V15" s="195"/>
      <c r="W15" s="195"/>
      <c r="X15" s="79"/>
      <c r="Y15" s="79"/>
      <c r="Z15" s="194" t="s">
        <v>81</v>
      </c>
      <c r="AA15" s="195"/>
      <c r="AB15" s="195"/>
      <c r="AC15" s="195"/>
      <c r="AD15" s="195"/>
      <c r="AE15" s="196"/>
      <c r="AF15" s="27"/>
    </row>
    <row r="16" spans="1:32" ht="32.25" customHeight="1" x14ac:dyDescent="0.3">
      <c r="A16" s="206"/>
      <c r="B16" s="207"/>
      <c r="C16" s="207"/>
      <c r="D16" s="210"/>
      <c r="E16" s="213" t="s">
        <v>82</v>
      </c>
      <c r="F16" s="214"/>
      <c r="G16" s="214"/>
      <c r="H16" s="215"/>
      <c r="I16" s="199" t="s">
        <v>83</v>
      </c>
      <c r="J16" s="199" t="s">
        <v>84</v>
      </c>
      <c r="K16" s="199" t="s">
        <v>85</v>
      </c>
      <c r="L16" s="199" t="s">
        <v>86</v>
      </c>
      <c r="M16" s="199" t="s">
        <v>87</v>
      </c>
      <c r="N16" s="199" t="s">
        <v>88</v>
      </c>
      <c r="O16" s="197" t="s">
        <v>89</v>
      </c>
      <c r="P16" s="197" t="s">
        <v>90</v>
      </c>
      <c r="Q16" s="197" t="s">
        <v>91</v>
      </c>
      <c r="R16" s="199" t="s">
        <v>92</v>
      </c>
      <c r="S16" s="200" t="s">
        <v>93</v>
      </c>
      <c r="T16" s="199" t="s">
        <v>94</v>
      </c>
      <c r="U16" s="199" t="s">
        <v>95</v>
      </c>
      <c r="V16" s="199" t="s">
        <v>96</v>
      </c>
      <c r="W16" s="199" t="s">
        <v>97</v>
      </c>
      <c r="X16" s="199" t="s">
        <v>98</v>
      </c>
      <c r="Y16" s="80"/>
      <c r="Z16" s="200" t="s">
        <v>99</v>
      </c>
      <c r="AA16" s="199" t="s">
        <v>100</v>
      </c>
      <c r="AB16" s="124" t="s">
        <v>101</v>
      </c>
      <c r="AC16" s="124" t="s">
        <v>55</v>
      </c>
      <c r="AD16" s="208" t="s">
        <v>102</v>
      </c>
      <c r="AE16" s="196"/>
      <c r="AF16" s="29"/>
    </row>
    <row r="17" spans="1:32" ht="102" customHeight="1" thickBot="1" x14ac:dyDescent="0.35">
      <c r="A17" s="206"/>
      <c r="B17" s="207"/>
      <c r="C17" s="207"/>
      <c r="D17" s="210"/>
      <c r="E17" s="81" t="s">
        <v>0</v>
      </c>
      <c r="F17" s="80" t="s">
        <v>1</v>
      </c>
      <c r="G17" s="82"/>
      <c r="H17" s="83" t="s">
        <v>103</v>
      </c>
      <c r="I17" s="198"/>
      <c r="J17" s="198"/>
      <c r="K17" s="198"/>
      <c r="L17" s="198"/>
      <c r="M17" s="198"/>
      <c r="N17" s="198"/>
      <c r="O17" s="198"/>
      <c r="P17" s="198"/>
      <c r="Q17" s="198"/>
      <c r="R17" s="198"/>
      <c r="S17" s="198"/>
      <c r="T17" s="198"/>
      <c r="U17" s="198"/>
      <c r="V17" s="198"/>
      <c r="W17" s="198"/>
      <c r="X17" s="198"/>
      <c r="Y17" s="84"/>
      <c r="Z17" s="198"/>
      <c r="AA17" s="198"/>
      <c r="AB17" s="198"/>
      <c r="AC17" s="125"/>
      <c r="AD17" s="96" t="s">
        <v>104</v>
      </c>
      <c r="AE17" s="97" t="s">
        <v>105</v>
      </c>
      <c r="AF17" s="29"/>
    </row>
    <row r="18" spans="1:32" ht="51" customHeight="1" x14ac:dyDescent="0.3">
      <c r="A18" s="179">
        <v>2</v>
      </c>
      <c r="B18" s="178" t="s">
        <v>151</v>
      </c>
      <c r="C18" s="178" t="s">
        <v>152</v>
      </c>
      <c r="D18" s="219" t="s">
        <v>153</v>
      </c>
      <c r="E18" s="187" t="s">
        <v>6</v>
      </c>
      <c r="F18" s="121" t="s">
        <v>7</v>
      </c>
      <c r="G18" s="104" t="str">
        <f>+CONCATENATE(E18," - ",F18)</f>
        <v>MUY BAJA - MODERADO</v>
      </c>
      <c r="H18" s="107" t="str">
        <f>+VLOOKUP(G18,Datos!D3:E17,2,FALSE)</f>
        <v>MODERADO</v>
      </c>
      <c r="I18" s="220" t="s">
        <v>154</v>
      </c>
      <c r="J18" s="175" t="s">
        <v>155</v>
      </c>
      <c r="K18" s="175" t="s">
        <v>156</v>
      </c>
      <c r="L18" s="220" t="s">
        <v>157</v>
      </c>
      <c r="M18" s="220" t="s">
        <v>158</v>
      </c>
      <c r="N18" s="220" t="s">
        <v>159</v>
      </c>
      <c r="O18" s="30" t="s">
        <v>3</v>
      </c>
      <c r="P18" s="31" t="s">
        <v>4</v>
      </c>
      <c r="Q18" s="32">
        <f>IF(P18="ASIGNADO",15,IF(P18="NO ASIGNADO",0,"0"))</f>
        <v>15</v>
      </c>
      <c r="R18" s="110">
        <f>SUM(Q18:Q24)</f>
        <v>100</v>
      </c>
      <c r="S18" s="112" t="s">
        <v>115</v>
      </c>
      <c r="T18" s="113">
        <f>IF(T21="DÉBIL",0,IF(T21="MODERADO",50,IF(T21="FUERTE",100,"")))</f>
        <v>100</v>
      </c>
      <c r="U18" s="101" t="str">
        <f>IF(AND(R21="FUERTE",S18="FUERTE (SIEMPRE SE EJECUTA)"),"NO","SÍ")</f>
        <v>NO</v>
      </c>
      <c r="V18" s="145" t="str" cm="1">
        <f t="array" ref="V18">_xlfn.IFS(AVERAGE(T18,T25,T32,T39,T46,T53)=100,"FUERTE",AVERAGE(T18,T25,T32,T39,T46,T53)&lt;50,"DÉBIL",AVERAGE(T18,T25,T32,T39,T46,T53)&gt;=50,"MODERADO")</f>
        <v>FUERTE</v>
      </c>
      <c r="W18" s="201" t="s">
        <v>62</v>
      </c>
      <c r="X18" s="145" t="str">
        <f>IF(AND(E18="MUY BAJA",W21=2),"MUY BAJA",IF(AND(E18="BAJA",W21=2),"MUY BAJA",IF(AND(E18="MEDIA",W21=2),"MUY BAJA",IF(AND(E18="ALTA",W21=2),"BAJA",IF(AND(E18="MUY ALTA",W21=2),"MEDIA",IF(AND(E18="MUY BAJA",W21=1),"MUY BAJA",IF(AND(E18="BAJA",W21=1),"MUY BAJA",IF(AND(E18="MEDIA",W21=1),"BAJA",IF(AND(E18="ALTA",W21=1),"MEDIA",IF(AND(E18="MUY ALTA",W21=1),"ALTA",E18))))))))))</f>
        <v>MUY BAJA</v>
      </c>
      <c r="Y18" s="104" t="str">
        <f>+CONCATENATE(X18," - ",F18)</f>
        <v>MUY BAJA - MODERADO</v>
      </c>
      <c r="Z18" s="107" t="str">
        <f>+VLOOKUP(Y18,Datos!$D$3:$E$17,2,FALSE)</f>
        <v>MODERADO</v>
      </c>
      <c r="AA18" s="121" t="s">
        <v>45</v>
      </c>
      <c r="AB18" s="126" t="s">
        <v>160</v>
      </c>
      <c r="AC18" s="129" t="s">
        <v>58</v>
      </c>
      <c r="AD18" s="255" t="s">
        <v>161</v>
      </c>
      <c r="AE18" s="188" t="s">
        <v>162</v>
      </c>
      <c r="AF18" s="33"/>
    </row>
    <row r="19" spans="1:32" ht="62.25" customHeight="1" x14ac:dyDescent="0.3">
      <c r="A19" s="133"/>
      <c r="B19" s="192"/>
      <c r="C19" s="192"/>
      <c r="D19" s="189"/>
      <c r="E19" s="133"/>
      <c r="F19" s="102"/>
      <c r="G19" s="102"/>
      <c r="H19" s="102"/>
      <c r="I19" s="217"/>
      <c r="J19" s="176"/>
      <c r="K19" s="176"/>
      <c r="L19" s="217"/>
      <c r="M19" s="217"/>
      <c r="N19" s="217"/>
      <c r="O19" s="34" t="s">
        <v>9</v>
      </c>
      <c r="P19" s="35" t="s">
        <v>10</v>
      </c>
      <c r="Q19" s="36">
        <f>IF(P19="ADECUADO",15,IF(P19="INADECUADO",0,"0"))</f>
        <v>15</v>
      </c>
      <c r="R19" s="111"/>
      <c r="S19" s="102"/>
      <c r="T19" s="102"/>
      <c r="U19" s="102"/>
      <c r="V19" s="146"/>
      <c r="W19" s="114"/>
      <c r="X19" s="146"/>
      <c r="Y19" s="105"/>
      <c r="Z19" s="108"/>
      <c r="AA19" s="122"/>
      <c r="AB19" s="127"/>
      <c r="AC19" s="130"/>
      <c r="AD19" s="256"/>
      <c r="AE19" s="189"/>
      <c r="AF19" s="33"/>
    </row>
    <row r="20" spans="1:32" ht="75.75" customHeight="1" x14ac:dyDescent="0.3">
      <c r="A20" s="133"/>
      <c r="B20" s="192"/>
      <c r="C20" s="192"/>
      <c r="D20" s="189"/>
      <c r="E20" s="133"/>
      <c r="F20" s="102"/>
      <c r="G20" s="102"/>
      <c r="H20" s="102"/>
      <c r="I20" s="217"/>
      <c r="J20" s="176"/>
      <c r="K20" s="176"/>
      <c r="L20" s="217"/>
      <c r="M20" s="217"/>
      <c r="N20" s="217"/>
      <c r="O20" s="37" t="s">
        <v>16</v>
      </c>
      <c r="P20" s="35" t="s">
        <v>17</v>
      </c>
      <c r="Q20" s="36">
        <f>IF(P20="OPORTUNA",15,IF(P20="INOPORTUNA",0,"0"))</f>
        <v>15</v>
      </c>
      <c r="R20" s="111"/>
      <c r="S20" s="102"/>
      <c r="T20" s="114"/>
      <c r="U20" s="102"/>
      <c r="V20" s="146"/>
      <c r="W20" s="38" t="s">
        <v>119</v>
      </c>
      <c r="X20" s="146"/>
      <c r="Y20" s="105"/>
      <c r="Z20" s="108"/>
      <c r="AA20" s="122"/>
      <c r="AB20" s="127"/>
      <c r="AC20" s="130"/>
      <c r="AD20" s="256"/>
      <c r="AE20" s="189"/>
      <c r="AF20" s="33"/>
    </row>
    <row r="21" spans="1:32" ht="90.75" customHeight="1" x14ac:dyDescent="0.3">
      <c r="A21" s="133"/>
      <c r="B21" s="192"/>
      <c r="C21" s="192"/>
      <c r="D21" s="189"/>
      <c r="E21" s="133"/>
      <c r="F21" s="102"/>
      <c r="G21" s="102"/>
      <c r="H21" s="102"/>
      <c r="I21" s="217"/>
      <c r="J21" s="176"/>
      <c r="K21" s="176"/>
      <c r="L21" s="217"/>
      <c r="M21" s="217"/>
      <c r="N21" s="217"/>
      <c r="O21" s="34" t="s">
        <v>23</v>
      </c>
      <c r="P21" s="35" t="s">
        <v>24</v>
      </c>
      <c r="Q21" s="36">
        <f>IF(P21="PREVENIR",15,IF(P21="DETECTAR",10,IF(P21="NO ES UN CONTROL",0,"0")))</f>
        <v>15</v>
      </c>
      <c r="R21" s="119" t="str">
        <f>IF(R18&lt;86,"DÉBIL",IF(R18&lt;96,"MODERADO",IF(R18&lt;101,"FUERTE","")))</f>
        <v>FUERTE</v>
      </c>
      <c r="S21" s="102"/>
      <c r="T21" s="115" t="str">
        <f>IF(AND(R21="FUERTE",S18="FUERTE (SIEMPRE SE EJECUTA)"),"FUERTE",IF(OR(R21="DÉBIL",S18="DÉBIL (NO SE EJECUTA)"),"DÉBIL",IF(OR(R21="MODERADO",S18="MODERADO (ALGUNAS VECES)"),"MODERADO")))</f>
        <v>FUERTE</v>
      </c>
      <c r="U21" s="102"/>
      <c r="V21" s="146"/>
      <c r="W21" s="152">
        <f>IF(AND($V$18="FUERTE",$W$18="DIRECTAMENTE"),2,IF(AND($V$18="FUERTE",$W$18="DIRECTAMENTE"),2,IF(AND($V$18="FUERTE",$W$18="DIRECTAMENTE"),2,IF(AND($V$18="FUERTE",$W$18="NO DISMINUYE"),0,IF(AND($V$18="MODERADO",$W$18="DIRECTAMENTE"),1,IF(AND($V$18="MODERADO",$W$18="DIRECTAMENTE"),1,IF(AND($V$18="MODERADO",$W$18="DIRECTAMENTE"),1,IF(AND($V$18="MODERADO",$W$18="NO DISMINUYE"),0,"N/A"))))))))</f>
        <v>2</v>
      </c>
      <c r="X21" s="146"/>
      <c r="Y21" s="105"/>
      <c r="Z21" s="108"/>
      <c r="AA21" s="122"/>
      <c r="AB21" s="127"/>
      <c r="AC21" s="130"/>
      <c r="AD21" s="256"/>
      <c r="AE21" s="138" t="s">
        <v>120</v>
      </c>
      <c r="AF21" s="39"/>
    </row>
    <row r="22" spans="1:32" ht="111" customHeight="1" x14ac:dyDescent="0.3">
      <c r="A22" s="133"/>
      <c r="B22" s="192"/>
      <c r="C22" s="192"/>
      <c r="D22" s="189"/>
      <c r="E22" s="133"/>
      <c r="F22" s="102"/>
      <c r="G22" s="102"/>
      <c r="H22" s="102"/>
      <c r="I22" s="217"/>
      <c r="J22" s="176"/>
      <c r="K22" s="176"/>
      <c r="L22" s="217"/>
      <c r="M22" s="217"/>
      <c r="N22" s="217"/>
      <c r="O22" s="34" t="s">
        <v>29</v>
      </c>
      <c r="P22" s="35" t="s">
        <v>30</v>
      </c>
      <c r="Q22" s="36">
        <f>IF(P22="CONFIABLE",15,IF(P22="NO CONFIABLE",0,"0"))</f>
        <v>15</v>
      </c>
      <c r="R22" s="111"/>
      <c r="S22" s="102"/>
      <c r="T22" s="102"/>
      <c r="U22" s="102"/>
      <c r="V22" s="146"/>
      <c r="W22" s="153"/>
      <c r="X22" s="146"/>
      <c r="Y22" s="105"/>
      <c r="Z22" s="108"/>
      <c r="AA22" s="122"/>
      <c r="AB22" s="127"/>
      <c r="AC22" s="130"/>
      <c r="AD22" s="256"/>
      <c r="AE22" s="137"/>
      <c r="AF22" s="39"/>
    </row>
    <row r="23" spans="1:32" ht="84" customHeight="1" x14ac:dyDescent="0.3">
      <c r="A23" s="133"/>
      <c r="B23" s="192"/>
      <c r="C23" s="192"/>
      <c r="D23" s="189"/>
      <c r="E23" s="133"/>
      <c r="F23" s="102"/>
      <c r="G23" s="102"/>
      <c r="H23" s="102"/>
      <c r="I23" s="217"/>
      <c r="J23" s="176"/>
      <c r="K23" s="176"/>
      <c r="L23" s="217"/>
      <c r="M23" s="217"/>
      <c r="N23" s="217"/>
      <c r="O23" s="34" t="s">
        <v>34</v>
      </c>
      <c r="P23" s="35" t="s">
        <v>35</v>
      </c>
      <c r="Q23" s="36">
        <f>IF(P23="SE INVESTIGAN Y SE RESUELVEN OPORTUNAMENTE",15,IF(P23="NO SE INVESTIGAN Y SE RESUELVEN OPORTUNAMENTE",0,"0"))</f>
        <v>15</v>
      </c>
      <c r="R23" s="111"/>
      <c r="S23" s="102"/>
      <c r="T23" s="102"/>
      <c r="U23" s="102"/>
      <c r="V23" s="146"/>
      <c r="W23" s="153"/>
      <c r="X23" s="146"/>
      <c r="Y23" s="105"/>
      <c r="Z23" s="108"/>
      <c r="AA23" s="122"/>
      <c r="AB23" s="127"/>
      <c r="AC23" s="130"/>
      <c r="AD23" s="256"/>
      <c r="AE23" s="188" t="s">
        <v>163</v>
      </c>
      <c r="AF23" s="33"/>
    </row>
    <row r="24" spans="1:32" ht="80.25" customHeight="1" thickBot="1" x14ac:dyDescent="0.35">
      <c r="A24" s="133"/>
      <c r="B24" s="192"/>
      <c r="C24" s="192"/>
      <c r="D24" s="189"/>
      <c r="E24" s="133"/>
      <c r="F24" s="102"/>
      <c r="G24" s="102"/>
      <c r="H24" s="102"/>
      <c r="I24" s="218"/>
      <c r="J24" s="177"/>
      <c r="K24" s="177"/>
      <c r="L24" s="218"/>
      <c r="M24" s="218"/>
      <c r="N24" s="218"/>
      <c r="O24" s="40" t="s">
        <v>38</v>
      </c>
      <c r="P24" s="41" t="s">
        <v>39</v>
      </c>
      <c r="Q24" s="42">
        <f>IF(P24="COMPLETA",10,IF(P24="INCOMPLETA",5,IF(P24="NO EXISTE",0,"0")))</f>
        <v>10</v>
      </c>
      <c r="R24" s="120"/>
      <c r="S24" s="103"/>
      <c r="T24" s="103"/>
      <c r="U24" s="103"/>
      <c r="V24" s="146"/>
      <c r="W24" s="153"/>
      <c r="X24" s="146"/>
      <c r="Y24" s="105"/>
      <c r="Z24" s="108"/>
      <c r="AA24" s="122"/>
      <c r="AB24" s="127"/>
      <c r="AC24" s="130"/>
      <c r="AD24" s="257"/>
      <c r="AE24" s="190"/>
      <c r="AF24" s="33"/>
    </row>
    <row r="25" spans="1:32" ht="38.25" customHeight="1" x14ac:dyDescent="0.3">
      <c r="A25" s="133"/>
      <c r="B25" s="192"/>
      <c r="C25" s="192"/>
      <c r="D25" s="189"/>
      <c r="E25" s="133"/>
      <c r="F25" s="102"/>
      <c r="G25" s="102"/>
      <c r="H25" s="102"/>
      <c r="I25" s="178" t="s">
        <v>164</v>
      </c>
      <c r="J25" s="178" t="s">
        <v>165</v>
      </c>
      <c r="K25" s="178" t="s">
        <v>166</v>
      </c>
      <c r="L25" s="178" t="s">
        <v>167</v>
      </c>
      <c r="M25" s="178" t="s">
        <v>168</v>
      </c>
      <c r="N25" s="178" t="s">
        <v>169</v>
      </c>
      <c r="O25" s="30" t="s">
        <v>3</v>
      </c>
      <c r="P25" s="31" t="s">
        <v>4</v>
      </c>
      <c r="Q25" s="32">
        <f>IF(P25="ASIGNADO",15,IF(P25="NO ASIGNADO",0,"0"))</f>
        <v>15</v>
      </c>
      <c r="R25" s="116">
        <f>SUM(Q25:Q31)</f>
        <v>100</v>
      </c>
      <c r="S25" s="118" t="s">
        <v>115</v>
      </c>
      <c r="T25" s="113">
        <f>IF(T28="DÉBIL",0,IF(T28="MODERADO",50,IF(T28="FUERTE",100,"")))</f>
        <v>100</v>
      </c>
      <c r="U25" s="101" t="str">
        <f>IF(AND(R28="FUERTE",S25="FUERTE (SIEMPRE SE EJECUTA)"),"NO","SÍ")</f>
        <v>NO</v>
      </c>
      <c r="V25" s="146"/>
      <c r="W25" s="153"/>
      <c r="X25" s="146"/>
      <c r="Y25" s="105"/>
      <c r="Z25" s="108"/>
      <c r="AA25" s="122"/>
      <c r="AB25" s="127"/>
      <c r="AC25" s="130"/>
      <c r="AD25" s="181"/>
      <c r="AE25" s="170"/>
      <c r="AF25" s="33"/>
    </row>
    <row r="26" spans="1:32" ht="55.5" customHeight="1" x14ac:dyDescent="0.3">
      <c r="A26" s="133"/>
      <c r="B26" s="192"/>
      <c r="C26" s="192"/>
      <c r="D26" s="189"/>
      <c r="E26" s="133"/>
      <c r="F26" s="102"/>
      <c r="G26" s="102"/>
      <c r="H26" s="102"/>
      <c r="I26" s="176"/>
      <c r="J26" s="176"/>
      <c r="K26" s="176"/>
      <c r="L26" s="176"/>
      <c r="M26" s="176"/>
      <c r="N26" s="176"/>
      <c r="O26" s="34" t="s">
        <v>9</v>
      </c>
      <c r="P26" s="35" t="s">
        <v>129</v>
      </c>
      <c r="Q26" s="36">
        <f>IF(P26="ADECUADO",15,IF(P26="INADECUADO",0,"0"))</f>
        <v>15</v>
      </c>
      <c r="R26" s="111"/>
      <c r="S26" s="102"/>
      <c r="T26" s="102"/>
      <c r="U26" s="102"/>
      <c r="V26" s="146"/>
      <c r="W26" s="153"/>
      <c r="X26" s="146"/>
      <c r="Y26" s="105"/>
      <c r="Z26" s="108"/>
      <c r="AA26" s="122"/>
      <c r="AB26" s="127"/>
      <c r="AC26" s="130"/>
      <c r="AD26" s="182"/>
      <c r="AE26" s="171"/>
      <c r="AF26" s="33"/>
    </row>
    <row r="27" spans="1:32" ht="85.5" customHeight="1" x14ac:dyDescent="0.3">
      <c r="A27" s="133"/>
      <c r="B27" s="192"/>
      <c r="C27" s="192"/>
      <c r="D27" s="189"/>
      <c r="E27" s="133"/>
      <c r="F27" s="102"/>
      <c r="G27" s="102"/>
      <c r="H27" s="102"/>
      <c r="I27" s="176"/>
      <c r="J27" s="176"/>
      <c r="K27" s="176"/>
      <c r="L27" s="176"/>
      <c r="M27" s="176"/>
      <c r="N27" s="176"/>
      <c r="O27" s="37" t="s">
        <v>16</v>
      </c>
      <c r="P27" s="35" t="s">
        <v>17</v>
      </c>
      <c r="Q27" s="36">
        <f>IF(P27="OPORTUNA",15,IF(P27="INOPORTUNA",0,"0"))</f>
        <v>15</v>
      </c>
      <c r="R27" s="117"/>
      <c r="S27" s="102"/>
      <c r="T27" s="114"/>
      <c r="U27" s="102"/>
      <c r="V27" s="146"/>
      <c r="W27" s="153"/>
      <c r="X27" s="146"/>
      <c r="Y27" s="105"/>
      <c r="Z27" s="108"/>
      <c r="AA27" s="122"/>
      <c r="AB27" s="127"/>
      <c r="AC27" s="130"/>
      <c r="AD27" s="182"/>
      <c r="AE27" s="172"/>
      <c r="AF27" s="33"/>
    </row>
    <row r="28" spans="1:32" ht="96.75" customHeight="1" x14ac:dyDescent="0.3">
      <c r="A28" s="133"/>
      <c r="B28" s="192"/>
      <c r="C28" s="192"/>
      <c r="D28" s="189"/>
      <c r="E28" s="133"/>
      <c r="F28" s="102"/>
      <c r="G28" s="102"/>
      <c r="H28" s="102"/>
      <c r="I28" s="176"/>
      <c r="J28" s="176"/>
      <c r="K28" s="176"/>
      <c r="L28" s="176"/>
      <c r="M28" s="176"/>
      <c r="N28" s="176"/>
      <c r="O28" s="34" t="s">
        <v>23</v>
      </c>
      <c r="P28" s="35" t="s">
        <v>24</v>
      </c>
      <c r="Q28" s="36">
        <f>IF(P28="PREVENIR",15,IF(P28="DETECTAR",10,IF(P28="NO ES UN CONTROL",0,"0")))</f>
        <v>15</v>
      </c>
      <c r="R28" s="119" t="str">
        <f>IF(R25&lt;86,"DÉBIL",IF(R25&lt;96,"MODERADO",IF(R25&lt;101,"FUERTE","")))</f>
        <v>FUERTE</v>
      </c>
      <c r="S28" s="102"/>
      <c r="T28" s="115" t="str">
        <f>IF(AND(R28="FUERTE",S25="FUERTE (SIEMPRE SE EJECUTA)"),"FUERTE",IF(OR(R28="DÉBIL",S25="DÉBIL (NO SE EJECUTA)"),"DÉBIL",IF(OR(R28="MODERADO",S25="MODERADO (ALGUNAS VECES)"),"MODERADO")))</f>
        <v>FUERTE</v>
      </c>
      <c r="U28" s="102"/>
      <c r="V28" s="146"/>
      <c r="W28" s="153"/>
      <c r="X28" s="146"/>
      <c r="Y28" s="105"/>
      <c r="Z28" s="108"/>
      <c r="AA28" s="122"/>
      <c r="AB28" s="127"/>
      <c r="AC28" s="130"/>
      <c r="AD28" s="182"/>
      <c r="AE28" s="138" t="s">
        <v>120</v>
      </c>
      <c r="AF28" s="39"/>
    </row>
    <row r="29" spans="1:32" ht="69.75" customHeight="1" x14ac:dyDescent="0.3">
      <c r="A29" s="133"/>
      <c r="B29" s="192"/>
      <c r="C29" s="192"/>
      <c r="D29" s="189"/>
      <c r="E29" s="133"/>
      <c r="F29" s="102"/>
      <c r="G29" s="102"/>
      <c r="H29" s="102"/>
      <c r="I29" s="176"/>
      <c r="J29" s="176"/>
      <c r="K29" s="176"/>
      <c r="L29" s="176"/>
      <c r="M29" s="176"/>
      <c r="N29" s="176"/>
      <c r="O29" s="34" t="s">
        <v>29</v>
      </c>
      <c r="P29" s="35" t="s">
        <v>30</v>
      </c>
      <c r="Q29" s="36">
        <f>IF(P29="CONFIABLE",15,IF(P29="NO CONFIABLE",0,"0"))</f>
        <v>15</v>
      </c>
      <c r="R29" s="111"/>
      <c r="S29" s="102"/>
      <c r="T29" s="102"/>
      <c r="U29" s="102"/>
      <c r="V29" s="146"/>
      <c r="W29" s="153"/>
      <c r="X29" s="146"/>
      <c r="Y29" s="105"/>
      <c r="Z29" s="108"/>
      <c r="AA29" s="122"/>
      <c r="AB29" s="127"/>
      <c r="AC29" s="130"/>
      <c r="AD29" s="182"/>
      <c r="AE29" s="137"/>
      <c r="AF29" s="39"/>
    </row>
    <row r="30" spans="1:32" ht="86.25" customHeight="1" x14ac:dyDescent="0.3">
      <c r="A30" s="133"/>
      <c r="B30" s="192"/>
      <c r="C30" s="192"/>
      <c r="D30" s="189"/>
      <c r="E30" s="133"/>
      <c r="F30" s="102"/>
      <c r="G30" s="102"/>
      <c r="H30" s="102"/>
      <c r="I30" s="176"/>
      <c r="J30" s="176"/>
      <c r="K30" s="176"/>
      <c r="L30" s="176"/>
      <c r="M30" s="176"/>
      <c r="N30" s="176"/>
      <c r="O30" s="34" t="s">
        <v>34</v>
      </c>
      <c r="P30" s="35" t="s">
        <v>35</v>
      </c>
      <c r="Q30" s="36">
        <f>IF(P30="SE INVESTIGAN Y SE RESUELVEN OPORTUNAMENTE",15,IF(P30="NO SE INVESTIGAN Y SE RESUELVEN OPORTUNAMENTE",0,"0"))</f>
        <v>15</v>
      </c>
      <c r="R30" s="111"/>
      <c r="S30" s="102"/>
      <c r="T30" s="102"/>
      <c r="U30" s="102"/>
      <c r="V30" s="146"/>
      <c r="W30" s="153"/>
      <c r="X30" s="146"/>
      <c r="Y30" s="105"/>
      <c r="Z30" s="108"/>
      <c r="AA30" s="122"/>
      <c r="AB30" s="127"/>
      <c r="AC30" s="130"/>
      <c r="AD30" s="182"/>
      <c r="AE30" s="139"/>
      <c r="AF30" s="33"/>
    </row>
    <row r="31" spans="1:32" ht="69.75" customHeight="1" thickBot="1" x14ac:dyDescent="0.35">
      <c r="A31" s="133"/>
      <c r="B31" s="192"/>
      <c r="C31" s="192"/>
      <c r="D31" s="189"/>
      <c r="E31" s="133"/>
      <c r="F31" s="102"/>
      <c r="G31" s="102"/>
      <c r="H31" s="102"/>
      <c r="I31" s="177"/>
      <c r="J31" s="177"/>
      <c r="K31" s="177"/>
      <c r="L31" s="177"/>
      <c r="M31" s="177"/>
      <c r="N31" s="177"/>
      <c r="O31" s="40" t="s">
        <v>38</v>
      </c>
      <c r="P31" s="41" t="s">
        <v>132</v>
      </c>
      <c r="Q31" s="42">
        <f>IF(P31="COMPLETA",10,IF(P31="INCOMPLETA",5,IF(P31="NO EXISTE",0,"0")))</f>
        <v>10</v>
      </c>
      <c r="R31" s="120"/>
      <c r="S31" s="103"/>
      <c r="T31" s="103"/>
      <c r="U31" s="103"/>
      <c r="V31" s="146"/>
      <c r="W31" s="153"/>
      <c r="X31" s="146"/>
      <c r="Y31" s="105"/>
      <c r="Z31" s="108"/>
      <c r="AA31" s="122"/>
      <c r="AB31" s="127"/>
      <c r="AC31" s="130"/>
      <c r="AD31" s="183"/>
      <c r="AE31" s="140"/>
      <c r="AF31" s="33"/>
    </row>
    <row r="32" spans="1:32" ht="75.75" customHeight="1" x14ac:dyDescent="0.3">
      <c r="A32" s="133"/>
      <c r="B32" s="192"/>
      <c r="C32" s="192"/>
      <c r="D32" s="189"/>
      <c r="E32" s="133"/>
      <c r="F32" s="102"/>
      <c r="G32" s="102"/>
      <c r="H32" s="102"/>
      <c r="I32" s="175" t="s">
        <v>170</v>
      </c>
      <c r="J32" s="175" t="s">
        <v>171</v>
      </c>
      <c r="K32" s="175" t="s">
        <v>172</v>
      </c>
      <c r="L32" s="175" t="s">
        <v>173</v>
      </c>
      <c r="M32" s="178" t="s">
        <v>174</v>
      </c>
      <c r="N32" s="178" t="s">
        <v>175</v>
      </c>
      <c r="O32" s="30" t="s">
        <v>3</v>
      </c>
      <c r="P32" s="31" t="s">
        <v>4</v>
      </c>
      <c r="Q32" s="32">
        <f>IF(P32="ASIGNADO",15,IF(P32="NO ASIGNADO",0,"0"))</f>
        <v>15</v>
      </c>
      <c r="R32" s="116">
        <f>SUM(Q32:Q38)</f>
        <v>100</v>
      </c>
      <c r="S32" s="118" t="s">
        <v>115</v>
      </c>
      <c r="T32" s="113">
        <f>IF(T35="DÉBIL",0,IF(T35="MODERADO",50,IF(T35="FUERTE",100,"")))</f>
        <v>100</v>
      </c>
      <c r="U32" s="101" t="str">
        <f>IF(AND(R35="FUERTE",S32="FUERTE (SIEMPRE SE EJECUTA)"),"NO","SÍ")</f>
        <v>NO</v>
      </c>
      <c r="V32" s="146"/>
      <c r="W32" s="153"/>
      <c r="X32" s="146"/>
      <c r="Y32" s="105"/>
      <c r="Z32" s="108"/>
      <c r="AA32" s="122"/>
      <c r="AB32" s="127"/>
      <c r="AC32" s="130"/>
      <c r="AD32" s="132"/>
      <c r="AE32" s="135"/>
      <c r="AF32" s="33"/>
    </row>
    <row r="33" spans="1:32" ht="75.75" customHeight="1" x14ac:dyDescent="0.3">
      <c r="A33" s="133"/>
      <c r="B33" s="192"/>
      <c r="C33" s="192"/>
      <c r="D33" s="189"/>
      <c r="E33" s="133"/>
      <c r="F33" s="102"/>
      <c r="G33" s="102"/>
      <c r="H33" s="102"/>
      <c r="I33" s="176"/>
      <c r="J33" s="176"/>
      <c r="K33" s="176"/>
      <c r="L33" s="176"/>
      <c r="M33" s="176"/>
      <c r="N33" s="176"/>
      <c r="O33" s="34" t="s">
        <v>9</v>
      </c>
      <c r="P33" s="35" t="s">
        <v>129</v>
      </c>
      <c r="Q33" s="36">
        <f>IF(P33="ADECUADO",15,IF(P33="INADECUADO",0,"0"))</f>
        <v>15</v>
      </c>
      <c r="R33" s="111"/>
      <c r="S33" s="102"/>
      <c r="T33" s="102"/>
      <c r="U33" s="102"/>
      <c r="V33" s="146"/>
      <c r="W33" s="153"/>
      <c r="X33" s="146"/>
      <c r="Y33" s="105"/>
      <c r="Z33" s="108"/>
      <c r="AA33" s="122"/>
      <c r="AB33" s="127"/>
      <c r="AC33" s="130"/>
      <c r="AD33" s="133"/>
      <c r="AE33" s="136"/>
      <c r="AF33" s="33"/>
    </row>
    <row r="34" spans="1:32" ht="75.75" customHeight="1" x14ac:dyDescent="0.3">
      <c r="A34" s="133"/>
      <c r="B34" s="192"/>
      <c r="C34" s="192"/>
      <c r="D34" s="189"/>
      <c r="E34" s="133"/>
      <c r="F34" s="102"/>
      <c r="G34" s="102"/>
      <c r="H34" s="102"/>
      <c r="I34" s="176"/>
      <c r="J34" s="176"/>
      <c r="K34" s="176"/>
      <c r="L34" s="176"/>
      <c r="M34" s="176"/>
      <c r="N34" s="176"/>
      <c r="O34" s="37" t="s">
        <v>16</v>
      </c>
      <c r="P34" s="35" t="s">
        <v>17</v>
      </c>
      <c r="Q34" s="36">
        <f>IF(P34="OPORTUNA",15,IF(P34="INOPORTUNA",0,"0"))</f>
        <v>15</v>
      </c>
      <c r="R34" s="117"/>
      <c r="S34" s="102"/>
      <c r="T34" s="114"/>
      <c r="U34" s="102"/>
      <c r="V34" s="146"/>
      <c r="W34" s="153"/>
      <c r="X34" s="146"/>
      <c r="Y34" s="105"/>
      <c r="Z34" s="108"/>
      <c r="AA34" s="122"/>
      <c r="AB34" s="127"/>
      <c r="AC34" s="130"/>
      <c r="AD34" s="133"/>
      <c r="AE34" s="137"/>
      <c r="AF34" s="33"/>
    </row>
    <row r="35" spans="1:32" ht="75.75" customHeight="1" x14ac:dyDescent="0.3">
      <c r="A35" s="133"/>
      <c r="B35" s="192"/>
      <c r="C35" s="192"/>
      <c r="D35" s="189"/>
      <c r="E35" s="133"/>
      <c r="F35" s="102"/>
      <c r="G35" s="102"/>
      <c r="H35" s="102"/>
      <c r="I35" s="176"/>
      <c r="J35" s="176"/>
      <c r="K35" s="176"/>
      <c r="L35" s="176"/>
      <c r="M35" s="176"/>
      <c r="N35" s="176"/>
      <c r="O35" s="34" t="s">
        <v>23</v>
      </c>
      <c r="P35" s="35" t="s">
        <v>24</v>
      </c>
      <c r="Q35" s="36">
        <f>IF(P35="PREVENIR",15,IF(P35="DETECTAR",10,IF(P35="NO ES UN CONTROL",0,"0")))</f>
        <v>15</v>
      </c>
      <c r="R35" s="119" t="str">
        <f>IF(R32&lt;86,"DÉBIL",IF(R32&lt;96,"MODERADO",IF(R32&lt;101,"FUERTE","")))</f>
        <v>FUERTE</v>
      </c>
      <c r="S35" s="102"/>
      <c r="T35" s="115" t="str">
        <f>IF(AND(R35="FUERTE",S32="FUERTE (SIEMPRE SE EJECUTA)"),"FUERTE",IF(OR(R35="DÉBIL",S32="DÉBIL (NO SE EJECUTA)"),"DÉBIL",IF(OR(R35="MODERADO",S32="MODERADO (ALGUNAS VECES)"),"MODERADO")))</f>
        <v>FUERTE</v>
      </c>
      <c r="U35" s="102"/>
      <c r="V35" s="146"/>
      <c r="W35" s="153"/>
      <c r="X35" s="146"/>
      <c r="Y35" s="105"/>
      <c r="Z35" s="108"/>
      <c r="AA35" s="122"/>
      <c r="AB35" s="127"/>
      <c r="AC35" s="130"/>
      <c r="AD35" s="133"/>
      <c r="AE35" s="138" t="s">
        <v>120</v>
      </c>
      <c r="AF35" s="39"/>
    </row>
    <row r="36" spans="1:32" ht="75.75" customHeight="1" x14ac:dyDescent="0.3">
      <c r="A36" s="133"/>
      <c r="B36" s="192"/>
      <c r="C36" s="192"/>
      <c r="D36" s="189"/>
      <c r="E36" s="133"/>
      <c r="F36" s="102"/>
      <c r="G36" s="102"/>
      <c r="H36" s="102"/>
      <c r="I36" s="176"/>
      <c r="J36" s="176"/>
      <c r="K36" s="176"/>
      <c r="L36" s="176"/>
      <c r="M36" s="176"/>
      <c r="N36" s="176"/>
      <c r="O36" s="34" t="s">
        <v>29</v>
      </c>
      <c r="P36" s="35" t="s">
        <v>30</v>
      </c>
      <c r="Q36" s="36">
        <f>IF(P36="CONFIABLE",15,IF(P36="NO CONFIABLE",0,"0"))</f>
        <v>15</v>
      </c>
      <c r="R36" s="111"/>
      <c r="S36" s="102"/>
      <c r="T36" s="102"/>
      <c r="U36" s="102"/>
      <c r="V36" s="146"/>
      <c r="W36" s="153"/>
      <c r="X36" s="146"/>
      <c r="Y36" s="105"/>
      <c r="Z36" s="108"/>
      <c r="AA36" s="122"/>
      <c r="AB36" s="127"/>
      <c r="AC36" s="130"/>
      <c r="AD36" s="133"/>
      <c r="AE36" s="137"/>
      <c r="AF36" s="39"/>
    </row>
    <row r="37" spans="1:32" ht="75.75" customHeight="1" x14ac:dyDescent="0.3">
      <c r="A37" s="133"/>
      <c r="B37" s="192"/>
      <c r="C37" s="192"/>
      <c r="D37" s="189"/>
      <c r="E37" s="133"/>
      <c r="F37" s="102"/>
      <c r="G37" s="102"/>
      <c r="H37" s="102"/>
      <c r="I37" s="176"/>
      <c r="J37" s="176"/>
      <c r="K37" s="176"/>
      <c r="L37" s="176"/>
      <c r="M37" s="176"/>
      <c r="N37" s="176"/>
      <c r="O37" s="34" t="s">
        <v>34</v>
      </c>
      <c r="P37" s="35" t="s">
        <v>35</v>
      </c>
      <c r="Q37" s="36">
        <f>IF(P37="SE INVESTIGAN Y SE RESUELVEN OPORTUNAMENTE",15,IF(P37="NO SE INVESTIGAN Y SE RESUELVEN OPORTUNAMENTE",0,"0"))</f>
        <v>15</v>
      </c>
      <c r="R37" s="111"/>
      <c r="S37" s="102"/>
      <c r="T37" s="102"/>
      <c r="U37" s="102"/>
      <c r="V37" s="146"/>
      <c r="W37" s="153"/>
      <c r="X37" s="146"/>
      <c r="Y37" s="105"/>
      <c r="Z37" s="108"/>
      <c r="AA37" s="122"/>
      <c r="AB37" s="127"/>
      <c r="AC37" s="130"/>
      <c r="AD37" s="133"/>
      <c r="AE37" s="139"/>
      <c r="AF37" s="33"/>
    </row>
    <row r="38" spans="1:32" ht="75.75" customHeight="1" thickBot="1" x14ac:dyDescent="0.35">
      <c r="A38" s="133"/>
      <c r="B38" s="192"/>
      <c r="C38" s="192"/>
      <c r="D38" s="189"/>
      <c r="E38" s="133"/>
      <c r="F38" s="102"/>
      <c r="G38" s="102"/>
      <c r="H38" s="102"/>
      <c r="I38" s="177"/>
      <c r="J38" s="177"/>
      <c r="K38" s="177"/>
      <c r="L38" s="177"/>
      <c r="M38" s="177"/>
      <c r="N38" s="177"/>
      <c r="O38" s="40" t="s">
        <v>38</v>
      </c>
      <c r="P38" s="41" t="s">
        <v>132</v>
      </c>
      <c r="Q38" s="42">
        <f>IF(P38="COMPLETA",10,IF(P38="INCOMPLETA",5,IF(P38="NO EXISTE",0,"0")))</f>
        <v>10</v>
      </c>
      <c r="R38" s="120"/>
      <c r="S38" s="103"/>
      <c r="T38" s="103"/>
      <c r="U38" s="103"/>
      <c r="V38" s="146"/>
      <c r="W38" s="153"/>
      <c r="X38" s="146"/>
      <c r="Y38" s="105"/>
      <c r="Z38" s="108"/>
      <c r="AA38" s="122"/>
      <c r="AB38" s="127"/>
      <c r="AC38" s="130"/>
      <c r="AD38" s="134"/>
      <c r="AE38" s="140"/>
      <c r="AF38" s="33"/>
    </row>
    <row r="39" spans="1:32" ht="38.25" hidden="1" customHeight="1" thickBot="1" x14ac:dyDescent="0.35">
      <c r="A39" s="133"/>
      <c r="B39" s="192"/>
      <c r="C39" s="192"/>
      <c r="D39" s="189"/>
      <c r="E39" s="133"/>
      <c r="F39" s="102"/>
      <c r="G39" s="102"/>
      <c r="H39" s="102"/>
      <c r="I39" s="220"/>
      <c r="J39" s="216"/>
      <c r="K39" s="216"/>
      <c r="L39" s="216"/>
      <c r="M39" s="216"/>
      <c r="N39" s="216"/>
      <c r="O39" s="30" t="s">
        <v>3</v>
      </c>
      <c r="P39" s="31" t="s">
        <v>4</v>
      </c>
      <c r="Q39" s="32">
        <f>IF(P39="ASIGNADO",15,IF(P39="NO ASIGNADO",0,"0"))</f>
        <v>15</v>
      </c>
      <c r="R39" s="116">
        <f>SUM(Q39:Q45)</f>
        <v>100</v>
      </c>
      <c r="S39" s="118" t="s">
        <v>115</v>
      </c>
      <c r="T39" s="113">
        <f>IF(T42="DÉBIL",0,IF(T42="MODERADO",50,IF(T42="FUERTE",100,"")))</f>
        <v>100</v>
      </c>
      <c r="U39" s="101" t="str">
        <f>IF(AND(R42="FUERTE",S39="FUERTE (SIEMPRE SE EJECUTA)"),"NO","SÍ")</f>
        <v>NO</v>
      </c>
      <c r="V39" s="146"/>
      <c r="W39" s="153"/>
      <c r="X39" s="146"/>
      <c r="Y39" s="105"/>
      <c r="Z39" s="108"/>
      <c r="AA39" s="122"/>
      <c r="AB39" s="127"/>
      <c r="AC39" s="130"/>
      <c r="AD39" s="132" t="s">
        <v>148</v>
      </c>
      <c r="AE39" s="135" t="s">
        <v>149</v>
      </c>
      <c r="AF39" s="33"/>
    </row>
    <row r="40" spans="1:32" ht="38.25" hidden="1" customHeight="1" x14ac:dyDescent="0.3">
      <c r="A40" s="133"/>
      <c r="B40" s="192"/>
      <c r="C40" s="192"/>
      <c r="D40" s="189"/>
      <c r="E40" s="133"/>
      <c r="F40" s="102"/>
      <c r="G40" s="102"/>
      <c r="H40" s="102"/>
      <c r="I40" s="217"/>
      <c r="J40" s="217"/>
      <c r="K40" s="217"/>
      <c r="L40" s="217"/>
      <c r="M40" s="217"/>
      <c r="N40" s="217"/>
      <c r="O40" s="34" t="s">
        <v>9</v>
      </c>
      <c r="P40" s="35" t="s">
        <v>129</v>
      </c>
      <c r="Q40" s="36">
        <f>IF(P40="ADECUADO",15,IF(P40="INADECUADO",0,"0"))</f>
        <v>15</v>
      </c>
      <c r="R40" s="111"/>
      <c r="S40" s="102"/>
      <c r="T40" s="102"/>
      <c r="U40" s="102"/>
      <c r="V40" s="146"/>
      <c r="W40" s="153"/>
      <c r="X40" s="146"/>
      <c r="Y40" s="105"/>
      <c r="Z40" s="108"/>
      <c r="AA40" s="122"/>
      <c r="AB40" s="127"/>
      <c r="AC40" s="130"/>
      <c r="AD40" s="133"/>
      <c r="AE40" s="136"/>
      <c r="AF40" s="33"/>
    </row>
    <row r="41" spans="1:32" ht="38.25" hidden="1" customHeight="1" x14ac:dyDescent="0.3">
      <c r="A41" s="133"/>
      <c r="B41" s="192"/>
      <c r="C41" s="192"/>
      <c r="D41" s="189"/>
      <c r="E41" s="133"/>
      <c r="F41" s="102"/>
      <c r="G41" s="102"/>
      <c r="H41" s="102"/>
      <c r="I41" s="217"/>
      <c r="J41" s="217"/>
      <c r="K41" s="217"/>
      <c r="L41" s="217"/>
      <c r="M41" s="217"/>
      <c r="N41" s="217"/>
      <c r="O41" s="37" t="s">
        <v>16</v>
      </c>
      <c r="P41" s="35" t="s">
        <v>17</v>
      </c>
      <c r="Q41" s="36">
        <f>IF(P41="OPORTUNA",15,IF(P41="INOPORTUNA",0,"0"))</f>
        <v>15</v>
      </c>
      <c r="R41" s="117"/>
      <c r="S41" s="102"/>
      <c r="T41" s="114"/>
      <c r="U41" s="102"/>
      <c r="V41" s="146"/>
      <c r="W41" s="153"/>
      <c r="X41" s="146"/>
      <c r="Y41" s="105"/>
      <c r="Z41" s="108"/>
      <c r="AA41" s="122"/>
      <c r="AB41" s="127"/>
      <c r="AC41" s="130"/>
      <c r="AD41" s="133"/>
      <c r="AE41" s="137"/>
      <c r="AF41" s="33"/>
    </row>
    <row r="42" spans="1:32" ht="38.25" hidden="1" customHeight="1" x14ac:dyDescent="0.3">
      <c r="A42" s="133"/>
      <c r="B42" s="192"/>
      <c r="C42" s="192"/>
      <c r="D42" s="189"/>
      <c r="E42" s="133"/>
      <c r="F42" s="102"/>
      <c r="G42" s="102"/>
      <c r="H42" s="102"/>
      <c r="I42" s="217"/>
      <c r="J42" s="217"/>
      <c r="K42" s="217"/>
      <c r="L42" s="217"/>
      <c r="M42" s="217"/>
      <c r="N42" s="217"/>
      <c r="O42" s="34" t="s">
        <v>23</v>
      </c>
      <c r="P42" s="35" t="s">
        <v>24</v>
      </c>
      <c r="Q42" s="36">
        <f>IF(P42="PREVENIR",15,IF(P42="DETECTAR",10,IF(P42="NO ES UN CONTROL",0,"0")))</f>
        <v>15</v>
      </c>
      <c r="R42" s="119" t="str">
        <f>IF(R39&lt;86,"DÉBIL",IF(R39&lt;96,"MODERADO",IF(R39&lt;101,"FUERTE","")))</f>
        <v>FUERTE</v>
      </c>
      <c r="S42" s="102"/>
      <c r="T42" s="115" t="str">
        <f>IF(AND(R42="FUERTE",S39="FUERTE (SIEMPRE SE EJECUTA)"),"FUERTE",IF(OR(R42="DÉBIL",S39="DÉBIL (NO SE EJECUTA)"),"DÉBIL",IF(OR(R42="MODERADO",S39="MODERADO (ALGUNAS VECES)"),"MODERADO")))</f>
        <v>FUERTE</v>
      </c>
      <c r="U42" s="102"/>
      <c r="V42" s="146"/>
      <c r="W42" s="153"/>
      <c r="X42" s="146"/>
      <c r="Y42" s="105"/>
      <c r="Z42" s="108"/>
      <c r="AA42" s="122"/>
      <c r="AB42" s="127"/>
      <c r="AC42" s="130"/>
      <c r="AD42" s="133"/>
      <c r="AE42" s="138" t="s">
        <v>120</v>
      </c>
      <c r="AF42" s="39"/>
    </row>
    <row r="43" spans="1:32" ht="38.25" hidden="1" customHeight="1" x14ac:dyDescent="0.3">
      <c r="A43" s="133"/>
      <c r="B43" s="192"/>
      <c r="C43" s="192"/>
      <c r="D43" s="189"/>
      <c r="E43" s="133"/>
      <c r="F43" s="102"/>
      <c r="G43" s="102"/>
      <c r="H43" s="102"/>
      <c r="I43" s="217"/>
      <c r="J43" s="217"/>
      <c r="K43" s="217"/>
      <c r="L43" s="217"/>
      <c r="M43" s="217"/>
      <c r="N43" s="217"/>
      <c r="O43" s="34" t="s">
        <v>29</v>
      </c>
      <c r="P43" s="35" t="s">
        <v>30</v>
      </c>
      <c r="Q43" s="36">
        <f>IF(P43="CONFIABLE",15,IF(P43="NO CONFIABLE",0,"0"))</f>
        <v>15</v>
      </c>
      <c r="R43" s="111"/>
      <c r="S43" s="102"/>
      <c r="T43" s="102"/>
      <c r="U43" s="102"/>
      <c r="V43" s="146"/>
      <c r="W43" s="153"/>
      <c r="X43" s="146"/>
      <c r="Y43" s="105"/>
      <c r="Z43" s="108"/>
      <c r="AA43" s="122"/>
      <c r="AB43" s="127"/>
      <c r="AC43" s="130"/>
      <c r="AD43" s="133"/>
      <c r="AE43" s="137"/>
      <c r="AF43" s="39"/>
    </row>
    <row r="44" spans="1:32" ht="38.25" hidden="1" customHeight="1" x14ac:dyDescent="0.3">
      <c r="A44" s="133"/>
      <c r="B44" s="192"/>
      <c r="C44" s="192"/>
      <c r="D44" s="189"/>
      <c r="E44" s="133"/>
      <c r="F44" s="102"/>
      <c r="G44" s="102"/>
      <c r="H44" s="102"/>
      <c r="I44" s="217"/>
      <c r="J44" s="217"/>
      <c r="K44" s="217"/>
      <c r="L44" s="217"/>
      <c r="M44" s="217"/>
      <c r="N44" s="217"/>
      <c r="O44" s="34" t="s">
        <v>34</v>
      </c>
      <c r="P44" s="35" t="s">
        <v>35</v>
      </c>
      <c r="Q44" s="36">
        <f>IF(P44="SE INVESTIGAN Y SE RESUELVEN OPORTUNAMENTE",15,IF(P44="NO SE INVESTIGAN Y SE RESUELVEN OPORTUNAMENTE",0,"0"))</f>
        <v>15</v>
      </c>
      <c r="R44" s="111"/>
      <c r="S44" s="102"/>
      <c r="T44" s="102"/>
      <c r="U44" s="102"/>
      <c r="V44" s="146"/>
      <c r="W44" s="153"/>
      <c r="X44" s="146"/>
      <c r="Y44" s="105"/>
      <c r="Z44" s="108"/>
      <c r="AA44" s="122"/>
      <c r="AB44" s="127"/>
      <c r="AC44" s="130"/>
      <c r="AD44" s="133"/>
      <c r="AE44" s="139" t="s">
        <v>150</v>
      </c>
      <c r="AF44" s="33"/>
    </row>
    <row r="45" spans="1:32" ht="38.25" hidden="1" customHeight="1" x14ac:dyDescent="0.3">
      <c r="A45" s="133"/>
      <c r="B45" s="192"/>
      <c r="C45" s="192"/>
      <c r="D45" s="189"/>
      <c r="E45" s="133"/>
      <c r="F45" s="102"/>
      <c r="G45" s="102"/>
      <c r="H45" s="102"/>
      <c r="I45" s="218"/>
      <c r="J45" s="218"/>
      <c r="K45" s="218"/>
      <c r="L45" s="218"/>
      <c r="M45" s="218"/>
      <c r="N45" s="218"/>
      <c r="O45" s="40" t="s">
        <v>38</v>
      </c>
      <c r="P45" s="41" t="s">
        <v>132</v>
      </c>
      <c r="Q45" s="42">
        <f>IF(P45="COMPLETA",10,IF(P45="INCOMPLETA",5,IF(P45="NO EXISTE",0,"0")))</f>
        <v>10</v>
      </c>
      <c r="R45" s="120"/>
      <c r="S45" s="103"/>
      <c r="T45" s="103"/>
      <c r="U45" s="103"/>
      <c r="V45" s="146"/>
      <c r="W45" s="153"/>
      <c r="X45" s="146"/>
      <c r="Y45" s="105"/>
      <c r="Z45" s="108"/>
      <c r="AA45" s="122"/>
      <c r="AB45" s="127"/>
      <c r="AC45" s="130"/>
      <c r="AD45" s="134"/>
      <c r="AE45" s="140"/>
      <c r="AF45" s="33"/>
    </row>
    <row r="46" spans="1:32" ht="38.25" hidden="1" customHeight="1" x14ac:dyDescent="0.3">
      <c r="A46" s="133"/>
      <c r="B46" s="192"/>
      <c r="C46" s="192"/>
      <c r="D46" s="189"/>
      <c r="E46" s="133"/>
      <c r="F46" s="102"/>
      <c r="G46" s="102"/>
      <c r="H46" s="102"/>
      <c r="I46" s="141"/>
      <c r="J46" s="144"/>
      <c r="K46" s="144"/>
      <c r="L46" s="75"/>
      <c r="M46" s="75"/>
      <c r="N46" s="144"/>
      <c r="O46" s="30" t="s">
        <v>3</v>
      </c>
      <c r="P46" s="31" t="s">
        <v>4</v>
      </c>
      <c r="Q46" s="32">
        <f>IF(P46="ASIGNADO",15,IF(P46="NO ASIGNADO",0,"0"))</f>
        <v>15</v>
      </c>
      <c r="R46" s="116">
        <f>SUM(Q46:Q52)</f>
        <v>100</v>
      </c>
      <c r="S46" s="118" t="s">
        <v>115</v>
      </c>
      <c r="T46" s="113">
        <f>IF(T49="DÉBIL",0,IF(T49="MODERADO",50,IF(T49="FUERTE",100,"")))</f>
        <v>100</v>
      </c>
      <c r="U46" s="101" t="str">
        <f>IF(AND(R49="FUERTE",S46="FUERTE (SIEMPRE SE EJECUTA)"),"NO","SÍ")</f>
        <v>NO</v>
      </c>
      <c r="V46" s="146"/>
      <c r="W46" s="153"/>
      <c r="X46" s="146"/>
      <c r="Y46" s="105"/>
      <c r="Z46" s="108"/>
      <c r="AA46" s="122"/>
      <c r="AB46" s="127"/>
      <c r="AC46" s="130"/>
      <c r="AD46" s="132" t="s">
        <v>148</v>
      </c>
      <c r="AE46" s="135" t="s">
        <v>149</v>
      </c>
      <c r="AF46" s="33"/>
    </row>
    <row r="47" spans="1:32" ht="38.25" hidden="1" customHeight="1" x14ac:dyDescent="0.3">
      <c r="A47" s="133"/>
      <c r="B47" s="192"/>
      <c r="C47" s="192"/>
      <c r="D47" s="189"/>
      <c r="E47" s="133"/>
      <c r="F47" s="102"/>
      <c r="G47" s="102"/>
      <c r="H47" s="102"/>
      <c r="I47" s="142"/>
      <c r="J47" s="142"/>
      <c r="K47" s="142"/>
      <c r="L47" s="76"/>
      <c r="M47" s="76"/>
      <c r="N47" s="142"/>
      <c r="O47" s="34" t="s">
        <v>9</v>
      </c>
      <c r="P47" s="35" t="s">
        <v>129</v>
      </c>
      <c r="Q47" s="36">
        <f>IF(P47="ADECUADO",15,IF(P47="INADECUADO",0,"0"))</f>
        <v>15</v>
      </c>
      <c r="R47" s="111"/>
      <c r="S47" s="102"/>
      <c r="T47" s="148"/>
      <c r="U47" s="102"/>
      <c r="V47" s="146"/>
      <c r="W47" s="153"/>
      <c r="X47" s="146"/>
      <c r="Y47" s="105"/>
      <c r="Z47" s="108"/>
      <c r="AA47" s="122"/>
      <c r="AB47" s="127"/>
      <c r="AC47" s="130"/>
      <c r="AD47" s="133"/>
      <c r="AE47" s="136"/>
      <c r="AF47" s="33"/>
    </row>
    <row r="48" spans="1:32" ht="38.25" hidden="1" customHeight="1" x14ac:dyDescent="0.3">
      <c r="A48" s="133"/>
      <c r="B48" s="192"/>
      <c r="C48" s="192"/>
      <c r="D48" s="189"/>
      <c r="E48" s="133"/>
      <c r="F48" s="102"/>
      <c r="G48" s="102"/>
      <c r="H48" s="102"/>
      <c r="I48" s="142"/>
      <c r="J48" s="142"/>
      <c r="K48" s="142"/>
      <c r="L48" s="76"/>
      <c r="M48" s="76"/>
      <c r="N48" s="142"/>
      <c r="O48" s="37" t="s">
        <v>16</v>
      </c>
      <c r="P48" s="35" t="s">
        <v>17</v>
      </c>
      <c r="Q48" s="36">
        <f>IF(P48="OPORTUNA",15,IF(P48="INOPORTUNA",0,"0"))</f>
        <v>15</v>
      </c>
      <c r="R48" s="117"/>
      <c r="S48" s="102"/>
      <c r="T48" s="149"/>
      <c r="U48" s="102"/>
      <c r="V48" s="146"/>
      <c r="W48" s="153"/>
      <c r="X48" s="146"/>
      <c r="Y48" s="105"/>
      <c r="Z48" s="108"/>
      <c r="AA48" s="122"/>
      <c r="AB48" s="127"/>
      <c r="AC48" s="130"/>
      <c r="AD48" s="133"/>
      <c r="AE48" s="137"/>
      <c r="AF48" s="33"/>
    </row>
    <row r="49" spans="1:32" ht="38.25" hidden="1" customHeight="1" x14ac:dyDescent="0.3">
      <c r="A49" s="133"/>
      <c r="B49" s="192"/>
      <c r="C49" s="192"/>
      <c r="D49" s="189"/>
      <c r="E49" s="133"/>
      <c r="F49" s="102"/>
      <c r="G49" s="102"/>
      <c r="H49" s="102"/>
      <c r="I49" s="142"/>
      <c r="J49" s="142"/>
      <c r="K49" s="142"/>
      <c r="L49" s="76"/>
      <c r="M49" s="76"/>
      <c r="N49" s="142"/>
      <c r="O49" s="34" t="s">
        <v>23</v>
      </c>
      <c r="P49" s="35" t="s">
        <v>24</v>
      </c>
      <c r="Q49" s="36">
        <f>IF(P49="PREVENIR",15,IF(P49="DETECTAR",10,IF(P49="NO ES UN CONTROL",0,"0")))</f>
        <v>15</v>
      </c>
      <c r="R49" s="119" t="str">
        <f>IF(R46&lt;86,"DÉBIL",IF(R46&lt;96,"MODERADO",IF(R46&lt;101,"FUERTE","")))</f>
        <v>FUERTE</v>
      </c>
      <c r="S49" s="102"/>
      <c r="T49" s="115" t="str">
        <f>IF(AND(R49="FUERTE",S46="FUERTE (SIEMPRE SE EJECUTA)"),"FUERTE",IF(OR(R49="DÉBIL",S46="DÉBIL (NO SE EJECUTA)"),"DÉBIL",IF(OR(R49="MODERADO",S46="MODERADO (ALGUNAS VECES)"),"MODERADO")))</f>
        <v>FUERTE</v>
      </c>
      <c r="U49" s="102"/>
      <c r="V49" s="146"/>
      <c r="W49" s="153"/>
      <c r="X49" s="146"/>
      <c r="Y49" s="105"/>
      <c r="Z49" s="108"/>
      <c r="AA49" s="122"/>
      <c r="AB49" s="127"/>
      <c r="AC49" s="130"/>
      <c r="AD49" s="133"/>
      <c r="AE49" s="138" t="s">
        <v>120</v>
      </c>
      <c r="AF49" s="39"/>
    </row>
    <row r="50" spans="1:32" ht="38.25" hidden="1" customHeight="1" x14ac:dyDescent="0.3">
      <c r="A50" s="133"/>
      <c r="B50" s="192"/>
      <c r="C50" s="192"/>
      <c r="D50" s="189"/>
      <c r="E50" s="133"/>
      <c r="F50" s="102"/>
      <c r="G50" s="102"/>
      <c r="H50" s="102"/>
      <c r="I50" s="142"/>
      <c r="J50" s="142"/>
      <c r="K50" s="142"/>
      <c r="L50" s="76"/>
      <c r="M50" s="76"/>
      <c r="N50" s="142"/>
      <c r="O50" s="34" t="s">
        <v>29</v>
      </c>
      <c r="P50" s="35" t="s">
        <v>30</v>
      </c>
      <c r="Q50" s="36">
        <f>IF(P50="CONFIABLE",15,IF(P50="NO CONFIABLE",0,"0"))</f>
        <v>15</v>
      </c>
      <c r="R50" s="150"/>
      <c r="S50" s="102"/>
      <c r="T50" s="102"/>
      <c r="U50" s="102"/>
      <c r="V50" s="146"/>
      <c r="W50" s="153"/>
      <c r="X50" s="146"/>
      <c r="Y50" s="105"/>
      <c r="Z50" s="108"/>
      <c r="AA50" s="122"/>
      <c r="AB50" s="127"/>
      <c r="AC50" s="130"/>
      <c r="AD50" s="133"/>
      <c r="AE50" s="137"/>
      <c r="AF50" s="39"/>
    </row>
    <row r="51" spans="1:32" ht="38.25" hidden="1" customHeight="1" x14ac:dyDescent="0.3">
      <c r="A51" s="133"/>
      <c r="B51" s="192"/>
      <c r="C51" s="192"/>
      <c r="D51" s="189"/>
      <c r="E51" s="133"/>
      <c r="F51" s="102"/>
      <c r="G51" s="102"/>
      <c r="H51" s="102"/>
      <c r="I51" s="142"/>
      <c r="J51" s="142"/>
      <c r="K51" s="142"/>
      <c r="L51" s="76"/>
      <c r="M51" s="76"/>
      <c r="N51" s="142"/>
      <c r="O51" s="34" t="s">
        <v>34</v>
      </c>
      <c r="P51" s="35" t="s">
        <v>35</v>
      </c>
      <c r="Q51" s="36">
        <f>IF(P51="SE INVESTIGAN Y SE RESUELVEN OPORTUNAMENTE",15,IF(P51="NO SE INVESTIGAN Y SE RESUELVEN OPORTUNAMENTE",0,"0"))</f>
        <v>15</v>
      </c>
      <c r="R51" s="150"/>
      <c r="S51" s="102"/>
      <c r="T51" s="102"/>
      <c r="U51" s="102"/>
      <c r="V51" s="146"/>
      <c r="W51" s="153"/>
      <c r="X51" s="146"/>
      <c r="Y51" s="105"/>
      <c r="Z51" s="108"/>
      <c r="AA51" s="122"/>
      <c r="AB51" s="127"/>
      <c r="AC51" s="130"/>
      <c r="AD51" s="133"/>
      <c r="AE51" s="139" t="s">
        <v>150</v>
      </c>
      <c r="AF51" s="33"/>
    </row>
    <row r="52" spans="1:32" ht="38.25" hidden="1" customHeight="1" x14ac:dyDescent="0.3">
      <c r="A52" s="133"/>
      <c r="B52" s="192"/>
      <c r="C52" s="192"/>
      <c r="D52" s="189"/>
      <c r="E52" s="133"/>
      <c r="F52" s="102"/>
      <c r="G52" s="102"/>
      <c r="H52" s="102"/>
      <c r="I52" s="143"/>
      <c r="J52" s="143"/>
      <c r="K52" s="143"/>
      <c r="L52" s="77"/>
      <c r="M52" s="77"/>
      <c r="N52" s="143"/>
      <c r="O52" s="40" t="s">
        <v>38</v>
      </c>
      <c r="P52" s="41" t="s">
        <v>39</v>
      </c>
      <c r="Q52" s="42">
        <f>IF(P52="COMPLETA",10,IF(P52="INCOMPLETA",5,IF(P52="NO EXISTE",0,"0")))</f>
        <v>10</v>
      </c>
      <c r="R52" s="151"/>
      <c r="S52" s="103"/>
      <c r="T52" s="103"/>
      <c r="U52" s="103"/>
      <c r="V52" s="146"/>
      <c r="W52" s="153"/>
      <c r="X52" s="146"/>
      <c r="Y52" s="105"/>
      <c r="Z52" s="108"/>
      <c r="AA52" s="122"/>
      <c r="AB52" s="127"/>
      <c r="AC52" s="130"/>
      <c r="AD52" s="134"/>
      <c r="AE52" s="140"/>
      <c r="AF52" s="33"/>
    </row>
    <row r="53" spans="1:32" ht="15.75" hidden="1" customHeight="1" x14ac:dyDescent="0.3">
      <c r="A53" s="133"/>
      <c r="B53" s="192"/>
      <c r="C53" s="192"/>
      <c r="D53" s="189"/>
      <c r="E53" s="133"/>
      <c r="F53" s="102"/>
      <c r="G53" s="102"/>
      <c r="H53" s="102"/>
      <c r="I53" s="141"/>
      <c r="J53" s="144"/>
      <c r="K53" s="144"/>
      <c r="L53" s="144"/>
      <c r="M53" s="144"/>
      <c r="N53" s="144"/>
      <c r="O53" s="30" t="s">
        <v>3</v>
      </c>
      <c r="P53" s="31" t="s">
        <v>4</v>
      </c>
      <c r="Q53" s="32">
        <f>IF(P53="ASIGNADO",15,IF(P53="NO ASIGNADO",0,"0"))</f>
        <v>15</v>
      </c>
      <c r="R53" s="116">
        <f>SUM(Q53:Q59)</f>
        <v>100</v>
      </c>
      <c r="S53" s="118" t="s">
        <v>115</v>
      </c>
      <c r="T53" s="113">
        <f>IF(T56="DÉBIL",0,IF(T56="MODERADO",50,IF(T56="FUERTE",100,"")))</f>
        <v>100</v>
      </c>
      <c r="U53" s="101" t="str">
        <f>IF(AND(R56="FUERTE",S53="FUERTE (SIEMPRE SE EJECUTA)"),"NO","SÍ")</f>
        <v>NO</v>
      </c>
      <c r="V53" s="146"/>
      <c r="W53" s="153"/>
      <c r="X53" s="146"/>
      <c r="Y53" s="105"/>
      <c r="Z53" s="108"/>
      <c r="AA53" s="122"/>
      <c r="AB53" s="127"/>
      <c r="AC53" s="130"/>
      <c r="AD53" s="132" t="s">
        <v>148</v>
      </c>
      <c r="AE53" s="135" t="s">
        <v>149</v>
      </c>
      <c r="AF53" s="33"/>
    </row>
    <row r="54" spans="1:32" ht="31.2" hidden="1" x14ac:dyDescent="0.3">
      <c r="A54" s="133"/>
      <c r="B54" s="192"/>
      <c r="C54" s="192"/>
      <c r="D54" s="189"/>
      <c r="E54" s="133"/>
      <c r="F54" s="102"/>
      <c r="G54" s="102"/>
      <c r="H54" s="102"/>
      <c r="I54" s="142"/>
      <c r="J54" s="142"/>
      <c r="K54" s="142"/>
      <c r="L54" s="142"/>
      <c r="M54" s="142"/>
      <c r="N54" s="142"/>
      <c r="O54" s="34" t="s">
        <v>9</v>
      </c>
      <c r="P54" s="35" t="s">
        <v>10</v>
      </c>
      <c r="Q54" s="36">
        <f>IF(P54="ADECUADO",15,IF(P54="INADECUADO",0,"0"))</f>
        <v>15</v>
      </c>
      <c r="R54" s="111"/>
      <c r="S54" s="102"/>
      <c r="T54" s="102"/>
      <c r="U54" s="102"/>
      <c r="V54" s="146"/>
      <c r="W54" s="153"/>
      <c r="X54" s="146"/>
      <c r="Y54" s="105"/>
      <c r="Z54" s="108"/>
      <c r="AA54" s="122"/>
      <c r="AB54" s="127"/>
      <c r="AC54" s="130"/>
      <c r="AD54" s="133"/>
      <c r="AE54" s="136"/>
      <c r="AF54" s="33"/>
    </row>
    <row r="55" spans="1:32" ht="46.8" hidden="1" x14ac:dyDescent="0.3">
      <c r="A55" s="133"/>
      <c r="B55" s="192"/>
      <c r="C55" s="192"/>
      <c r="D55" s="189"/>
      <c r="E55" s="133"/>
      <c r="F55" s="102"/>
      <c r="G55" s="102"/>
      <c r="H55" s="102"/>
      <c r="I55" s="142"/>
      <c r="J55" s="142"/>
      <c r="K55" s="142"/>
      <c r="L55" s="142"/>
      <c r="M55" s="142"/>
      <c r="N55" s="142"/>
      <c r="O55" s="37" t="s">
        <v>16</v>
      </c>
      <c r="P55" s="35" t="s">
        <v>17</v>
      </c>
      <c r="Q55" s="36">
        <f>IF(P55="OPORTUNA",15,IF(P55="INOPORTUNA",0,"0"))</f>
        <v>15</v>
      </c>
      <c r="R55" s="117"/>
      <c r="S55" s="102"/>
      <c r="T55" s="114"/>
      <c r="U55" s="102"/>
      <c r="V55" s="146"/>
      <c r="W55" s="153"/>
      <c r="X55" s="146"/>
      <c r="Y55" s="105"/>
      <c r="Z55" s="108"/>
      <c r="AA55" s="122"/>
      <c r="AB55" s="127"/>
      <c r="AC55" s="130"/>
      <c r="AD55" s="133"/>
      <c r="AE55" s="137"/>
      <c r="AF55" s="33"/>
    </row>
    <row r="56" spans="1:32" ht="62.4" hidden="1" x14ac:dyDescent="0.3">
      <c r="A56" s="133"/>
      <c r="B56" s="192"/>
      <c r="C56" s="192"/>
      <c r="D56" s="189"/>
      <c r="E56" s="133"/>
      <c r="F56" s="102"/>
      <c r="G56" s="102"/>
      <c r="H56" s="102"/>
      <c r="I56" s="142"/>
      <c r="J56" s="142"/>
      <c r="K56" s="142"/>
      <c r="L56" s="142"/>
      <c r="M56" s="142"/>
      <c r="N56" s="142"/>
      <c r="O56" s="34" t="s">
        <v>23</v>
      </c>
      <c r="P56" s="35" t="s">
        <v>24</v>
      </c>
      <c r="Q56" s="36">
        <f>IF(P56="PREVENIR",15,IF(P56="DETECTAR",10,IF(P56="NO ES UN CONTROL",0,"0")))</f>
        <v>15</v>
      </c>
      <c r="R56" s="119" t="str">
        <f>IF(R53&lt;86,"DÉBIL",IF(R53&lt;96,"MODERADO",IF(R53&lt;101,"FUERTE","")))</f>
        <v>FUERTE</v>
      </c>
      <c r="S56" s="102"/>
      <c r="T56" s="115" t="str">
        <f>IF(AND(R56="FUERTE",S53="FUERTE (SIEMPRE SE EJECUTA)"),"FUERTE",IF(OR(R56="DÉBIL",S53="DÉBIL (NO SE EJECUTA)"),"DÉBIL",IF(OR(R56="MODERADO",S53="MODERADO (ALGUNAS VECES)"),"MODERADO")))</f>
        <v>FUERTE</v>
      </c>
      <c r="U56" s="102"/>
      <c r="V56" s="146"/>
      <c r="W56" s="153"/>
      <c r="X56" s="146"/>
      <c r="Y56" s="105"/>
      <c r="Z56" s="108"/>
      <c r="AA56" s="122"/>
      <c r="AB56" s="127"/>
      <c r="AC56" s="130"/>
      <c r="AD56" s="133"/>
      <c r="AE56" s="138" t="s">
        <v>120</v>
      </c>
      <c r="AF56" s="39"/>
    </row>
    <row r="57" spans="1:32" ht="46.8" hidden="1" x14ac:dyDescent="0.3">
      <c r="A57" s="133"/>
      <c r="B57" s="192"/>
      <c r="C57" s="192"/>
      <c r="D57" s="189"/>
      <c r="E57" s="133"/>
      <c r="F57" s="102"/>
      <c r="G57" s="102"/>
      <c r="H57" s="102"/>
      <c r="I57" s="142"/>
      <c r="J57" s="142"/>
      <c r="K57" s="142"/>
      <c r="L57" s="142"/>
      <c r="M57" s="142"/>
      <c r="N57" s="142"/>
      <c r="O57" s="34" t="s">
        <v>29</v>
      </c>
      <c r="P57" s="35" t="s">
        <v>30</v>
      </c>
      <c r="Q57" s="36">
        <f>IF(P57="CONFIABLE",15,IF(P57="NO CONFIABLE",0,"0"))</f>
        <v>15</v>
      </c>
      <c r="R57" s="111"/>
      <c r="S57" s="102"/>
      <c r="T57" s="102"/>
      <c r="U57" s="102"/>
      <c r="V57" s="146"/>
      <c r="W57" s="153"/>
      <c r="X57" s="146"/>
      <c r="Y57" s="105"/>
      <c r="Z57" s="108"/>
      <c r="AA57" s="122"/>
      <c r="AB57" s="127"/>
      <c r="AC57" s="130"/>
      <c r="AD57" s="133"/>
      <c r="AE57" s="137"/>
      <c r="AF57" s="39"/>
    </row>
    <row r="58" spans="1:32" ht="47.25" hidden="1" customHeight="1" x14ac:dyDescent="0.3">
      <c r="A58" s="133"/>
      <c r="B58" s="192"/>
      <c r="C58" s="192"/>
      <c r="D58" s="189"/>
      <c r="E58" s="133"/>
      <c r="F58" s="102"/>
      <c r="G58" s="102"/>
      <c r="H58" s="102"/>
      <c r="I58" s="142"/>
      <c r="J58" s="142"/>
      <c r="K58" s="142"/>
      <c r="L58" s="142"/>
      <c r="M58" s="142"/>
      <c r="N58" s="142"/>
      <c r="O58" s="34" t="s">
        <v>34</v>
      </c>
      <c r="P58" s="35" t="s">
        <v>35</v>
      </c>
      <c r="Q58" s="36">
        <f>IF(P58="SE INVESTIGAN Y SE RESUELVEN OPORTUNAMENTE",15,IF(P58="NO SE INVESTIGAN Y SE RESUELVEN OPORTUNAMENTE",0,"0"))</f>
        <v>15</v>
      </c>
      <c r="R58" s="111"/>
      <c r="S58" s="102"/>
      <c r="T58" s="102"/>
      <c r="U58" s="102"/>
      <c r="V58" s="146"/>
      <c r="W58" s="153"/>
      <c r="X58" s="146"/>
      <c r="Y58" s="105"/>
      <c r="Z58" s="108"/>
      <c r="AA58" s="122"/>
      <c r="AB58" s="127"/>
      <c r="AC58" s="130"/>
      <c r="AD58" s="133"/>
      <c r="AE58" s="139" t="s">
        <v>150</v>
      </c>
      <c r="AF58" s="33"/>
    </row>
    <row r="59" spans="1:32" ht="47.4" hidden="1" thickBot="1" x14ac:dyDescent="0.35">
      <c r="A59" s="134"/>
      <c r="B59" s="193"/>
      <c r="C59" s="193"/>
      <c r="D59" s="190"/>
      <c r="E59" s="134"/>
      <c r="F59" s="103"/>
      <c r="G59" s="103"/>
      <c r="H59" s="103"/>
      <c r="I59" s="143"/>
      <c r="J59" s="143"/>
      <c r="K59" s="143"/>
      <c r="L59" s="143"/>
      <c r="M59" s="143"/>
      <c r="N59" s="143"/>
      <c r="O59" s="40" t="s">
        <v>38</v>
      </c>
      <c r="P59" s="41" t="s">
        <v>39</v>
      </c>
      <c r="Q59" s="42">
        <f>IF(P59="COMPLETA",10,IF(P59="INCOMPLETA",5,IF(P59="NO EXISTE",0,"0")))</f>
        <v>10</v>
      </c>
      <c r="R59" s="120"/>
      <c r="S59" s="103"/>
      <c r="T59" s="103"/>
      <c r="U59" s="103"/>
      <c r="V59" s="147"/>
      <c r="W59" s="154"/>
      <c r="X59" s="147"/>
      <c r="Y59" s="106"/>
      <c r="Z59" s="109"/>
      <c r="AA59" s="123"/>
      <c r="AB59" s="128"/>
      <c r="AC59" s="131"/>
      <c r="AD59" s="134"/>
      <c r="AE59" s="140"/>
      <c r="AF59" s="33"/>
    </row>
    <row r="60" spans="1:32" ht="15.75" customHeight="1" x14ac:dyDescent="0.3"/>
    <row r="61" spans="1:32" ht="15.75" customHeight="1" x14ac:dyDescent="0.3"/>
    <row r="62" spans="1:32" ht="15.75" customHeight="1" x14ac:dyDescent="0.3"/>
    <row r="63" spans="1:32" ht="15.75" customHeight="1" x14ac:dyDescent="0.3"/>
    <row r="64" spans="1:3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152">
    <mergeCell ref="AB16:AB17"/>
    <mergeCell ref="AC16:AC17"/>
    <mergeCell ref="Q16:Q17"/>
    <mergeCell ref="R16:R17"/>
    <mergeCell ref="S16:S17"/>
    <mergeCell ref="R28:R31"/>
    <mergeCell ref="T28:T31"/>
    <mergeCell ref="U25:U31"/>
    <mergeCell ref="A15:A17"/>
    <mergeCell ref="B15:B17"/>
    <mergeCell ref="C15:C17"/>
    <mergeCell ref="D15:D17"/>
    <mergeCell ref="E15:H15"/>
    <mergeCell ref="I15:W15"/>
    <mergeCell ref="Z15:AE15"/>
    <mergeCell ref="E16:H16"/>
    <mergeCell ref="I16:I17"/>
    <mergeCell ref="J16:J17"/>
    <mergeCell ref="K16:K17"/>
    <mergeCell ref="L16:L17"/>
    <mergeCell ref="M16:M17"/>
    <mergeCell ref="N16:N17"/>
    <mergeCell ref="O16:O17"/>
    <mergeCell ref="P16:P17"/>
    <mergeCell ref="T16:T17"/>
    <mergeCell ref="U16:U17"/>
    <mergeCell ref="V16:V17"/>
    <mergeCell ref="AD16:AE16"/>
    <mergeCell ref="W16:W17"/>
    <mergeCell ref="X16:X17"/>
    <mergeCell ref="Z16:Z17"/>
    <mergeCell ref="AA16:AA17"/>
    <mergeCell ref="A11:B11"/>
    <mergeCell ref="C11:I11"/>
    <mergeCell ref="A1:B4"/>
    <mergeCell ref="C1:AF2"/>
    <mergeCell ref="A14:D14"/>
    <mergeCell ref="E14:AE14"/>
    <mergeCell ref="C3:AF4"/>
    <mergeCell ref="A6:B6"/>
    <mergeCell ref="A8:B8"/>
    <mergeCell ref="C8:H8"/>
    <mergeCell ref="A10:B10"/>
    <mergeCell ref="C10:I10"/>
    <mergeCell ref="A18:A59"/>
    <mergeCell ref="B18:B59"/>
    <mergeCell ref="C18:C59"/>
    <mergeCell ref="D18:D59"/>
    <mergeCell ref="E18:E59"/>
    <mergeCell ref="F18:F59"/>
    <mergeCell ref="G18:G59"/>
    <mergeCell ref="H18:H59"/>
    <mergeCell ref="I18:I24"/>
    <mergeCell ref="I25:I31"/>
    <mergeCell ref="I39:I45"/>
    <mergeCell ref="I32:I38"/>
    <mergeCell ref="I53:I59"/>
    <mergeCell ref="I46:I52"/>
    <mergeCell ref="J18:J24"/>
    <mergeCell ref="K18:K24"/>
    <mergeCell ref="L18:L24"/>
    <mergeCell ref="M18:M24"/>
    <mergeCell ref="N18:N24"/>
    <mergeCell ref="R18:R20"/>
    <mergeCell ref="S18:S24"/>
    <mergeCell ref="T18:T20"/>
    <mergeCell ref="U18:U24"/>
    <mergeCell ref="K25:K31"/>
    <mergeCell ref="L25:L31"/>
    <mergeCell ref="M25:M31"/>
    <mergeCell ref="N25:N31"/>
    <mergeCell ref="R21:R24"/>
    <mergeCell ref="T21:T24"/>
    <mergeCell ref="W21:W59"/>
    <mergeCell ref="AE21:AE22"/>
    <mergeCell ref="AE23:AE24"/>
    <mergeCell ref="R25:R27"/>
    <mergeCell ref="S25:S31"/>
    <mergeCell ref="T25:T27"/>
    <mergeCell ref="Y18:Y59"/>
    <mergeCell ref="Z18:Z59"/>
    <mergeCell ref="AE28:AE29"/>
    <mergeCell ref="AE30:AE31"/>
    <mergeCell ref="AA18:AA59"/>
    <mergeCell ref="AB18:AB59"/>
    <mergeCell ref="AC18:AC59"/>
    <mergeCell ref="AD18:AD24"/>
    <mergeCell ref="AD25:AD31"/>
    <mergeCell ref="AD46:AD52"/>
    <mergeCell ref="AD39:AD45"/>
    <mergeCell ref="AE18:AE20"/>
    <mergeCell ref="AE42:AE43"/>
    <mergeCell ref="AE44:AE45"/>
    <mergeCell ref="AE39:AE41"/>
    <mergeCell ref="AE25:AE27"/>
    <mergeCell ref="K39:K45"/>
    <mergeCell ref="L39:L45"/>
    <mergeCell ref="M39:M45"/>
    <mergeCell ref="R32:R34"/>
    <mergeCell ref="S32:S38"/>
    <mergeCell ref="T32:T34"/>
    <mergeCell ref="U32:U38"/>
    <mergeCell ref="AD32:AD38"/>
    <mergeCell ref="J32:J38"/>
    <mergeCell ref="K32:K38"/>
    <mergeCell ref="L32:L38"/>
    <mergeCell ref="M32:M38"/>
    <mergeCell ref="N32:N38"/>
    <mergeCell ref="N39:N45"/>
    <mergeCell ref="R39:R41"/>
    <mergeCell ref="S39:S45"/>
    <mergeCell ref="R35:R38"/>
    <mergeCell ref="T35:T38"/>
    <mergeCell ref="R42:R45"/>
    <mergeCell ref="T42:T45"/>
    <mergeCell ref="V18:V59"/>
    <mergeCell ref="W18:W19"/>
    <mergeCell ref="X18:X59"/>
    <mergeCell ref="J25:J31"/>
    <mergeCell ref="T39:T41"/>
    <mergeCell ref="U39:U45"/>
    <mergeCell ref="AE32:AE34"/>
    <mergeCell ref="AE35:AE36"/>
    <mergeCell ref="AE37:AE38"/>
    <mergeCell ref="J53:J59"/>
    <mergeCell ref="K53:K59"/>
    <mergeCell ref="L53:L59"/>
    <mergeCell ref="M53:M59"/>
    <mergeCell ref="AE46:AE48"/>
    <mergeCell ref="J46:J52"/>
    <mergeCell ref="K46:K52"/>
    <mergeCell ref="N46:N52"/>
    <mergeCell ref="R46:R48"/>
    <mergeCell ref="S46:S52"/>
    <mergeCell ref="N53:N59"/>
    <mergeCell ref="R53:R55"/>
    <mergeCell ref="S53:S59"/>
    <mergeCell ref="T53:T55"/>
    <mergeCell ref="U53:U59"/>
    <mergeCell ref="AD53:AD59"/>
    <mergeCell ref="U46:U52"/>
    <mergeCell ref="R49:R52"/>
    <mergeCell ref="J39:J45"/>
    <mergeCell ref="T49:T52"/>
    <mergeCell ref="AE49:AE50"/>
    <mergeCell ref="AE51:AE52"/>
    <mergeCell ref="R56:R59"/>
    <mergeCell ref="T56:T59"/>
    <mergeCell ref="AE56:AE57"/>
    <mergeCell ref="AE58:AE59"/>
    <mergeCell ref="AE53:AE55"/>
    <mergeCell ref="T46:T48"/>
  </mergeCells>
  <conditionalFormatting sqref="H18">
    <cfRule type="containsText" dxfId="17" priority="1" operator="containsText" text="EXTREMO">
      <formula>NOT(ISERROR(SEARCH(("EXTREMO"),(H18))))</formula>
    </cfRule>
    <cfRule type="containsText" dxfId="16" priority="2" operator="containsText" text="ALTO">
      <formula>NOT(ISERROR(SEARCH(("ALTO"),(H18))))</formula>
    </cfRule>
    <cfRule type="containsText" dxfId="15" priority="3" operator="containsText" text="MODERADO">
      <formula>NOT(ISERROR(SEARCH(("MODERADO"),(H18))))</formula>
    </cfRule>
  </conditionalFormatting>
  <conditionalFormatting sqref="Z18">
    <cfRule type="containsText" dxfId="14" priority="4" operator="containsText" text="EXTREMO">
      <formula>NOT(ISERROR(SEARCH(("EXTREMO"),(Z18))))</formula>
    </cfRule>
    <cfRule type="containsText" dxfId="13" priority="5" operator="containsText" text="ALTO">
      <formula>NOT(ISERROR(SEARCH(("ALTO"),(Z18))))</formula>
    </cfRule>
    <cfRule type="containsText" dxfId="12"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7CDA0BB3-0D0A-4FEF-A62B-E815AEB33AA0}">
          <x14:formula1>
            <xm:f>Datos!$J$6:$K$6</xm:f>
          </x14:formula1>
          <xm:sqref>P22 P57 P29 P43 P50 P36</xm:sqref>
        </x14:dataValidation>
        <x14:dataValidation type="list" allowBlank="1" showErrorMessage="1" xr:uid="{B8D17B86-1A92-407D-9BAE-71EA696961E9}">
          <x14:formula1>
            <xm:f>Datos!$J$8:$L$8</xm:f>
          </x14:formula1>
          <xm:sqref>P24 P31 P38 P45 P52 P59</xm:sqref>
        </x14:dataValidation>
        <x14:dataValidation type="list" allowBlank="1" showErrorMessage="1" xr:uid="{BD15B3EA-DDF5-4EDA-885D-C4925551BD95}">
          <x14:formula1>
            <xm:f>Datos!$I$14:$I$16</xm:f>
          </x14:formula1>
          <xm:sqref>S18 S25 S32 S39 S53 S46</xm:sqref>
        </x14:dataValidation>
        <x14:dataValidation type="list" allowBlank="1" showErrorMessage="1" xr:uid="{6290A7D1-CD02-4C30-8E90-F6301D376328}">
          <x14:formula1>
            <xm:f>Datos!$I$19:$I$20</xm:f>
          </x14:formula1>
          <xm:sqref>W18</xm:sqref>
        </x14:dataValidation>
        <x14:dataValidation type="list" allowBlank="1" showErrorMessage="1" xr:uid="{D06EDD20-98CE-4C36-BF38-42B9B7EE9CA2}">
          <x14:formula1>
            <xm:f>Datos!$A$17:$A$18</xm:f>
          </x14:formula1>
          <xm:sqref>AC18</xm:sqref>
        </x14:dataValidation>
        <x14:dataValidation type="list" allowBlank="1" showErrorMessage="1" xr:uid="{D29E1F30-C847-43BE-BC0D-2F378D34923A}">
          <x14:formula1>
            <xm:f>Datos!$J$7:$K$7</xm:f>
          </x14:formula1>
          <xm:sqref>P23 P30 P37 P44 P51 P58</xm:sqref>
        </x14:dataValidation>
        <x14:dataValidation type="list" allowBlank="1" showErrorMessage="1" xr:uid="{7BA14C03-93E4-464C-BB85-C99D99319CE6}">
          <x14:formula1>
            <xm:f>Datos!$J$3:$K$3</xm:f>
          </x14:formula1>
          <xm:sqref>P19 P26 P33 P40 P47 P54</xm:sqref>
        </x14:dataValidation>
        <x14:dataValidation type="list" allowBlank="1" showErrorMessage="1" xr:uid="{9BAE4AC7-7FC9-4F2F-8A84-DCD40219DA79}">
          <x14:formula1>
            <xm:f>Datos!$A$3:$A$7</xm:f>
          </x14:formula1>
          <xm:sqref>E18</xm:sqref>
        </x14:dataValidation>
        <x14:dataValidation type="list" allowBlank="1" showErrorMessage="1" xr:uid="{F9292A70-A20B-4EF4-A246-8F9403E55CE5}">
          <x14:formula1>
            <xm:f>Datos!$J$5:$L$5</xm:f>
          </x14:formula1>
          <xm:sqref>P56 P28 P35 P42 P49 P21</xm:sqref>
        </x14:dataValidation>
        <x14:dataValidation type="list" allowBlank="1" showErrorMessage="1" xr:uid="{67057A59-3993-4E41-850B-EDD43BAF482A}">
          <x14:formula1>
            <xm:f>Datos!$J$4:$K$4</xm:f>
          </x14:formula1>
          <xm:sqref>P20 P27 P34 P41 P48 P55</xm:sqref>
        </x14:dataValidation>
        <x14:dataValidation type="list" allowBlank="1" showErrorMessage="1" xr:uid="{32C8423E-28A8-47EE-850B-93A09E34F6D7}">
          <x14:formula1>
            <xm:f>Datos!$A$11:$A$13</xm:f>
          </x14:formula1>
          <xm:sqref>AA18</xm:sqref>
        </x14:dataValidation>
        <x14:dataValidation type="list" allowBlank="1" showErrorMessage="1" xr:uid="{44C7304A-8AF5-4E19-9131-5C3F8B29D35F}">
          <x14:formula1>
            <xm:f>Datos!$B$3:$B$5</xm:f>
          </x14:formula1>
          <xm:sqref>F18</xm:sqref>
        </x14:dataValidation>
        <x14:dataValidation type="list" allowBlank="1" showErrorMessage="1" xr:uid="{F07219AE-FF8E-4AB4-9024-DD13D0BA33C4}">
          <x14:formula1>
            <xm:f>Datos!$J$2:$K$2</xm:f>
          </x14:formula1>
          <xm:sqref>P18 P25 P32 P39 P46 P53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5C6DB-7B0F-4492-AAB3-B5745472D5AE}">
  <sheetPr>
    <tabColor rgb="FF92D050"/>
  </sheetPr>
  <dimension ref="A1:AF995"/>
  <sheetViews>
    <sheetView showGridLines="0" topLeftCell="AB21" zoomScale="80" zoomScaleNormal="80" workbookViewId="0">
      <selection activeCell="O6" sqref="O1:Q1048576"/>
    </sheetView>
  </sheetViews>
  <sheetFormatPr baseColWidth="10" defaultColWidth="14.44140625" defaultRowHeight="15" customHeight="1" x14ac:dyDescent="0.3"/>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s>
  <sheetData>
    <row r="1" spans="1:32" ht="27" customHeight="1" x14ac:dyDescent="0.3">
      <c r="A1" s="155"/>
      <c r="B1" s="156"/>
      <c r="C1" s="161" t="s">
        <v>64</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row>
    <row r="2" spans="1:32" ht="27" customHeight="1" thickBot="1" x14ac:dyDescent="0.35">
      <c r="A2" s="157"/>
      <c r="B2" s="158"/>
      <c r="C2" s="159"/>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row>
    <row r="3" spans="1:32" ht="27" customHeight="1" x14ac:dyDescent="0.3">
      <c r="A3" s="157"/>
      <c r="B3" s="158"/>
      <c r="C3" s="161" t="s">
        <v>65</v>
      </c>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row>
    <row r="4" spans="1:32" ht="27" customHeight="1" thickBot="1" x14ac:dyDescent="0.35">
      <c r="A4" s="159"/>
      <c r="B4" s="160"/>
      <c r="C4" s="159"/>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row>
    <row r="5" spans="1:32" ht="27" customHeight="1" thickBot="1" x14ac:dyDescent="0.35">
      <c r="A5" s="18"/>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row>
    <row r="6" spans="1:32" ht="36" customHeight="1" thickBot="1" x14ac:dyDescent="0.35">
      <c r="A6" s="164" t="s">
        <v>66</v>
      </c>
      <c r="B6" s="165"/>
      <c r="C6" s="20">
        <v>45616</v>
      </c>
      <c r="D6" s="21"/>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row>
    <row r="7" spans="1:32" ht="17.25" customHeight="1" thickBot="1" x14ac:dyDescent="0.35">
      <c r="A7" s="22"/>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row>
    <row r="8" spans="1:32" ht="59.25" customHeight="1" thickBot="1" x14ac:dyDescent="0.35">
      <c r="A8" s="166" t="s">
        <v>67</v>
      </c>
      <c r="B8" s="165"/>
      <c r="C8" s="167" t="s">
        <v>68</v>
      </c>
      <c r="D8" s="165"/>
      <c r="E8" s="165"/>
      <c r="F8" s="165"/>
      <c r="G8" s="165"/>
      <c r="H8" s="168"/>
      <c r="I8" s="19"/>
      <c r="J8" s="19"/>
      <c r="K8" s="19"/>
      <c r="L8" s="19"/>
      <c r="T8" s="19"/>
      <c r="U8" s="19"/>
      <c r="V8" s="19"/>
      <c r="W8" s="19"/>
      <c r="X8" s="19"/>
      <c r="Y8" s="19"/>
      <c r="Z8" s="19"/>
      <c r="AA8" s="19"/>
      <c r="AB8" s="19"/>
      <c r="AC8" s="19"/>
      <c r="AD8" s="19"/>
      <c r="AE8" s="19"/>
      <c r="AF8" s="19"/>
    </row>
    <row r="9" spans="1:32" ht="13.5" customHeight="1" thickBot="1" x14ac:dyDescent="0.35">
      <c r="A9" s="23"/>
      <c r="B9" s="24"/>
      <c r="C9" s="24"/>
      <c r="D9" s="24"/>
      <c r="E9" s="24"/>
      <c r="F9" s="24"/>
      <c r="G9" s="24"/>
      <c r="H9" s="24"/>
      <c r="I9" s="24"/>
      <c r="J9" s="24"/>
      <c r="K9" s="24"/>
      <c r="L9" s="24"/>
      <c r="M9" s="24"/>
      <c r="N9" s="24"/>
      <c r="O9" s="24"/>
      <c r="P9" s="24"/>
      <c r="Q9" s="24"/>
      <c r="R9" s="24"/>
      <c r="S9" s="24"/>
      <c r="T9" s="19"/>
      <c r="U9" s="19"/>
      <c r="V9" s="19"/>
      <c r="W9" s="19"/>
      <c r="X9" s="19"/>
      <c r="Y9" s="19"/>
      <c r="Z9" s="19"/>
      <c r="AA9" s="19"/>
      <c r="AB9" s="19"/>
      <c r="AC9" s="19"/>
      <c r="AD9" s="19"/>
      <c r="AE9" s="19"/>
      <c r="AF9" s="19"/>
    </row>
    <row r="10" spans="1:32" ht="59.25" customHeight="1" thickBot="1" x14ac:dyDescent="0.35">
      <c r="A10" s="166" t="s">
        <v>69</v>
      </c>
      <c r="B10" s="165"/>
      <c r="C10" s="169" t="s">
        <v>70</v>
      </c>
      <c r="D10" s="165"/>
      <c r="E10" s="165"/>
      <c r="F10" s="165"/>
      <c r="G10" s="165"/>
      <c r="H10" s="165"/>
      <c r="I10" s="168"/>
      <c r="J10" s="25"/>
      <c r="K10" s="25"/>
      <c r="L10" s="25"/>
      <c r="M10" s="25"/>
      <c r="N10" s="25"/>
      <c r="O10" s="19"/>
      <c r="P10" s="19"/>
      <c r="Q10" s="19"/>
      <c r="R10" s="19"/>
      <c r="S10" s="19"/>
      <c r="T10" s="19"/>
      <c r="U10" s="19"/>
      <c r="V10" s="19"/>
      <c r="W10" s="19"/>
      <c r="X10" s="19"/>
      <c r="Y10" s="19"/>
      <c r="Z10" s="19"/>
      <c r="AA10" s="19"/>
      <c r="AB10" s="19"/>
      <c r="AC10" s="19"/>
      <c r="AD10" s="19"/>
      <c r="AE10" s="19"/>
      <c r="AF10" s="19"/>
    </row>
    <row r="11" spans="1:32" ht="59.25" customHeight="1" thickBot="1" x14ac:dyDescent="0.35">
      <c r="A11" s="166" t="s">
        <v>71</v>
      </c>
      <c r="B11" s="165"/>
      <c r="C11" s="169" t="s">
        <v>72</v>
      </c>
      <c r="D11" s="165"/>
      <c r="E11" s="165"/>
      <c r="F11" s="165"/>
      <c r="G11" s="165"/>
      <c r="H11" s="165"/>
      <c r="I11" s="168"/>
      <c r="J11" s="25"/>
      <c r="K11" s="25"/>
      <c r="L11" s="25"/>
      <c r="M11" s="25"/>
      <c r="N11" s="25"/>
      <c r="O11" s="19"/>
      <c r="P11" s="19"/>
      <c r="Q11" s="19"/>
      <c r="R11" s="19"/>
      <c r="S11" s="19"/>
      <c r="T11" s="19"/>
      <c r="U11" s="19"/>
      <c r="V11" s="19"/>
      <c r="W11" s="19"/>
      <c r="X11" s="19"/>
      <c r="Y11" s="19"/>
      <c r="Z11" s="19"/>
      <c r="AA11" s="19"/>
      <c r="AB11" s="19"/>
      <c r="AC11" s="19"/>
      <c r="AD11" s="19"/>
      <c r="AE11" s="19"/>
      <c r="AF11" s="19"/>
    </row>
    <row r="12" spans="1:32" ht="15.75" customHeight="1" x14ac:dyDescent="0.3">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row>
    <row r="13" spans="1:32" ht="15.75" customHeight="1" thickBot="1" x14ac:dyDescent="0.35">
      <c r="A13" s="26"/>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row>
    <row r="14" spans="1:32" ht="14.4" x14ac:dyDescent="0.3">
      <c r="A14" s="202" t="s">
        <v>73</v>
      </c>
      <c r="B14" s="203"/>
      <c r="C14" s="203"/>
      <c r="D14" s="204"/>
      <c r="E14" s="202" t="s">
        <v>74</v>
      </c>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4"/>
      <c r="AF14" s="27"/>
    </row>
    <row r="15" spans="1:32" ht="14.4" x14ac:dyDescent="0.3">
      <c r="A15" s="205" t="s">
        <v>75</v>
      </c>
      <c r="B15" s="199" t="s">
        <v>76</v>
      </c>
      <c r="C15" s="199" t="s">
        <v>77</v>
      </c>
      <c r="D15" s="209" t="s">
        <v>78</v>
      </c>
      <c r="E15" s="211" t="s">
        <v>79</v>
      </c>
      <c r="F15" s="195"/>
      <c r="G15" s="195"/>
      <c r="H15" s="212"/>
      <c r="I15" s="194" t="s">
        <v>80</v>
      </c>
      <c r="J15" s="195"/>
      <c r="K15" s="195"/>
      <c r="L15" s="195"/>
      <c r="M15" s="195"/>
      <c r="N15" s="195"/>
      <c r="O15" s="195"/>
      <c r="P15" s="195"/>
      <c r="Q15" s="195"/>
      <c r="R15" s="195"/>
      <c r="S15" s="195"/>
      <c r="T15" s="195"/>
      <c r="U15" s="195"/>
      <c r="V15" s="195"/>
      <c r="W15" s="195"/>
      <c r="X15" s="79"/>
      <c r="Y15" s="79"/>
      <c r="Z15" s="194" t="s">
        <v>81</v>
      </c>
      <c r="AA15" s="195"/>
      <c r="AB15" s="195"/>
      <c r="AC15" s="195"/>
      <c r="AD15" s="195"/>
      <c r="AE15" s="196"/>
      <c r="AF15" s="27"/>
    </row>
    <row r="16" spans="1:32" ht="32.25" customHeight="1" x14ac:dyDescent="0.3">
      <c r="A16" s="206"/>
      <c r="B16" s="207"/>
      <c r="C16" s="207"/>
      <c r="D16" s="210"/>
      <c r="E16" s="213" t="s">
        <v>82</v>
      </c>
      <c r="F16" s="214"/>
      <c r="G16" s="214"/>
      <c r="H16" s="215"/>
      <c r="I16" s="199" t="s">
        <v>83</v>
      </c>
      <c r="J16" s="199" t="s">
        <v>84</v>
      </c>
      <c r="K16" s="199" t="s">
        <v>85</v>
      </c>
      <c r="L16" s="199" t="s">
        <v>86</v>
      </c>
      <c r="M16" s="199" t="s">
        <v>87</v>
      </c>
      <c r="N16" s="199" t="s">
        <v>88</v>
      </c>
      <c r="O16" s="197" t="s">
        <v>89</v>
      </c>
      <c r="P16" s="197" t="s">
        <v>90</v>
      </c>
      <c r="Q16" s="197" t="s">
        <v>91</v>
      </c>
      <c r="R16" s="199" t="s">
        <v>92</v>
      </c>
      <c r="S16" s="200" t="s">
        <v>93</v>
      </c>
      <c r="T16" s="199" t="s">
        <v>94</v>
      </c>
      <c r="U16" s="199" t="s">
        <v>95</v>
      </c>
      <c r="V16" s="199" t="s">
        <v>96</v>
      </c>
      <c r="W16" s="199" t="s">
        <v>97</v>
      </c>
      <c r="X16" s="199" t="s">
        <v>98</v>
      </c>
      <c r="Y16" s="80"/>
      <c r="Z16" s="200" t="s">
        <v>99</v>
      </c>
      <c r="AA16" s="199" t="s">
        <v>100</v>
      </c>
      <c r="AB16" s="124" t="s">
        <v>101</v>
      </c>
      <c r="AC16" s="124" t="s">
        <v>55</v>
      </c>
      <c r="AD16" s="208" t="s">
        <v>102</v>
      </c>
      <c r="AE16" s="196"/>
      <c r="AF16" s="29"/>
    </row>
    <row r="17" spans="1:32" ht="102" customHeight="1" thickBot="1" x14ac:dyDescent="0.35">
      <c r="A17" s="206"/>
      <c r="B17" s="207"/>
      <c r="C17" s="207"/>
      <c r="D17" s="210"/>
      <c r="E17" s="81" t="s">
        <v>0</v>
      </c>
      <c r="F17" s="80" t="s">
        <v>1</v>
      </c>
      <c r="G17" s="82"/>
      <c r="H17" s="83" t="s">
        <v>103</v>
      </c>
      <c r="I17" s="198"/>
      <c r="J17" s="198"/>
      <c r="K17" s="198"/>
      <c r="L17" s="198"/>
      <c r="M17" s="198"/>
      <c r="N17" s="198"/>
      <c r="O17" s="198"/>
      <c r="P17" s="198"/>
      <c r="Q17" s="198"/>
      <c r="R17" s="198"/>
      <c r="S17" s="198"/>
      <c r="T17" s="198"/>
      <c r="U17" s="198"/>
      <c r="V17" s="198"/>
      <c r="W17" s="198"/>
      <c r="X17" s="198"/>
      <c r="Y17" s="84"/>
      <c r="Z17" s="198"/>
      <c r="AA17" s="198"/>
      <c r="AB17" s="198"/>
      <c r="AC17" s="125"/>
      <c r="AD17" s="85" t="s">
        <v>104</v>
      </c>
      <c r="AE17" s="86" t="s">
        <v>105</v>
      </c>
      <c r="AF17" s="29"/>
    </row>
    <row r="18" spans="1:32" ht="51" customHeight="1" x14ac:dyDescent="0.3">
      <c r="A18" s="179">
        <v>3</v>
      </c>
      <c r="B18" s="178" t="s">
        <v>176</v>
      </c>
      <c r="C18" s="178" t="s">
        <v>177</v>
      </c>
      <c r="D18" s="219" t="s">
        <v>178</v>
      </c>
      <c r="E18" s="187" t="s">
        <v>6</v>
      </c>
      <c r="F18" s="121" t="s">
        <v>7</v>
      </c>
      <c r="G18" s="104" t="str">
        <f>+CONCATENATE(E18," - ",F18)</f>
        <v>MUY BAJA - MODERADO</v>
      </c>
      <c r="H18" s="107" t="str">
        <f>+VLOOKUP(G18,Datos!D3:E17,2,FALSE)</f>
        <v>MODERADO</v>
      </c>
      <c r="I18" s="220" t="s">
        <v>179</v>
      </c>
      <c r="J18" s="220" t="s">
        <v>180</v>
      </c>
      <c r="K18" s="220" t="s">
        <v>181</v>
      </c>
      <c r="L18" s="220" t="s">
        <v>182</v>
      </c>
      <c r="M18" s="175" t="s">
        <v>183</v>
      </c>
      <c r="N18" s="220" t="s">
        <v>184</v>
      </c>
      <c r="O18" s="30" t="s">
        <v>3</v>
      </c>
      <c r="P18" s="31" t="s">
        <v>4</v>
      </c>
      <c r="Q18" s="32">
        <f>IF(P18="ASIGNADO",15,IF(P18="NO ASIGNADO",0,"0"))</f>
        <v>15</v>
      </c>
      <c r="R18" s="110">
        <f>SUM(Q18:Q24)</f>
        <v>100</v>
      </c>
      <c r="S18" s="112" t="s">
        <v>115</v>
      </c>
      <c r="T18" s="113">
        <f>IF(T21="DÉBIL",0,IF(T21="MODERADO",50,IF(T21="FUERTE",100,"")))</f>
        <v>100</v>
      </c>
      <c r="U18" s="101" t="str">
        <f>IF(AND(R21="FUERTE",S18="FUERTE (SIEMPRE SE EJECUTA)"),"NO","SÍ")</f>
        <v>NO</v>
      </c>
      <c r="V18" s="145" t="str" cm="1">
        <f t="array" ref="V18">_xlfn.IFS(AVERAGE(T18,T25,T32,T39,T46,T53)=100,"FUERTE",AVERAGE(T18,T25,T32,T39,T46,T53)&lt;50,"DÉBIL",AVERAGE(T18,T25,T32,T39,T46,T53)&gt;=50,"MODERADO")</f>
        <v>FUERTE</v>
      </c>
      <c r="W18" s="201" t="s">
        <v>62</v>
      </c>
      <c r="X18" s="145" t="str">
        <f>IF(AND(E18="MUY BAJA",W21=2),"MUY BAJA",IF(AND(E18="BAJA",W21=2),"MUY BAJA",IF(AND(E18="MEDIA",W21=2),"MUY BAJA",IF(AND(E18="ALTA",W21=2),"BAJA",IF(AND(E18="MUY ALTA",W21=2),"MEDIA",IF(AND(E18="MUY BAJA",W21=1),"MUY BAJA",IF(AND(E18="BAJA",W21=1),"MUY BAJA",IF(AND(E18="MEDIA",W21=1),"BAJA",IF(AND(E18="ALTA",W21=1),"MEDIA",IF(AND(E18="MUY ALTA",W21=1),"ALTA",E18))))))))))</f>
        <v>MUY BAJA</v>
      </c>
      <c r="Y18" s="104" t="str">
        <f>+CONCATENATE(X18," - ",F18)</f>
        <v>MUY BAJA - MODERADO</v>
      </c>
      <c r="Z18" s="107" t="str">
        <f>+VLOOKUP(Y18,Datos!$D$3:$E$17,2,FALSE)</f>
        <v>MODERADO</v>
      </c>
      <c r="AA18" s="121" t="s">
        <v>45</v>
      </c>
      <c r="AB18" s="126" t="s">
        <v>185</v>
      </c>
      <c r="AC18" s="129" t="s">
        <v>58</v>
      </c>
      <c r="AD18" s="191" t="s">
        <v>186</v>
      </c>
      <c r="AE18" s="188" t="s">
        <v>187</v>
      </c>
      <c r="AF18" s="33"/>
    </row>
    <row r="19" spans="1:32" ht="62.25" customHeight="1" x14ac:dyDescent="0.3">
      <c r="A19" s="133"/>
      <c r="B19" s="192"/>
      <c r="C19" s="192"/>
      <c r="D19" s="189"/>
      <c r="E19" s="133"/>
      <c r="F19" s="102"/>
      <c r="G19" s="102"/>
      <c r="H19" s="102"/>
      <c r="I19" s="217"/>
      <c r="J19" s="217"/>
      <c r="K19" s="217"/>
      <c r="L19" s="217"/>
      <c r="M19" s="176"/>
      <c r="N19" s="217"/>
      <c r="O19" s="34" t="s">
        <v>9</v>
      </c>
      <c r="P19" s="35" t="s">
        <v>10</v>
      </c>
      <c r="Q19" s="36">
        <f>IF(P19="ADECUADO",15,IF(P19="INADECUADO",0,"0"))</f>
        <v>15</v>
      </c>
      <c r="R19" s="111"/>
      <c r="S19" s="102"/>
      <c r="T19" s="102"/>
      <c r="U19" s="102"/>
      <c r="V19" s="146"/>
      <c r="W19" s="114"/>
      <c r="X19" s="146"/>
      <c r="Y19" s="105"/>
      <c r="Z19" s="108"/>
      <c r="AA19" s="122"/>
      <c r="AB19" s="127"/>
      <c r="AC19" s="130"/>
      <c r="AD19" s="192"/>
      <c r="AE19" s="189"/>
      <c r="AF19" s="33"/>
    </row>
    <row r="20" spans="1:32" ht="75.75" customHeight="1" x14ac:dyDescent="0.3">
      <c r="A20" s="133"/>
      <c r="B20" s="192"/>
      <c r="C20" s="192"/>
      <c r="D20" s="189"/>
      <c r="E20" s="133"/>
      <c r="F20" s="102"/>
      <c r="G20" s="102"/>
      <c r="H20" s="102"/>
      <c r="I20" s="217"/>
      <c r="J20" s="217"/>
      <c r="K20" s="217"/>
      <c r="L20" s="217"/>
      <c r="M20" s="176"/>
      <c r="N20" s="217"/>
      <c r="O20" s="37" t="s">
        <v>16</v>
      </c>
      <c r="P20" s="35" t="s">
        <v>17</v>
      </c>
      <c r="Q20" s="36">
        <f>IF(P20="OPORTUNA",15,IF(P20="INOPORTUNA",0,"0"))</f>
        <v>15</v>
      </c>
      <c r="R20" s="111"/>
      <c r="S20" s="102"/>
      <c r="T20" s="114"/>
      <c r="U20" s="102"/>
      <c r="V20" s="146"/>
      <c r="W20" s="38" t="s">
        <v>119</v>
      </c>
      <c r="X20" s="146"/>
      <c r="Y20" s="105"/>
      <c r="Z20" s="108"/>
      <c r="AA20" s="122"/>
      <c r="AB20" s="127"/>
      <c r="AC20" s="130"/>
      <c r="AD20" s="192"/>
      <c r="AE20" s="189"/>
      <c r="AF20" s="33"/>
    </row>
    <row r="21" spans="1:32" ht="90.75" customHeight="1" x14ac:dyDescent="0.3">
      <c r="A21" s="133"/>
      <c r="B21" s="192"/>
      <c r="C21" s="192"/>
      <c r="D21" s="189"/>
      <c r="E21" s="133"/>
      <c r="F21" s="102"/>
      <c r="G21" s="102"/>
      <c r="H21" s="102"/>
      <c r="I21" s="217"/>
      <c r="J21" s="217"/>
      <c r="K21" s="217"/>
      <c r="L21" s="217"/>
      <c r="M21" s="176"/>
      <c r="N21" s="217"/>
      <c r="O21" s="34" t="s">
        <v>23</v>
      </c>
      <c r="P21" s="35" t="s">
        <v>24</v>
      </c>
      <c r="Q21" s="36">
        <f>IF(P21="PREVENIR",15,IF(P21="DETECTAR",10,IF(P21="NO ES UN CONTROL",0,"0")))</f>
        <v>15</v>
      </c>
      <c r="R21" s="119" t="str">
        <f>IF(R18&lt;86,"DÉBIL",IF(R18&lt;96,"MODERADO",IF(R18&lt;101,"FUERTE","")))</f>
        <v>FUERTE</v>
      </c>
      <c r="S21" s="102"/>
      <c r="T21" s="115" t="str">
        <f>IF(AND(R21="FUERTE",S18="FUERTE (SIEMPRE SE EJECUTA)"),"FUERTE",IF(OR(R21="DÉBIL",S18="DÉBIL (NO SE EJECUTA)"),"DÉBIL",IF(OR(R21="MODERADO",S18="MODERADO (ALGUNAS VECES)"),"MODERADO")))</f>
        <v>FUERTE</v>
      </c>
      <c r="U21" s="102"/>
      <c r="V21" s="146"/>
      <c r="W21" s="152">
        <f>IF(AND($V$18="FUERTE",$W$18="DIRECTAMENTE"),2,IF(AND($V$18="FUERTE",$W$18="DIRECTAMENTE"),2,IF(AND($V$18="FUERTE",$W$18="DIRECTAMENTE"),2,IF(AND($V$18="FUERTE",$W$18="NO DISMINUYE"),0,IF(AND($V$18="MODERADO",$W$18="DIRECTAMENTE"),1,IF(AND($V$18="MODERADO",$W$18="DIRECTAMENTE"),1,IF(AND($V$18="MODERADO",$W$18="DIRECTAMENTE"),1,IF(AND($V$18="MODERADO",$W$18="NO DISMINUYE"),0,"N/A"))))))))</f>
        <v>2</v>
      </c>
      <c r="X21" s="146"/>
      <c r="Y21" s="105"/>
      <c r="Z21" s="108"/>
      <c r="AA21" s="122"/>
      <c r="AB21" s="127"/>
      <c r="AC21" s="130"/>
      <c r="AD21" s="192"/>
      <c r="AE21" s="138" t="s">
        <v>120</v>
      </c>
      <c r="AF21" s="39"/>
    </row>
    <row r="22" spans="1:32" ht="111" customHeight="1" x14ac:dyDescent="0.3">
      <c r="A22" s="133"/>
      <c r="B22" s="192"/>
      <c r="C22" s="192"/>
      <c r="D22" s="189"/>
      <c r="E22" s="133"/>
      <c r="F22" s="102"/>
      <c r="G22" s="102"/>
      <c r="H22" s="102"/>
      <c r="I22" s="217"/>
      <c r="J22" s="217"/>
      <c r="K22" s="217"/>
      <c r="L22" s="217"/>
      <c r="M22" s="176"/>
      <c r="N22" s="217"/>
      <c r="O22" s="34" t="s">
        <v>29</v>
      </c>
      <c r="P22" s="35" t="s">
        <v>30</v>
      </c>
      <c r="Q22" s="36">
        <f>IF(P22="CONFIABLE",15,IF(P22="NO CONFIABLE",0,"0"))</f>
        <v>15</v>
      </c>
      <c r="R22" s="111"/>
      <c r="S22" s="102"/>
      <c r="T22" s="102"/>
      <c r="U22" s="102"/>
      <c r="V22" s="146"/>
      <c r="W22" s="153"/>
      <c r="X22" s="146"/>
      <c r="Y22" s="105"/>
      <c r="Z22" s="108"/>
      <c r="AA22" s="122"/>
      <c r="AB22" s="127"/>
      <c r="AC22" s="130"/>
      <c r="AD22" s="192"/>
      <c r="AE22" s="137"/>
      <c r="AF22" s="39"/>
    </row>
    <row r="23" spans="1:32" ht="84" customHeight="1" x14ac:dyDescent="0.3">
      <c r="A23" s="133"/>
      <c r="B23" s="192"/>
      <c r="C23" s="192"/>
      <c r="D23" s="189"/>
      <c r="E23" s="133"/>
      <c r="F23" s="102"/>
      <c r="G23" s="102"/>
      <c r="H23" s="102"/>
      <c r="I23" s="217"/>
      <c r="J23" s="217"/>
      <c r="K23" s="217"/>
      <c r="L23" s="217"/>
      <c r="M23" s="176"/>
      <c r="N23" s="217"/>
      <c r="O23" s="34" t="s">
        <v>34</v>
      </c>
      <c r="P23" s="35" t="s">
        <v>35</v>
      </c>
      <c r="Q23" s="36">
        <f>IF(P23="SE INVESTIGAN Y SE RESUELVEN OPORTUNAMENTE",15,IF(P23="NO SE INVESTIGAN Y SE RESUELVEN OPORTUNAMENTE",0,"0"))</f>
        <v>15</v>
      </c>
      <c r="R23" s="111"/>
      <c r="S23" s="102"/>
      <c r="T23" s="102"/>
      <c r="U23" s="102"/>
      <c r="V23" s="146"/>
      <c r="W23" s="153"/>
      <c r="X23" s="146"/>
      <c r="Y23" s="105"/>
      <c r="Z23" s="108"/>
      <c r="AA23" s="122"/>
      <c r="AB23" s="127"/>
      <c r="AC23" s="130"/>
      <c r="AD23" s="192"/>
      <c r="AE23" s="188" t="s">
        <v>163</v>
      </c>
      <c r="AF23" s="33"/>
    </row>
    <row r="24" spans="1:32" ht="80.25" customHeight="1" thickBot="1" x14ac:dyDescent="0.35">
      <c r="A24" s="133"/>
      <c r="B24" s="192"/>
      <c r="C24" s="192"/>
      <c r="D24" s="189"/>
      <c r="E24" s="133"/>
      <c r="F24" s="102"/>
      <c r="G24" s="102"/>
      <c r="H24" s="102"/>
      <c r="I24" s="218"/>
      <c r="J24" s="218"/>
      <c r="K24" s="218"/>
      <c r="L24" s="218"/>
      <c r="M24" s="177"/>
      <c r="N24" s="218"/>
      <c r="O24" s="40" t="s">
        <v>38</v>
      </c>
      <c r="P24" s="41" t="s">
        <v>39</v>
      </c>
      <c r="Q24" s="42">
        <f>IF(P24="COMPLETA",10,IF(P24="INCOMPLETA",5,IF(P24="NO EXISTE",0,"0")))</f>
        <v>10</v>
      </c>
      <c r="R24" s="120"/>
      <c r="S24" s="103"/>
      <c r="T24" s="103"/>
      <c r="U24" s="103"/>
      <c r="V24" s="146"/>
      <c r="W24" s="153"/>
      <c r="X24" s="146"/>
      <c r="Y24" s="105"/>
      <c r="Z24" s="108"/>
      <c r="AA24" s="122"/>
      <c r="AB24" s="127"/>
      <c r="AC24" s="130"/>
      <c r="AD24" s="193"/>
      <c r="AE24" s="190"/>
      <c r="AF24" s="33"/>
    </row>
    <row r="25" spans="1:32" ht="38.25" customHeight="1" x14ac:dyDescent="0.3">
      <c r="A25" s="133"/>
      <c r="B25" s="192"/>
      <c r="C25" s="192"/>
      <c r="D25" s="189"/>
      <c r="E25" s="133"/>
      <c r="F25" s="102"/>
      <c r="G25" s="102"/>
      <c r="H25" s="102"/>
      <c r="I25" s="178" t="s">
        <v>188</v>
      </c>
      <c r="J25" s="178" t="s">
        <v>189</v>
      </c>
      <c r="K25" s="178" t="s">
        <v>190</v>
      </c>
      <c r="L25" s="178" t="s">
        <v>191</v>
      </c>
      <c r="M25" s="178" t="s">
        <v>192</v>
      </c>
      <c r="N25" s="178" t="s">
        <v>193</v>
      </c>
      <c r="O25" s="30" t="s">
        <v>3</v>
      </c>
      <c r="P25" s="31" t="s">
        <v>4</v>
      </c>
      <c r="Q25" s="32">
        <f>IF(P25="ASIGNADO",15,IF(P25="NO ASIGNADO",0,"0"))</f>
        <v>15</v>
      </c>
      <c r="R25" s="116">
        <f>SUM(Q25:Q31)</f>
        <v>100</v>
      </c>
      <c r="S25" s="118" t="s">
        <v>115</v>
      </c>
      <c r="T25" s="113">
        <f>IF(T28="DÉBIL",0,IF(T28="MODERADO",50,IF(T28="FUERTE",100,"")))</f>
        <v>100</v>
      </c>
      <c r="U25" s="101" t="str">
        <f>IF(AND(R28="FUERTE",S25="FUERTE (SIEMPRE SE EJECUTA)"),"NO","SÍ")</f>
        <v>NO</v>
      </c>
      <c r="V25" s="146"/>
      <c r="W25" s="153"/>
      <c r="X25" s="146"/>
      <c r="Y25" s="105"/>
      <c r="Z25" s="108"/>
      <c r="AA25" s="122"/>
      <c r="AB25" s="127"/>
      <c r="AC25" s="130"/>
      <c r="AD25" s="181"/>
      <c r="AE25" s="170"/>
      <c r="AF25" s="33"/>
    </row>
    <row r="26" spans="1:32" ht="55.5" customHeight="1" x14ac:dyDescent="0.3">
      <c r="A26" s="133"/>
      <c r="B26" s="192"/>
      <c r="C26" s="192"/>
      <c r="D26" s="189"/>
      <c r="E26" s="133"/>
      <c r="F26" s="102"/>
      <c r="G26" s="102"/>
      <c r="H26" s="102"/>
      <c r="I26" s="176"/>
      <c r="J26" s="176"/>
      <c r="K26" s="176"/>
      <c r="L26" s="176"/>
      <c r="M26" s="176"/>
      <c r="N26" s="176"/>
      <c r="O26" s="34" t="s">
        <v>9</v>
      </c>
      <c r="P26" s="35" t="s">
        <v>129</v>
      </c>
      <c r="Q26" s="36">
        <f>IF(P26="ADECUADO",15,IF(P26="INADECUADO",0,"0"))</f>
        <v>15</v>
      </c>
      <c r="R26" s="111"/>
      <c r="S26" s="102"/>
      <c r="T26" s="102"/>
      <c r="U26" s="102"/>
      <c r="V26" s="146"/>
      <c r="W26" s="153"/>
      <c r="X26" s="146"/>
      <c r="Y26" s="105"/>
      <c r="Z26" s="108"/>
      <c r="AA26" s="122"/>
      <c r="AB26" s="127"/>
      <c r="AC26" s="130"/>
      <c r="AD26" s="182"/>
      <c r="AE26" s="171"/>
      <c r="AF26" s="33"/>
    </row>
    <row r="27" spans="1:32" ht="85.5" customHeight="1" x14ac:dyDescent="0.3">
      <c r="A27" s="133"/>
      <c r="B27" s="192"/>
      <c r="C27" s="192"/>
      <c r="D27" s="189"/>
      <c r="E27" s="133"/>
      <c r="F27" s="102"/>
      <c r="G27" s="102"/>
      <c r="H27" s="102"/>
      <c r="I27" s="176"/>
      <c r="J27" s="176"/>
      <c r="K27" s="176"/>
      <c r="L27" s="176"/>
      <c r="M27" s="176"/>
      <c r="N27" s="176"/>
      <c r="O27" s="37" t="s">
        <v>16</v>
      </c>
      <c r="P27" s="35" t="s">
        <v>17</v>
      </c>
      <c r="Q27" s="36">
        <f>IF(P27="OPORTUNA",15,IF(P27="INOPORTUNA",0,"0"))</f>
        <v>15</v>
      </c>
      <c r="R27" s="117"/>
      <c r="S27" s="102"/>
      <c r="T27" s="114"/>
      <c r="U27" s="102"/>
      <c r="V27" s="146"/>
      <c r="W27" s="153"/>
      <c r="X27" s="146"/>
      <c r="Y27" s="105"/>
      <c r="Z27" s="108"/>
      <c r="AA27" s="122"/>
      <c r="AB27" s="127"/>
      <c r="AC27" s="130"/>
      <c r="AD27" s="182"/>
      <c r="AE27" s="172"/>
      <c r="AF27" s="33"/>
    </row>
    <row r="28" spans="1:32" ht="96.75" customHeight="1" x14ac:dyDescent="0.3">
      <c r="A28" s="133"/>
      <c r="B28" s="192"/>
      <c r="C28" s="192"/>
      <c r="D28" s="189"/>
      <c r="E28" s="133"/>
      <c r="F28" s="102"/>
      <c r="G28" s="102"/>
      <c r="H28" s="102"/>
      <c r="I28" s="176"/>
      <c r="J28" s="176"/>
      <c r="K28" s="176"/>
      <c r="L28" s="176"/>
      <c r="M28" s="176"/>
      <c r="N28" s="176"/>
      <c r="O28" s="34" t="s">
        <v>23</v>
      </c>
      <c r="P28" s="35" t="s">
        <v>24</v>
      </c>
      <c r="Q28" s="36">
        <f>IF(P28="PREVENIR",15,IF(P28="DETECTAR",10,IF(P28="NO ES UN CONTROL",0,"0")))</f>
        <v>15</v>
      </c>
      <c r="R28" s="119" t="str">
        <f>IF(R25&lt;86,"DÉBIL",IF(R25&lt;96,"MODERADO",IF(R25&lt;101,"FUERTE","")))</f>
        <v>FUERTE</v>
      </c>
      <c r="S28" s="102"/>
      <c r="T28" s="115" t="str">
        <f>IF(AND(R28="FUERTE",S25="FUERTE (SIEMPRE SE EJECUTA)"),"FUERTE",IF(OR(R28="DÉBIL",S25="DÉBIL (NO SE EJECUTA)"),"DÉBIL",IF(OR(R28="MODERADO",S25="MODERADO (ALGUNAS VECES)"),"MODERADO")))</f>
        <v>FUERTE</v>
      </c>
      <c r="U28" s="102"/>
      <c r="V28" s="146"/>
      <c r="W28" s="153"/>
      <c r="X28" s="146"/>
      <c r="Y28" s="105"/>
      <c r="Z28" s="108"/>
      <c r="AA28" s="122"/>
      <c r="AB28" s="127"/>
      <c r="AC28" s="130"/>
      <c r="AD28" s="182"/>
      <c r="AE28" s="138" t="s">
        <v>120</v>
      </c>
      <c r="AF28" s="39"/>
    </row>
    <row r="29" spans="1:32" ht="69.75" customHeight="1" x14ac:dyDescent="0.3">
      <c r="A29" s="133"/>
      <c r="B29" s="192"/>
      <c r="C29" s="192"/>
      <c r="D29" s="189"/>
      <c r="E29" s="133"/>
      <c r="F29" s="102"/>
      <c r="G29" s="102"/>
      <c r="H29" s="102"/>
      <c r="I29" s="176"/>
      <c r="J29" s="176"/>
      <c r="K29" s="176"/>
      <c r="L29" s="176"/>
      <c r="M29" s="176"/>
      <c r="N29" s="176"/>
      <c r="O29" s="34" t="s">
        <v>29</v>
      </c>
      <c r="P29" s="35" t="s">
        <v>30</v>
      </c>
      <c r="Q29" s="36">
        <f>IF(P29="CONFIABLE",15,IF(P29="NO CONFIABLE",0,"0"))</f>
        <v>15</v>
      </c>
      <c r="R29" s="111"/>
      <c r="S29" s="102"/>
      <c r="T29" s="102"/>
      <c r="U29" s="102"/>
      <c r="V29" s="146"/>
      <c r="W29" s="153"/>
      <c r="X29" s="146"/>
      <c r="Y29" s="105"/>
      <c r="Z29" s="108"/>
      <c r="AA29" s="122"/>
      <c r="AB29" s="127"/>
      <c r="AC29" s="130"/>
      <c r="AD29" s="182"/>
      <c r="AE29" s="137"/>
      <c r="AF29" s="39"/>
    </row>
    <row r="30" spans="1:32" ht="86.25" customHeight="1" x14ac:dyDescent="0.3">
      <c r="A30" s="133"/>
      <c r="B30" s="192"/>
      <c r="C30" s="192"/>
      <c r="D30" s="189"/>
      <c r="E30" s="133"/>
      <c r="F30" s="102"/>
      <c r="G30" s="102"/>
      <c r="H30" s="102"/>
      <c r="I30" s="176"/>
      <c r="J30" s="176"/>
      <c r="K30" s="176"/>
      <c r="L30" s="176"/>
      <c r="M30" s="176"/>
      <c r="N30" s="176"/>
      <c r="O30" s="34" t="s">
        <v>34</v>
      </c>
      <c r="P30" s="35" t="s">
        <v>35</v>
      </c>
      <c r="Q30" s="36">
        <f>IF(P30="SE INVESTIGAN Y SE RESUELVEN OPORTUNAMENTE",15,IF(P30="NO SE INVESTIGAN Y SE RESUELVEN OPORTUNAMENTE",0,"0"))</f>
        <v>15</v>
      </c>
      <c r="R30" s="111"/>
      <c r="S30" s="102"/>
      <c r="T30" s="102"/>
      <c r="U30" s="102"/>
      <c r="V30" s="146"/>
      <c r="W30" s="153"/>
      <c r="X30" s="146"/>
      <c r="Y30" s="105"/>
      <c r="Z30" s="108"/>
      <c r="AA30" s="122"/>
      <c r="AB30" s="127"/>
      <c r="AC30" s="130"/>
      <c r="AD30" s="182"/>
      <c r="AE30" s="139"/>
      <c r="AF30" s="33"/>
    </row>
    <row r="31" spans="1:32" ht="69.75" customHeight="1" thickBot="1" x14ac:dyDescent="0.35">
      <c r="A31" s="133"/>
      <c r="B31" s="192"/>
      <c r="C31" s="192"/>
      <c r="D31" s="189"/>
      <c r="E31" s="133"/>
      <c r="F31" s="102"/>
      <c r="G31" s="102"/>
      <c r="H31" s="102"/>
      <c r="I31" s="177"/>
      <c r="J31" s="177"/>
      <c r="K31" s="177"/>
      <c r="L31" s="177"/>
      <c r="M31" s="177"/>
      <c r="N31" s="177"/>
      <c r="O31" s="40" t="s">
        <v>38</v>
      </c>
      <c r="P31" s="41" t="s">
        <v>132</v>
      </c>
      <c r="Q31" s="42">
        <f>IF(P31="COMPLETA",10,IF(P31="INCOMPLETA",5,IF(P31="NO EXISTE",0,"0")))</f>
        <v>10</v>
      </c>
      <c r="R31" s="120"/>
      <c r="S31" s="103"/>
      <c r="T31" s="103"/>
      <c r="U31" s="103"/>
      <c r="V31" s="146"/>
      <c r="W31" s="153"/>
      <c r="X31" s="146"/>
      <c r="Y31" s="105"/>
      <c r="Z31" s="108"/>
      <c r="AA31" s="122"/>
      <c r="AB31" s="127"/>
      <c r="AC31" s="130"/>
      <c r="AD31" s="183"/>
      <c r="AE31" s="140"/>
      <c r="AF31" s="33"/>
    </row>
    <row r="32" spans="1:32" ht="38.25" hidden="1" customHeight="1" thickBot="1" x14ac:dyDescent="0.35">
      <c r="A32" s="133"/>
      <c r="B32" s="192"/>
      <c r="C32" s="192"/>
      <c r="D32" s="189"/>
      <c r="E32" s="133"/>
      <c r="F32" s="102"/>
      <c r="G32" s="102"/>
      <c r="H32" s="102"/>
      <c r="I32" s="220"/>
      <c r="J32" s="220"/>
      <c r="K32" s="220"/>
      <c r="L32" s="220"/>
      <c r="M32" s="144"/>
      <c r="N32" s="216"/>
      <c r="O32" s="30" t="s">
        <v>3</v>
      </c>
      <c r="P32" s="31" t="s">
        <v>4</v>
      </c>
      <c r="Q32" s="32">
        <f>IF(P32="ASIGNADO",15,IF(P32="NO ASIGNADO",0,"0"))</f>
        <v>15</v>
      </c>
      <c r="R32" s="116">
        <f>SUM(Q32:Q38)</f>
        <v>100</v>
      </c>
      <c r="S32" s="118" t="s">
        <v>115</v>
      </c>
      <c r="T32" s="113">
        <f>IF(T35="DÉBIL",0,IF(T35="MODERADO",50,IF(T35="FUERTE",100,"")))</f>
        <v>100</v>
      </c>
      <c r="U32" s="101" t="str">
        <f>IF(AND(R35="FUERTE",S32="FUERTE (SIEMPRE SE EJECUTA)"),"NO","SÍ")</f>
        <v>NO</v>
      </c>
      <c r="V32" s="146"/>
      <c r="W32" s="153"/>
      <c r="X32" s="146"/>
      <c r="Y32" s="105"/>
      <c r="Z32" s="108"/>
      <c r="AA32" s="122"/>
      <c r="AB32" s="127"/>
      <c r="AC32" s="130"/>
      <c r="AD32" s="132" t="s">
        <v>148</v>
      </c>
      <c r="AE32" s="135" t="s">
        <v>149</v>
      </c>
      <c r="AF32" s="33"/>
    </row>
    <row r="33" spans="1:32" ht="38.25" hidden="1" customHeight="1" x14ac:dyDescent="0.3">
      <c r="A33" s="133"/>
      <c r="B33" s="192"/>
      <c r="C33" s="192"/>
      <c r="D33" s="189"/>
      <c r="E33" s="133"/>
      <c r="F33" s="102"/>
      <c r="G33" s="102"/>
      <c r="H33" s="102"/>
      <c r="I33" s="142"/>
      <c r="J33" s="142"/>
      <c r="K33" s="142"/>
      <c r="L33" s="142"/>
      <c r="M33" s="142"/>
      <c r="N33" s="217"/>
      <c r="O33" s="34" t="s">
        <v>9</v>
      </c>
      <c r="P33" s="35" t="s">
        <v>129</v>
      </c>
      <c r="Q33" s="36">
        <f>IF(P33="ADECUADO",15,IF(P33="INADECUADO",0,"0"))</f>
        <v>15</v>
      </c>
      <c r="R33" s="111"/>
      <c r="S33" s="102"/>
      <c r="T33" s="102"/>
      <c r="U33" s="102"/>
      <c r="V33" s="146"/>
      <c r="W33" s="153"/>
      <c r="X33" s="146"/>
      <c r="Y33" s="105"/>
      <c r="Z33" s="108"/>
      <c r="AA33" s="122"/>
      <c r="AB33" s="127"/>
      <c r="AC33" s="130"/>
      <c r="AD33" s="133"/>
      <c r="AE33" s="136"/>
      <c r="AF33" s="33"/>
    </row>
    <row r="34" spans="1:32" ht="38.25" hidden="1" customHeight="1" x14ac:dyDescent="0.3">
      <c r="A34" s="133"/>
      <c r="B34" s="192"/>
      <c r="C34" s="192"/>
      <c r="D34" s="189"/>
      <c r="E34" s="133"/>
      <c r="F34" s="102"/>
      <c r="G34" s="102"/>
      <c r="H34" s="102"/>
      <c r="I34" s="142"/>
      <c r="J34" s="142"/>
      <c r="K34" s="142"/>
      <c r="L34" s="142"/>
      <c r="M34" s="142"/>
      <c r="N34" s="217"/>
      <c r="O34" s="37" t="s">
        <v>16</v>
      </c>
      <c r="P34" s="35" t="s">
        <v>17</v>
      </c>
      <c r="Q34" s="36">
        <f>IF(P34="OPORTUNA",15,IF(P34="INOPORTUNA",0,"0"))</f>
        <v>15</v>
      </c>
      <c r="R34" s="117"/>
      <c r="S34" s="102"/>
      <c r="T34" s="114"/>
      <c r="U34" s="102"/>
      <c r="V34" s="146"/>
      <c r="W34" s="153"/>
      <c r="X34" s="146"/>
      <c r="Y34" s="105"/>
      <c r="Z34" s="108"/>
      <c r="AA34" s="122"/>
      <c r="AB34" s="127"/>
      <c r="AC34" s="130"/>
      <c r="AD34" s="133"/>
      <c r="AE34" s="137"/>
      <c r="AF34" s="33"/>
    </row>
    <row r="35" spans="1:32" ht="38.25" hidden="1" customHeight="1" x14ac:dyDescent="0.3">
      <c r="A35" s="133"/>
      <c r="B35" s="192"/>
      <c r="C35" s="192"/>
      <c r="D35" s="189"/>
      <c r="E35" s="133"/>
      <c r="F35" s="102"/>
      <c r="G35" s="102"/>
      <c r="H35" s="102"/>
      <c r="I35" s="142"/>
      <c r="J35" s="142"/>
      <c r="K35" s="142"/>
      <c r="L35" s="142"/>
      <c r="M35" s="142"/>
      <c r="N35" s="217"/>
      <c r="O35" s="34" t="s">
        <v>23</v>
      </c>
      <c r="P35" s="35" t="s">
        <v>24</v>
      </c>
      <c r="Q35" s="36">
        <f>IF(P35="PREVENIR",15,IF(P35="DETECTAR",10,IF(P35="NO ES UN CONTROL",0,"0")))</f>
        <v>15</v>
      </c>
      <c r="R35" s="119" t="str">
        <f>IF(R32&lt;86,"DÉBIL",IF(R32&lt;96,"MODERADO",IF(R32&lt;101,"FUERTE","")))</f>
        <v>FUERTE</v>
      </c>
      <c r="S35" s="102"/>
      <c r="T35" s="115" t="str">
        <f>IF(AND(R35="FUERTE",S32="FUERTE (SIEMPRE SE EJECUTA)"),"FUERTE",IF(OR(R35="DÉBIL",S32="DÉBIL (NO SE EJECUTA)"),"DÉBIL",IF(OR(R35="MODERADO",S32="MODERADO (ALGUNAS VECES)"),"MODERADO")))</f>
        <v>FUERTE</v>
      </c>
      <c r="U35" s="102"/>
      <c r="V35" s="146"/>
      <c r="W35" s="153"/>
      <c r="X35" s="146"/>
      <c r="Y35" s="105"/>
      <c r="Z35" s="108"/>
      <c r="AA35" s="122"/>
      <c r="AB35" s="127"/>
      <c r="AC35" s="130"/>
      <c r="AD35" s="133"/>
      <c r="AE35" s="138" t="s">
        <v>120</v>
      </c>
      <c r="AF35" s="39"/>
    </row>
    <row r="36" spans="1:32" ht="38.25" hidden="1" customHeight="1" x14ac:dyDescent="0.3">
      <c r="A36" s="133"/>
      <c r="B36" s="192"/>
      <c r="C36" s="192"/>
      <c r="D36" s="189"/>
      <c r="E36" s="133"/>
      <c r="F36" s="102"/>
      <c r="G36" s="102"/>
      <c r="H36" s="102"/>
      <c r="I36" s="142"/>
      <c r="J36" s="142"/>
      <c r="K36" s="142"/>
      <c r="L36" s="142"/>
      <c r="M36" s="142"/>
      <c r="N36" s="217"/>
      <c r="O36" s="34" t="s">
        <v>29</v>
      </c>
      <c r="P36" s="35" t="s">
        <v>30</v>
      </c>
      <c r="Q36" s="36">
        <f>IF(P36="CONFIABLE",15,IF(P36="NO CONFIABLE",0,"0"))</f>
        <v>15</v>
      </c>
      <c r="R36" s="111"/>
      <c r="S36" s="102"/>
      <c r="T36" s="102"/>
      <c r="U36" s="102"/>
      <c r="V36" s="146"/>
      <c r="W36" s="153"/>
      <c r="X36" s="146"/>
      <c r="Y36" s="105"/>
      <c r="Z36" s="108"/>
      <c r="AA36" s="122"/>
      <c r="AB36" s="127"/>
      <c r="AC36" s="130"/>
      <c r="AD36" s="133"/>
      <c r="AE36" s="137"/>
      <c r="AF36" s="39"/>
    </row>
    <row r="37" spans="1:32" ht="38.25" hidden="1" customHeight="1" x14ac:dyDescent="0.3">
      <c r="A37" s="133"/>
      <c r="B37" s="192"/>
      <c r="C37" s="192"/>
      <c r="D37" s="189"/>
      <c r="E37" s="133"/>
      <c r="F37" s="102"/>
      <c r="G37" s="102"/>
      <c r="H37" s="102"/>
      <c r="I37" s="142"/>
      <c r="J37" s="142"/>
      <c r="K37" s="142"/>
      <c r="L37" s="142"/>
      <c r="M37" s="142"/>
      <c r="N37" s="217"/>
      <c r="O37" s="34" t="s">
        <v>34</v>
      </c>
      <c r="P37" s="35" t="s">
        <v>35</v>
      </c>
      <c r="Q37" s="36">
        <f>IF(P37="SE INVESTIGAN Y SE RESUELVEN OPORTUNAMENTE",15,IF(P37="NO SE INVESTIGAN Y SE RESUELVEN OPORTUNAMENTE",0,"0"))</f>
        <v>15</v>
      </c>
      <c r="R37" s="111"/>
      <c r="S37" s="102"/>
      <c r="T37" s="102"/>
      <c r="U37" s="102"/>
      <c r="V37" s="146"/>
      <c r="W37" s="153"/>
      <c r="X37" s="146"/>
      <c r="Y37" s="105"/>
      <c r="Z37" s="108"/>
      <c r="AA37" s="122"/>
      <c r="AB37" s="127"/>
      <c r="AC37" s="130"/>
      <c r="AD37" s="133"/>
      <c r="AE37" s="139" t="s">
        <v>150</v>
      </c>
      <c r="AF37" s="33"/>
    </row>
    <row r="38" spans="1:32" ht="38.25" hidden="1" customHeight="1" x14ac:dyDescent="0.3">
      <c r="A38" s="133"/>
      <c r="B38" s="192"/>
      <c r="C38" s="192"/>
      <c r="D38" s="189"/>
      <c r="E38" s="133"/>
      <c r="F38" s="102"/>
      <c r="G38" s="102"/>
      <c r="H38" s="102"/>
      <c r="I38" s="143"/>
      <c r="J38" s="143"/>
      <c r="K38" s="143"/>
      <c r="L38" s="143"/>
      <c r="M38" s="143"/>
      <c r="N38" s="218"/>
      <c r="O38" s="40" t="s">
        <v>38</v>
      </c>
      <c r="P38" s="41" t="s">
        <v>132</v>
      </c>
      <c r="Q38" s="42">
        <f>IF(P38="COMPLETA",10,IF(P38="INCOMPLETA",5,IF(P38="NO EXISTE",0,"0")))</f>
        <v>10</v>
      </c>
      <c r="R38" s="120"/>
      <c r="S38" s="103"/>
      <c r="T38" s="103"/>
      <c r="U38" s="103"/>
      <c r="V38" s="146"/>
      <c r="W38" s="153"/>
      <c r="X38" s="146"/>
      <c r="Y38" s="105"/>
      <c r="Z38" s="108"/>
      <c r="AA38" s="122"/>
      <c r="AB38" s="127"/>
      <c r="AC38" s="130"/>
      <c r="AD38" s="134"/>
      <c r="AE38" s="140"/>
      <c r="AF38" s="33"/>
    </row>
    <row r="39" spans="1:32" ht="38.25" hidden="1" customHeight="1" x14ac:dyDescent="0.3">
      <c r="A39" s="133"/>
      <c r="B39" s="192"/>
      <c r="C39" s="192"/>
      <c r="D39" s="189"/>
      <c r="E39" s="133"/>
      <c r="F39" s="102"/>
      <c r="G39" s="102"/>
      <c r="H39" s="102"/>
      <c r="I39" s="220"/>
      <c r="J39" s="216"/>
      <c r="K39" s="216"/>
      <c r="L39" s="216"/>
      <c r="M39" s="216"/>
      <c r="N39" s="216"/>
      <c r="O39" s="30" t="s">
        <v>3</v>
      </c>
      <c r="P39" s="31" t="s">
        <v>4</v>
      </c>
      <c r="Q39" s="32">
        <f>IF(P39="ASIGNADO",15,IF(P39="NO ASIGNADO",0,"0"))</f>
        <v>15</v>
      </c>
      <c r="R39" s="116">
        <f>SUM(Q39:Q45)</f>
        <v>100</v>
      </c>
      <c r="S39" s="118" t="s">
        <v>115</v>
      </c>
      <c r="T39" s="113">
        <f>IF(T42="DÉBIL",0,IF(T42="MODERADO",50,IF(T42="FUERTE",100,"")))</f>
        <v>100</v>
      </c>
      <c r="U39" s="101" t="str">
        <f>IF(AND(R42="FUERTE",S39="FUERTE (SIEMPRE SE EJECUTA)"),"NO","SÍ")</f>
        <v>NO</v>
      </c>
      <c r="V39" s="146"/>
      <c r="W39" s="153"/>
      <c r="X39" s="146"/>
      <c r="Y39" s="105"/>
      <c r="Z39" s="108"/>
      <c r="AA39" s="122"/>
      <c r="AB39" s="127"/>
      <c r="AC39" s="130"/>
      <c r="AD39" s="132" t="s">
        <v>148</v>
      </c>
      <c r="AE39" s="135" t="s">
        <v>149</v>
      </c>
      <c r="AF39" s="33"/>
    </row>
    <row r="40" spans="1:32" ht="38.25" hidden="1" customHeight="1" x14ac:dyDescent="0.3">
      <c r="A40" s="133"/>
      <c r="B40" s="192"/>
      <c r="C40" s="192"/>
      <c r="D40" s="189"/>
      <c r="E40" s="133"/>
      <c r="F40" s="102"/>
      <c r="G40" s="102"/>
      <c r="H40" s="102"/>
      <c r="I40" s="217"/>
      <c r="J40" s="217"/>
      <c r="K40" s="217"/>
      <c r="L40" s="217"/>
      <c r="M40" s="217"/>
      <c r="N40" s="217"/>
      <c r="O40" s="34" t="s">
        <v>9</v>
      </c>
      <c r="P40" s="35" t="s">
        <v>129</v>
      </c>
      <c r="Q40" s="36">
        <f>IF(P40="ADECUADO",15,IF(P40="INADECUADO",0,"0"))</f>
        <v>15</v>
      </c>
      <c r="R40" s="111"/>
      <c r="S40" s="102"/>
      <c r="T40" s="102"/>
      <c r="U40" s="102"/>
      <c r="V40" s="146"/>
      <c r="W40" s="153"/>
      <c r="X40" s="146"/>
      <c r="Y40" s="105"/>
      <c r="Z40" s="108"/>
      <c r="AA40" s="122"/>
      <c r="AB40" s="127"/>
      <c r="AC40" s="130"/>
      <c r="AD40" s="133"/>
      <c r="AE40" s="136"/>
      <c r="AF40" s="33"/>
    </row>
    <row r="41" spans="1:32" ht="38.25" hidden="1" customHeight="1" x14ac:dyDescent="0.3">
      <c r="A41" s="133"/>
      <c r="B41" s="192"/>
      <c r="C41" s="192"/>
      <c r="D41" s="189"/>
      <c r="E41" s="133"/>
      <c r="F41" s="102"/>
      <c r="G41" s="102"/>
      <c r="H41" s="102"/>
      <c r="I41" s="217"/>
      <c r="J41" s="217"/>
      <c r="K41" s="217"/>
      <c r="L41" s="217"/>
      <c r="M41" s="217"/>
      <c r="N41" s="217"/>
      <c r="O41" s="37" t="s">
        <v>16</v>
      </c>
      <c r="P41" s="35" t="s">
        <v>17</v>
      </c>
      <c r="Q41" s="36">
        <f>IF(P41="OPORTUNA",15,IF(P41="INOPORTUNA",0,"0"))</f>
        <v>15</v>
      </c>
      <c r="R41" s="117"/>
      <c r="S41" s="102"/>
      <c r="T41" s="114"/>
      <c r="U41" s="102"/>
      <c r="V41" s="146"/>
      <c r="W41" s="153"/>
      <c r="X41" s="146"/>
      <c r="Y41" s="105"/>
      <c r="Z41" s="108"/>
      <c r="AA41" s="122"/>
      <c r="AB41" s="127"/>
      <c r="AC41" s="130"/>
      <c r="AD41" s="133"/>
      <c r="AE41" s="137"/>
      <c r="AF41" s="33"/>
    </row>
    <row r="42" spans="1:32" ht="38.25" hidden="1" customHeight="1" x14ac:dyDescent="0.3">
      <c r="A42" s="133"/>
      <c r="B42" s="192"/>
      <c r="C42" s="192"/>
      <c r="D42" s="189"/>
      <c r="E42" s="133"/>
      <c r="F42" s="102"/>
      <c r="G42" s="102"/>
      <c r="H42" s="102"/>
      <c r="I42" s="217"/>
      <c r="J42" s="217"/>
      <c r="K42" s="217"/>
      <c r="L42" s="217"/>
      <c r="M42" s="217"/>
      <c r="N42" s="217"/>
      <c r="O42" s="34" t="s">
        <v>23</v>
      </c>
      <c r="P42" s="35" t="s">
        <v>24</v>
      </c>
      <c r="Q42" s="36">
        <f>IF(P42="PREVENIR",15,IF(P42="DETECTAR",10,IF(P42="NO ES UN CONTROL",0,"0")))</f>
        <v>15</v>
      </c>
      <c r="R42" s="119" t="str">
        <f>IF(R39&lt;86,"DÉBIL",IF(R39&lt;96,"MODERADO",IF(R39&lt;101,"FUERTE","")))</f>
        <v>FUERTE</v>
      </c>
      <c r="S42" s="102"/>
      <c r="T42" s="115" t="str">
        <f>IF(AND(R42="FUERTE",S39="FUERTE (SIEMPRE SE EJECUTA)"),"FUERTE",IF(OR(R42="DÉBIL",S39="DÉBIL (NO SE EJECUTA)"),"DÉBIL",IF(OR(R42="MODERADO",S39="MODERADO (ALGUNAS VECES)"),"MODERADO")))</f>
        <v>FUERTE</v>
      </c>
      <c r="U42" s="102"/>
      <c r="V42" s="146"/>
      <c r="W42" s="153"/>
      <c r="X42" s="146"/>
      <c r="Y42" s="105"/>
      <c r="Z42" s="108"/>
      <c r="AA42" s="122"/>
      <c r="AB42" s="127"/>
      <c r="AC42" s="130"/>
      <c r="AD42" s="133"/>
      <c r="AE42" s="138" t="s">
        <v>120</v>
      </c>
      <c r="AF42" s="39"/>
    </row>
    <row r="43" spans="1:32" ht="38.25" hidden="1" customHeight="1" x14ac:dyDescent="0.3">
      <c r="A43" s="133"/>
      <c r="B43" s="192"/>
      <c r="C43" s="192"/>
      <c r="D43" s="189"/>
      <c r="E43" s="133"/>
      <c r="F43" s="102"/>
      <c r="G43" s="102"/>
      <c r="H43" s="102"/>
      <c r="I43" s="217"/>
      <c r="J43" s="217"/>
      <c r="K43" s="217"/>
      <c r="L43" s="217"/>
      <c r="M43" s="217"/>
      <c r="N43" s="217"/>
      <c r="O43" s="34" t="s">
        <v>29</v>
      </c>
      <c r="P43" s="35" t="s">
        <v>30</v>
      </c>
      <c r="Q43" s="36">
        <f>IF(P43="CONFIABLE",15,IF(P43="NO CONFIABLE",0,"0"))</f>
        <v>15</v>
      </c>
      <c r="R43" s="111"/>
      <c r="S43" s="102"/>
      <c r="T43" s="102"/>
      <c r="U43" s="102"/>
      <c r="V43" s="146"/>
      <c r="W43" s="153"/>
      <c r="X43" s="146"/>
      <c r="Y43" s="105"/>
      <c r="Z43" s="108"/>
      <c r="AA43" s="122"/>
      <c r="AB43" s="127"/>
      <c r="AC43" s="130"/>
      <c r="AD43" s="133"/>
      <c r="AE43" s="137"/>
      <c r="AF43" s="39"/>
    </row>
    <row r="44" spans="1:32" ht="38.25" hidden="1" customHeight="1" x14ac:dyDescent="0.3">
      <c r="A44" s="133"/>
      <c r="B44" s="192"/>
      <c r="C44" s="192"/>
      <c r="D44" s="189"/>
      <c r="E44" s="133"/>
      <c r="F44" s="102"/>
      <c r="G44" s="102"/>
      <c r="H44" s="102"/>
      <c r="I44" s="217"/>
      <c r="J44" s="217"/>
      <c r="K44" s="217"/>
      <c r="L44" s="217"/>
      <c r="M44" s="217"/>
      <c r="N44" s="217"/>
      <c r="O44" s="34" t="s">
        <v>34</v>
      </c>
      <c r="P44" s="35" t="s">
        <v>35</v>
      </c>
      <c r="Q44" s="36">
        <f>IF(P44="SE INVESTIGAN Y SE RESUELVEN OPORTUNAMENTE",15,IF(P44="NO SE INVESTIGAN Y SE RESUELVEN OPORTUNAMENTE",0,"0"))</f>
        <v>15</v>
      </c>
      <c r="R44" s="111"/>
      <c r="S44" s="102"/>
      <c r="T44" s="102"/>
      <c r="U44" s="102"/>
      <c r="V44" s="146"/>
      <c r="W44" s="153"/>
      <c r="X44" s="146"/>
      <c r="Y44" s="105"/>
      <c r="Z44" s="108"/>
      <c r="AA44" s="122"/>
      <c r="AB44" s="127"/>
      <c r="AC44" s="130"/>
      <c r="AD44" s="133"/>
      <c r="AE44" s="139" t="s">
        <v>150</v>
      </c>
      <c r="AF44" s="33"/>
    </row>
    <row r="45" spans="1:32" ht="38.25" hidden="1" customHeight="1" x14ac:dyDescent="0.3">
      <c r="A45" s="133"/>
      <c r="B45" s="192"/>
      <c r="C45" s="192"/>
      <c r="D45" s="189"/>
      <c r="E45" s="133"/>
      <c r="F45" s="102"/>
      <c r="G45" s="102"/>
      <c r="H45" s="102"/>
      <c r="I45" s="218"/>
      <c r="J45" s="218"/>
      <c r="K45" s="218"/>
      <c r="L45" s="218"/>
      <c r="M45" s="218"/>
      <c r="N45" s="218"/>
      <c r="O45" s="40" t="s">
        <v>38</v>
      </c>
      <c r="P45" s="41" t="s">
        <v>132</v>
      </c>
      <c r="Q45" s="42">
        <f>IF(P45="COMPLETA",10,IF(P45="INCOMPLETA",5,IF(P45="NO EXISTE",0,"0")))</f>
        <v>10</v>
      </c>
      <c r="R45" s="120"/>
      <c r="S45" s="103"/>
      <c r="T45" s="103"/>
      <c r="U45" s="103"/>
      <c r="V45" s="146"/>
      <c r="W45" s="153"/>
      <c r="X45" s="146"/>
      <c r="Y45" s="105"/>
      <c r="Z45" s="108"/>
      <c r="AA45" s="122"/>
      <c r="AB45" s="127"/>
      <c r="AC45" s="130"/>
      <c r="AD45" s="134"/>
      <c r="AE45" s="140"/>
      <c r="AF45" s="33"/>
    </row>
    <row r="46" spans="1:32" ht="38.25" hidden="1" customHeight="1" x14ac:dyDescent="0.3">
      <c r="A46" s="133"/>
      <c r="B46" s="192"/>
      <c r="C46" s="192"/>
      <c r="D46" s="189"/>
      <c r="E46" s="133"/>
      <c r="F46" s="102"/>
      <c r="G46" s="102"/>
      <c r="H46" s="102"/>
      <c r="I46" s="141"/>
      <c r="J46" s="144"/>
      <c r="K46" s="144"/>
      <c r="L46" s="75"/>
      <c r="M46" s="75"/>
      <c r="N46" s="144"/>
      <c r="O46" s="30" t="s">
        <v>3</v>
      </c>
      <c r="P46" s="31" t="s">
        <v>4</v>
      </c>
      <c r="Q46" s="32">
        <f>IF(P46="ASIGNADO",15,IF(P46="NO ASIGNADO",0,"0"))</f>
        <v>15</v>
      </c>
      <c r="R46" s="116">
        <f>SUM(Q46:Q52)</f>
        <v>100</v>
      </c>
      <c r="S46" s="118" t="s">
        <v>115</v>
      </c>
      <c r="T46" s="113">
        <f>IF(T49="DÉBIL",0,IF(T49="MODERADO",50,IF(T49="FUERTE",100,"")))</f>
        <v>100</v>
      </c>
      <c r="U46" s="101" t="str">
        <f>IF(AND(R49="FUERTE",S46="FUERTE (SIEMPRE SE EJECUTA)"),"NO","SÍ")</f>
        <v>NO</v>
      </c>
      <c r="V46" s="146"/>
      <c r="W46" s="153"/>
      <c r="X46" s="146"/>
      <c r="Y46" s="105"/>
      <c r="Z46" s="108"/>
      <c r="AA46" s="122"/>
      <c r="AB46" s="127"/>
      <c r="AC46" s="130"/>
      <c r="AD46" s="132" t="s">
        <v>148</v>
      </c>
      <c r="AE46" s="135" t="s">
        <v>149</v>
      </c>
      <c r="AF46" s="33"/>
    </row>
    <row r="47" spans="1:32" ht="38.25" hidden="1" customHeight="1" x14ac:dyDescent="0.3">
      <c r="A47" s="133"/>
      <c r="B47" s="192"/>
      <c r="C47" s="192"/>
      <c r="D47" s="189"/>
      <c r="E47" s="133"/>
      <c r="F47" s="102"/>
      <c r="G47" s="102"/>
      <c r="H47" s="102"/>
      <c r="I47" s="142"/>
      <c r="J47" s="142"/>
      <c r="K47" s="142"/>
      <c r="L47" s="76"/>
      <c r="M47" s="76"/>
      <c r="N47" s="142"/>
      <c r="O47" s="34" t="s">
        <v>9</v>
      </c>
      <c r="P47" s="35" t="s">
        <v>129</v>
      </c>
      <c r="Q47" s="36">
        <f>IF(P47="ADECUADO",15,IF(P47="INADECUADO",0,"0"))</f>
        <v>15</v>
      </c>
      <c r="R47" s="111"/>
      <c r="S47" s="102"/>
      <c r="T47" s="148"/>
      <c r="U47" s="102"/>
      <c r="V47" s="146"/>
      <c r="W47" s="153"/>
      <c r="X47" s="146"/>
      <c r="Y47" s="105"/>
      <c r="Z47" s="108"/>
      <c r="AA47" s="122"/>
      <c r="AB47" s="127"/>
      <c r="AC47" s="130"/>
      <c r="AD47" s="133"/>
      <c r="AE47" s="136"/>
      <c r="AF47" s="33"/>
    </row>
    <row r="48" spans="1:32" ht="38.25" hidden="1" customHeight="1" x14ac:dyDescent="0.3">
      <c r="A48" s="133"/>
      <c r="B48" s="192"/>
      <c r="C48" s="192"/>
      <c r="D48" s="189"/>
      <c r="E48" s="133"/>
      <c r="F48" s="102"/>
      <c r="G48" s="102"/>
      <c r="H48" s="102"/>
      <c r="I48" s="142"/>
      <c r="J48" s="142"/>
      <c r="K48" s="142"/>
      <c r="L48" s="76"/>
      <c r="M48" s="76"/>
      <c r="N48" s="142"/>
      <c r="O48" s="37" t="s">
        <v>16</v>
      </c>
      <c r="P48" s="35" t="s">
        <v>17</v>
      </c>
      <c r="Q48" s="36">
        <f>IF(P48="OPORTUNA",15,IF(P48="INOPORTUNA",0,"0"))</f>
        <v>15</v>
      </c>
      <c r="R48" s="117"/>
      <c r="S48" s="102"/>
      <c r="T48" s="149"/>
      <c r="U48" s="102"/>
      <c r="V48" s="146"/>
      <c r="W48" s="153"/>
      <c r="X48" s="146"/>
      <c r="Y48" s="105"/>
      <c r="Z48" s="108"/>
      <c r="AA48" s="122"/>
      <c r="AB48" s="127"/>
      <c r="AC48" s="130"/>
      <c r="AD48" s="133"/>
      <c r="AE48" s="137"/>
      <c r="AF48" s="33"/>
    </row>
    <row r="49" spans="1:32" ht="38.25" hidden="1" customHeight="1" x14ac:dyDescent="0.3">
      <c r="A49" s="133"/>
      <c r="B49" s="192"/>
      <c r="C49" s="192"/>
      <c r="D49" s="189"/>
      <c r="E49" s="133"/>
      <c r="F49" s="102"/>
      <c r="G49" s="102"/>
      <c r="H49" s="102"/>
      <c r="I49" s="142"/>
      <c r="J49" s="142"/>
      <c r="K49" s="142"/>
      <c r="L49" s="76"/>
      <c r="M49" s="76"/>
      <c r="N49" s="142"/>
      <c r="O49" s="34" t="s">
        <v>23</v>
      </c>
      <c r="P49" s="35" t="s">
        <v>24</v>
      </c>
      <c r="Q49" s="36">
        <f>IF(P49="PREVENIR",15,IF(P49="DETECTAR",10,IF(P49="NO ES UN CONTROL",0,"0")))</f>
        <v>15</v>
      </c>
      <c r="R49" s="119" t="str">
        <f>IF(R46&lt;86,"DÉBIL",IF(R46&lt;96,"MODERADO",IF(R46&lt;101,"FUERTE","")))</f>
        <v>FUERTE</v>
      </c>
      <c r="S49" s="102"/>
      <c r="T49" s="115" t="str">
        <f>IF(AND(R49="FUERTE",S46="FUERTE (SIEMPRE SE EJECUTA)"),"FUERTE",IF(OR(R49="DÉBIL",S46="DÉBIL (NO SE EJECUTA)"),"DÉBIL",IF(OR(R49="MODERADO",S46="MODERADO (ALGUNAS VECES)"),"MODERADO")))</f>
        <v>FUERTE</v>
      </c>
      <c r="U49" s="102"/>
      <c r="V49" s="146"/>
      <c r="W49" s="153"/>
      <c r="X49" s="146"/>
      <c r="Y49" s="105"/>
      <c r="Z49" s="108"/>
      <c r="AA49" s="122"/>
      <c r="AB49" s="127"/>
      <c r="AC49" s="130"/>
      <c r="AD49" s="133"/>
      <c r="AE49" s="138" t="s">
        <v>120</v>
      </c>
      <c r="AF49" s="39"/>
    </row>
    <row r="50" spans="1:32" ht="38.25" hidden="1" customHeight="1" x14ac:dyDescent="0.3">
      <c r="A50" s="133"/>
      <c r="B50" s="192"/>
      <c r="C50" s="192"/>
      <c r="D50" s="189"/>
      <c r="E50" s="133"/>
      <c r="F50" s="102"/>
      <c r="G50" s="102"/>
      <c r="H50" s="102"/>
      <c r="I50" s="142"/>
      <c r="J50" s="142"/>
      <c r="K50" s="142"/>
      <c r="L50" s="76"/>
      <c r="M50" s="76"/>
      <c r="N50" s="142"/>
      <c r="O50" s="34" t="s">
        <v>29</v>
      </c>
      <c r="P50" s="35" t="s">
        <v>30</v>
      </c>
      <c r="Q50" s="36">
        <f>IF(P50="CONFIABLE",15,IF(P50="NO CONFIABLE",0,"0"))</f>
        <v>15</v>
      </c>
      <c r="R50" s="150"/>
      <c r="S50" s="102"/>
      <c r="T50" s="102"/>
      <c r="U50" s="102"/>
      <c r="V50" s="146"/>
      <c r="W50" s="153"/>
      <c r="X50" s="146"/>
      <c r="Y50" s="105"/>
      <c r="Z50" s="108"/>
      <c r="AA50" s="122"/>
      <c r="AB50" s="127"/>
      <c r="AC50" s="130"/>
      <c r="AD50" s="133"/>
      <c r="AE50" s="137"/>
      <c r="AF50" s="39"/>
    </row>
    <row r="51" spans="1:32" ht="38.25" hidden="1" customHeight="1" x14ac:dyDescent="0.3">
      <c r="A51" s="133"/>
      <c r="B51" s="192"/>
      <c r="C51" s="192"/>
      <c r="D51" s="189"/>
      <c r="E51" s="133"/>
      <c r="F51" s="102"/>
      <c r="G51" s="102"/>
      <c r="H51" s="102"/>
      <c r="I51" s="142"/>
      <c r="J51" s="142"/>
      <c r="K51" s="142"/>
      <c r="L51" s="76"/>
      <c r="M51" s="76"/>
      <c r="N51" s="142"/>
      <c r="O51" s="34" t="s">
        <v>34</v>
      </c>
      <c r="P51" s="35" t="s">
        <v>35</v>
      </c>
      <c r="Q51" s="36">
        <f>IF(P51="SE INVESTIGAN Y SE RESUELVEN OPORTUNAMENTE",15,IF(P51="NO SE INVESTIGAN Y SE RESUELVEN OPORTUNAMENTE",0,"0"))</f>
        <v>15</v>
      </c>
      <c r="R51" s="150"/>
      <c r="S51" s="102"/>
      <c r="T51" s="102"/>
      <c r="U51" s="102"/>
      <c r="V51" s="146"/>
      <c r="W51" s="153"/>
      <c r="X51" s="146"/>
      <c r="Y51" s="105"/>
      <c r="Z51" s="108"/>
      <c r="AA51" s="122"/>
      <c r="AB51" s="127"/>
      <c r="AC51" s="130"/>
      <c r="AD51" s="133"/>
      <c r="AE51" s="139" t="s">
        <v>150</v>
      </c>
      <c r="AF51" s="33"/>
    </row>
    <row r="52" spans="1:32" ht="38.25" hidden="1" customHeight="1" x14ac:dyDescent="0.3">
      <c r="A52" s="133"/>
      <c r="B52" s="192"/>
      <c r="C52" s="192"/>
      <c r="D52" s="189"/>
      <c r="E52" s="133"/>
      <c r="F52" s="102"/>
      <c r="G52" s="102"/>
      <c r="H52" s="102"/>
      <c r="I52" s="143"/>
      <c r="J52" s="143"/>
      <c r="K52" s="143"/>
      <c r="L52" s="77"/>
      <c r="M52" s="77"/>
      <c r="N52" s="143"/>
      <c r="O52" s="40" t="s">
        <v>38</v>
      </c>
      <c r="P52" s="41" t="s">
        <v>39</v>
      </c>
      <c r="Q52" s="42">
        <f>IF(P52="COMPLETA",10,IF(P52="INCOMPLETA",5,IF(P52="NO EXISTE",0,"0")))</f>
        <v>10</v>
      </c>
      <c r="R52" s="151"/>
      <c r="S52" s="103"/>
      <c r="T52" s="103"/>
      <c r="U52" s="103"/>
      <c r="V52" s="146"/>
      <c r="W52" s="153"/>
      <c r="X52" s="146"/>
      <c r="Y52" s="105"/>
      <c r="Z52" s="108"/>
      <c r="AA52" s="122"/>
      <c r="AB52" s="127"/>
      <c r="AC52" s="130"/>
      <c r="AD52" s="134"/>
      <c r="AE52" s="140"/>
      <c r="AF52" s="33"/>
    </row>
    <row r="53" spans="1:32" ht="15.75" hidden="1" customHeight="1" x14ac:dyDescent="0.3">
      <c r="A53" s="133"/>
      <c r="B53" s="192"/>
      <c r="C53" s="192"/>
      <c r="D53" s="189"/>
      <c r="E53" s="133"/>
      <c r="F53" s="102"/>
      <c r="G53" s="102"/>
      <c r="H53" s="102"/>
      <c r="I53" s="141"/>
      <c r="J53" s="144"/>
      <c r="K53" s="144"/>
      <c r="L53" s="144"/>
      <c r="M53" s="144"/>
      <c r="N53" s="144"/>
      <c r="O53" s="30" t="s">
        <v>3</v>
      </c>
      <c r="P53" s="31" t="s">
        <v>4</v>
      </c>
      <c r="Q53" s="32">
        <f>IF(P53="ASIGNADO",15,IF(P53="NO ASIGNADO",0,"0"))</f>
        <v>15</v>
      </c>
      <c r="R53" s="116">
        <f>SUM(Q53:Q59)</f>
        <v>100</v>
      </c>
      <c r="S53" s="118" t="s">
        <v>115</v>
      </c>
      <c r="T53" s="113">
        <f>IF(T56="DÉBIL",0,IF(T56="MODERADO",50,IF(T56="FUERTE",100,"")))</f>
        <v>100</v>
      </c>
      <c r="U53" s="101" t="str">
        <f>IF(AND(R56="FUERTE",S53="FUERTE (SIEMPRE SE EJECUTA)"),"NO","SÍ")</f>
        <v>NO</v>
      </c>
      <c r="V53" s="146"/>
      <c r="W53" s="153"/>
      <c r="X53" s="146"/>
      <c r="Y53" s="105"/>
      <c r="Z53" s="108"/>
      <c r="AA53" s="122"/>
      <c r="AB53" s="127"/>
      <c r="AC53" s="130"/>
      <c r="AD53" s="132" t="s">
        <v>148</v>
      </c>
      <c r="AE53" s="135" t="s">
        <v>149</v>
      </c>
      <c r="AF53" s="33"/>
    </row>
    <row r="54" spans="1:32" ht="31.2" hidden="1" x14ac:dyDescent="0.3">
      <c r="A54" s="133"/>
      <c r="B54" s="192"/>
      <c r="C54" s="192"/>
      <c r="D54" s="189"/>
      <c r="E54" s="133"/>
      <c r="F54" s="102"/>
      <c r="G54" s="102"/>
      <c r="H54" s="102"/>
      <c r="I54" s="142"/>
      <c r="J54" s="142"/>
      <c r="K54" s="142"/>
      <c r="L54" s="142"/>
      <c r="M54" s="142"/>
      <c r="N54" s="142"/>
      <c r="O54" s="34" t="s">
        <v>9</v>
      </c>
      <c r="P54" s="35" t="s">
        <v>10</v>
      </c>
      <c r="Q54" s="36">
        <f>IF(P54="ADECUADO",15,IF(P54="INADECUADO",0,"0"))</f>
        <v>15</v>
      </c>
      <c r="R54" s="111"/>
      <c r="S54" s="102"/>
      <c r="T54" s="102"/>
      <c r="U54" s="102"/>
      <c r="V54" s="146"/>
      <c r="W54" s="153"/>
      <c r="X54" s="146"/>
      <c r="Y54" s="105"/>
      <c r="Z54" s="108"/>
      <c r="AA54" s="122"/>
      <c r="AB54" s="127"/>
      <c r="AC54" s="130"/>
      <c r="AD54" s="133"/>
      <c r="AE54" s="136"/>
      <c r="AF54" s="33"/>
    </row>
    <row r="55" spans="1:32" ht="46.8" hidden="1" x14ac:dyDescent="0.3">
      <c r="A55" s="133"/>
      <c r="B55" s="192"/>
      <c r="C55" s="192"/>
      <c r="D55" s="189"/>
      <c r="E55" s="133"/>
      <c r="F55" s="102"/>
      <c r="G55" s="102"/>
      <c r="H55" s="102"/>
      <c r="I55" s="142"/>
      <c r="J55" s="142"/>
      <c r="K55" s="142"/>
      <c r="L55" s="142"/>
      <c r="M55" s="142"/>
      <c r="N55" s="142"/>
      <c r="O55" s="37" t="s">
        <v>16</v>
      </c>
      <c r="P55" s="35" t="s">
        <v>17</v>
      </c>
      <c r="Q55" s="36">
        <f>IF(P55="OPORTUNA",15,IF(P55="INOPORTUNA",0,"0"))</f>
        <v>15</v>
      </c>
      <c r="R55" s="117"/>
      <c r="S55" s="102"/>
      <c r="T55" s="114"/>
      <c r="U55" s="102"/>
      <c r="V55" s="146"/>
      <c r="W55" s="153"/>
      <c r="X55" s="146"/>
      <c r="Y55" s="105"/>
      <c r="Z55" s="108"/>
      <c r="AA55" s="122"/>
      <c r="AB55" s="127"/>
      <c r="AC55" s="130"/>
      <c r="AD55" s="133"/>
      <c r="AE55" s="137"/>
      <c r="AF55" s="33"/>
    </row>
    <row r="56" spans="1:32" ht="62.4" hidden="1" x14ac:dyDescent="0.3">
      <c r="A56" s="133"/>
      <c r="B56" s="192"/>
      <c r="C56" s="192"/>
      <c r="D56" s="189"/>
      <c r="E56" s="133"/>
      <c r="F56" s="102"/>
      <c r="G56" s="102"/>
      <c r="H56" s="102"/>
      <c r="I56" s="142"/>
      <c r="J56" s="142"/>
      <c r="K56" s="142"/>
      <c r="L56" s="142"/>
      <c r="M56" s="142"/>
      <c r="N56" s="142"/>
      <c r="O56" s="34" t="s">
        <v>23</v>
      </c>
      <c r="P56" s="35" t="s">
        <v>24</v>
      </c>
      <c r="Q56" s="36">
        <f>IF(P56="PREVENIR",15,IF(P56="DETECTAR",10,IF(P56="NO ES UN CONTROL",0,"0")))</f>
        <v>15</v>
      </c>
      <c r="R56" s="119" t="str">
        <f>IF(R53&lt;86,"DÉBIL",IF(R53&lt;96,"MODERADO",IF(R53&lt;101,"FUERTE","")))</f>
        <v>FUERTE</v>
      </c>
      <c r="S56" s="102"/>
      <c r="T56" s="115" t="str">
        <f>IF(AND(R56="FUERTE",S53="FUERTE (SIEMPRE SE EJECUTA)"),"FUERTE",IF(OR(R56="DÉBIL",S53="DÉBIL (NO SE EJECUTA)"),"DÉBIL",IF(OR(R56="MODERADO",S53="MODERADO (ALGUNAS VECES)"),"MODERADO")))</f>
        <v>FUERTE</v>
      </c>
      <c r="U56" s="102"/>
      <c r="V56" s="146"/>
      <c r="W56" s="153"/>
      <c r="X56" s="146"/>
      <c r="Y56" s="105"/>
      <c r="Z56" s="108"/>
      <c r="AA56" s="122"/>
      <c r="AB56" s="127"/>
      <c r="AC56" s="130"/>
      <c r="AD56" s="133"/>
      <c r="AE56" s="138" t="s">
        <v>120</v>
      </c>
      <c r="AF56" s="39"/>
    </row>
    <row r="57" spans="1:32" ht="46.8" hidden="1" x14ac:dyDescent="0.3">
      <c r="A57" s="133"/>
      <c r="B57" s="192"/>
      <c r="C57" s="192"/>
      <c r="D57" s="189"/>
      <c r="E57" s="133"/>
      <c r="F57" s="102"/>
      <c r="G57" s="102"/>
      <c r="H57" s="102"/>
      <c r="I57" s="142"/>
      <c r="J57" s="142"/>
      <c r="K57" s="142"/>
      <c r="L57" s="142"/>
      <c r="M57" s="142"/>
      <c r="N57" s="142"/>
      <c r="O57" s="34" t="s">
        <v>29</v>
      </c>
      <c r="P57" s="35" t="s">
        <v>30</v>
      </c>
      <c r="Q57" s="36">
        <f>IF(P57="CONFIABLE",15,IF(P57="NO CONFIABLE",0,"0"))</f>
        <v>15</v>
      </c>
      <c r="R57" s="111"/>
      <c r="S57" s="102"/>
      <c r="T57" s="102"/>
      <c r="U57" s="102"/>
      <c r="V57" s="146"/>
      <c r="W57" s="153"/>
      <c r="X57" s="146"/>
      <c r="Y57" s="105"/>
      <c r="Z57" s="108"/>
      <c r="AA57" s="122"/>
      <c r="AB57" s="127"/>
      <c r="AC57" s="130"/>
      <c r="AD57" s="133"/>
      <c r="AE57" s="137"/>
      <c r="AF57" s="39"/>
    </row>
    <row r="58" spans="1:32" ht="47.25" hidden="1" customHeight="1" x14ac:dyDescent="0.3">
      <c r="A58" s="133"/>
      <c r="B58" s="192"/>
      <c r="C58" s="192"/>
      <c r="D58" s="189"/>
      <c r="E58" s="133"/>
      <c r="F58" s="102"/>
      <c r="G58" s="102"/>
      <c r="H58" s="102"/>
      <c r="I58" s="142"/>
      <c r="J58" s="142"/>
      <c r="K58" s="142"/>
      <c r="L58" s="142"/>
      <c r="M58" s="142"/>
      <c r="N58" s="142"/>
      <c r="O58" s="34" t="s">
        <v>34</v>
      </c>
      <c r="P58" s="35" t="s">
        <v>35</v>
      </c>
      <c r="Q58" s="36">
        <f>IF(P58="SE INVESTIGAN Y SE RESUELVEN OPORTUNAMENTE",15,IF(P58="NO SE INVESTIGAN Y SE RESUELVEN OPORTUNAMENTE",0,"0"))</f>
        <v>15</v>
      </c>
      <c r="R58" s="111"/>
      <c r="S58" s="102"/>
      <c r="T58" s="102"/>
      <c r="U58" s="102"/>
      <c r="V58" s="146"/>
      <c r="W58" s="153"/>
      <c r="X58" s="146"/>
      <c r="Y58" s="105"/>
      <c r="Z58" s="108"/>
      <c r="AA58" s="122"/>
      <c r="AB58" s="127"/>
      <c r="AC58" s="130"/>
      <c r="AD58" s="133"/>
      <c r="AE58" s="139" t="s">
        <v>150</v>
      </c>
      <c r="AF58" s="33"/>
    </row>
    <row r="59" spans="1:32" ht="47.4" hidden="1" thickBot="1" x14ac:dyDescent="0.35">
      <c r="A59" s="134"/>
      <c r="B59" s="193"/>
      <c r="C59" s="193"/>
      <c r="D59" s="190"/>
      <c r="E59" s="134"/>
      <c r="F59" s="103"/>
      <c r="G59" s="103"/>
      <c r="H59" s="103"/>
      <c r="I59" s="143"/>
      <c r="J59" s="143"/>
      <c r="K59" s="143"/>
      <c r="L59" s="143"/>
      <c r="M59" s="143"/>
      <c r="N59" s="143"/>
      <c r="O59" s="40" t="s">
        <v>38</v>
      </c>
      <c r="P59" s="41" t="s">
        <v>39</v>
      </c>
      <c r="Q59" s="42">
        <f>IF(P59="COMPLETA",10,IF(P59="INCOMPLETA",5,IF(P59="NO EXISTE",0,"0")))</f>
        <v>10</v>
      </c>
      <c r="R59" s="120"/>
      <c r="S59" s="103"/>
      <c r="T59" s="103"/>
      <c r="U59" s="103"/>
      <c r="V59" s="147"/>
      <c r="W59" s="154"/>
      <c r="X59" s="147"/>
      <c r="Y59" s="106"/>
      <c r="Z59" s="109"/>
      <c r="AA59" s="123"/>
      <c r="AB59" s="128"/>
      <c r="AC59" s="131"/>
      <c r="AD59" s="134"/>
      <c r="AE59" s="140"/>
      <c r="AF59" s="33"/>
    </row>
    <row r="60" spans="1:32" ht="15.75" customHeight="1" x14ac:dyDescent="0.3"/>
    <row r="61" spans="1:32" ht="15.75" customHeight="1" x14ac:dyDescent="0.3"/>
    <row r="62" spans="1:32" ht="15.75" customHeight="1" x14ac:dyDescent="0.3"/>
    <row r="63" spans="1:32" ht="15.75" customHeight="1" x14ac:dyDescent="0.3"/>
    <row r="64" spans="1:32"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152">
    <mergeCell ref="S46:S52"/>
    <mergeCell ref="N53:N59"/>
    <mergeCell ref="R53:R55"/>
    <mergeCell ref="S53:S59"/>
    <mergeCell ref="T53:T55"/>
    <mergeCell ref="U53:U59"/>
    <mergeCell ref="AD53:AD59"/>
    <mergeCell ref="U46:U52"/>
    <mergeCell ref="R49:R52"/>
    <mergeCell ref="T49:T52"/>
    <mergeCell ref="R56:R59"/>
    <mergeCell ref="T56:T59"/>
    <mergeCell ref="W21:W59"/>
    <mergeCell ref="R25:R27"/>
    <mergeCell ref="S25:S31"/>
    <mergeCell ref="AE44:AE45"/>
    <mergeCell ref="AE39:AE41"/>
    <mergeCell ref="V18:V59"/>
    <mergeCell ref="W18:W19"/>
    <mergeCell ref="X18:X59"/>
    <mergeCell ref="AE25:AE27"/>
    <mergeCell ref="U25:U31"/>
    <mergeCell ref="T46:T48"/>
    <mergeCell ref="T39:T41"/>
    <mergeCell ref="U39:U45"/>
    <mergeCell ref="AE56:AE57"/>
    <mergeCell ref="AE58:AE59"/>
    <mergeCell ref="AE53:AE55"/>
    <mergeCell ref="AE21:AE22"/>
    <mergeCell ref="AE23:AE24"/>
    <mergeCell ref="T25:T27"/>
    <mergeCell ref="AE18:AE20"/>
    <mergeCell ref="Y18:Y59"/>
    <mergeCell ref="Z18:Z59"/>
    <mergeCell ref="AE46:AE48"/>
    <mergeCell ref="R46:R48"/>
    <mergeCell ref="U18:U24"/>
    <mergeCell ref="J39:J45"/>
    <mergeCell ref="K39:K45"/>
    <mergeCell ref="L39:L45"/>
    <mergeCell ref="M39:M45"/>
    <mergeCell ref="R32:R34"/>
    <mergeCell ref="S32:S38"/>
    <mergeCell ref="T32:T34"/>
    <mergeCell ref="U32:U38"/>
    <mergeCell ref="J32:J38"/>
    <mergeCell ref="K32:K38"/>
    <mergeCell ref="L32:L38"/>
    <mergeCell ref="M32:M38"/>
    <mergeCell ref="N32:N38"/>
    <mergeCell ref="N39:N45"/>
    <mergeCell ref="R39:R41"/>
    <mergeCell ref="S39:S45"/>
    <mergeCell ref="R35:R38"/>
    <mergeCell ref="T35:T38"/>
    <mergeCell ref="R42:R45"/>
    <mergeCell ref="T42:T45"/>
    <mergeCell ref="AE28:AE29"/>
    <mergeCell ref="AE30:AE31"/>
    <mergeCell ref="AA18:AA59"/>
    <mergeCell ref="AB18:AB59"/>
    <mergeCell ref="AC18:AC59"/>
    <mergeCell ref="AD18:AD24"/>
    <mergeCell ref="AD25:AD31"/>
    <mergeCell ref="AD46:AD52"/>
    <mergeCell ref="AD39:AD45"/>
    <mergeCell ref="AE32:AE34"/>
    <mergeCell ref="AE35:AE36"/>
    <mergeCell ref="AE37:AE38"/>
    <mergeCell ref="AE42:AE43"/>
    <mergeCell ref="AD32:AD38"/>
    <mergeCell ref="AE49:AE50"/>
    <mergeCell ref="AE51:AE52"/>
    <mergeCell ref="R21:R24"/>
    <mergeCell ref="T21:T24"/>
    <mergeCell ref="A15:A17"/>
    <mergeCell ref="B15:B17"/>
    <mergeCell ref="C15:C17"/>
    <mergeCell ref="D15:D17"/>
    <mergeCell ref="E15:H15"/>
    <mergeCell ref="I15:W15"/>
    <mergeCell ref="A18:A59"/>
    <mergeCell ref="B18:B59"/>
    <mergeCell ref="C18:C59"/>
    <mergeCell ref="D18:D59"/>
    <mergeCell ref="E18:E59"/>
    <mergeCell ref="F18:F59"/>
    <mergeCell ref="G18:G59"/>
    <mergeCell ref="H18:H59"/>
    <mergeCell ref="I18:I24"/>
    <mergeCell ref="I25:I31"/>
    <mergeCell ref="I39:I45"/>
    <mergeCell ref="R28:R31"/>
    <mergeCell ref="T28:T31"/>
    <mergeCell ref="R18:R20"/>
    <mergeCell ref="S18:S24"/>
    <mergeCell ref="T18:T20"/>
    <mergeCell ref="I32:I38"/>
    <mergeCell ref="I53:I59"/>
    <mergeCell ref="J18:J24"/>
    <mergeCell ref="K18:K24"/>
    <mergeCell ref="L18:L24"/>
    <mergeCell ref="M18:M24"/>
    <mergeCell ref="N18:N24"/>
    <mergeCell ref="A11:B11"/>
    <mergeCell ref="C11:I11"/>
    <mergeCell ref="J25:J31"/>
    <mergeCell ref="K25:K31"/>
    <mergeCell ref="L25:L31"/>
    <mergeCell ref="M25:M31"/>
    <mergeCell ref="N25:N31"/>
    <mergeCell ref="J53:J59"/>
    <mergeCell ref="K53:K59"/>
    <mergeCell ref="L53:L59"/>
    <mergeCell ref="M53:M59"/>
    <mergeCell ref="I46:I52"/>
    <mergeCell ref="J46:J52"/>
    <mergeCell ref="K46:K52"/>
    <mergeCell ref="N46:N52"/>
    <mergeCell ref="R16:R17"/>
    <mergeCell ref="S16:S17"/>
    <mergeCell ref="A1:B4"/>
    <mergeCell ref="C1:AF2"/>
    <mergeCell ref="A14:D14"/>
    <mergeCell ref="E14:AE14"/>
    <mergeCell ref="C3:AF4"/>
    <mergeCell ref="A6:B6"/>
    <mergeCell ref="A8:B8"/>
    <mergeCell ref="C8:H8"/>
    <mergeCell ref="A10:B10"/>
    <mergeCell ref="C10:I10"/>
    <mergeCell ref="Z15:AE15"/>
    <mergeCell ref="E16:H16"/>
    <mergeCell ref="I16:I17"/>
    <mergeCell ref="J16:J17"/>
    <mergeCell ref="K16:K17"/>
    <mergeCell ref="L16:L17"/>
    <mergeCell ref="M16:M17"/>
    <mergeCell ref="N16:N17"/>
    <mergeCell ref="O16:O17"/>
    <mergeCell ref="P16:P17"/>
    <mergeCell ref="T16:T17"/>
    <mergeCell ref="U16:U17"/>
    <mergeCell ref="V16:V17"/>
    <mergeCell ref="AD16:AE16"/>
    <mergeCell ref="W16:W17"/>
    <mergeCell ref="X16:X17"/>
    <mergeCell ref="Z16:Z17"/>
    <mergeCell ref="AA16:AA17"/>
    <mergeCell ref="AB16:AB17"/>
    <mergeCell ref="AC16:AC17"/>
    <mergeCell ref="Q16:Q17"/>
  </mergeCells>
  <conditionalFormatting sqref="H18">
    <cfRule type="containsText" dxfId="11" priority="1" operator="containsText" text="EXTREMO">
      <formula>NOT(ISERROR(SEARCH(("EXTREMO"),(H18))))</formula>
    </cfRule>
    <cfRule type="containsText" dxfId="10" priority="2" operator="containsText" text="ALTO">
      <formula>NOT(ISERROR(SEARCH(("ALTO"),(H18))))</formula>
    </cfRule>
    <cfRule type="containsText" dxfId="9" priority="3" operator="containsText" text="MODERADO">
      <formula>NOT(ISERROR(SEARCH(("MODERADO"),(H18))))</formula>
    </cfRule>
  </conditionalFormatting>
  <conditionalFormatting sqref="Z18">
    <cfRule type="containsText" dxfId="8" priority="4" operator="containsText" text="EXTREMO">
      <formula>NOT(ISERROR(SEARCH(("EXTREMO"),(Z18))))</formula>
    </cfRule>
    <cfRule type="containsText" dxfId="7" priority="5" operator="containsText" text="ALTO">
      <formula>NOT(ISERROR(SEARCH(("ALTO"),(Z18))))</formula>
    </cfRule>
    <cfRule type="containsText" dxfId="6"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627E1995-AC28-410F-B8F3-42A00568F07C}">
          <x14:formula1>
            <xm:f>Datos!$J$2:$K$2</xm:f>
          </x14:formula1>
          <xm:sqref>P18 P25 P32 P39 P46 P53</xm:sqref>
        </x14:dataValidation>
        <x14:dataValidation type="list" allowBlank="1" showErrorMessage="1" xr:uid="{2107CA87-8E68-4487-893A-E1528E83C9AB}">
          <x14:formula1>
            <xm:f>Datos!$B$3:$B$5</xm:f>
          </x14:formula1>
          <xm:sqref>F18</xm:sqref>
        </x14:dataValidation>
        <x14:dataValidation type="list" allowBlank="1" showErrorMessage="1" xr:uid="{447B4FDB-2E83-4F9D-9E22-0746EB2A5A4F}">
          <x14:formula1>
            <xm:f>Datos!$A$11:$A$13</xm:f>
          </x14:formula1>
          <xm:sqref>AA18</xm:sqref>
        </x14:dataValidation>
        <x14:dataValidation type="list" allowBlank="1" showErrorMessage="1" xr:uid="{4B249F57-7BBA-457D-9F6B-93CFE2C6C9CD}">
          <x14:formula1>
            <xm:f>Datos!$J$4:$K$4</xm:f>
          </x14:formula1>
          <xm:sqref>P20 P27 P34 P41 P48 P55</xm:sqref>
        </x14:dataValidation>
        <x14:dataValidation type="list" allowBlank="1" showErrorMessage="1" xr:uid="{87948D01-54B9-46F7-B777-CC0C37FBFD25}">
          <x14:formula1>
            <xm:f>Datos!$J$5:$L$5</xm:f>
          </x14:formula1>
          <xm:sqref>P56 P28 P35 P42 P49 P21</xm:sqref>
        </x14:dataValidation>
        <x14:dataValidation type="list" allowBlank="1" showErrorMessage="1" xr:uid="{140481F7-F818-49B3-BCD2-1EF21574767C}">
          <x14:formula1>
            <xm:f>Datos!$A$3:$A$7</xm:f>
          </x14:formula1>
          <xm:sqref>E18</xm:sqref>
        </x14:dataValidation>
        <x14:dataValidation type="list" allowBlank="1" showErrorMessage="1" xr:uid="{2DA60FCB-0632-4327-8427-3DD57BD93D07}">
          <x14:formula1>
            <xm:f>Datos!$J$3:$K$3</xm:f>
          </x14:formula1>
          <xm:sqref>P19 P26 P33 P40 P47 P54</xm:sqref>
        </x14:dataValidation>
        <x14:dataValidation type="list" allowBlank="1" showErrorMessage="1" xr:uid="{DF23BC0B-3F8B-4375-911A-DA9EA3CC8FF5}">
          <x14:formula1>
            <xm:f>Datos!$J$7:$K$7</xm:f>
          </x14:formula1>
          <xm:sqref>P23 P30 P37 P44 P51 P58</xm:sqref>
        </x14:dataValidation>
        <x14:dataValidation type="list" allowBlank="1" showErrorMessage="1" xr:uid="{74699B61-19AB-425F-91BD-69221C6B2EE9}">
          <x14:formula1>
            <xm:f>Datos!$A$17:$A$18</xm:f>
          </x14:formula1>
          <xm:sqref>AC18</xm:sqref>
        </x14:dataValidation>
        <x14:dataValidation type="list" allowBlank="1" showErrorMessage="1" xr:uid="{FDB214A6-AF53-4B5E-95A6-94BEEA7DF8CE}">
          <x14:formula1>
            <xm:f>Datos!$I$19:$I$20</xm:f>
          </x14:formula1>
          <xm:sqref>W18</xm:sqref>
        </x14:dataValidation>
        <x14:dataValidation type="list" allowBlank="1" showErrorMessage="1" xr:uid="{575B0531-78D1-4C80-BFBD-AFB28FFDBFA4}">
          <x14:formula1>
            <xm:f>Datos!$I$14:$I$16</xm:f>
          </x14:formula1>
          <xm:sqref>S18 S25 S32 S39 S53 S46</xm:sqref>
        </x14:dataValidation>
        <x14:dataValidation type="list" allowBlank="1" showErrorMessage="1" xr:uid="{F3084A10-8439-42FF-AF26-F517E195323F}">
          <x14:formula1>
            <xm:f>Datos!$J$8:$L$8</xm:f>
          </x14:formula1>
          <xm:sqref>P24 P31 P38 P45 P52 P59</xm:sqref>
        </x14:dataValidation>
        <x14:dataValidation type="list" allowBlank="1" showErrorMessage="1" xr:uid="{9D26469E-57CC-493B-84F8-6A85F0A6F00A}">
          <x14:formula1>
            <xm:f>Datos!$J$6:$K$6</xm:f>
          </x14:formula1>
          <xm:sqref>P22 P57 P29 P43 P50 P36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504F6-43E4-4612-AAED-1EF5D318E488}">
  <sheetPr>
    <tabColor rgb="FF92D050"/>
  </sheetPr>
  <dimension ref="A1:AG995"/>
  <sheetViews>
    <sheetView showGridLines="0" tabSelected="1" topLeftCell="X1" zoomScale="90" zoomScaleNormal="90" workbookViewId="0">
      <selection activeCell="O16" sqref="O1:Q1048576"/>
    </sheetView>
  </sheetViews>
  <sheetFormatPr baseColWidth="10" defaultColWidth="14.44140625" defaultRowHeight="15" customHeight="1" x14ac:dyDescent="0.3"/>
  <cols>
    <col min="1" max="1" width="9.44140625" customWidth="1"/>
    <col min="2" max="4" width="32.5546875" customWidth="1"/>
    <col min="5" max="6" width="20.88671875" customWidth="1"/>
    <col min="7" max="7" width="20.88671875" hidden="1" customWidth="1"/>
    <col min="8" max="8" width="25.44140625" customWidth="1"/>
    <col min="9" max="9" width="34.44140625" customWidth="1"/>
    <col min="10" max="10" width="30.44140625" customWidth="1"/>
    <col min="11" max="11" width="40.44140625" customWidth="1"/>
    <col min="12" max="12" width="41.5546875" customWidth="1"/>
    <col min="13" max="13" width="35.33203125" customWidth="1"/>
    <col min="14" max="14" width="38.44140625" customWidth="1"/>
    <col min="15" max="15" width="53.6640625" customWidth="1"/>
    <col min="16" max="16" width="24.5546875" customWidth="1"/>
    <col min="17" max="17" width="11.44140625" customWidth="1"/>
    <col min="18" max="20" width="24.5546875" customWidth="1"/>
    <col min="21" max="21" width="19.6640625" customWidth="1"/>
    <col min="22" max="24" width="25.109375" customWidth="1"/>
    <col min="25" max="25" width="25.109375" hidden="1" customWidth="1"/>
    <col min="26" max="26" width="25.109375" customWidth="1"/>
    <col min="27" max="27" width="16.5546875" customWidth="1"/>
    <col min="28" max="29" width="33.44140625" customWidth="1"/>
    <col min="30" max="30" width="38.5546875" customWidth="1"/>
    <col min="31" max="31" width="25.44140625" customWidth="1"/>
    <col min="32" max="32" width="1.6640625" customWidth="1"/>
    <col min="33" max="33" width="11.44140625" customWidth="1"/>
  </cols>
  <sheetData>
    <row r="1" spans="1:33" ht="27" customHeight="1" x14ac:dyDescent="0.3">
      <c r="A1" s="155"/>
      <c r="B1" s="156"/>
      <c r="C1" s="161" t="s">
        <v>64</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7"/>
    </row>
    <row r="2" spans="1:33" ht="27" customHeight="1" thickBot="1" x14ac:dyDescent="0.35">
      <c r="A2" s="157"/>
      <c r="B2" s="158"/>
      <c r="C2" s="159"/>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7"/>
    </row>
    <row r="3" spans="1:33" ht="27" customHeight="1" x14ac:dyDescent="0.3">
      <c r="A3" s="157"/>
      <c r="B3" s="158"/>
      <c r="C3" s="161" t="s">
        <v>65</v>
      </c>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7"/>
    </row>
    <row r="4" spans="1:33" ht="27" customHeight="1" thickBot="1" x14ac:dyDescent="0.35">
      <c r="A4" s="159"/>
      <c r="B4" s="160"/>
      <c r="C4" s="159"/>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7"/>
    </row>
    <row r="5" spans="1:33" ht="27" customHeight="1" thickBot="1" x14ac:dyDescent="0.35">
      <c r="A5" s="18"/>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7"/>
    </row>
    <row r="6" spans="1:33" ht="36" customHeight="1" thickBot="1" x14ac:dyDescent="0.35">
      <c r="A6" s="164" t="s">
        <v>66</v>
      </c>
      <c r="B6" s="165"/>
      <c r="C6" s="20">
        <v>45616</v>
      </c>
      <c r="D6" s="21"/>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7"/>
    </row>
    <row r="7" spans="1:33" ht="17.25" customHeight="1" thickBot="1" x14ac:dyDescent="0.35">
      <c r="A7" s="22"/>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7"/>
    </row>
    <row r="8" spans="1:33" ht="59.25" customHeight="1" thickBot="1" x14ac:dyDescent="0.35">
      <c r="A8" s="166" t="s">
        <v>67</v>
      </c>
      <c r="B8" s="165"/>
      <c r="C8" s="167" t="s">
        <v>68</v>
      </c>
      <c r="D8" s="165"/>
      <c r="E8" s="165"/>
      <c r="F8" s="165"/>
      <c r="G8" s="165"/>
      <c r="H8" s="168"/>
      <c r="I8" s="19"/>
      <c r="J8" s="19"/>
      <c r="K8" s="19"/>
      <c r="L8" s="19"/>
      <c r="T8" s="19"/>
      <c r="U8" s="19"/>
      <c r="V8" s="19"/>
      <c r="W8" s="19"/>
      <c r="X8" s="19"/>
      <c r="Y8" s="19"/>
      <c r="Z8" s="19"/>
      <c r="AA8" s="19"/>
      <c r="AB8" s="19"/>
      <c r="AC8" s="19"/>
      <c r="AD8" s="19"/>
      <c r="AE8" s="19"/>
      <c r="AF8" s="19"/>
      <c r="AG8" s="17"/>
    </row>
    <row r="9" spans="1:33" ht="13.5" customHeight="1" thickBot="1" x14ac:dyDescent="0.35">
      <c r="A9" s="23"/>
      <c r="B9" s="24"/>
      <c r="C9" s="24"/>
      <c r="D9" s="24"/>
      <c r="E9" s="24"/>
      <c r="F9" s="24"/>
      <c r="G9" s="24"/>
      <c r="H9" s="24"/>
      <c r="I9" s="24"/>
      <c r="J9" s="24"/>
      <c r="K9" s="24"/>
      <c r="L9" s="24"/>
      <c r="M9" s="24"/>
      <c r="N9" s="24"/>
      <c r="O9" s="24"/>
      <c r="P9" s="24"/>
      <c r="Q9" s="24"/>
      <c r="R9" s="24"/>
      <c r="S9" s="24"/>
      <c r="T9" s="19"/>
      <c r="U9" s="19"/>
      <c r="V9" s="19"/>
      <c r="W9" s="19"/>
      <c r="X9" s="19"/>
      <c r="Y9" s="19"/>
      <c r="Z9" s="19"/>
      <c r="AA9" s="19"/>
      <c r="AB9" s="19"/>
      <c r="AC9" s="19"/>
      <c r="AD9" s="19"/>
      <c r="AE9" s="19"/>
      <c r="AF9" s="19"/>
      <c r="AG9" s="17"/>
    </row>
    <row r="10" spans="1:33" ht="59.25" customHeight="1" thickBot="1" x14ac:dyDescent="0.35">
      <c r="A10" s="166" t="s">
        <v>69</v>
      </c>
      <c r="B10" s="165"/>
      <c r="C10" s="169" t="s">
        <v>70</v>
      </c>
      <c r="D10" s="165"/>
      <c r="E10" s="165"/>
      <c r="F10" s="165"/>
      <c r="G10" s="165"/>
      <c r="H10" s="165"/>
      <c r="I10" s="168"/>
      <c r="J10" s="25"/>
      <c r="K10" s="25"/>
      <c r="L10" s="25"/>
      <c r="M10" s="25"/>
      <c r="N10" s="25"/>
      <c r="O10" s="19"/>
      <c r="P10" s="19"/>
      <c r="Q10" s="19"/>
      <c r="R10" s="19"/>
      <c r="S10" s="19"/>
      <c r="T10" s="19"/>
      <c r="U10" s="19"/>
      <c r="V10" s="19"/>
      <c r="W10" s="19"/>
      <c r="X10" s="19"/>
      <c r="Y10" s="19"/>
      <c r="Z10" s="19"/>
      <c r="AA10" s="19"/>
      <c r="AB10" s="19"/>
      <c r="AC10" s="19"/>
      <c r="AD10" s="19"/>
      <c r="AE10" s="19"/>
      <c r="AF10" s="19"/>
      <c r="AG10" s="17"/>
    </row>
    <row r="11" spans="1:33" ht="59.25" customHeight="1" thickBot="1" x14ac:dyDescent="0.35">
      <c r="A11" s="166" t="s">
        <v>71</v>
      </c>
      <c r="B11" s="165"/>
      <c r="C11" s="169" t="s">
        <v>72</v>
      </c>
      <c r="D11" s="165"/>
      <c r="E11" s="165"/>
      <c r="F11" s="165"/>
      <c r="G11" s="165"/>
      <c r="H11" s="165"/>
      <c r="I11" s="168"/>
      <c r="J11" s="25"/>
      <c r="K11" s="25"/>
      <c r="L11" s="25"/>
      <c r="M11" s="25"/>
      <c r="N11" s="25"/>
      <c r="O11" s="19"/>
      <c r="P11" s="19"/>
      <c r="Q11" s="19"/>
      <c r="R11" s="19"/>
      <c r="S11" s="19"/>
      <c r="T11" s="19"/>
      <c r="U11" s="19"/>
      <c r="V11" s="19"/>
      <c r="W11" s="19"/>
      <c r="X11" s="19"/>
      <c r="Y11" s="19"/>
      <c r="Z11" s="19"/>
      <c r="AA11" s="19"/>
      <c r="AB11" s="19"/>
      <c r="AC11" s="19"/>
      <c r="AD11" s="19"/>
      <c r="AE11" s="19"/>
      <c r="AF11" s="19"/>
      <c r="AG11" s="17"/>
    </row>
    <row r="12" spans="1:33" ht="15.75" customHeight="1" x14ac:dyDescent="0.3">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7"/>
    </row>
    <row r="13" spans="1:33" ht="15.75" customHeight="1" thickBot="1" x14ac:dyDescent="0.35">
      <c r="A13" s="26"/>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7"/>
    </row>
    <row r="14" spans="1:33" ht="14.4" x14ac:dyDescent="0.3">
      <c r="A14" s="202" t="s">
        <v>73</v>
      </c>
      <c r="B14" s="203"/>
      <c r="C14" s="203"/>
      <c r="D14" s="204"/>
      <c r="E14" s="202" t="s">
        <v>74</v>
      </c>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4"/>
      <c r="AF14" s="27"/>
      <c r="AG14" s="17"/>
    </row>
    <row r="15" spans="1:33" ht="14.4" x14ac:dyDescent="0.3">
      <c r="A15" s="205" t="s">
        <v>75</v>
      </c>
      <c r="B15" s="199" t="s">
        <v>76</v>
      </c>
      <c r="C15" s="199" t="s">
        <v>77</v>
      </c>
      <c r="D15" s="209" t="s">
        <v>78</v>
      </c>
      <c r="E15" s="211" t="s">
        <v>79</v>
      </c>
      <c r="F15" s="195"/>
      <c r="G15" s="195"/>
      <c r="H15" s="212"/>
      <c r="I15" s="194" t="s">
        <v>80</v>
      </c>
      <c r="J15" s="195"/>
      <c r="K15" s="195"/>
      <c r="L15" s="195"/>
      <c r="M15" s="195"/>
      <c r="N15" s="195"/>
      <c r="O15" s="195"/>
      <c r="P15" s="195"/>
      <c r="Q15" s="195"/>
      <c r="R15" s="195"/>
      <c r="S15" s="195"/>
      <c r="T15" s="195"/>
      <c r="U15" s="195"/>
      <c r="V15" s="195"/>
      <c r="W15" s="195"/>
      <c r="X15" s="79"/>
      <c r="Y15" s="79"/>
      <c r="Z15" s="194" t="s">
        <v>81</v>
      </c>
      <c r="AA15" s="195"/>
      <c r="AB15" s="195"/>
      <c r="AC15" s="195"/>
      <c r="AD15" s="195"/>
      <c r="AE15" s="196"/>
      <c r="AF15" s="27"/>
      <c r="AG15" s="28"/>
    </row>
    <row r="16" spans="1:33" ht="32.25" customHeight="1" x14ac:dyDescent="0.3">
      <c r="A16" s="206"/>
      <c r="B16" s="207"/>
      <c r="C16" s="207"/>
      <c r="D16" s="210"/>
      <c r="E16" s="213" t="s">
        <v>82</v>
      </c>
      <c r="F16" s="214"/>
      <c r="G16" s="214"/>
      <c r="H16" s="215"/>
      <c r="I16" s="199" t="s">
        <v>83</v>
      </c>
      <c r="J16" s="199" t="s">
        <v>84</v>
      </c>
      <c r="K16" s="199" t="s">
        <v>85</v>
      </c>
      <c r="L16" s="199" t="s">
        <v>86</v>
      </c>
      <c r="M16" s="199" t="s">
        <v>87</v>
      </c>
      <c r="N16" s="199" t="s">
        <v>88</v>
      </c>
      <c r="O16" s="197" t="s">
        <v>89</v>
      </c>
      <c r="P16" s="197" t="s">
        <v>90</v>
      </c>
      <c r="Q16" s="197" t="s">
        <v>91</v>
      </c>
      <c r="R16" s="199" t="s">
        <v>92</v>
      </c>
      <c r="S16" s="200" t="s">
        <v>93</v>
      </c>
      <c r="T16" s="199" t="s">
        <v>94</v>
      </c>
      <c r="U16" s="199" t="s">
        <v>95</v>
      </c>
      <c r="V16" s="199" t="s">
        <v>96</v>
      </c>
      <c r="W16" s="199" t="s">
        <v>97</v>
      </c>
      <c r="X16" s="199" t="s">
        <v>98</v>
      </c>
      <c r="Y16" s="80"/>
      <c r="Z16" s="200" t="s">
        <v>99</v>
      </c>
      <c r="AA16" s="199" t="s">
        <v>100</v>
      </c>
      <c r="AB16" s="124" t="s">
        <v>101</v>
      </c>
      <c r="AC16" s="124" t="s">
        <v>55</v>
      </c>
      <c r="AD16" s="208" t="s">
        <v>102</v>
      </c>
      <c r="AE16" s="196"/>
      <c r="AF16" s="29"/>
      <c r="AG16" s="28"/>
    </row>
    <row r="17" spans="1:33" ht="102" customHeight="1" thickBot="1" x14ac:dyDescent="0.35">
      <c r="A17" s="206"/>
      <c r="B17" s="207"/>
      <c r="C17" s="207"/>
      <c r="D17" s="210"/>
      <c r="E17" s="81" t="s">
        <v>0</v>
      </c>
      <c r="F17" s="80" t="s">
        <v>1</v>
      </c>
      <c r="G17" s="82"/>
      <c r="H17" s="83" t="s">
        <v>103</v>
      </c>
      <c r="I17" s="198"/>
      <c r="J17" s="198"/>
      <c r="K17" s="198"/>
      <c r="L17" s="198"/>
      <c r="M17" s="198"/>
      <c r="N17" s="198"/>
      <c r="O17" s="198"/>
      <c r="P17" s="198"/>
      <c r="Q17" s="198"/>
      <c r="R17" s="198"/>
      <c r="S17" s="198"/>
      <c r="T17" s="198"/>
      <c r="U17" s="198"/>
      <c r="V17" s="198"/>
      <c r="W17" s="198"/>
      <c r="X17" s="198"/>
      <c r="Y17" s="84"/>
      <c r="Z17" s="198"/>
      <c r="AA17" s="198"/>
      <c r="AB17" s="198"/>
      <c r="AC17" s="125"/>
      <c r="AD17" s="85" t="s">
        <v>104</v>
      </c>
      <c r="AE17" s="86" t="s">
        <v>105</v>
      </c>
      <c r="AF17" s="29"/>
      <c r="AG17" s="28"/>
    </row>
    <row r="18" spans="1:33" ht="51" customHeight="1" x14ac:dyDescent="0.3">
      <c r="A18" s="179">
        <v>4</v>
      </c>
      <c r="B18" s="178" t="s">
        <v>194</v>
      </c>
      <c r="C18" s="178" t="s">
        <v>195</v>
      </c>
      <c r="D18" s="219" t="s">
        <v>196</v>
      </c>
      <c r="E18" s="187" t="s">
        <v>6</v>
      </c>
      <c r="F18" s="121" t="s">
        <v>7</v>
      </c>
      <c r="G18" s="104" t="str">
        <f>+CONCATENATE(E18," - ",F18)</f>
        <v>MUY BAJA - MODERADO</v>
      </c>
      <c r="H18" s="107" t="str">
        <f>+VLOOKUP(G18,Datos!D3:E17,2,FALSE)</f>
        <v>MODERADO</v>
      </c>
      <c r="I18" s="175" t="s">
        <v>197</v>
      </c>
      <c r="J18" s="175" t="s">
        <v>198</v>
      </c>
      <c r="K18" s="175" t="s">
        <v>199</v>
      </c>
      <c r="L18" s="175" t="s">
        <v>200</v>
      </c>
      <c r="M18" s="175" t="s">
        <v>201</v>
      </c>
      <c r="N18" s="175" t="s">
        <v>202</v>
      </c>
      <c r="O18" s="30" t="s">
        <v>3</v>
      </c>
      <c r="P18" s="31" t="s">
        <v>4</v>
      </c>
      <c r="Q18" s="32">
        <f>IF(P18="ASIGNADO",15,IF(P18="NO ASIGNADO",0,"0"))</f>
        <v>15</v>
      </c>
      <c r="R18" s="110">
        <f>SUM(Q18:Q24)</f>
        <v>100</v>
      </c>
      <c r="S18" s="112" t="s">
        <v>115</v>
      </c>
      <c r="T18" s="113">
        <f>IF(T21="DÉBIL",0,IF(T21="MODERADO",50,IF(T21="FUERTE",100,"")))</f>
        <v>100</v>
      </c>
      <c r="U18" s="101" t="str">
        <f>IF(AND(R21="FUERTE",S18="FUERTE (SIEMPRE SE EJECUTA)"),"NO","SÍ")</f>
        <v>NO</v>
      </c>
      <c r="V18" s="145" t="str" cm="1">
        <f t="array" ref="V18">_xlfn.IFS(AVERAGE(T18,T25,T32,T39,T46,T53)=100,"FUERTE",AVERAGE(T18,T25,T32,T39,T46,T53)&lt;50,"DÉBIL",AVERAGE(T18,T25,T32,T39,T46,T53)&gt;=50,"MODERADO")</f>
        <v>FUERTE</v>
      </c>
      <c r="W18" s="201" t="s">
        <v>62</v>
      </c>
      <c r="X18" s="145" t="str">
        <f>IF(AND(E18="MUY BAJA",W21=2),"MUY BAJA",IF(AND(E18="BAJA",W21=2),"MUY BAJA",IF(AND(E18="MEDIA",W21=2),"MUY BAJA",IF(AND(E18="ALTA",W21=2),"BAJA",IF(AND(E18="MUY ALTA",W21=2),"MEDIA",IF(AND(E18="MUY BAJA",W21=1),"MUY BAJA",IF(AND(E18="BAJA",W21=1),"MUY BAJA",IF(AND(E18="MEDIA",W21=1),"BAJA",IF(AND(E18="ALTA",W21=1),"MEDIA",IF(AND(E18="MUY ALTA",W21=1),"ALTA",E18))))))))))</f>
        <v>MUY BAJA</v>
      </c>
      <c r="Y18" s="104" t="str">
        <f>+CONCATENATE(X18," - ",F18)</f>
        <v>MUY BAJA - MODERADO</v>
      </c>
      <c r="Z18" s="107" t="str">
        <f>+VLOOKUP(Y18,Datos!$D$3:$E$17,2,FALSE)</f>
        <v>MODERADO</v>
      </c>
      <c r="AA18" s="121" t="s">
        <v>45</v>
      </c>
      <c r="AB18" s="126" t="s">
        <v>203</v>
      </c>
      <c r="AC18" s="129" t="s">
        <v>58</v>
      </c>
      <c r="AD18" s="191" t="s">
        <v>204</v>
      </c>
      <c r="AE18" s="188" t="s">
        <v>205</v>
      </c>
      <c r="AF18" s="33"/>
      <c r="AG18" s="17"/>
    </row>
    <row r="19" spans="1:33" ht="62.25" customHeight="1" x14ac:dyDescent="0.3">
      <c r="A19" s="133"/>
      <c r="B19" s="192"/>
      <c r="C19" s="192"/>
      <c r="D19" s="189"/>
      <c r="E19" s="133"/>
      <c r="F19" s="102"/>
      <c r="G19" s="102"/>
      <c r="H19" s="102"/>
      <c r="I19" s="176"/>
      <c r="J19" s="176"/>
      <c r="K19" s="176"/>
      <c r="L19" s="176"/>
      <c r="M19" s="176"/>
      <c r="N19" s="176"/>
      <c r="O19" s="34" t="s">
        <v>9</v>
      </c>
      <c r="P19" s="35" t="s">
        <v>10</v>
      </c>
      <c r="Q19" s="36">
        <f>IF(P19="ADECUADO",15,IF(P19="INADECUADO",0,"0"))</f>
        <v>15</v>
      </c>
      <c r="R19" s="111"/>
      <c r="S19" s="102"/>
      <c r="T19" s="102"/>
      <c r="U19" s="102"/>
      <c r="V19" s="146"/>
      <c r="W19" s="114"/>
      <c r="X19" s="146"/>
      <c r="Y19" s="105"/>
      <c r="Z19" s="108"/>
      <c r="AA19" s="122"/>
      <c r="AB19" s="127"/>
      <c r="AC19" s="130"/>
      <c r="AD19" s="192"/>
      <c r="AE19" s="189"/>
      <c r="AF19" s="33"/>
      <c r="AG19" s="17"/>
    </row>
    <row r="20" spans="1:33" ht="75.75" customHeight="1" x14ac:dyDescent="0.3">
      <c r="A20" s="133"/>
      <c r="B20" s="192"/>
      <c r="C20" s="192"/>
      <c r="D20" s="189"/>
      <c r="E20" s="133"/>
      <c r="F20" s="102"/>
      <c r="G20" s="102"/>
      <c r="H20" s="102"/>
      <c r="I20" s="176"/>
      <c r="J20" s="176"/>
      <c r="K20" s="176"/>
      <c r="L20" s="176"/>
      <c r="M20" s="176"/>
      <c r="N20" s="176"/>
      <c r="O20" s="37" t="s">
        <v>16</v>
      </c>
      <c r="P20" s="35" t="s">
        <v>17</v>
      </c>
      <c r="Q20" s="36">
        <f>IF(P20="OPORTUNA",15,IF(P20="INOPORTUNA",0,"0"))</f>
        <v>15</v>
      </c>
      <c r="R20" s="111"/>
      <c r="S20" s="102"/>
      <c r="T20" s="114"/>
      <c r="U20" s="102"/>
      <c r="V20" s="146"/>
      <c r="W20" s="38" t="s">
        <v>119</v>
      </c>
      <c r="X20" s="146"/>
      <c r="Y20" s="105"/>
      <c r="Z20" s="108"/>
      <c r="AA20" s="122"/>
      <c r="AB20" s="127"/>
      <c r="AC20" s="130"/>
      <c r="AD20" s="192"/>
      <c r="AE20" s="189"/>
      <c r="AF20" s="33"/>
      <c r="AG20" s="17"/>
    </row>
    <row r="21" spans="1:33" ht="90.75" customHeight="1" x14ac:dyDescent="0.3">
      <c r="A21" s="133"/>
      <c r="B21" s="192"/>
      <c r="C21" s="192"/>
      <c r="D21" s="189"/>
      <c r="E21" s="133"/>
      <c r="F21" s="102"/>
      <c r="G21" s="102"/>
      <c r="H21" s="102"/>
      <c r="I21" s="176"/>
      <c r="J21" s="176"/>
      <c r="K21" s="176"/>
      <c r="L21" s="176"/>
      <c r="M21" s="176"/>
      <c r="N21" s="176"/>
      <c r="O21" s="34" t="s">
        <v>23</v>
      </c>
      <c r="P21" s="35" t="s">
        <v>24</v>
      </c>
      <c r="Q21" s="36">
        <f>IF(P21="PREVENIR",15,IF(P21="DETECTAR",10,IF(P21="NO ES UN CONTROL",0,"0")))</f>
        <v>15</v>
      </c>
      <c r="R21" s="119" t="str">
        <f>IF(R18&lt;86,"DÉBIL",IF(R18&lt;96,"MODERADO",IF(R18&lt;101,"FUERTE","")))</f>
        <v>FUERTE</v>
      </c>
      <c r="S21" s="102"/>
      <c r="T21" s="115" t="str">
        <f>IF(AND(R21="FUERTE",S18="FUERTE (SIEMPRE SE EJECUTA)"),"FUERTE",IF(OR(R21="DÉBIL",S18="DÉBIL (NO SE EJECUTA)"),"DÉBIL",IF(OR(R21="MODERADO",S18="MODERADO (ALGUNAS VECES)"),"MODERADO")))</f>
        <v>FUERTE</v>
      </c>
      <c r="U21" s="102"/>
      <c r="V21" s="146"/>
      <c r="W21" s="152">
        <f>IF(AND($V$18="FUERTE",$W$18="DIRECTAMENTE"),2,IF(AND($V$18="FUERTE",$W$18="DIRECTAMENTE"),2,IF(AND($V$18="FUERTE",$W$18="DIRECTAMENTE"),2,IF(AND($V$18="FUERTE",$W$18="NO DISMINUYE"),0,IF(AND($V$18="MODERADO",$W$18="DIRECTAMENTE"),1,IF(AND($V$18="MODERADO",$W$18="DIRECTAMENTE"),1,IF(AND($V$18="MODERADO",$W$18="DIRECTAMENTE"),1,IF(AND($V$18="MODERADO",$W$18="NO DISMINUYE"),0,"N/A"))))))))</f>
        <v>2</v>
      </c>
      <c r="X21" s="146"/>
      <c r="Y21" s="105"/>
      <c r="Z21" s="108"/>
      <c r="AA21" s="122"/>
      <c r="AB21" s="127"/>
      <c r="AC21" s="130"/>
      <c r="AD21" s="192"/>
      <c r="AE21" s="138" t="s">
        <v>120</v>
      </c>
      <c r="AF21" s="39"/>
      <c r="AG21" s="17"/>
    </row>
    <row r="22" spans="1:33" ht="111" customHeight="1" x14ac:dyDescent="0.3">
      <c r="A22" s="133"/>
      <c r="B22" s="192"/>
      <c r="C22" s="192"/>
      <c r="D22" s="189"/>
      <c r="E22" s="133"/>
      <c r="F22" s="102"/>
      <c r="G22" s="102"/>
      <c r="H22" s="102"/>
      <c r="I22" s="176"/>
      <c r="J22" s="176"/>
      <c r="K22" s="176"/>
      <c r="L22" s="176"/>
      <c r="M22" s="176"/>
      <c r="N22" s="176"/>
      <c r="O22" s="34" t="s">
        <v>29</v>
      </c>
      <c r="P22" s="35" t="s">
        <v>30</v>
      </c>
      <c r="Q22" s="36">
        <f>IF(P22="CONFIABLE",15,IF(P22="NO CONFIABLE",0,"0"))</f>
        <v>15</v>
      </c>
      <c r="R22" s="111"/>
      <c r="S22" s="102"/>
      <c r="T22" s="102"/>
      <c r="U22" s="102"/>
      <c r="V22" s="146"/>
      <c r="W22" s="153"/>
      <c r="X22" s="146"/>
      <c r="Y22" s="105"/>
      <c r="Z22" s="108"/>
      <c r="AA22" s="122"/>
      <c r="AB22" s="127"/>
      <c r="AC22" s="130"/>
      <c r="AD22" s="192"/>
      <c r="AE22" s="137"/>
      <c r="AF22" s="39"/>
      <c r="AG22" s="17"/>
    </row>
    <row r="23" spans="1:33" ht="84" customHeight="1" x14ac:dyDescent="0.3">
      <c r="A23" s="133"/>
      <c r="B23" s="192"/>
      <c r="C23" s="192"/>
      <c r="D23" s="189"/>
      <c r="E23" s="133"/>
      <c r="F23" s="102"/>
      <c r="G23" s="102"/>
      <c r="H23" s="102"/>
      <c r="I23" s="176"/>
      <c r="J23" s="176"/>
      <c r="K23" s="176"/>
      <c r="L23" s="176"/>
      <c r="M23" s="176"/>
      <c r="N23" s="176"/>
      <c r="O23" s="34" t="s">
        <v>34</v>
      </c>
      <c r="P23" s="35" t="s">
        <v>35</v>
      </c>
      <c r="Q23" s="36">
        <f>IF(P23="SE INVESTIGAN Y SE RESUELVEN OPORTUNAMENTE",15,IF(P23="NO SE INVESTIGAN Y SE RESUELVEN OPORTUNAMENTE",0,"0"))</f>
        <v>15</v>
      </c>
      <c r="R23" s="111"/>
      <c r="S23" s="102"/>
      <c r="T23" s="102"/>
      <c r="U23" s="102"/>
      <c r="V23" s="146"/>
      <c r="W23" s="153"/>
      <c r="X23" s="146"/>
      <c r="Y23" s="105"/>
      <c r="Z23" s="108"/>
      <c r="AA23" s="122"/>
      <c r="AB23" s="127"/>
      <c r="AC23" s="130"/>
      <c r="AD23" s="192"/>
      <c r="AE23" s="188" t="s">
        <v>206</v>
      </c>
      <c r="AF23" s="33"/>
      <c r="AG23" s="17"/>
    </row>
    <row r="24" spans="1:33" ht="80.25" customHeight="1" thickBot="1" x14ac:dyDescent="0.35">
      <c r="A24" s="133"/>
      <c r="B24" s="192"/>
      <c r="C24" s="192"/>
      <c r="D24" s="189"/>
      <c r="E24" s="133"/>
      <c r="F24" s="102"/>
      <c r="G24" s="102"/>
      <c r="H24" s="102"/>
      <c r="I24" s="177"/>
      <c r="J24" s="177"/>
      <c r="K24" s="177"/>
      <c r="L24" s="177"/>
      <c r="M24" s="177"/>
      <c r="N24" s="177"/>
      <c r="O24" s="40" t="s">
        <v>38</v>
      </c>
      <c r="P24" s="41" t="s">
        <v>39</v>
      </c>
      <c r="Q24" s="42">
        <f>IF(P24="COMPLETA",10,IF(P24="INCOMPLETA",5,IF(P24="NO EXISTE",0,"0")))</f>
        <v>10</v>
      </c>
      <c r="R24" s="120"/>
      <c r="S24" s="103"/>
      <c r="T24" s="103"/>
      <c r="U24" s="103"/>
      <c r="V24" s="146"/>
      <c r="W24" s="153"/>
      <c r="X24" s="146"/>
      <c r="Y24" s="105"/>
      <c r="Z24" s="108"/>
      <c r="AA24" s="122"/>
      <c r="AB24" s="127"/>
      <c r="AC24" s="130"/>
      <c r="AD24" s="193"/>
      <c r="AE24" s="190"/>
      <c r="AF24" s="33"/>
      <c r="AG24" s="17"/>
    </row>
    <row r="25" spans="1:33" ht="38.25" hidden="1" customHeight="1" thickBot="1" x14ac:dyDescent="0.35">
      <c r="A25" s="133"/>
      <c r="B25" s="192"/>
      <c r="C25" s="192"/>
      <c r="D25" s="189"/>
      <c r="E25" s="133"/>
      <c r="F25" s="102"/>
      <c r="G25" s="102"/>
      <c r="H25" s="102"/>
      <c r="I25" s="216"/>
      <c r="J25" s="216"/>
      <c r="K25" s="216"/>
      <c r="L25" s="216"/>
      <c r="M25" s="216"/>
      <c r="N25" s="216"/>
      <c r="O25" s="30" t="s">
        <v>3</v>
      </c>
      <c r="P25" s="31" t="s">
        <v>4</v>
      </c>
      <c r="Q25" s="32">
        <f>IF(P25="ASIGNADO",15,IF(P25="NO ASIGNADO",0,"0"))</f>
        <v>15</v>
      </c>
      <c r="R25" s="116">
        <f>SUM(Q25:Q31)</f>
        <v>100</v>
      </c>
      <c r="S25" s="118" t="s">
        <v>115</v>
      </c>
      <c r="T25" s="113">
        <f>IF(T28="DÉBIL",0,IF(T28="MODERADO",50,IF(T28="FUERTE",100,"")))</f>
        <v>100</v>
      </c>
      <c r="U25" s="101" t="str">
        <f>IF(AND(R28="FUERTE",S25="FUERTE (SIEMPRE SE EJECUTA)"),"NO","SÍ")</f>
        <v>NO</v>
      </c>
      <c r="V25" s="146"/>
      <c r="W25" s="153"/>
      <c r="X25" s="146"/>
      <c r="Y25" s="105"/>
      <c r="Z25" s="108"/>
      <c r="AA25" s="122"/>
      <c r="AB25" s="127"/>
      <c r="AC25" s="130"/>
      <c r="AD25" s="181"/>
      <c r="AE25" s="170"/>
      <c r="AF25" s="33"/>
      <c r="AG25" s="17"/>
    </row>
    <row r="26" spans="1:33" ht="55.5" hidden="1" customHeight="1" x14ac:dyDescent="0.3">
      <c r="A26" s="133"/>
      <c r="B26" s="192"/>
      <c r="C26" s="192"/>
      <c r="D26" s="189"/>
      <c r="E26" s="133"/>
      <c r="F26" s="102"/>
      <c r="G26" s="102"/>
      <c r="H26" s="102"/>
      <c r="I26" s="217"/>
      <c r="J26" s="217"/>
      <c r="K26" s="217"/>
      <c r="L26" s="217"/>
      <c r="M26" s="217"/>
      <c r="N26" s="217"/>
      <c r="O26" s="34" t="s">
        <v>9</v>
      </c>
      <c r="P26" s="35" t="s">
        <v>129</v>
      </c>
      <c r="Q26" s="36">
        <f>IF(P26="ADECUADO",15,IF(P26="INADECUADO",0,"0"))</f>
        <v>15</v>
      </c>
      <c r="R26" s="111"/>
      <c r="S26" s="102"/>
      <c r="T26" s="102"/>
      <c r="U26" s="102"/>
      <c r="V26" s="146"/>
      <c r="W26" s="153"/>
      <c r="X26" s="146"/>
      <c r="Y26" s="105"/>
      <c r="Z26" s="108"/>
      <c r="AA26" s="122"/>
      <c r="AB26" s="127"/>
      <c r="AC26" s="130"/>
      <c r="AD26" s="182"/>
      <c r="AE26" s="171"/>
      <c r="AF26" s="33"/>
      <c r="AG26" s="17"/>
    </row>
    <row r="27" spans="1:33" ht="85.5" hidden="1" customHeight="1" x14ac:dyDescent="0.3">
      <c r="A27" s="133"/>
      <c r="B27" s="192"/>
      <c r="C27" s="192"/>
      <c r="D27" s="189"/>
      <c r="E27" s="133"/>
      <c r="F27" s="102"/>
      <c r="G27" s="102"/>
      <c r="H27" s="102"/>
      <c r="I27" s="217"/>
      <c r="J27" s="217"/>
      <c r="K27" s="217"/>
      <c r="L27" s="217"/>
      <c r="M27" s="217"/>
      <c r="N27" s="217"/>
      <c r="O27" s="37" t="s">
        <v>16</v>
      </c>
      <c r="P27" s="35" t="s">
        <v>17</v>
      </c>
      <c r="Q27" s="36">
        <f>IF(P27="OPORTUNA",15,IF(P27="INOPORTUNA",0,"0"))</f>
        <v>15</v>
      </c>
      <c r="R27" s="117"/>
      <c r="S27" s="102"/>
      <c r="T27" s="114"/>
      <c r="U27" s="102"/>
      <c r="V27" s="146"/>
      <c r="W27" s="153"/>
      <c r="X27" s="146"/>
      <c r="Y27" s="105"/>
      <c r="Z27" s="108"/>
      <c r="AA27" s="122"/>
      <c r="AB27" s="127"/>
      <c r="AC27" s="130"/>
      <c r="AD27" s="182"/>
      <c r="AE27" s="172"/>
      <c r="AF27" s="33"/>
      <c r="AG27" s="17"/>
    </row>
    <row r="28" spans="1:33" ht="96.75" hidden="1" customHeight="1" x14ac:dyDescent="0.3">
      <c r="A28" s="133"/>
      <c r="B28" s="192"/>
      <c r="C28" s="192"/>
      <c r="D28" s="189"/>
      <c r="E28" s="133"/>
      <c r="F28" s="102"/>
      <c r="G28" s="102"/>
      <c r="H28" s="102"/>
      <c r="I28" s="217"/>
      <c r="J28" s="217"/>
      <c r="K28" s="217"/>
      <c r="L28" s="217"/>
      <c r="M28" s="217"/>
      <c r="N28" s="217"/>
      <c r="O28" s="34" t="s">
        <v>23</v>
      </c>
      <c r="P28" s="35" t="s">
        <v>24</v>
      </c>
      <c r="Q28" s="36">
        <f>IF(P28="PREVENIR",15,IF(P28="DETECTAR",10,IF(P28="NO ES UN CONTROL",0,"0")))</f>
        <v>15</v>
      </c>
      <c r="R28" s="119" t="str">
        <f>IF(R25&lt;86,"DÉBIL",IF(R25&lt;96,"MODERADO",IF(R25&lt;101,"FUERTE","")))</f>
        <v>FUERTE</v>
      </c>
      <c r="S28" s="102"/>
      <c r="T28" s="115" t="str">
        <f>IF(AND(R28="FUERTE",S25="FUERTE (SIEMPRE SE EJECUTA)"),"FUERTE",IF(OR(R28="DÉBIL",S25="DÉBIL (NO SE EJECUTA)"),"DÉBIL",IF(OR(R28="MODERADO",S25="MODERADO (ALGUNAS VECES)"),"MODERADO")))</f>
        <v>FUERTE</v>
      </c>
      <c r="U28" s="102"/>
      <c r="V28" s="146"/>
      <c r="W28" s="153"/>
      <c r="X28" s="146"/>
      <c r="Y28" s="105"/>
      <c r="Z28" s="108"/>
      <c r="AA28" s="122"/>
      <c r="AB28" s="127"/>
      <c r="AC28" s="130"/>
      <c r="AD28" s="182"/>
      <c r="AE28" s="138" t="s">
        <v>120</v>
      </c>
      <c r="AF28" s="39"/>
      <c r="AG28" s="17"/>
    </row>
    <row r="29" spans="1:33" ht="69.75" hidden="1" customHeight="1" x14ac:dyDescent="0.3">
      <c r="A29" s="133"/>
      <c r="B29" s="192"/>
      <c r="C29" s="192"/>
      <c r="D29" s="189"/>
      <c r="E29" s="133"/>
      <c r="F29" s="102"/>
      <c r="G29" s="102"/>
      <c r="H29" s="102"/>
      <c r="I29" s="217"/>
      <c r="J29" s="217"/>
      <c r="K29" s="217"/>
      <c r="L29" s="217"/>
      <c r="M29" s="217"/>
      <c r="N29" s="217"/>
      <c r="O29" s="34" t="s">
        <v>29</v>
      </c>
      <c r="P29" s="35" t="s">
        <v>30</v>
      </c>
      <c r="Q29" s="36">
        <f>IF(P29="CONFIABLE",15,IF(P29="NO CONFIABLE",0,"0"))</f>
        <v>15</v>
      </c>
      <c r="R29" s="111"/>
      <c r="S29" s="102"/>
      <c r="T29" s="102"/>
      <c r="U29" s="102"/>
      <c r="V29" s="146"/>
      <c r="W29" s="153"/>
      <c r="X29" s="146"/>
      <c r="Y29" s="105"/>
      <c r="Z29" s="108"/>
      <c r="AA29" s="122"/>
      <c r="AB29" s="127"/>
      <c r="AC29" s="130"/>
      <c r="AD29" s="182"/>
      <c r="AE29" s="137"/>
      <c r="AF29" s="39"/>
      <c r="AG29" s="17"/>
    </row>
    <row r="30" spans="1:33" ht="86.25" hidden="1" customHeight="1" x14ac:dyDescent="0.3">
      <c r="A30" s="133"/>
      <c r="B30" s="192"/>
      <c r="C30" s="192"/>
      <c r="D30" s="189"/>
      <c r="E30" s="133"/>
      <c r="F30" s="102"/>
      <c r="G30" s="102"/>
      <c r="H30" s="102"/>
      <c r="I30" s="217"/>
      <c r="J30" s="217"/>
      <c r="K30" s="217"/>
      <c r="L30" s="217"/>
      <c r="M30" s="217"/>
      <c r="N30" s="217"/>
      <c r="O30" s="34" t="s">
        <v>34</v>
      </c>
      <c r="P30" s="35" t="s">
        <v>35</v>
      </c>
      <c r="Q30" s="36">
        <f>IF(P30="SE INVESTIGAN Y SE RESUELVEN OPORTUNAMENTE",15,IF(P30="NO SE INVESTIGAN Y SE RESUELVEN OPORTUNAMENTE",0,"0"))</f>
        <v>15</v>
      </c>
      <c r="R30" s="111"/>
      <c r="S30" s="102"/>
      <c r="T30" s="102"/>
      <c r="U30" s="102"/>
      <c r="V30" s="146"/>
      <c r="W30" s="153"/>
      <c r="X30" s="146"/>
      <c r="Y30" s="105"/>
      <c r="Z30" s="108"/>
      <c r="AA30" s="122"/>
      <c r="AB30" s="127"/>
      <c r="AC30" s="130"/>
      <c r="AD30" s="182"/>
      <c r="AE30" s="139"/>
      <c r="AF30" s="33"/>
      <c r="AG30" s="17"/>
    </row>
    <row r="31" spans="1:33" ht="69.75" hidden="1" customHeight="1" x14ac:dyDescent="0.3">
      <c r="A31" s="133"/>
      <c r="B31" s="192"/>
      <c r="C31" s="192"/>
      <c r="D31" s="189"/>
      <c r="E31" s="133"/>
      <c r="F31" s="102"/>
      <c r="G31" s="102"/>
      <c r="H31" s="102"/>
      <c r="I31" s="218"/>
      <c r="J31" s="218"/>
      <c r="K31" s="218"/>
      <c r="L31" s="218"/>
      <c r="M31" s="218"/>
      <c r="N31" s="218"/>
      <c r="O31" s="40" t="s">
        <v>38</v>
      </c>
      <c r="P31" s="41" t="s">
        <v>132</v>
      </c>
      <c r="Q31" s="42">
        <f>IF(P31="COMPLETA",10,IF(P31="INCOMPLETA",5,IF(P31="NO EXISTE",0,"0")))</f>
        <v>10</v>
      </c>
      <c r="R31" s="120"/>
      <c r="S31" s="103"/>
      <c r="T31" s="103"/>
      <c r="U31" s="103"/>
      <c r="V31" s="146"/>
      <c r="W31" s="153"/>
      <c r="X31" s="146"/>
      <c r="Y31" s="105"/>
      <c r="Z31" s="108"/>
      <c r="AA31" s="122"/>
      <c r="AB31" s="127"/>
      <c r="AC31" s="130"/>
      <c r="AD31" s="183"/>
      <c r="AE31" s="140"/>
      <c r="AF31" s="33"/>
      <c r="AG31" s="17"/>
    </row>
    <row r="32" spans="1:33" ht="38.25" hidden="1" customHeight="1" x14ac:dyDescent="0.3">
      <c r="A32" s="133"/>
      <c r="B32" s="192"/>
      <c r="C32" s="192"/>
      <c r="D32" s="189"/>
      <c r="E32" s="133"/>
      <c r="F32" s="102"/>
      <c r="G32" s="102"/>
      <c r="H32" s="102"/>
      <c r="I32" s="220"/>
      <c r="J32" s="220"/>
      <c r="K32" s="220"/>
      <c r="L32" s="220"/>
      <c r="M32" s="144"/>
      <c r="N32" s="216"/>
      <c r="O32" s="30" t="s">
        <v>3</v>
      </c>
      <c r="P32" s="31" t="s">
        <v>4</v>
      </c>
      <c r="Q32" s="32">
        <f>IF(P32="ASIGNADO",15,IF(P32="NO ASIGNADO",0,"0"))</f>
        <v>15</v>
      </c>
      <c r="R32" s="116">
        <f>SUM(Q32:Q38)</f>
        <v>100</v>
      </c>
      <c r="S32" s="118" t="s">
        <v>115</v>
      </c>
      <c r="T32" s="113">
        <f>IF(T35="DÉBIL",0,IF(T35="MODERADO",50,IF(T35="FUERTE",100,"")))</f>
        <v>100</v>
      </c>
      <c r="U32" s="101" t="str">
        <f>IF(AND(R35="FUERTE",S32="FUERTE (SIEMPRE SE EJECUTA)"),"NO","SÍ")</f>
        <v>NO</v>
      </c>
      <c r="V32" s="146"/>
      <c r="W32" s="153"/>
      <c r="X32" s="146"/>
      <c r="Y32" s="105"/>
      <c r="Z32" s="108"/>
      <c r="AA32" s="122"/>
      <c r="AB32" s="127"/>
      <c r="AC32" s="130"/>
      <c r="AD32" s="132"/>
      <c r="AE32" s="135"/>
      <c r="AF32" s="33"/>
      <c r="AG32" s="17"/>
    </row>
    <row r="33" spans="1:33" ht="38.25" hidden="1" customHeight="1" x14ac:dyDescent="0.3">
      <c r="A33" s="133"/>
      <c r="B33" s="192"/>
      <c r="C33" s="192"/>
      <c r="D33" s="189"/>
      <c r="E33" s="133"/>
      <c r="F33" s="102"/>
      <c r="G33" s="102"/>
      <c r="H33" s="102"/>
      <c r="I33" s="142"/>
      <c r="J33" s="142"/>
      <c r="K33" s="142"/>
      <c r="L33" s="142"/>
      <c r="M33" s="142"/>
      <c r="N33" s="217"/>
      <c r="O33" s="34" t="s">
        <v>9</v>
      </c>
      <c r="P33" s="35" t="s">
        <v>129</v>
      </c>
      <c r="Q33" s="36">
        <f>IF(P33="ADECUADO",15,IF(P33="INADECUADO",0,"0"))</f>
        <v>15</v>
      </c>
      <c r="R33" s="111"/>
      <c r="S33" s="102"/>
      <c r="T33" s="102"/>
      <c r="U33" s="102"/>
      <c r="V33" s="146"/>
      <c r="W33" s="153"/>
      <c r="X33" s="146"/>
      <c r="Y33" s="105"/>
      <c r="Z33" s="108"/>
      <c r="AA33" s="122"/>
      <c r="AB33" s="127"/>
      <c r="AC33" s="130"/>
      <c r="AD33" s="133"/>
      <c r="AE33" s="136"/>
      <c r="AF33" s="33"/>
      <c r="AG33" s="17"/>
    </row>
    <row r="34" spans="1:33" ht="38.25" hidden="1" customHeight="1" x14ac:dyDescent="0.3">
      <c r="A34" s="133"/>
      <c r="B34" s="192"/>
      <c r="C34" s="192"/>
      <c r="D34" s="189"/>
      <c r="E34" s="133"/>
      <c r="F34" s="102"/>
      <c r="G34" s="102"/>
      <c r="H34" s="102"/>
      <c r="I34" s="142"/>
      <c r="J34" s="142"/>
      <c r="K34" s="142"/>
      <c r="L34" s="142"/>
      <c r="M34" s="142"/>
      <c r="N34" s="217"/>
      <c r="O34" s="37" t="s">
        <v>16</v>
      </c>
      <c r="P34" s="35" t="s">
        <v>17</v>
      </c>
      <c r="Q34" s="36">
        <f>IF(P34="OPORTUNA",15,IF(P34="INOPORTUNA",0,"0"))</f>
        <v>15</v>
      </c>
      <c r="R34" s="117"/>
      <c r="S34" s="102"/>
      <c r="T34" s="114"/>
      <c r="U34" s="102"/>
      <c r="V34" s="146"/>
      <c r="W34" s="153"/>
      <c r="X34" s="146"/>
      <c r="Y34" s="105"/>
      <c r="Z34" s="108"/>
      <c r="AA34" s="122"/>
      <c r="AB34" s="127"/>
      <c r="AC34" s="130"/>
      <c r="AD34" s="133"/>
      <c r="AE34" s="137"/>
      <c r="AF34" s="33"/>
      <c r="AG34" s="17"/>
    </row>
    <row r="35" spans="1:33" ht="38.25" hidden="1" customHeight="1" x14ac:dyDescent="0.3">
      <c r="A35" s="133"/>
      <c r="B35" s="192"/>
      <c r="C35" s="192"/>
      <c r="D35" s="189"/>
      <c r="E35" s="133"/>
      <c r="F35" s="102"/>
      <c r="G35" s="102"/>
      <c r="H35" s="102"/>
      <c r="I35" s="142"/>
      <c r="J35" s="142"/>
      <c r="K35" s="142"/>
      <c r="L35" s="142"/>
      <c r="M35" s="142"/>
      <c r="N35" s="217"/>
      <c r="O35" s="34" t="s">
        <v>23</v>
      </c>
      <c r="P35" s="35" t="s">
        <v>24</v>
      </c>
      <c r="Q35" s="36">
        <f>IF(P35="PREVENIR",15,IF(P35="DETECTAR",10,IF(P35="NO ES UN CONTROL",0,"0")))</f>
        <v>15</v>
      </c>
      <c r="R35" s="119" t="str">
        <f>IF(R32&lt;86,"DÉBIL",IF(R32&lt;96,"MODERADO",IF(R32&lt;101,"FUERTE","")))</f>
        <v>FUERTE</v>
      </c>
      <c r="S35" s="102"/>
      <c r="T35" s="115" t="str">
        <f>IF(AND(R35="FUERTE",S32="FUERTE (SIEMPRE SE EJECUTA)"),"FUERTE",IF(OR(R35="DÉBIL",S32="DÉBIL (NO SE EJECUTA)"),"DÉBIL",IF(OR(R35="MODERADO",S32="MODERADO (ALGUNAS VECES)"),"MODERADO")))</f>
        <v>FUERTE</v>
      </c>
      <c r="U35" s="102"/>
      <c r="V35" s="146"/>
      <c r="W35" s="153"/>
      <c r="X35" s="146"/>
      <c r="Y35" s="105"/>
      <c r="Z35" s="108"/>
      <c r="AA35" s="122"/>
      <c r="AB35" s="127"/>
      <c r="AC35" s="130"/>
      <c r="AD35" s="133"/>
      <c r="AE35" s="138" t="s">
        <v>120</v>
      </c>
      <c r="AF35" s="39"/>
      <c r="AG35" s="17"/>
    </row>
    <row r="36" spans="1:33" ht="38.25" hidden="1" customHeight="1" x14ac:dyDescent="0.3">
      <c r="A36" s="133"/>
      <c r="B36" s="192"/>
      <c r="C36" s="192"/>
      <c r="D36" s="189"/>
      <c r="E36" s="133"/>
      <c r="F36" s="102"/>
      <c r="G36" s="102"/>
      <c r="H36" s="102"/>
      <c r="I36" s="142"/>
      <c r="J36" s="142"/>
      <c r="K36" s="142"/>
      <c r="L36" s="142"/>
      <c r="M36" s="142"/>
      <c r="N36" s="217"/>
      <c r="O36" s="34" t="s">
        <v>29</v>
      </c>
      <c r="P36" s="35" t="s">
        <v>30</v>
      </c>
      <c r="Q36" s="36">
        <f>IF(P36="CONFIABLE",15,IF(P36="NO CONFIABLE",0,"0"))</f>
        <v>15</v>
      </c>
      <c r="R36" s="111"/>
      <c r="S36" s="102"/>
      <c r="T36" s="102"/>
      <c r="U36" s="102"/>
      <c r="V36" s="146"/>
      <c r="W36" s="153"/>
      <c r="X36" s="146"/>
      <c r="Y36" s="105"/>
      <c r="Z36" s="108"/>
      <c r="AA36" s="122"/>
      <c r="AB36" s="127"/>
      <c r="AC36" s="130"/>
      <c r="AD36" s="133"/>
      <c r="AE36" s="137"/>
      <c r="AF36" s="39"/>
      <c r="AG36" s="17"/>
    </row>
    <row r="37" spans="1:33" ht="38.25" hidden="1" customHeight="1" x14ac:dyDescent="0.3">
      <c r="A37" s="133"/>
      <c r="B37" s="192"/>
      <c r="C37" s="192"/>
      <c r="D37" s="189"/>
      <c r="E37" s="133"/>
      <c r="F37" s="102"/>
      <c r="G37" s="102"/>
      <c r="H37" s="102"/>
      <c r="I37" s="142"/>
      <c r="J37" s="142"/>
      <c r="K37" s="142"/>
      <c r="L37" s="142"/>
      <c r="M37" s="142"/>
      <c r="N37" s="217"/>
      <c r="O37" s="34" t="s">
        <v>34</v>
      </c>
      <c r="P37" s="35" t="s">
        <v>35</v>
      </c>
      <c r="Q37" s="36">
        <f>IF(P37="SE INVESTIGAN Y SE RESUELVEN OPORTUNAMENTE",15,IF(P37="NO SE INVESTIGAN Y SE RESUELVEN OPORTUNAMENTE",0,"0"))</f>
        <v>15</v>
      </c>
      <c r="R37" s="111"/>
      <c r="S37" s="102"/>
      <c r="T37" s="102"/>
      <c r="U37" s="102"/>
      <c r="V37" s="146"/>
      <c r="W37" s="153"/>
      <c r="X37" s="146"/>
      <c r="Y37" s="105"/>
      <c r="Z37" s="108"/>
      <c r="AA37" s="122"/>
      <c r="AB37" s="127"/>
      <c r="AC37" s="130"/>
      <c r="AD37" s="133"/>
      <c r="AE37" s="139"/>
      <c r="AF37" s="33"/>
      <c r="AG37" s="17"/>
    </row>
    <row r="38" spans="1:33" ht="38.25" hidden="1" customHeight="1" x14ac:dyDescent="0.3">
      <c r="A38" s="133"/>
      <c r="B38" s="192"/>
      <c r="C38" s="192"/>
      <c r="D38" s="189"/>
      <c r="E38" s="133"/>
      <c r="F38" s="102"/>
      <c r="G38" s="102"/>
      <c r="H38" s="102"/>
      <c r="I38" s="143"/>
      <c r="J38" s="143"/>
      <c r="K38" s="143"/>
      <c r="L38" s="143"/>
      <c r="M38" s="143"/>
      <c r="N38" s="218"/>
      <c r="O38" s="40" t="s">
        <v>38</v>
      </c>
      <c r="P38" s="41" t="s">
        <v>132</v>
      </c>
      <c r="Q38" s="42">
        <f>IF(P38="COMPLETA",10,IF(P38="INCOMPLETA",5,IF(P38="NO EXISTE",0,"0")))</f>
        <v>10</v>
      </c>
      <c r="R38" s="120"/>
      <c r="S38" s="103"/>
      <c r="T38" s="103"/>
      <c r="U38" s="103"/>
      <c r="V38" s="146"/>
      <c r="W38" s="153"/>
      <c r="X38" s="146"/>
      <c r="Y38" s="105"/>
      <c r="Z38" s="108"/>
      <c r="AA38" s="122"/>
      <c r="AB38" s="127"/>
      <c r="AC38" s="130"/>
      <c r="AD38" s="134"/>
      <c r="AE38" s="140"/>
      <c r="AF38" s="33"/>
      <c r="AG38" s="17"/>
    </row>
    <row r="39" spans="1:33" ht="38.25" hidden="1" customHeight="1" x14ac:dyDescent="0.3">
      <c r="A39" s="133"/>
      <c r="B39" s="192"/>
      <c r="C39" s="192"/>
      <c r="D39" s="189"/>
      <c r="E39" s="133"/>
      <c r="F39" s="102"/>
      <c r="G39" s="102"/>
      <c r="H39" s="102"/>
      <c r="I39" s="220"/>
      <c r="J39" s="216"/>
      <c r="K39" s="216"/>
      <c r="L39" s="216"/>
      <c r="M39" s="216"/>
      <c r="N39" s="216"/>
      <c r="O39" s="30" t="s">
        <v>3</v>
      </c>
      <c r="P39" s="31" t="s">
        <v>4</v>
      </c>
      <c r="Q39" s="32">
        <f>IF(P39="ASIGNADO",15,IF(P39="NO ASIGNADO",0,"0"))</f>
        <v>15</v>
      </c>
      <c r="R39" s="116">
        <f>SUM(Q39:Q45)</f>
        <v>100</v>
      </c>
      <c r="S39" s="118" t="s">
        <v>115</v>
      </c>
      <c r="T39" s="113">
        <f>IF(T42="DÉBIL",0,IF(T42="MODERADO",50,IF(T42="FUERTE",100,"")))</f>
        <v>100</v>
      </c>
      <c r="U39" s="101" t="str">
        <f>IF(AND(R42="FUERTE",S39="FUERTE (SIEMPRE SE EJECUTA)"),"NO","SÍ")</f>
        <v>NO</v>
      </c>
      <c r="V39" s="146"/>
      <c r="W39" s="153"/>
      <c r="X39" s="146"/>
      <c r="Y39" s="105"/>
      <c r="Z39" s="108"/>
      <c r="AA39" s="122"/>
      <c r="AB39" s="127"/>
      <c r="AC39" s="130"/>
      <c r="AD39" s="132"/>
      <c r="AE39" s="135"/>
      <c r="AF39" s="33"/>
      <c r="AG39" s="17"/>
    </row>
    <row r="40" spans="1:33" ht="38.25" hidden="1" customHeight="1" x14ac:dyDescent="0.3">
      <c r="A40" s="133"/>
      <c r="B40" s="192"/>
      <c r="C40" s="192"/>
      <c r="D40" s="189"/>
      <c r="E40" s="133"/>
      <c r="F40" s="102"/>
      <c r="G40" s="102"/>
      <c r="H40" s="102"/>
      <c r="I40" s="217"/>
      <c r="J40" s="217"/>
      <c r="K40" s="217"/>
      <c r="L40" s="217"/>
      <c r="M40" s="217"/>
      <c r="N40" s="217"/>
      <c r="O40" s="34" t="s">
        <v>9</v>
      </c>
      <c r="P40" s="35" t="s">
        <v>129</v>
      </c>
      <c r="Q40" s="36">
        <f>IF(P40="ADECUADO",15,IF(P40="INADECUADO",0,"0"))</f>
        <v>15</v>
      </c>
      <c r="R40" s="111"/>
      <c r="S40" s="102"/>
      <c r="T40" s="102"/>
      <c r="U40" s="102"/>
      <c r="V40" s="146"/>
      <c r="W40" s="153"/>
      <c r="X40" s="146"/>
      <c r="Y40" s="105"/>
      <c r="Z40" s="108"/>
      <c r="AA40" s="122"/>
      <c r="AB40" s="127"/>
      <c r="AC40" s="130"/>
      <c r="AD40" s="133"/>
      <c r="AE40" s="136"/>
      <c r="AF40" s="33"/>
      <c r="AG40" s="17"/>
    </row>
    <row r="41" spans="1:33" ht="38.25" hidden="1" customHeight="1" x14ac:dyDescent="0.3">
      <c r="A41" s="133"/>
      <c r="B41" s="192"/>
      <c r="C41" s="192"/>
      <c r="D41" s="189"/>
      <c r="E41" s="133"/>
      <c r="F41" s="102"/>
      <c r="G41" s="102"/>
      <c r="H41" s="102"/>
      <c r="I41" s="217"/>
      <c r="J41" s="217"/>
      <c r="K41" s="217"/>
      <c r="L41" s="217"/>
      <c r="M41" s="217"/>
      <c r="N41" s="217"/>
      <c r="O41" s="37" t="s">
        <v>16</v>
      </c>
      <c r="P41" s="35" t="s">
        <v>17</v>
      </c>
      <c r="Q41" s="36">
        <f>IF(P41="OPORTUNA",15,IF(P41="INOPORTUNA",0,"0"))</f>
        <v>15</v>
      </c>
      <c r="R41" s="117"/>
      <c r="S41" s="102"/>
      <c r="T41" s="114"/>
      <c r="U41" s="102"/>
      <c r="V41" s="146"/>
      <c r="W41" s="153"/>
      <c r="X41" s="146"/>
      <c r="Y41" s="105"/>
      <c r="Z41" s="108"/>
      <c r="AA41" s="122"/>
      <c r="AB41" s="127"/>
      <c r="AC41" s="130"/>
      <c r="AD41" s="133"/>
      <c r="AE41" s="137"/>
      <c r="AF41" s="33"/>
      <c r="AG41" s="17"/>
    </row>
    <row r="42" spans="1:33" ht="38.25" hidden="1" customHeight="1" x14ac:dyDescent="0.3">
      <c r="A42" s="133"/>
      <c r="B42" s="192"/>
      <c r="C42" s="192"/>
      <c r="D42" s="189"/>
      <c r="E42" s="133"/>
      <c r="F42" s="102"/>
      <c r="G42" s="102"/>
      <c r="H42" s="102"/>
      <c r="I42" s="217"/>
      <c r="J42" s="217"/>
      <c r="K42" s="217"/>
      <c r="L42" s="217"/>
      <c r="M42" s="217"/>
      <c r="N42" s="217"/>
      <c r="O42" s="34" t="s">
        <v>23</v>
      </c>
      <c r="P42" s="35" t="s">
        <v>24</v>
      </c>
      <c r="Q42" s="36">
        <f>IF(P42="PREVENIR",15,IF(P42="DETECTAR",10,IF(P42="NO ES UN CONTROL",0,"0")))</f>
        <v>15</v>
      </c>
      <c r="R42" s="119" t="str">
        <f>IF(R39&lt;86,"DÉBIL",IF(R39&lt;96,"MODERADO",IF(R39&lt;101,"FUERTE","")))</f>
        <v>FUERTE</v>
      </c>
      <c r="S42" s="102"/>
      <c r="T42" s="115" t="str">
        <f>IF(AND(R42="FUERTE",S39="FUERTE (SIEMPRE SE EJECUTA)"),"FUERTE",IF(OR(R42="DÉBIL",S39="DÉBIL (NO SE EJECUTA)"),"DÉBIL",IF(OR(R42="MODERADO",S39="MODERADO (ALGUNAS VECES)"),"MODERADO")))</f>
        <v>FUERTE</v>
      </c>
      <c r="U42" s="102"/>
      <c r="V42" s="146"/>
      <c r="W42" s="153"/>
      <c r="X42" s="146"/>
      <c r="Y42" s="105"/>
      <c r="Z42" s="108"/>
      <c r="AA42" s="122"/>
      <c r="AB42" s="127"/>
      <c r="AC42" s="130"/>
      <c r="AD42" s="133"/>
      <c r="AE42" s="138" t="s">
        <v>120</v>
      </c>
      <c r="AF42" s="39"/>
      <c r="AG42" s="17"/>
    </row>
    <row r="43" spans="1:33" ht="38.25" hidden="1" customHeight="1" x14ac:dyDescent="0.3">
      <c r="A43" s="133"/>
      <c r="B43" s="192"/>
      <c r="C43" s="192"/>
      <c r="D43" s="189"/>
      <c r="E43" s="133"/>
      <c r="F43" s="102"/>
      <c r="G43" s="102"/>
      <c r="H43" s="102"/>
      <c r="I43" s="217"/>
      <c r="J43" s="217"/>
      <c r="K43" s="217"/>
      <c r="L43" s="217"/>
      <c r="M43" s="217"/>
      <c r="N43" s="217"/>
      <c r="O43" s="34" t="s">
        <v>29</v>
      </c>
      <c r="P43" s="35" t="s">
        <v>30</v>
      </c>
      <c r="Q43" s="36">
        <f>IF(P43="CONFIABLE",15,IF(P43="NO CONFIABLE",0,"0"))</f>
        <v>15</v>
      </c>
      <c r="R43" s="111"/>
      <c r="S43" s="102"/>
      <c r="T43" s="102"/>
      <c r="U43" s="102"/>
      <c r="V43" s="146"/>
      <c r="W43" s="153"/>
      <c r="X43" s="146"/>
      <c r="Y43" s="105"/>
      <c r="Z43" s="108"/>
      <c r="AA43" s="122"/>
      <c r="AB43" s="127"/>
      <c r="AC43" s="130"/>
      <c r="AD43" s="133"/>
      <c r="AE43" s="137"/>
      <c r="AF43" s="39"/>
      <c r="AG43" s="17"/>
    </row>
    <row r="44" spans="1:33" ht="38.25" hidden="1" customHeight="1" x14ac:dyDescent="0.3">
      <c r="A44" s="133"/>
      <c r="B44" s="192"/>
      <c r="C44" s="192"/>
      <c r="D44" s="189"/>
      <c r="E44" s="133"/>
      <c r="F44" s="102"/>
      <c r="G44" s="102"/>
      <c r="H44" s="102"/>
      <c r="I44" s="217"/>
      <c r="J44" s="217"/>
      <c r="K44" s="217"/>
      <c r="L44" s="217"/>
      <c r="M44" s="217"/>
      <c r="N44" s="217"/>
      <c r="O44" s="34" t="s">
        <v>34</v>
      </c>
      <c r="P44" s="35" t="s">
        <v>35</v>
      </c>
      <c r="Q44" s="36">
        <f>IF(P44="SE INVESTIGAN Y SE RESUELVEN OPORTUNAMENTE",15,IF(P44="NO SE INVESTIGAN Y SE RESUELVEN OPORTUNAMENTE",0,"0"))</f>
        <v>15</v>
      </c>
      <c r="R44" s="111"/>
      <c r="S44" s="102"/>
      <c r="T44" s="102"/>
      <c r="U44" s="102"/>
      <c r="V44" s="146"/>
      <c r="W44" s="153"/>
      <c r="X44" s="146"/>
      <c r="Y44" s="105"/>
      <c r="Z44" s="108"/>
      <c r="AA44" s="122"/>
      <c r="AB44" s="127"/>
      <c r="AC44" s="130"/>
      <c r="AD44" s="133"/>
      <c r="AE44" s="139"/>
      <c r="AF44" s="33"/>
      <c r="AG44" s="17"/>
    </row>
    <row r="45" spans="1:33" ht="38.25" hidden="1" customHeight="1" x14ac:dyDescent="0.3">
      <c r="A45" s="133"/>
      <c r="B45" s="192"/>
      <c r="C45" s="192"/>
      <c r="D45" s="189"/>
      <c r="E45" s="133"/>
      <c r="F45" s="102"/>
      <c r="G45" s="102"/>
      <c r="H45" s="102"/>
      <c r="I45" s="218"/>
      <c r="J45" s="218"/>
      <c r="K45" s="218"/>
      <c r="L45" s="218"/>
      <c r="M45" s="218"/>
      <c r="N45" s="218"/>
      <c r="O45" s="40" t="s">
        <v>38</v>
      </c>
      <c r="P45" s="41" t="s">
        <v>132</v>
      </c>
      <c r="Q45" s="42">
        <f>IF(P45="COMPLETA",10,IF(P45="INCOMPLETA",5,IF(P45="NO EXISTE",0,"0")))</f>
        <v>10</v>
      </c>
      <c r="R45" s="120"/>
      <c r="S45" s="103"/>
      <c r="T45" s="103"/>
      <c r="U45" s="103"/>
      <c r="V45" s="146"/>
      <c r="W45" s="153"/>
      <c r="X45" s="146"/>
      <c r="Y45" s="105"/>
      <c r="Z45" s="108"/>
      <c r="AA45" s="122"/>
      <c r="AB45" s="127"/>
      <c r="AC45" s="130"/>
      <c r="AD45" s="134"/>
      <c r="AE45" s="140"/>
      <c r="AF45" s="33"/>
      <c r="AG45" s="17"/>
    </row>
    <row r="46" spans="1:33" ht="38.25" hidden="1" customHeight="1" x14ac:dyDescent="0.3">
      <c r="A46" s="133"/>
      <c r="B46" s="192"/>
      <c r="C46" s="192"/>
      <c r="D46" s="189"/>
      <c r="E46" s="133"/>
      <c r="F46" s="102"/>
      <c r="G46" s="102"/>
      <c r="H46" s="102"/>
      <c r="I46" s="141"/>
      <c r="J46" s="144"/>
      <c r="K46" s="144"/>
      <c r="L46" s="75"/>
      <c r="M46" s="75"/>
      <c r="N46" s="144"/>
      <c r="O46" s="30" t="s">
        <v>3</v>
      </c>
      <c r="P46" s="31" t="s">
        <v>4</v>
      </c>
      <c r="Q46" s="32">
        <f>IF(P46="ASIGNADO",15,IF(P46="NO ASIGNADO",0,"0"))</f>
        <v>15</v>
      </c>
      <c r="R46" s="116">
        <f>SUM(Q46:Q52)</f>
        <v>100</v>
      </c>
      <c r="S46" s="118" t="s">
        <v>115</v>
      </c>
      <c r="T46" s="113">
        <f>IF(T49="DÉBIL",0,IF(T49="MODERADO",50,IF(T49="FUERTE",100,"")))</f>
        <v>100</v>
      </c>
      <c r="U46" s="101" t="str">
        <f>IF(AND(R49="FUERTE",S46="FUERTE (SIEMPRE SE EJECUTA)"),"NO","SÍ")</f>
        <v>NO</v>
      </c>
      <c r="V46" s="146"/>
      <c r="W46" s="153"/>
      <c r="X46" s="146"/>
      <c r="Y46" s="105"/>
      <c r="Z46" s="108"/>
      <c r="AA46" s="122"/>
      <c r="AB46" s="127"/>
      <c r="AC46" s="130"/>
      <c r="AD46" s="132"/>
      <c r="AE46" s="135"/>
      <c r="AF46" s="33"/>
      <c r="AG46" s="17"/>
    </row>
    <row r="47" spans="1:33" ht="38.25" hidden="1" customHeight="1" x14ac:dyDescent="0.3">
      <c r="A47" s="133"/>
      <c r="B47" s="192"/>
      <c r="C47" s="192"/>
      <c r="D47" s="189"/>
      <c r="E47" s="133"/>
      <c r="F47" s="102"/>
      <c r="G47" s="102"/>
      <c r="H47" s="102"/>
      <c r="I47" s="142"/>
      <c r="J47" s="142"/>
      <c r="K47" s="142"/>
      <c r="L47" s="76"/>
      <c r="M47" s="76"/>
      <c r="N47" s="142"/>
      <c r="O47" s="34" t="s">
        <v>9</v>
      </c>
      <c r="P47" s="35" t="s">
        <v>129</v>
      </c>
      <c r="Q47" s="36">
        <f>IF(P47="ADECUADO",15,IF(P47="INADECUADO",0,"0"))</f>
        <v>15</v>
      </c>
      <c r="R47" s="111"/>
      <c r="S47" s="102"/>
      <c r="T47" s="148"/>
      <c r="U47" s="102"/>
      <c r="V47" s="146"/>
      <c r="W47" s="153"/>
      <c r="X47" s="146"/>
      <c r="Y47" s="105"/>
      <c r="Z47" s="108"/>
      <c r="AA47" s="122"/>
      <c r="AB47" s="127"/>
      <c r="AC47" s="130"/>
      <c r="AD47" s="133"/>
      <c r="AE47" s="136"/>
      <c r="AF47" s="33"/>
      <c r="AG47" s="17"/>
    </row>
    <row r="48" spans="1:33" ht="38.25" hidden="1" customHeight="1" x14ac:dyDescent="0.3">
      <c r="A48" s="133"/>
      <c r="B48" s="192"/>
      <c r="C48" s="192"/>
      <c r="D48" s="189"/>
      <c r="E48" s="133"/>
      <c r="F48" s="102"/>
      <c r="G48" s="102"/>
      <c r="H48" s="102"/>
      <c r="I48" s="142"/>
      <c r="J48" s="142"/>
      <c r="K48" s="142"/>
      <c r="L48" s="76"/>
      <c r="M48" s="76"/>
      <c r="N48" s="142"/>
      <c r="O48" s="37" t="s">
        <v>16</v>
      </c>
      <c r="P48" s="35" t="s">
        <v>17</v>
      </c>
      <c r="Q48" s="36">
        <f>IF(P48="OPORTUNA",15,IF(P48="INOPORTUNA",0,"0"))</f>
        <v>15</v>
      </c>
      <c r="R48" s="117"/>
      <c r="S48" s="102"/>
      <c r="T48" s="149"/>
      <c r="U48" s="102"/>
      <c r="V48" s="146"/>
      <c r="W48" s="153"/>
      <c r="X48" s="146"/>
      <c r="Y48" s="105"/>
      <c r="Z48" s="108"/>
      <c r="AA48" s="122"/>
      <c r="AB48" s="127"/>
      <c r="AC48" s="130"/>
      <c r="AD48" s="133"/>
      <c r="AE48" s="137"/>
      <c r="AF48" s="33"/>
      <c r="AG48" s="17"/>
    </row>
    <row r="49" spans="1:33" ht="38.25" hidden="1" customHeight="1" x14ac:dyDescent="0.3">
      <c r="A49" s="133"/>
      <c r="B49" s="192"/>
      <c r="C49" s="192"/>
      <c r="D49" s="189"/>
      <c r="E49" s="133"/>
      <c r="F49" s="102"/>
      <c r="G49" s="102"/>
      <c r="H49" s="102"/>
      <c r="I49" s="142"/>
      <c r="J49" s="142"/>
      <c r="K49" s="142"/>
      <c r="L49" s="76"/>
      <c r="M49" s="76"/>
      <c r="N49" s="142"/>
      <c r="O49" s="34" t="s">
        <v>23</v>
      </c>
      <c r="P49" s="35" t="s">
        <v>24</v>
      </c>
      <c r="Q49" s="36">
        <f>IF(P49="PREVENIR",15,IF(P49="DETECTAR",10,IF(P49="NO ES UN CONTROL",0,"0")))</f>
        <v>15</v>
      </c>
      <c r="R49" s="119" t="str">
        <f>IF(R46&lt;86,"DÉBIL",IF(R46&lt;96,"MODERADO",IF(R46&lt;101,"FUERTE","")))</f>
        <v>FUERTE</v>
      </c>
      <c r="S49" s="102"/>
      <c r="T49" s="115" t="str">
        <f>IF(AND(R49="FUERTE",S46="FUERTE (SIEMPRE SE EJECUTA)"),"FUERTE",IF(OR(R49="DÉBIL",S46="DÉBIL (NO SE EJECUTA)"),"DÉBIL",IF(OR(R49="MODERADO",S46="MODERADO (ALGUNAS VECES)"),"MODERADO")))</f>
        <v>FUERTE</v>
      </c>
      <c r="U49" s="102"/>
      <c r="V49" s="146"/>
      <c r="W49" s="153"/>
      <c r="X49" s="146"/>
      <c r="Y49" s="105"/>
      <c r="Z49" s="108"/>
      <c r="AA49" s="122"/>
      <c r="AB49" s="127"/>
      <c r="AC49" s="130"/>
      <c r="AD49" s="133"/>
      <c r="AE49" s="138" t="s">
        <v>120</v>
      </c>
      <c r="AF49" s="39"/>
      <c r="AG49" s="17"/>
    </row>
    <row r="50" spans="1:33" ht="38.25" hidden="1" customHeight="1" x14ac:dyDescent="0.3">
      <c r="A50" s="133"/>
      <c r="B50" s="192"/>
      <c r="C50" s="192"/>
      <c r="D50" s="189"/>
      <c r="E50" s="133"/>
      <c r="F50" s="102"/>
      <c r="G50" s="102"/>
      <c r="H50" s="102"/>
      <c r="I50" s="142"/>
      <c r="J50" s="142"/>
      <c r="K50" s="142"/>
      <c r="L50" s="76"/>
      <c r="M50" s="76"/>
      <c r="N50" s="142"/>
      <c r="O50" s="34" t="s">
        <v>29</v>
      </c>
      <c r="P50" s="35" t="s">
        <v>30</v>
      </c>
      <c r="Q50" s="36">
        <f>IF(P50="CONFIABLE",15,IF(P50="NO CONFIABLE",0,"0"))</f>
        <v>15</v>
      </c>
      <c r="R50" s="150"/>
      <c r="S50" s="102"/>
      <c r="T50" s="102"/>
      <c r="U50" s="102"/>
      <c r="V50" s="146"/>
      <c r="W50" s="153"/>
      <c r="X50" s="146"/>
      <c r="Y50" s="105"/>
      <c r="Z50" s="108"/>
      <c r="AA50" s="122"/>
      <c r="AB50" s="127"/>
      <c r="AC50" s="130"/>
      <c r="AD50" s="133"/>
      <c r="AE50" s="137"/>
      <c r="AF50" s="39"/>
      <c r="AG50" s="17"/>
    </row>
    <row r="51" spans="1:33" ht="38.25" hidden="1" customHeight="1" x14ac:dyDescent="0.3">
      <c r="A51" s="133"/>
      <c r="B51" s="192"/>
      <c r="C51" s="192"/>
      <c r="D51" s="189"/>
      <c r="E51" s="133"/>
      <c r="F51" s="102"/>
      <c r="G51" s="102"/>
      <c r="H51" s="102"/>
      <c r="I51" s="142"/>
      <c r="J51" s="142"/>
      <c r="K51" s="142"/>
      <c r="L51" s="76"/>
      <c r="M51" s="76"/>
      <c r="N51" s="142"/>
      <c r="O51" s="34" t="s">
        <v>34</v>
      </c>
      <c r="P51" s="35" t="s">
        <v>35</v>
      </c>
      <c r="Q51" s="36">
        <f>IF(P51="SE INVESTIGAN Y SE RESUELVEN OPORTUNAMENTE",15,IF(P51="NO SE INVESTIGAN Y SE RESUELVEN OPORTUNAMENTE",0,"0"))</f>
        <v>15</v>
      </c>
      <c r="R51" s="150"/>
      <c r="S51" s="102"/>
      <c r="T51" s="102"/>
      <c r="U51" s="102"/>
      <c r="V51" s="146"/>
      <c r="W51" s="153"/>
      <c r="X51" s="146"/>
      <c r="Y51" s="105"/>
      <c r="Z51" s="108"/>
      <c r="AA51" s="122"/>
      <c r="AB51" s="127"/>
      <c r="AC51" s="130"/>
      <c r="AD51" s="133"/>
      <c r="AE51" s="139"/>
      <c r="AF51" s="33"/>
      <c r="AG51" s="17"/>
    </row>
    <row r="52" spans="1:33" ht="38.25" hidden="1" customHeight="1" x14ac:dyDescent="0.3">
      <c r="A52" s="133"/>
      <c r="B52" s="192"/>
      <c r="C52" s="192"/>
      <c r="D52" s="189"/>
      <c r="E52" s="133"/>
      <c r="F52" s="102"/>
      <c r="G52" s="102"/>
      <c r="H52" s="102"/>
      <c r="I52" s="143"/>
      <c r="J52" s="143"/>
      <c r="K52" s="143"/>
      <c r="L52" s="77"/>
      <c r="M52" s="77"/>
      <c r="N52" s="143"/>
      <c r="O52" s="40" t="s">
        <v>38</v>
      </c>
      <c r="P52" s="41" t="s">
        <v>39</v>
      </c>
      <c r="Q52" s="42">
        <f>IF(P52="COMPLETA",10,IF(P52="INCOMPLETA",5,IF(P52="NO EXISTE",0,"0")))</f>
        <v>10</v>
      </c>
      <c r="R52" s="151"/>
      <c r="S52" s="103"/>
      <c r="T52" s="103"/>
      <c r="U52" s="103"/>
      <c r="V52" s="146"/>
      <c r="W52" s="153"/>
      <c r="X52" s="146"/>
      <c r="Y52" s="105"/>
      <c r="Z52" s="108"/>
      <c r="AA52" s="122"/>
      <c r="AB52" s="127"/>
      <c r="AC52" s="130"/>
      <c r="AD52" s="134"/>
      <c r="AE52" s="140"/>
      <c r="AF52" s="33"/>
      <c r="AG52" s="17"/>
    </row>
    <row r="53" spans="1:33" ht="15.75" hidden="1" customHeight="1" x14ac:dyDescent="0.3">
      <c r="A53" s="133"/>
      <c r="B53" s="192"/>
      <c r="C53" s="192"/>
      <c r="D53" s="189"/>
      <c r="E53" s="133"/>
      <c r="F53" s="102"/>
      <c r="G53" s="102"/>
      <c r="H53" s="102"/>
      <c r="I53" s="141"/>
      <c r="J53" s="144"/>
      <c r="K53" s="144"/>
      <c r="L53" s="144"/>
      <c r="M53" s="144"/>
      <c r="N53" s="144"/>
      <c r="O53" s="30" t="s">
        <v>3</v>
      </c>
      <c r="P53" s="31" t="s">
        <v>4</v>
      </c>
      <c r="Q53" s="32">
        <f>IF(P53="ASIGNADO",15,IF(P53="NO ASIGNADO",0,"0"))</f>
        <v>15</v>
      </c>
      <c r="R53" s="116">
        <f>SUM(Q53:Q59)</f>
        <v>100</v>
      </c>
      <c r="S53" s="118" t="s">
        <v>115</v>
      </c>
      <c r="T53" s="113">
        <f>IF(T56="DÉBIL",0,IF(T56="MODERADO",50,IF(T56="FUERTE",100,"")))</f>
        <v>100</v>
      </c>
      <c r="U53" s="101" t="str">
        <f>IF(AND(R56="FUERTE",S53="FUERTE (SIEMPRE SE EJECUTA)"),"NO","SÍ")</f>
        <v>NO</v>
      </c>
      <c r="V53" s="146"/>
      <c r="W53" s="153"/>
      <c r="X53" s="146"/>
      <c r="Y53" s="105"/>
      <c r="Z53" s="108"/>
      <c r="AA53" s="122"/>
      <c r="AB53" s="127"/>
      <c r="AC53" s="130"/>
      <c r="AD53" s="132"/>
      <c r="AE53" s="135"/>
      <c r="AF53" s="33"/>
    </row>
    <row r="54" spans="1:33" ht="31.2" hidden="1" x14ac:dyDescent="0.3">
      <c r="A54" s="133"/>
      <c r="B54" s="192"/>
      <c r="C54" s="192"/>
      <c r="D54" s="189"/>
      <c r="E54" s="133"/>
      <c r="F54" s="102"/>
      <c r="G54" s="102"/>
      <c r="H54" s="102"/>
      <c r="I54" s="142"/>
      <c r="J54" s="142"/>
      <c r="K54" s="142"/>
      <c r="L54" s="142"/>
      <c r="M54" s="142"/>
      <c r="N54" s="142"/>
      <c r="O54" s="34" t="s">
        <v>9</v>
      </c>
      <c r="P54" s="35" t="s">
        <v>10</v>
      </c>
      <c r="Q54" s="36">
        <f>IF(P54="ADECUADO",15,IF(P54="INADECUADO",0,"0"))</f>
        <v>15</v>
      </c>
      <c r="R54" s="111"/>
      <c r="S54" s="102"/>
      <c r="T54" s="102"/>
      <c r="U54" s="102"/>
      <c r="V54" s="146"/>
      <c r="W54" s="153"/>
      <c r="X54" s="146"/>
      <c r="Y54" s="105"/>
      <c r="Z54" s="108"/>
      <c r="AA54" s="122"/>
      <c r="AB54" s="127"/>
      <c r="AC54" s="130"/>
      <c r="AD54" s="133"/>
      <c r="AE54" s="136"/>
      <c r="AF54" s="33"/>
    </row>
    <row r="55" spans="1:33" ht="46.8" hidden="1" x14ac:dyDescent="0.3">
      <c r="A55" s="133"/>
      <c r="B55" s="192"/>
      <c r="C55" s="192"/>
      <c r="D55" s="189"/>
      <c r="E55" s="133"/>
      <c r="F55" s="102"/>
      <c r="G55" s="102"/>
      <c r="H55" s="102"/>
      <c r="I55" s="142"/>
      <c r="J55" s="142"/>
      <c r="K55" s="142"/>
      <c r="L55" s="142"/>
      <c r="M55" s="142"/>
      <c r="N55" s="142"/>
      <c r="O55" s="37" t="s">
        <v>16</v>
      </c>
      <c r="P55" s="35" t="s">
        <v>17</v>
      </c>
      <c r="Q55" s="36">
        <f>IF(P55="OPORTUNA",15,IF(P55="INOPORTUNA",0,"0"))</f>
        <v>15</v>
      </c>
      <c r="R55" s="117"/>
      <c r="S55" s="102"/>
      <c r="T55" s="114"/>
      <c r="U55" s="102"/>
      <c r="V55" s="146"/>
      <c r="W55" s="153"/>
      <c r="X55" s="146"/>
      <c r="Y55" s="105"/>
      <c r="Z55" s="108"/>
      <c r="AA55" s="122"/>
      <c r="AB55" s="127"/>
      <c r="AC55" s="130"/>
      <c r="AD55" s="133"/>
      <c r="AE55" s="137"/>
      <c r="AF55" s="33"/>
    </row>
    <row r="56" spans="1:33" ht="62.4" hidden="1" x14ac:dyDescent="0.3">
      <c r="A56" s="133"/>
      <c r="B56" s="192"/>
      <c r="C56" s="192"/>
      <c r="D56" s="189"/>
      <c r="E56" s="133"/>
      <c r="F56" s="102"/>
      <c r="G56" s="102"/>
      <c r="H56" s="102"/>
      <c r="I56" s="142"/>
      <c r="J56" s="142"/>
      <c r="K56" s="142"/>
      <c r="L56" s="142"/>
      <c r="M56" s="142"/>
      <c r="N56" s="142"/>
      <c r="O56" s="34" t="s">
        <v>23</v>
      </c>
      <c r="P56" s="35" t="s">
        <v>24</v>
      </c>
      <c r="Q56" s="36">
        <f>IF(P56="PREVENIR",15,IF(P56="DETECTAR",10,IF(P56="NO ES UN CONTROL",0,"0")))</f>
        <v>15</v>
      </c>
      <c r="R56" s="119" t="str">
        <f>IF(R53&lt;86,"DÉBIL",IF(R53&lt;96,"MODERADO",IF(R53&lt;101,"FUERTE","")))</f>
        <v>FUERTE</v>
      </c>
      <c r="S56" s="102"/>
      <c r="T56" s="115" t="str">
        <f>IF(AND(R56="FUERTE",S53="FUERTE (SIEMPRE SE EJECUTA)"),"FUERTE",IF(OR(R56="DÉBIL",S53="DÉBIL (NO SE EJECUTA)"),"DÉBIL",IF(OR(R56="MODERADO",S53="MODERADO (ALGUNAS VECES)"),"MODERADO")))</f>
        <v>FUERTE</v>
      </c>
      <c r="U56" s="102"/>
      <c r="V56" s="146"/>
      <c r="W56" s="153"/>
      <c r="X56" s="146"/>
      <c r="Y56" s="105"/>
      <c r="Z56" s="108"/>
      <c r="AA56" s="122"/>
      <c r="AB56" s="127"/>
      <c r="AC56" s="130"/>
      <c r="AD56" s="133"/>
      <c r="AE56" s="138" t="s">
        <v>120</v>
      </c>
      <c r="AF56" s="39"/>
    </row>
    <row r="57" spans="1:33" ht="46.8" hidden="1" x14ac:dyDescent="0.3">
      <c r="A57" s="133"/>
      <c r="B57" s="192"/>
      <c r="C57" s="192"/>
      <c r="D57" s="189"/>
      <c r="E57" s="133"/>
      <c r="F57" s="102"/>
      <c r="G57" s="102"/>
      <c r="H57" s="102"/>
      <c r="I57" s="142"/>
      <c r="J57" s="142"/>
      <c r="K57" s="142"/>
      <c r="L57" s="142"/>
      <c r="M57" s="142"/>
      <c r="N57" s="142"/>
      <c r="O57" s="34" t="s">
        <v>29</v>
      </c>
      <c r="P57" s="35" t="s">
        <v>30</v>
      </c>
      <c r="Q57" s="36">
        <f>IF(P57="CONFIABLE",15,IF(P57="NO CONFIABLE",0,"0"))</f>
        <v>15</v>
      </c>
      <c r="R57" s="111"/>
      <c r="S57" s="102"/>
      <c r="T57" s="102"/>
      <c r="U57" s="102"/>
      <c r="V57" s="146"/>
      <c r="W57" s="153"/>
      <c r="X57" s="146"/>
      <c r="Y57" s="105"/>
      <c r="Z57" s="108"/>
      <c r="AA57" s="122"/>
      <c r="AB57" s="127"/>
      <c r="AC57" s="130"/>
      <c r="AD57" s="133"/>
      <c r="AE57" s="137"/>
      <c r="AF57" s="39"/>
    </row>
    <row r="58" spans="1:33" ht="47.25" hidden="1" customHeight="1" x14ac:dyDescent="0.3">
      <c r="A58" s="133"/>
      <c r="B58" s="192"/>
      <c r="C58" s="192"/>
      <c r="D58" s="189"/>
      <c r="E58" s="133"/>
      <c r="F58" s="102"/>
      <c r="G58" s="102"/>
      <c r="H58" s="102"/>
      <c r="I58" s="142"/>
      <c r="J58" s="142"/>
      <c r="K58" s="142"/>
      <c r="L58" s="142"/>
      <c r="M58" s="142"/>
      <c r="N58" s="142"/>
      <c r="O58" s="34" t="s">
        <v>34</v>
      </c>
      <c r="P58" s="35" t="s">
        <v>35</v>
      </c>
      <c r="Q58" s="36">
        <f>IF(P58="SE INVESTIGAN Y SE RESUELVEN OPORTUNAMENTE",15,IF(P58="NO SE INVESTIGAN Y SE RESUELVEN OPORTUNAMENTE",0,"0"))</f>
        <v>15</v>
      </c>
      <c r="R58" s="111"/>
      <c r="S58" s="102"/>
      <c r="T58" s="102"/>
      <c r="U58" s="102"/>
      <c r="V58" s="146"/>
      <c r="W58" s="153"/>
      <c r="X58" s="146"/>
      <c r="Y58" s="105"/>
      <c r="Z58" s="108"/>
      <c r="AA58" s="122"/>
      <c r="AB58" s="127"/>
      <c r="AC58" s="130"/>
      <c r="AD58" s="133"/>
      <c r="AE58" s="139"/>
      <c r="AF58" s="33"/>
    </row>
    <row r="59" spans="1:33" ht="47.4" hidden="1" thickBot="1" x14ac:dyDescent="0.35">
      <c r="A59" s="134"/>
      <c r="B59" s="193"/>
      <c r="C59" s="193"/>
      <c r="D59" s="190"/>
      <c r="E59" s="134"/>
      <c r="F59" s="103"/>
      <c r="G59" s="103"/>
      <c r="H59" s="103"/>
      <c r="I59" s="143"/>
      <c r="J59" s="143"/>
      <c r="K59" s="143"/>
      <c r="L59" s="143"/>
      <c r="M59" s="143"/>
      <c r="N59" s="143"/>
      <c r="O59" s="40" t="s">
        <v>38</v>
      </c>
      <c r="P59" s="41" t="s">
        <v>39</v>
      </c>
      <c r="Q59" s="42">
        <f>IF(P59="COMPLETA",10,IF(P59="INCOMPLETA",5,IF(P59="NO EXISTE",0,"0")))</f>
        <v>10</v>
      </c>
      <c r="R59" s="120"/>
      <c r="S59" s="103"/>
      <c r="T59" s="103"/>
      <c r="U59" s="103"/>
      <c r="V59" s="147"/>
      <c r="W59" s="154"/>
      <c r="X59" s="147"/>
      <c r="Y59" s="106"/>
      <c r="Z59" s="109"/>
      <c r="AA59" s="123"/>
      <c r="AB59" s="128"/>
      <c r="AC59" s="131"/>
      <c r="AD59" s="134"/>
      <c r="AE59" s="140"/>
      <c r="AF59" s="33"/>
    </row>
    <row r="60" spans="1:33" ht="15.75" customHeight="1" x14ac:dyDescent="0.3"/>
    <row r="61" spans="1:33" ht="15.75" customHeight="1" x14ac:dyDescent="0.3"/>
    <row r="62" spans="1:33" ht="15.75" customHeight="1" x14ac:dyDescent="0.3"/>
    <row r="63" spans="1:33" ht="15.75" customHeight="1" x14ac:dyDescent="0.3"/>
    <row r="64" spans="1:33"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152">
    <mergeCell ref="C15:C17"/>
    <mergeCell ref="D15:D17"/>
    <mergeCell ref="E15:H15"/>
    <mergeCell ref="I15:W15"/>
    <mergeCell ref="Z15:AE15"/>
    <mergeCell ref="E16:H16"/>
    <mergeCell ref="I16:I17"/>
    <mergeCell ref="J16:J17"/>
    <mergeCell ref="K16:K17"/>
    <mergeCell ref="L16:L17"/>
    <mergeCell ref="M16:M17"/>
    <mergeCell ref="N16:N17"/>
    <mergeCell ref="O16:O17"/>
    <mergeCell ref="P16:P17"/>
    <mergeCell ref="T16:T17"/>
    <mergeCell ref="U16:U17"/>
    <mergeCell ref="V16:V17"/>
    <mergeCell ref="AD16:AE16"/>
    <mergeCell ref="W16:W17"/>
    <mergeCell ref="X16:X17"/>
    <mergeCell ref="Z16:Z17"/>
    <mergeCell ref="AA16:AA17"/>
    <mergeCell ref="A11:B11"/>
    <mergeCell ref="C11:I11"/>
    <mergeCell ref="A1:B4"/>
    <mergeCell ref="C1:AF2"/>
    <mergeCell ref="A14:D14"/>
    <mergeCell ref="E14:AE14"/>
    <mergeCell ref="C3:AF4"/>
    <mergeCell ref="A6:B6"/>
    <mergeCell ref="A8:B8"/>
    <mergeCell ref="C8:H8"/>
    <mergeCell ref="A10:B10"/>
    <mergeCell ref="C10:I10"/>
    <mergeCell ref="AB16:AB17"/>
    <mergeCell ref="AC16:AC17"/>
    <mergeCell ref="Q16:Q17"/>
    <mergeCell ref="R16:R17"/>
    <mergeCell ref="S16:S17"/>
    <mergeCell ref="A15:A17"/>
    <mergeCell ref="B15:B17"/>
    <mergeCell ref="A18:A59"/>
    <mergeCell ref="B18:B59"/>
    <mergeCell ref="C18:C59"/>
    <mergeCell ref="D18:D59"/>
    <mergeCell ref="E18:E59"/>
    <mergeCell ref="F18:F59"/>
    <mergeCell ref="G18:G59"/>
    <mergeCell ref="H18:H59"/>
    <mergeCell ref="I18:I24"/>
    <mergeCell ref="I25:I31"/>
    <mergeCell ref="I39:I45"/>
    <mergeCell ref="I32:I38"/>
    <mergeCell ref="I53:I59"/>
    <mergeCell ref="J18:J24"/>
    <mergeCell ref="K18:K24"/>
    <mergeCell ref="L18:L24"/>
    <mergeCell ref="M18:M24"/>
    <mergeCell ref="N18:N24"/>
    <mergeCell ref="R18:R20"/>
    <mergeCell ref="S18:S24"/>
    <mergeCell ref="T18:T20"/>
    <mergeCell ref="U18:U24"/>
    <mergeCell ref="K25:K31"/>
    <mergeCell ref="L25:L31"/>
    <mergeCell ref="M25:M31"/>
    <mergeCell ref="N25:N31"/>
    <mergeCell ref="R21:R24"/>
    <mergeCell ref="T21:T24"/>
    <mergeCell ref="W21:W59"/>
    <mergeCell ref="AE21:AE22"/>
    <mergeCell ref="AE23:AE24"/>
    <mergeCell ref="R25:R27"/>
    <mergeCell ref="S25:S31"/>
    <mergeCell ref="T25:T27"/>
    <mergeCell ref="Y18:Y59"/>
    <mergeCell ref="Z18:Z59"/>
    <mergeCell ref="AE28:AE29"/>
    <mergeCell ref="AE30:AE31"/>
    <mergeCell ref="AA18:AA59"/>
    <mergeCell ref="AB18:AB59"/>
    <mergeCell ref="AC18:AC59"/>
    <mergeCell ref="AD18:AD24"/>
    <mergeCell ref="AD25:AD31"/>
    <mergeCell ref="AD46:AD52"/>
    <mergeCell ref="AD39:AD45"/>
    <mergeCell ref="AE18:AE20"/>
    <mergeCell ref="AE42:AE43"/>
    <mergeCell ref="AE44:AE45"/>
    <mergeCell ref="AE39:AE41"/>
    <mergeCell ref="AE25:AE27"/>
    <mergeCell ref="AE32:AE34"/>
    <mergeCell ref="AE35:AE36"/>
    <mergeCell ref="AE37:AE38"/>
    <mergeCell ref="AE56:AE57"/>
    <mergeCell ref="U32:U38"/>
    <mergeCell ref="AD32:AD38"/>
    <mergeCell ref="J32:J38"/>
    <mergeCell ref="K32:K38"/>
    <mergeCell ref="L32:L38"/>
    <mergeCell ref="M32:M38"/>
    <mergeCell ref="N32:N38"/>
    <mergeCell ref="N39:N45"/>
    <mergeCell ref="R39:R41"/>
    <mergeCell ref="S39:S45"/>
    <mergeCell ref="R35:R38"/>
    <mergeCell ref="T35:T38"/>
    <mergeCell ref="R42:R45"/>
    <mergeCell ref="T42:T45"/>
    <mergeCell ref="V18:V59"/>
    <mergeCell ref="W18:W19"/>
    <mergeCell ref="X18:X59"/>
    <mergeCell ref="R28:R31"/>
    <mergeCell ref="T28:T31"/>
    <mergeCell ref="U25:U31"/>
    <mergeCell ref="T46:T48"/>
    <mergeCell ref="T39:T41"/>
    <mergeCell ref="U39:U45"/>
    <mergeCell ref="J25:J31"/>
    <mergeCell ref="R56:R59"/>
    <mergeCell ref="T56:T59"/>
    <mergeCell ref="J39:J45"/>
    <mergeCell ref="K39:K45"/>
    <mergeCell ref="L39:L45"/>
    <mergeCell ref="M39:M45"/>
    <mergeCell ref="R32:R34"/>
    <mergeCell ref="S32:S38"/>
    <mergeCell ref="T32:T34"/>
    <mergeCell ref="AE58:AE59"/>
    <mergeCell ref="AE53:AE55"/>
    <mergeCell ref="J53:J59"/>
    <mergeCell ref="K53:K59"/>
    <mergeCell ref="L53:L59"/>
    <mergeCell ref="M53:M59"/>
    <mergeCell ref="AE46:AE48"/>
    <mergeCell ref="I46:I52"/>
    <mergeCell ref="J46:J52"/>
    <mergeCell ref="K46:K52"/>
    <mergeCell ref="N46:N52"/>
    <mergeCell ref="R46:R48"/>
    <mergeCell ref="S46:S52"/>
    <mergeCell ref="N53:N59"/>
    <mergeCell ref="R53:R55"/>
    <mergeCell ref="S53:S59"/>
    <mergeCell ref="T53:T55"/>
    <mergeCell ref="U53:U59"/>
    <mergeCell ref="AD53:AD59"/>
    <mergeCell ref="U46:U52"/>
    <mergeCell ref="R49:R52"/>
    <mergeCell ref="T49:T52"/>
    <mergeCell ref="AE49:AE50"/>
    <mergeCell ref="AE51:AE52"/>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extLst>
    <ext xmlns:x14="http://schemas.microsoft.com/office/spreadsheetml/2009/9/main" uri="{CCE6A557-97BC-4b89-ADB6-D9C93CAAB3DF}">
      <x14:dataValidations xmlns:xm="http://schemas.microsoft.com/office/excel/2006/main" count="13">
        <x14:dataValidation type="list" allowBlank="1" showErrorMessage="1" xr:uid="{3C7F66B5-C1BC-4A20-951A-D4109A4CD06D}">
          <x14:formula1>
            <xm:f>Datos!$J$6:$K$6</xm:f>
          </x14:formula1>
          <xm:sqref>P22 P57 P29 P43 P50 P36</xm:sqref>
        </x14:dataValidation>
        <x14:dataValidation type="list" allowBlank="1" showErrorMessage="1" xr:uid="{162198DE-CC4C-4661-9661-3604AF7E2C3A}">
          <x14:formula1>
            <xm:f>Datos!$J$8:$L$8</xm:f>
          </x14:formula1>
          <xm:sqref>P24 P31 P38 P45 P52 P59</xm:sqref>
        </x14:dataValidation>
        <x14:dataValidation type="list" allowBlank="1" showErrorMessage="1" xr:uid="{33BDC545-8D6E-406A-A410-53FEDF0AFA9E}">
          <x14:formula1>
            <xm:f>Datos!$I$14:$I$16</xm:f>
          </x14:formula1>
          <xm:sqref>S18 S25 S32 S39 S53 S46</xm:sqref>
        </x14:dataValidation>
        <x14:dataValidation type="list" allowBlank="1" showErrorMessage="1" xr:uid="{E77938D6-2880-41EC-BC3D-01F1531A7EC4}">
          <x14:formula1>
            <xm:f>Datos!$I$19:$I$20</xm:f>
          </x14:formula1>
          <xm:sqref>W18</xm:sqref>
        </x14:dataValidation>
        <x14:dataValidation type="list" allowBlank="1" showErrorMessage="1" xr:uid="{FE3CD7A0-1E74-48C4-ADFE-A6D64DFE11AA}">
          <x14:formula1>
            <xm:f>Datos!$A$17:$A$18</xm:f>
          </x14:formula1>
          <xm:sqref>AC18</xm:sqref>
        </x14:dataValidation>
        <x14:dataValidation type="list" allowBlank="1" showErrorMessage="1" xr:uid="{8C4718C2-C40A-40B8-B004-364119230545}">
          <x14:formula1>
            <xm:f>Datos!$J$7:$K$7</xm:f>
          </x14:formula1>
          <xm:sqref>P23 P30 P37 P44 P51 P58</xm:sqref>
        </x14:dataValidation>
        <x14:dataValidation type="list" allowBlank="1" showErrorMessage="1" xr:uid="{DAC18591-D565-4926-B272-B2A465AD668A}">
          <x14:formula1>
            <xm:f>Datos!$J$3:$K$3</xm:f>
          </x14:formula1>
          <xm:sqref>P19 P26 P33 P40 P47 P54</xm:sqref>
        </x14:dataValidation>
        <x14:dataValidation type="list" allowBlank="1" showErrorMessage="1" xr:uid="{3ED9E2B7-5189-4329-8BCF-140402B7D70F}">
          <x14:formula1>
            <xm:f>Datos!$A$3:$A$7</xm:f>
          </x14:formula1>
          <xm:sqref>E18</xm:sqref>
        </x14:dataValidation>
        <x14:dataValidation type="list" allowBlank="1" showErrorMessage="1" xr:uid="{BCB8C4C9-8082-4611-94CE-F5D0778BED14}">
          <x14:formula1>
            <xm:f>Datos!$J$5:$L$5</xm:f>
          </x14:formula1>
          <xm:sqref>P56 P28 P35 P42 P49 P21</xm:sqref>
        </x14:dataValidation>
        <x14:dataValidation type="list" allowBlank="1" showErrorMessage="1" xr:uid="{D2753719-36F3-43A9-A048-89C8E80163E1}">
          <x14:formula1>
            <xm:f>Datos!$J$4:$K$4</xm:f>
          </x14:formula1>
          <xm:sqref>P20 P27 P34 P41 P48 P55</xm:sqref>
        </x14:dataValidation>
        <x14:dataValidation type="list" allowBlank="1" showErrorMessage="1" xr:uid="{D2CAAE2D-E607-4B0C-ABC2-1F49C1837764}">
          <x14:formula1>
            <xm:f>Datos!$A$11:$A$13</xm:f>
          </x14:formula1>
          <xm:sqref>AA18</xm:sqref>
        </x14:dataValidation>
        <x14:dataValidation type="list" allowBlank="1" showErrorMessage="1" xr:uid="{8F7C9DF2-FB6F-4D2A-8BA1-9AC2B2317810}">
          <x14:formula1>
            <xm:f>Datos!$B$3:$B$5</xm:f>
          </x14:formula1>
          <xm:sqref>F18</xm:sqref>
        </x14:dataValidation>
        <x14:dataValidation type="list" allowBlank="1" showErrorMessage="1" xr:uid="{E64D1A04-7B9A-48B1-BECB-549EECD1EDEC}">
          <x14:formula1>
            <xm:f>Datos!$J$2:$K$2</xm:f>
          </x14:formula1>
          <xm:sqref>P18 P25 P32 P39 P46 P53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zoomScale="90" zoomScaleNormal="90" workbookViewId="0">
      <selection activeCell="C7" sqref="C7"/>
    </sheetView>
  </sheetViews>
  <sheetFormatPr baseColWidth="10" defaultColWidth="14.44140625" defaultRowHeight="15" customHeight="1" x14ac:dyDescent="0.3"/>
  <cols>
    <col min="1" max="1" width="6.33203125" customWidth="1"/>
    <col min="2" max="2" width="10.6640625" customWidth="1"/>
    <col min="3" max="3" width="34.44140625" customWidth="1"/>
    <col min="4" max="4" width="25.5546875" customWidth="1"/>
    <col min="5" max="7" width="7.5546875" customWidth="1"/>
    <col min="8" max="8" width="7.109375" customWidth="1"/>
    <col min="9" max="9" width="6.88671875" customWidth="1"/>
    <col min="10" max="15" width="12.88671875" customWidth="1"/>
    <col min="16" max="17" width="10.6640625" customWidth="1"/>
    <col min="18" max="18" width="51.44140625" customWidth="1"/>
    <col min="19" max="30" width="10.6640625" customWidth="1"/>
  </cols>
  <sheetData>
    <row r="1" spans="2:15" thickBot="1" x14ac:dyDescent="0.35">
      <c r="B1" s="232" t="s">
        <v>207</v>
      </c>
      <c r="C1" s="163"/>
      <c r="D1" s="163"/>
      <c r="E1" s="48"/>
      <c r="F1" s="48"/>
      <c r="G1" s="48"/>
      <c r="H1" s="48"/>
      <c r="J1" s="233" t="s">
        <v>208</v>
      </c>
      <c r="K1" s="234"/>
      <c r="L1" s="234"/>
    </row>
    <row r="2" spans="2:15" thickBot="1" x14ac:dyDescent="0.35">
      <c r="B2" s="7" t="s">
        <v>209</v>
      </c>
      <c r="C2" s="8" t="s">
        <v>210</v>
      </c>
      <c r="D2" s="9" t="s">
        <v>211</v>
      </c>
      <c r="E2" s="49"/>
      <c r="F2" s="49"/>
      <c r="G2" s="49"/>
      <c r="H2" s="49"/>
      <c r="J2" s="49"/>
      <c r="K2" s="49"/>
      <c r="L2" s="49"/>
    </row>
    <row r="3" spans="2:15" ht="28.8" x14ac:dyDescent="0.3">
      <c r="B3" s="65" t="s">
        <v>212</v>
      </c>
      <c r="C3" s="10" t="s">
        <v>213</v>
      </c>
      <c r="D3" s="11" t="s">
        <v>214</v>
      </c>
      <c r="E3" s="50"/>
      <c r="F3" s="50"/>
      <c r="G3" s="50"/>
      <c r="H3" s="236"/>
      <c r="I3" s="235" t="s">
        <v>215</v>
      </c>
      <c r="J3" s="51" t="s">
        <v>212</v>
      </c>
      <c r="K3" s="231" t="s">
        <v>216</v>
      </c>
      <c r="L3" s="231"/>
      <c r="M3" s="66" t="s">
        <v>217</v>
      </c>
      <c r="N3" s="66" t="s">
        <v>217</v>
      </c>
      <c r="O3" s="66" t="s">
        <v>217</v>
      </c>
    </row>
    <row r="4" spans="2:15" ht="28.8" x14ac:dyDescent="0.3">
      <c r="B4" s="67" t="s">
        <v>218</v>
      </c>
      <c r="C4" s="12" t="s">
        <v>219</v>
      </c>
      <c r="D4" s="13" t="s">
        <v>220</v>
      </c>
      <c r="E4" s="50"/>
      <c r="F4" s="50"/>
      <c r="G4" s="50"/>
      <c r="H4" s="236"/>
      <c r="I4" s="235"/>
      <c r="J4" s="52" t="s">
        <v>218</v>
      </c>
      <c r="K4" s="231"/>
      <c r="L4" s="231"/>
      <c r="M4" s="68" t="s">
        <v>221</v>
      </c>
      <c r="N4" s="66" t="s">
        <v>217</v>
      </c>
      <c r="O4" s="66" t="s">
        <v>217</v>
      </c>
    </row>
    <row r="5" spans="2:15" ht="28.8" x14ac:dyDescent="0.3">
      <c r="B5" s="69" t="s">
        <v>222</v>
      </c>
      <c r="C5" s="12" t="s">
        <v>223</v>
      </c>
      <c r="D5" s="13" t="s">
        <v>224</v>
      </c>
      <c r="E5" s="50"/>
      <c r="F5" s="50"/>
      <c r="G5" s="50"/>
      <c r="H5" s="236"/>
      <c r="I5" s="235"/>
      <c r="J5" s="53" t="s">
        <v>222</v>
      </c>
      <c r="K5" s="231"/>
      <c r="L5" s="231"/>
      <c r="M5" s="68" t="s">
        <v>221</v>
      </c>
      <c r="N5" s="66" t="s">
        <v>217</v>
      </c>
      <c r="O5" s="66" t="s">
        <v>217</v>
      </c>
    </row>
    <row r="6" spans="2:15" ht="28.8" x14ac:dyDescent="0.3">
      <c r="B6" s="70" t="s">
        <v>225</v>
      </c>
      <c r="C6" s="12" t="s">
        <v>226</v>
      </c>
      <c r="D6" s="13" t="s">
        <v>227</v>
      </c>
      <c r="E6" s="50"/>
      <c r="F6" s="50"/>
      <c r="G6" s="50"/>
      <c r="H6" s="236"/>
      <c r="I6" s="235"/>
      <c r="J6" s="54" t="s">
        <v>225</v>
      </c>
      <c r="K6" s="231"/>
      <c r="L6" s="231"/>
      <c r="M6" s="71" t="s">
        <v>228</v>
      </c>
      <c r="N6" s="68" t="s">
        <v>221</v>
      </c>
      <c r="O6" s="66" t="s">
        <v>217</v>
      </c>
    </row>
    <row r="7" spans="2:15" ht="43.8" thickBot="1" x14ac:dyDescent="0.35">
      <c r="B7" s="14" t="s">
        <v>229</v>
      </c>
      <c r="C7" s="15" t="s">
        <v>230</v>
      </c>
      <c r="D7" s="16" t="s">
        <v>231</v>
      </c>
      <c r="E7" s="50"/>
      <c r="F7" s="50"/>
      <c r="G7" s="50"/>
      <c r="H7" s="236"/>
      <c r="I7" s="235"/>
      <c r="J7" s="55" t="s">
        <v>229</v>
      </c>
      <c r="K7" s="231"/>
      <c r="L7" s="231"/>
      <c r="M7" s="71" t="s">
        <v>228</v>
      </c>
      <c r="N7" s="68" t="s">
        <v>221</v>
      </c>
      <c r="O7" s="68" t="s">
        <v>221</v>
      </c>
    </row>
    <row r="8" spans="2:15" ht="15" customHeight="1" x14ac:dyDescent="0.3">
      <c r="K8" s="56" t="s">
        <v>232</v>
      </c>
      <c r="L8" s="57" t="s">
        <v>233</v>
      </c>
      <c r="M8" s="58" t="s">
        <v>234</v>
      </c>
      <c r="N8" s="59" t="s">
        <v>235</v>
      </c>
      <c r="O8" s="60" t="s">
        <v>236</v>
      </c>
    </row>
    <row r="9" spans="2:15" ht="27" customHeight="1" x14ac:dyDescent="0.3">
      <c r="K9" s="237" t="s">
        <v>237</v>
      </c>
      <c r="L9" s="237"/>
      <c r="M9" s="237"/>
      <c r="N9" s="237"/>
      <c r="O9" s="237"/>
    </row>
    <row r="10" spans="2:15" ht="27.75" customHeight="1" x14ac:dyDescent="0.3">
      <c r="K10" s="230"/>
      <c r="L10" s="230"/>
      <c r="M10" s="230"/>
      <c r="N10" s="230"/>
      <c r="O10" s="230"/>
    </row>
    <row r="12" spans="2:15" ht="15" customHeight="1" thickBot="1" x14ac:dyDescent="0.35"/>
    <row r="13" spans="2:15" ht="67.5" customHeight="1" x14ac:dyDescent="0.3">
      <c r="I13" s="72" t="s">
        <v>217</v>
      </c>
      <c r="J13" s="61" t="s">
        <v>238</v>
      </c>
      <c r="K13" s="221" t="s">
        <v>239</v>
      </c>
      <c r="L13" s="222"/>
      <c r="M13" s="222"/>
      <c r="N13" s="222"/>
      <c r="O13" s="223"/>
    </row>
    <row r="14" spans="2:15" ht="52.5" customHeight="1" x14ac:dyDescent="0.3">
      <c r="I14" s="73" t="s">
        <v>221</v>
      </c>
      <c r="J14" s="62" t="s">
        <v>240</v>
      </c>
      <c r="K14" s="224" t="s">
        <v>241</v>
      </c>
      <c r="L14" s="225"/>
      <c r="M14" s="225"/>
      <c r="N14" s="225"/>
      <c r="O14" s="226"/>
    </row>
    <row r="15" spans="2:15" ht="81.75" customHeight="1" thickBot="1" x14ac:dyDescent="0.35">
      <c r="I15" s="74" t="s">
        <v>228</v>
      </c>
      <c r="J15" s="63" t="s">
        <v>242</v>
      </c>
      <c r="K15" s="227" t="s">
        <v>243</v>
      </c>
      <c r="L15" s="228"/>
      <c r="M15" s="228"/>
      <c r="N15" s="228"/>
      <c r="O15" s="229"/>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B1:D1"/>
    <mergeCell ref="J1:L1"/>
    <mergeCell ref="I3:I7"/>
    <mergeCell ref="H3:H7"/>
    <mergeCell ref="K9:O9"/>
    <mergeCell ref="K13:O13"/>
    <mergeCell ref="K14:O14"/>
    <mergeCell ref="K15:O15"/>
    <mergeCell ref="K10:O10"/>
    <mergeCell ref="K3:L7"/>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00"/>
  <sheetViews>
    <sheetView topLeftCell="A10" zoomScale="110" zoomScaleNormal="110" workbookViewId="0">
      <selection activeCell="C15" sqref="C15"/>
    </sheetView>
  </sheetViews>
  <sheetFormatPr baseColWidth="10" defaultColWidth="14.44140625" defaultRowHeight="15" customHeight="1" x14ac:dyDescent="0.3"/>
  <cols>
    <col min="1" max="1" width="4.88671875" customWidth="1"/>
    <col min="2" max="2" width="77.44140625" customWidth="1"/>
    <col min="3" max="4" width="30.6640625" customWidth="1"/>
    <col min="5" max="26" width="11.44140625" customWidth="1"/>
  </cols>
  <sheetData>
    <row r="1" spans="1:4" ht="15" customHeight="1" thickBot="1" x14ac:dyDescent="0.35">
      <c r="A1" s="244" t="s">
        <v>244</v>
      </c>
      <c r="B1" s="245"/>
      <c r="C1" s="245"/>
      <c r="D1" s="246"/>
    </row>
    <row r="2" spans="1:4" thickBot="1" x14ac:dyDescent="0.35">
      <c r="A2" s="247" t="s">
        <v>245</v>
      </c>
      <c r="B2" s="87" t="s">
        <v>246</v>
      </c>
      <c r="C2" s="244" t="s">
        <v>247</v>
      </c>
      <c r="D2" s="246"/>
    </row>
    <row r="3" spans="1:4" thickBot="1" x14ac:dyDescent="0.35">
      <c r="A3" s="248"/>
      <c r="B3" s="89" t="s">
        <v>248</v>
      </c>
      <c r="C3" s="90" t="s">
        <v>58</v>
      </c>
      <c r="D3" s="90" t="s">
        <v>60</v>
      </c>
    </row>
    <row r="4" spans="1:4" thickBot="1" x14ac:dyDescent="0.35">
      <c r="A4" s="88">
        <v>1</v>
      </c>
      <c r="B4" s="43" t="s">
        <v>249</v>
      </c>
      <c r="C4" s="91" t="s">
        <v>250</v>
      </c>
      <c r="D4" s="91"/>
    </row>
    <row r="5" spans="1:4" thickBot="1" x14ac:dyDescent="0.35">
      <c r="A5" s="88">
        <v>2</v>
      </c>
      <c r="B5" s="43" t="s">
        <v>251</v>
      </c>
      <c r="C5" s="47" t="s">
        <v>250</v>
      </c>
      <c r="D5" s="91"/>
    </row>
    <row r="6" spans="1:4" thickBot="1" x14ac:dyDescent="0.35">
      <c r="A6" s="88">
        <v>3</v>
      </c>
      <c r="B6" s="43" t="s">
        <v>252</v>
      </c>
      <c r="C6" s="91"/>
      <c r="D6" s="91" t="s">
        <v>250</v>
      </c>
    </row>
    <row r="7" spans="1:4" thickBot="1" x14ac:dyDescent="0.35">
      <c r="A7" s="88">
        <v>4</v>
      </c>
      <c r="B7" s="43" t="s">
        <v>253</v>
      </c>
      <c r="C7" s="91"/>
      <c r="D7" s="91" t="s">
        <v>250</v>
      </c>
    </row>
    <row r="8" spans="1:4" thickBot="1" x14ac:dyDescent="0.35">
      <c r="A8" s="88">
        <v>5</v>
      </c>
      <c r="B8" s="43" t="s">
        <v>254</v>
      </c>
      <c r="C8" s="47" t="s">
        <v>250</v>
      </c>
      <c r="D8" s="91"/>
    </row>
    <row r="9" spans="1:4" thickBot="1" x14ac:dyDescent="0.35">
      <c r="A9" s="88">
        <v>6</v>
      </c>
      <c r="B9" s="43" t="s">
        <v>255</v>
      </c>
      <c r="C9" s="91" t="s">
        <v>250</v>
      </c>
      <c r="D9" s="91"/>
    </row>
    <row r="10" spans="1:4" thickBot="1" x14ac:dyDescent="0.35">
      <c r="A10" s="88">
        <v>7</v>
      </c>
      <c r="B10" s="43" t="s">
        <v>256</v>
      </c>
      <c r="C10" s="91"/>
      <c r="D10" s="91" t="s">
        <v>250</v>
      </c>
    </row>
    <row r="11" spans="1:4" thickBot="1" x14ac:dyDescent="0.35">
      <c r="A11" s="88">
        <v>8</v>
      </c>
      <c r="B11" s="43" t="s">
        <v>257</v>
      </c>
      <c r="C11" s="91"/>
      <c r="D11" s="91" t="s">
        <v>250</v>
      </c>
    </row>
    <row r="12" spans="1:4" thickBot="1" x14ac:dyDescent="0.35">
      <c r="A12" s="88">
        <v>9</v>
      </c>
      <c r="B12" s="43" t="s">
        <v>258</v>
      </c>
      <c r="C12" s="44"/>
      <c r="D12" s="91" t="s">
        <v>250</v>
      </c>
    </row>
    <row r="13" spans="1:4" thickBot="1" x14ac:dyDescent="0.35">
      <c r="A13" s="88">
        <v>10</v>
      </c>
      <c r="B13" s="43" t="s">
        <v>259</v>
      </c>
      <c r="C13" s="91"/>
      <c r="D13" s="91" t="s">
        <v>250</v>
      </c>
    </row>
    <row r="14" spans="1:4" thickBot="1" x14ac:dyDescent="0.35">
      <c r="A14" s="88">
        <v>11</v>
      </c>
      <c r="B14" s="43" t="s">
        <v>260</v>
      </c>
      <c r="C14" s="44"/>
      <c r="D14" s="91" t="s">
        <v>250</v>
      </c>
    </row>
    <row r="15" spans="1:4" thickBot="1" x14ac:dyDescent="0.35">
      <c r="A15" s="88">
        <v>12</v>
      </c>
      <c r="B15" s="43" t="s">
        <v>261</v>
      </c>
      <c r="C15" s="91" t="s">
        <v>250</v>
      </c>
      <c r="D15" s="91"/>
    </row>
    <row r="16" spans="1:4" thickBot="1" x14ac:dyDescent="0.35">
      <c r="A16" s="88">
        <v>13</v>
      </c>
      <c r="B16" s="43" t="s">
        <v>262</v>
      </c>
      <c r="C16" s="91"/>
      <c r="D16" s="91" t="s">
        <v>250</v>
      </c>
    </row>
    <row r="17" spans="1:4" thickBot="1" x14ac:dyDescent="0.35">
      <c r="A17" s="88">
        <v>14</v>
      </c>
      <c r="B17" s="43" t="s">
        <v>263</v>
      </c>
      <c r="C17" s="91"/>
      <c r="D17" s="91" t="s">
        <v>250</v>
      </c>
    </row>
    <row r="18" spans="1:4" thickBot="1" x14ac:dyDescent="0.35">
      <c r="A18" s="88">
        <v>15</v>
      </c>
      <c r="B18" s="43" t="s">
        <v>264</v>
      </c>
      <c r="C18" s="44"/>
      <c r="D18" s="91" t="s">
        <v>250</v>
      </c>
    </row>
    <row r="19" spans="1:4" thickBot="1" x14ac:dyDescent="0.35">
      <c r="A19" s="88">
        <v>16</v>
      </c>
      <c r="B19" s="43" t="s">
        <v>265</v>
      </c>
      <c r="C19" s="91"/>
      <c r="D19" s="91" t="s">
        <v>250</v>
      </c>
    </row>
    <row r="20" spans="1:4" thickBot="1" x14ac:dyDescent="0.35">
      <c r="A20" s="88">
        <v>17</v>
      </c>
      <c r="B20" s="43" t="s">
        <v>266</v>
      </c>
      <c r="C20" s="91"/>
      <c r="D20" s="91" t="s">
        <v>250</v>
      </c>
    </row>
    <row r="21" spans="1:4" ht="15.75" customHeight="1" thickBot="1" x14ac:dyDescent="0.35">
      <c r="A21" s="88">
        <v>18</v>
      </c>
      <c r="B21" s="43" t="s">
        <v>267</v>
      </c>
      <c r="C21" s="91"/>
      <c r="D21" s="91" t="s">
        <v>250</v>
      </c>
    </row>
    <row r="22" spans="1:4" ht="15.75" customHeight="1" thickBot="1" x14ac:dyDescent="0.35">
      <c r="A22" s="92">
        <v>19</v>
      </c>
      <c r="B22" s="43" t="s">
        <v>268</v>
      </c>
      <c r="C22" s="91"/>
      <c r="D22" s="91" t="s">
        <v>250</v>
      </c>
    </row>
    <row r="23" spans="1:4" ht="15" customHeight="1" x14ac:dyDescent="0.3">
      <c r="A23" s="252" t="s">
        <v>269</v>
      </c>
      <c r="B23" s="253"/>
      <c r="C23" s="253"/>
      <c r="D23" s="254"/>
    </row>
    <row r="24" spans="1:4" ht="15.75" customHeight="1" x14ac:dyDescent="0.3">
      <c r="A24" s="249" t="s">
        <v>270</v>
      </c>
      <c r="B24" s="249"/>
      <c r="C24" s="249"/>
      <c r="D24" s="249"/>
    </row>
    <row r="25" spans="1:4" ht="15.75" customHeight="1" x14ac:dyDescent="0.3">
      <c r="A25" s="250" t="s">
        <v>271</v>
      </c>
      <c r="B25" s="250"/>
      <c r="C25" s="250"/>
      <c r="D25" s="250"/>
    </row>
    <row r="26" spans="1:4" ht="15.75" customHeight="1" thickBot="1" x14ac:dyDescent="0.35">
      <c r="A26" s="251" t="s">
        <v>272</v>
      </c>
      <c r="B26" s="251"/>
      <c r="C26" s="251"/>
      <c r="D26" s="251"/>
    </row>
    <row r="27" spans="1:4" ht="15.75" customHeight="1" thickBot="1" x14ac:dyDescent="0.35">
      <c r="A27" s="238" t="s">
        <v>273</v>
      </c>
      <c r="B27" s="239"/>
      <c r="C27" s="240"/>
      <c r="D27" s="64" t="s">
        <v>250</v>
      </c>
    </row>
    <row r="28" spans="1:4" ht="15.75" customHeight="1" thickBot="1" x14ac:dyDescent="0.4">
      <c r="A28" s="238" t="s">
        <v>274</v>
      </c>
      <c r="B28" s="239"/>
      <c r="C28" s="240"/>
      <c r="D28" s="46"/>
    </row>
    <row r="29" spans="1:4" ht="15.75" customHeight="1" thickBot="1" x14ac:dyDescent="0.35">
      <c r="A29" s="241" t="s">
        <v>275</v>
      </c>
      <c r="B29" s="242"/>
      <c r="C29" s="243"/>
      <c r="D29" s="45"/>
    </row>
    <row r="30" spans="1:4" ht="15.75" customHeight="1" x14ac:dyDescent="0.3"/>
    <row r="31" spans="1:4" ht="15.75" customHeight="1" x14ac:dyDescent="0.3"/>
    <row r="32" spans="1: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A27:C27"/>
    <mergeCell ref="A28:C28"/>
    <mergeCell ref="A29:C29"/>
    <mergeCell ref="A1:D1"/>
    <mergeCell ref="A2:A3"/>
    <mergeCell ref="C2:D2"/>
    <mergeCell ref="A24:D24"/>
    <mergeCell ref="A25:D25"/>
    <mergeCell ref="A26:D26"/>
    <mergeCell ref="A23:D23"/>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107DF-F988-4A84-BF0C-098CBE6A3771}">
  <dimension ref="A1:D1000"/>
  <sheetViews>
    <sheetView zoomScale="110" zoomScaleNormal="110" workbookViewId="0">
      <selection activeCell="C16" sqref="C16"/>
    </sheetView>
  </sheetViews>
  <sheetFormatPr baseColWidth="10" defaultColWidth="14.44140625" defaultRowHeight="15" customHeight="1" x14ac:dyDescent="0.3"/>
  <cols>
    <col min="1" max="1" width="4.88671875" customWidth="1"/>
    <col min="2" max="2" width="77.44140625" customWidth="1"/>
    <col min="3" max="4" width="30.6640625" customWidth="1"/>
    <col min="5" max="26" width="11.44140625" customWidth="1"/>
  </cols>
  <sheetData>
    <row r="1" spans="1:4" ht="15" customHeight="1" x14ac:dyDescent="0.3">
      <c r="A1" s="244" t="s">
        <v>244</v>
      </c>
      <c r="B1" s="245"/>
      <c r="C1" s="245"/>
      <c r="D1" s="246"/>
    </row>
    <row r="2" spans="1:4" ht="14.4" x14ac:dyDescent="0.3">
      <c r="A2" s="247" t="s">
        <v>245</v>
      </c>
      <c r="B2" s="87" t="s">
        <v>246</v>
      </c>
      <c r="C2" s="244" t="s">
        <v>247</v>
      </c>
      <c r="D2" s="246"/>
    </row>
    <row r="3" spans="1:4" ht="14.4" x14ac:dyDescent="0.3">
      <c r="A3" s="248"/>
      <c r="B3" s="89" t="s">
        <v>248</v>
      </c>
      <c r="C3" s="90" t="s">
        <v>58</v>
      </c>
      <c r="D3" s="90" t="s">
        <v>60</v>
      </c>
    </row>
    <row r="4" spans="1:4" ht="14.4" x14ac:dyDescent="0.3">
      <c r="A4" s="88">
        <v>1</v>
      </c>
      <c r="B4" s="43" t="s">
        <v>249</v>
      </c>
      <c r="C4" s="91"/>
      <c r="D4" s="91" t="s">
        <v>250</v>
      </c>
    </row>
    <row r="5" spans="1:4" ht="14.4" x14ac:dyDescent="0.3">
      <c r="A5" s="88">
        <v>2</v>
      </c>
      <c r="B5" s="43" t="s">
        <v>251</v>
      </c>
      <c r="C5" s="47"/>
      <c r="D5" s="91" t="s">
        <v>250</v>
      </c>
    </row>
    <row r="6" spans="1:4" ht="14.4" x14ac:dyDescent="0.3">
      <c r="A6" s="88">
        <v>3</v>
      </c>
      <c r="B6" s="43" t="s">
        <v>252</v>
      </c>
      <c r="C6" s="91"/>
      <c r="D6" s="91" t="s">
        <v>250</v>
      </c>
    </row>
    <row r="7" spans="1:4" ht="14.4" x14ac:dyDescent="0.3">
      <c r="A7" s="88">
        <v>4</v>
      </c>
      <c r="B7" s="43" t="s">
        <v>253</v>
      </c>
      <c r="C7" s="91"/>
      <c r="D7" s="91" t="s">
        <v>250</v>
      </c>
    </row>
    <row r="8" spans="1:4" ht="14.4" x14ac:dyDescent="0.3">
      <c r="A8" s="88">
        <v>5</v>
      </c>
      <c r="B8" s="43" t="s">
        <v>254</v>
      </c>
      <c r="C8" s="47" t="s">
        <v>250</v>
      </c>
      <c r="D8" s="91"/>
    </row>
    <row r="9" spans="1:4" ht="14.4" x14ac:dyDescent="0.3">
      <c r="A9" s="88">
        <v>6</v>
      </c>
      <c r="B9" s="43" t="s">
        <v>255</v>
      </c>
      <c r="C9" s="91" t="s">
        <v>250</v>
      </c>
      <c r="D9" s="91"/>
    </row>
    <row r="10" spans="1:4" ht="14.4" x14ac:dyDescent="0.3">
      <c r="A10" s="88">
        <v>7</v>
      </c>
      <c r="B10" s="43" t="s">
        <v>256</v>
      </c>
      <c r="C10" s="91"/>
      <c r="D10" s="91" t="s">
        <v>250</v>
      </c>
    </row>
    <row r="11" spans="1:4" ht="14.4" x14ac:dyDescent="0.3">
      <c r="A11" s="88">
        <v>8</v>
      </c>
      <c r="B11" s="43" t="s">
        <v>257</v>
      </c>
      <c r="C11" s="91"/>
      <c r="D11" s="91" t="s">
        <v>250</v>
      </c>
    </row>
    <row r="12" spans="1:4" ht="14.4" x14ac:dyDescent="0.3">
      <c r="A12" s="88">
        <v>9</v>
      </c>
      <c r="B12" s="43" t="s">
        <v>258</v>
      </c>
      <c r="C12" s="44"/>
      <c r="D12" s="91" t="s">
        <v>250</v>
      </c>
    </row>
    <row r="13" spans="1:4" ht="14.4" x14ac:dyDescent="0.3">
      <c r="A13" s="88">
        <v>10</v>
      </c>
      <c r="B13" s="43" t="s">
        <v>259</v>
      </c>
      <c r="C13" s="91" t="s">
        <v>250</v>
      </c>
      <c r="D13" s="91"/>
    </row>
    <row r="14" spans="1:4" ht="14.4" x14ac:dyDescent="0.3">
      <c r="A14" s="88">
        <v>11</v>
      </c>
      <c r="B14" s="43" t="s">
        <v>260</v>
      </c>
      <c r="C14" s="78" t="s">
        <v>250</v>
      </c>
      <c r="D14" s="91"/>
    </row>
    <row r="15" spans="1:4" ht="14.4" x14ac:dyDescent="0.3">
      <c r="A15" s="88">
        <v>12</v>
      </c>
      <c r="B15" s="43" t="s">
        <v>261</v>
      </c>
      <c r="C15" s="91" t="s">
        <v>250</v>
      </c>
      <c r="D15" s="91"/>
    </row>
    <row r="16" spans="1:4" ht="14.4" x14ac:dyDescent="0.3">
      <c r="A16" s="88">
        <v>13</v>
      </c>
      <c r="B16" s="43" t="s">
        <v>262</v>
      </c>
      <c r="C16" s="91"/>
      <c r="D16" s="91" t="s">
        <v>250</v>
      </c>
    </row>
    <row r="17" spans="1:4" ht="14.4" x14ac:dyDescent="0.3">
      <c r="A17" s="88">
        <v>14</v>
      </c>
      <c r="B17" s="43" t="s">
        <v>263</v>
      </c>
      <c r="C17" s="91"/>
      <c r="D17" s="91" t="s">
        <v>250</v>
      </c>
    </row>
    <row r="18" spans="1:4" ht="14.4" x14ac:dyDescent="0.3">
      <c r="A18" s="88">
        <v>15</v>
      </c>
      <c r="B18" s="43" t="s">
        <v>264</v>
      </c>
      <c r="C18" s="44"/>
      <c r="D18" s="91" t="s">
        <v>250</v>
      </c>
    </row>
    <row r="19" spans="1:4" ht="14.4" x14ac:dyDescent="0.3">
      <c r="A19" s="88">
        <v>16</v>
      </c>
      <c r="B19" s="43" t="s">
        <v>265</v>
      </c>
      <c r="C19" s="91"/>
      <c r="D19" s="91" t="s">
        <v>250</v>
      </c>
    </row>
    <row r="20" spans="1:4" ht="14.4" x14ac:dyDescent="0.3">
      <c r="A20" s="88">
        <v>17</v>
      </c>
      <c r="B20" s="43" t="s">
        <v>266</v>
      </c>
      <c r="C20" s="91"/>
      <c r="D20" s="91" t="s">
        <v>250</v>
      </c>
    </row>
    <row r="21" spans="1:4" ht="15.75" customHeight="1" x14ac:dyDescent="0.3">
      <c r="A21" s="88">
        <v>18</v>
      </c>
      <c r="B21" s="43" t="s">
        <v>267</v>
      </c>
      <c r="C21" s="91"/>
      <c r="D21" s="91" t="s">
        <v>250</v>
      </c>
    </row>
    <row r="22" spans="1:4" ht="15.75" customHeight="1" x14ac:dyDescent="0.3">
      <c r="A22" s="92">
        <v>19</v>
      </c>
      <c r="B22" s="43" t="s">
        <v>268</v>
      </c>
      <c r="C22" s="91"/>
      <c r="D22" s="91" t="s">
        <v>250</v>
      </c>
    </row>
    <row r="23" spans="1:4" ht="15" customHeight="1" x14ac:dyDescent="0.3">
      <c r="A23" s="252" t="s">
        <v>269</v>
      </c>
      <c r="B23" s="253"/>
      <c r="C23" s="253"/>
      <c r="D23" s="254"/>
    </row>
    <row r="24" spans="1:4" ht="15.75" customHeight="1" x14ac:dyDescent="0.3">
      <c r="A24" s="249" t="s">
        <v>270</v>
      </c>
      <c r="B24" s="249"/>
      <c r="C24" s="249"/>
      <c r="D24" s="249"/>
    </row>
    <row r="25" spans="1:4" ht="15.75" customHeight="1" x14ac:dyDescent="0.3">
      <c r="A25" s="250" t="s">
        <v>271</v>
      </c>
      <c r="B25" s="250"/>
      <c r="C25" s="250"/>
      <c r="D25" s="250"/>
    </row>
    <row r="26" spans="1:4" ht="15.75" customHeight="1" x14ac:dyDescent="0.3">
      <c r="A26" s="251" t="s">
        <v>272</v>
      </c>
      <c r="B26" s="251"/>
      <c r="C26" s="251"/>
      <c r="D26" s="251"/>
    </row>
    <row r="27" spans="1:4" ht="15.75" customHeight="1" x14ac:dyDescent="0.3">
      <c r="A27" s="238" t="s">
        <v>273</v>
      </c>
      <c r="B27" s="239"/>
      <c r="C27" s="240"/>
      <c r="D27" s="64" t="s">
        <v>250</v>
      </c>
    </row>
    <row r="28" spans="1:4" ht="15.75" customHeight="1" x14ac:dyDescent="0.35">
      <c r="A28" s="238" t="s">
        <v>274</v>
      </c>
      <c r="B28" s="239"/>
      <c r="C28" s="240"/>
      <c r="D28" s="46"/>
    </row>
    <row r="29" spans="1:4" ht="15.75" customHeight="1" x14ac:dyDescent="0.3">
      <c r="A29" s="241" t="s">
        <v>275</v>
      </c>
      <c r="B29" s="242"/>
      <c r="C29" s="243"/>
      <c r="D29" s="45"/>
    </row>
    <row r="30" spans="1:4" ht="15.75" customHeight="1" x14ac:dyDescent="0.3"/>
    <row r="31" spans="1:4" ht="15.75" customHeight="1" x14ac:dyDescent="0.3"/>
    <row r="32" spans="1: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AD14F-9755-4D9B-98F2-2C07FE323173}">
  <dimension ref="A1:D1000"/>
  <sheetViews>
    <sheetView topLeftCell="A15" zoomScale="110" zoomScaleNormal="110" workbookViewId="0">
      <selection activeCell="C31" sqref="C31"/>
    </sheetView>
  </sheetViews>
  <sheetFormatPr baseColWidth="10" defaultColWidth="14.44140625" defaultRowHeight="15" customHeight="1" x14ac:dyDescent="0.3"/>
  <cols>
    <col min="1" max="1" width="4.88671875" customWidth="1"/>
    <col min="2" max="2" width="77.44140625" customWidth="1"/>
    <col min="3" max="4" width="30.6640625" customWidth="1"/>
    <col min="5" max="26" width="11.44140625" customWidth="1"/>
  </cols>
  <sheetData>
    <row r="1" spans="1:4" ht="15" customHeight="1" x14ac:dyDescent="0.3">
      <c r="A1" s="244" t="s">
        <v>244</v>
      </c>
      <c r="B1" s="245"/>
      <c r="C1" s="245"/>
      <c r="D1" s="246"/>
    </row>
    <row r="2" spans="1:4" ht="14.4" x14ac:dyDescent="0.3">
      <c r="A2" s="247" t="s">
        <v>245</v>
      </c>
      <c r="B2" s="87" t="s">
        <v>246</v>
      </c>
      <c r="C2" s="244" t="s">
        <v>247</v>
      </c>
      <c r="D2" s="246"/>
    </row>
    <row r="3" spans="1:4" ht="14.4" x14ac:dyDescent="0.3">
      <c r="A3" s="248"/>
      <c r="B3" s="89" t="s">
        <v>248</v>
      </c>
      <c r="C3" s="90" t="s">
        <v>58</v>
      </c>
      <c r="D3" s="90" t="s">
        <v>60</v>
      </c>
    </row>
    <row r="4" spans="1:4" ht="14.4" x14ac:dyDescent="0.3">
      <c r="A4" s="88">
        <v>1</v>
      </c>
      <c r="B4" s="43" t="s">
        <v>249</v>
      </c>
      <c r="C4" s="91"/>
      <c r="D4" s="91" t="s">
        <v>250</v>
      </c>
    </row>
    <row r="5" spans="1:4" ht="14.4" x14ac:dyDescent="0.3">
      <c r="A5" s="88">
        <v>2</v>
      </c>
      <c r="B5" s="43" t="s">
        <v>251</v>
      </c>
      <c r="C5" s="47"/>
      <c r="D5" s="91" t="s">
        <v>250</v>
      </c>
    </row>
    <row r="6" spans="1:4" ht="14.4" x14ac:dyDescent="0.3">
      <c r="A6" s="88">
        <v>3</v>
      </c>
      <c r="B6" s="43" t="s">
        <v>252</v>
      </c>
      <c r="C6" s="91"/>
      <c r="D6" s="91" t="s">
        <v>250</v>
      </c>
    </row>
    <row r="7" spans="1:4" ht="14.4" x14ac:dyDescent="0.3">
      <c r="A7" s="88">
        <v>4</v>
      </c>
      <c r="B7" s="43" t="s">
        <v>253</v>
      </c>
      <c r="C7" s="91"/>
      <c r="D7" s="91" t="s">
        <v>250</v>
      </c>
    </row>
    <row r="8" spans="1:4" ht="14.4" x14ac:dyDescent="0.3">
      <c r="A8" s="88">
        <v>5</v>
      </c>
      <c r="B8" s="43" t="s">
        <v>254</v>
      </c>
      <c r="C8" s="47" t="s">
        <v>250</v>
      </c>
      <c r="D8" s="91"/>
    </row>
    <row r="9" spans="1:4" ht="14.4" x14ac:dyDescent="0.3">
      <c r="A9" s="88">
        <v>6</v>
      </c>
      <c r="B9" s="43" t="s">
        <v>255</v>
      </c>
      <c r="C9" s="91" t="s">
        <v>250</v>
      </c>
      <c r="D9" s="91"/>
    </row>
    <row r="10" spans="1:4" ht="14.4" x14ac:dyDescent="0.3">
      <c r="A10" s="88">
        <v>7</v>
      </c>
      <c r="B10" s="43" t="s">
        <v>256</v>
      </c>
      <c r="C10" s="91"/>
      <c r="D10" s="91" t="s">
        <v>250</v>
      </c>
    </row>
    <row r="11" spans="1:4" ht="14.4" x14ac:dyDescent="0.3">
      <c r="A11" s="88">
        <v>8</v>
      </c>
      <c r="B11" s="43" t="s">
        <v>257</v>
      </c>
      <c r="C11" s="91"/>
      <c r="D11" s="91" t="s">
        <v>250</v>
      </c>
    </row>
    <row r="12" spans="1:4" ht="14.4" x14ac:dyDescent="0.3">
      <c r="A12" s="88">
        <v>9</v>
      </c>
      <c r="B12" s="43" t="s">
        <v>258</v>
      </c>
      <c r="C12" s="44"/>
      <c r="D12" s="91" t="s">
        <v>250</v>
      </c>
    </row>
    <row r="13" spans="1:4" ht="14.4" x14ac:dyDescent="0.3">
      <c r="A13" s="88">
        <v>10</v>
      </c>
      <c r="B13" s="43" t="s">
        <v>259</v>
      </c>
      <c r="C13" s="91" t="s">
        <v>250</v>
      </c>
      <c r="D13" s="91"/>
    </row>
    <row r="14" spans="1:4" ht="14.4" x14ac:dyDescent="0.3">
      <c r="A14" s="88">
        <v>11</v>
      </c>
      <c r="B14" s="43" t="s">
        <v>260</v>
      </c>
      <c r="C14" s="78" t="s">
        <v>250</v>
      </c>
      <c r="D14" s="91"/>
    </row>
    <row r="15" spans="1:4" ht="14.4" x14ac:dyDescent="0.3">
      <c r="A15" s="88">
        <v>12</v>
      </c>
      <c r="B15" s="43" t="s">
        <v>261</v>
      </c>
      <c r="C15" s="91" t="s">
        <v>250</v>
      </c>
      <c r="D15" s="91"/>
    </row>
    <row r="16" spans="1:4" ht="14.4" x14ac:dyDescent="0.3">
      <c r="A16" s="88">
        <v>13</v>
      </c>
      <c r="B16" s="43" t="s">
        <v>262</v>
      </c>
      <c r="C16" s="91"/>
      <c r="D16" s="91" t="s">
        <v>250</v>
      </c>
    </row>
    <row r="17" spans="1:4" ht="14.4" x14ac:dyDescent="0.3">
      <c r="A17" s="88">
        <v>14</v>
      </c>
      <c r="B17" s="43" t="s">
        <v>263</v>
      </c>
      <c r="C17" s="91"/>
      <c r="D17" s="91" t="s">
        <v>250</v>
      </c>
    </row>
    <row r="18" spans="1:4" ht="14.4" x14ac:dyDescent="0.3">
      <c r="A18" s="88">
        <v>15</v>
      </c>
      <c r="B18" s="43" t="s">
        <v>264</v>
      </c>
      <c r="C18" s="44"/>
      <c r="D18" s="91" t="s">
        <v>250</v>
      </c>
    </row>
    <row r="19" spans="1:4" ht="14.4" x14ac:dyDescent="0.3">
      <c r="A19" s="88">
        <v>16</v>
      </c>
      <c r="B19" s="43" t="s">
        <v>265</v>
      </c>
      <c r="C19" s="91"/>
      <c r="D19" s="91" t="s">
        <v>250</v>
      </c>
    </row>
    <row r="20" spans="1:4" ht="14.4" x14ac:dyDescent="0.3">
      <c r="A20" s="88">
        <v>17</v>
      </c>
      <c r="B20" s="43" t="s">
        <v>266</v>
      </c>
      <c r="C20" s="91"/>
      <c r="D20" s="91" t="s">
        <v>250</v>
      </c>
    </row>
    <row r="21" spans="1:4" ht="15.75" customHeight="1" x14ac:dyDescent="0.3">
      <c r="A21" s="88">
        <v>18</v>
      </c>
      <c r="B21" s="43" t="s">
        <v>267</v>
      </c>
      <c r="C21" s="91"/>
      <c r="D21" s="91" t="s">
        <v>250</v>
      </c>
    </row>
    <row r="22" spans="1:4" ht="15.75" customHeight="1" x14ac:dyDescent="0.3">
      <c r="A22" s="92">
        <v>19</v>
      </c>
      <c r="B22" s="43" t="s">
        <v>268</v>
      </c>
      <c r="C22" s="91"/>
      <c r="D22" s="91" t="s">
        <v>250</v>
      </c>
    </row>
    <row r="23" spans="1:4" ht="15" customHeight="1" x14ac:dyDescent="0.3">
      <c r="A23" s="252" t="s">
        <v>269</v>
      </c>
      <c r="B23" s="253"/>
      <c r="C23" s="253"/>
      <c r="D23" s="254"/>
    </row>
    <row r="24" spans="1:4" ht="15.75" customHeight="1" x14ac:dyDescent="0.3">
      <c r="A24" s="249" t="s">
        <v>270</v>
      </c>
      <c r="B24" s="249"/>
      <c r="C24" s="249"/>
      <c r="D24" s="249"/>
    </row>
    <row r="25" spans="1:4" ht="15.75" customHeight="1" x14ac:dyDescent="0.3">
      <c r="A25" s="250" t="s">
        <v>271</v>
      </c>
      <c r="B25" s="250"/>
      <c r="C25" s="250"/>
      <c r="D25" s="250"/>
    </row>
    <row r="26" spans="1:4" ht="15.75" customHeight="1" x14ac:dyDescent="0.3">
      <c r="A26" s="251" t="s">
        <v>272</v>
      </c>
      <c r="B26" s="251"/>
      <c r="C26" s="251"/>
      <c r="D26" s="251"/>
    </row>
    <row r="27" spans="1:4" ht="15.75" customHeight="1" x14ac:dyDescent="0.3">
      <c r="A27" s="238" t="s">
        <v>273</v>
      </c>
      <c r="B27" s="239"/>
      <c r="C27" s="240"/>
      <c r="D27" s="64" t="s">
        <v>250</v>
      </c>
    </row>
    <row r="28" spans="1:4" ht="15.75" customHeight="1" x14ac:dyDescent="0.35">
      <c r="A28" s="238" t="s">
        <v>274</v>
      </c>
      <c r="B28" s="239"/>
      <c r="C28" s="240"/>
      <c r="D28" s="46"/>
    </row>
    <row r="29" spans="1:4" ht="15.75" customHeight="1" x14ac:dyDescent="0.3">
      <c r="A29" s="241" t="s">
        <v>275</v>
      </c>
      <c r="B29" s="242"/>
      <c r="C29" s="243"/>
      <c r="D29" s="45"/>
    </row>
    <row r="30" spans="1:4" ht="15.75" customHeight="1" x14ac:dyDescent="0.3"/>
    <row r="31" spans="1:4" ht="15.75" customHeight="1" x14ac:dyDescent="0.3"/>
    <row r="32" spans="1:4"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0">
    <mergeCell ref="A26:D26"/>
    <mergeCell ref="A27:C27"/>
    <mergeCell ref="A28:C28"/>
    <mergeCell ref="A29:C29"/>
    <mergeCell ref="A1:D1"/>
    <mergeCell ref="A2:A3"/>
    <mergeCell ref="C2:D2"/>
    <mergeCell ref="A23:D23"/>
    <mergeCell ref="A24:D24"/>
    <mergeCell ref="A25:D25"/>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2BC490-B92A-4CFB-A301-A7A743DCED3F}">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2.xml><?xml version="1.0" encoding="utf-8"?>
<ds:datastoreItem xmlns:ds="http://schemas.openxmlformats.org/officeDocument/2006/customXml" ds:itemID="{E3A9EBA8-F6D0-41E9-9F7A-3EE7FD20A5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30239B-9B31-45CA-901A-D4E6D1E164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Datos</vt:lpstr>
      <vt:lpstr>Riesgo 1</vt:lpstr>
      <vt:lpstr>Riesgo 2</vt:lpstr>
      <vt:lpstr>Riesgo 3</vt:lpstr>
      <vt:lpstr>Riesgo 4</vt:lpstr>
      <vt:lpstr>Instructivo</vt:lpstr>
      <vt:lpstr>ENCUESTA DE IMPACTO R1</vt:lpstr>
      <vt:lpstr>ENCUESTA DE IMPACTO R2</vt:lpstr>
      <vt:lpstr>ENCUESTA DE IMPACTO R3</vt:lpstr>
      <vt:lpstr>ENCUESTA DE IMPACTO R4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user</cp:lastModifiedBy>
  <cp:revision/>
  <dcterms:created xsi:type="dcterms:W3CDTF">2020-01-16T20:08:19Z</dcterms:created>
  <dcterms:modified xsi:type="dcterms:W3CDTF">2026-01-14T03:15:50Z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4200</vt:r8>
  </property>
</Properties>
</file>