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defaultThemeVersion="166925"/>
  <mc:AlternateContent xmlns:mc="http://schemas.openxmlformats.org/markup-compatibility/2006">
    <mc:Choice Requires="x15">
      <x15ac:absPath xmlns:x15ac="http://schemas.microsoft.com/office/spreadsheetml/2010/11/ac" url="C:\Users\MARLYS URIBE\Downloads\"/>
    </mc:Choice>
  </mc:AlternateContent>
  <xr:revisionPtr revIDLastSave="20" documentId="8_{59F1BF26-9F2A-4FCD-BA41-A527C527942F}" xr6:coauthVersionLast="47" xr6:coauthVersionMax="47" xr10:uidLastSave="{A9DE5D32-74DD-4D91-9E31-926BD3D3F61D}"/>
  <bookViews>
    <workbookView xWindow="-120" yWindow="-120" windowWidth="20730" windowHeight="11040" xr2:uid="{00000000-000D-0000-FFFF-FFFF00000000}"/>
  </bookViews>
  <sheets>
    <sheet name="RIESGO" sheetId="1" r:id="rId1"/>
    <sheet name="Datos" sheetId="4" r:id="rId2"/>
    <sheet name="INSTRUCTIVO DE DILIGENCIAMIENTO" sheetId="11" r:id="rId3"/>
  </sheets>
  <definedNames>
    <definedName name="_xlnm.Print_Area" localSheetId="0">RIESGO!$A$1:$AG$22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G16" i="1" l="1"/>
  <c r="H16" i="1" s="1"/>
  <c r="L22" i="1"/>
  <c r="L20" i="1"/>
  <c r="L19" i="1"/>
  <c r="L18" i="1"/>
  <c r="L17" i="1"/>
  <c r="L16" i="1"/>
  <c r="M16" i="1" s="1"/>
  <c r="M19" i="1" l="1"/>
  <c r="O19" i="1" s="1"/>
  <c r="Q19" i="1" s="1"/>
  <c r="R16" i="1" s="1"/>
  <c r="S16" i="1" s="1"/>
  <c r="T16" i="1" s="1"/>
  <c r="P16" i="1" l="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tc={D95C8ECF-A1D0-48AB-9C19-229904D7107F}</author>
  </authors>
  <commentList>
    <comment ref="F16"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Se toma como base el valor del contrato mas alto que la entidad adelanta en su PAA de forma directa para el año 2023</t>
      </text>
    </comment>
  </commentList>
</comments>
</file>

<file path=xl/sharedStrings.xml><?xml version="1.0" encoding="utf-8"?>
<sst xmlns="http://schemas.openxmlformats.org/spreadsheetml/2006/main" count="256" uniqueCount="188">
  <si>
    <t>DIRECCIONAMIENTO ESTRATÉGICO</t>
  </si>
  <si>
    <t>CÓDIGO</t>
  </si>
  <si>
    <t>E-DES-FT-020</t>
  </si>
  <si>
    <t>VERSIÓN</t>
  </si>
  <si>
    <t>02</t>
  </si>
  <si>
    <t>MAPA DE RIESGOS DE LA-FT</t>
  </si>
  <si>
    <t>PÁGINA</t>
  </si>
  <si>
    <t xml:space="preserve">1 de 1 </t>
  </si>
  <si>
    <t>VIGENTE DESDE</t>
  </si>
  <si>
    <t>PROCESO</t>
  </si>
  <si>
    <t>GESTIÓN CONTRACTUAL</t>
  </si>
  <si>
    <t>FECHA DE ACTUALIZACIÓN</t>
  </si>
  <si>
    <t>OBJETIVO DEL PROCESO</t>
  </si>
  <si>
    <t>Adelantar los procesos de contratación del IDIPRON según la información registrada en el Plan Anual de Adquisiciones publicado en el SECOP II bajo las diferentes modalidades establecidas dentro del marco legal vigente, cumpliendo con los principios de transparencia, economía, responsabilidad y los postulados que rigen la función administrativa de manera que se puedan cubrir las necesidades para el normal desarrollo de las actividades misionales y administrativas de la entidad</t>
  </si>
  <si>
    <t>FORMULACIÓN</t>
  </si>
  <si>
    <r>
      <t>1</t>
    </r>
    <r>
      <rPr>
        <b/>
        <vertAlign val="superscript"/>
        <sz val="10"/>
        <color theme="1"/>
        <rFont val="Times New Roman"/>
        <family val="1"/>
      </rPr>
      <t>er</t>
    </r>
    <r>
      <rPr>
        <b/>
        <sz val="10"/>
        <color theme="1"/>
        <rFont val="Times New Roman"/>
        <family val="1"/>
      </rPr>
      <t xml:space="preserve"> SEGUIMIENTO</t>
    </r>
  </si>
  <si>
    <r>
      <t>2</t>
    </r>
    <r>
      <rPr>
        <b/>
        <vertAlign val="superscript"/>
        <sz val="10"/>
        <color theme="1"/>
        <rFont val="Times New Roman"/>
        <family val="1"/>
      </rPr>
      <t>do</t>
    </r>
    <r>
      <rPr>
        <b/>
        <sz val="10"/>
        <color theme="1"/>
        <rFont val="Times New Roman"/>
        <family val="1"/>
      </rPr>
      <t xml:space="preserve"> SEGUIMIENTO</t>
    </r>
  </si>
  <si>
    <r>
      <t>3</t>
    </r>
    <r>
      <rPr>
        <b/>
        <vertAlign val="superscript"/>
        <sz val="10"/>
        <color theme="1"/>
        <rFont val="Times New Roman"/>
        <family val="1"/>
      </rPr>
      <t xml:space="preserve">er </t>
    </r>
    <r>
      <rPr>
        <b/>
        <sz val="10"/>
        <color theme="1"/>
        <rFont val="Times New Roman"/>
        <family val="1"/>
      </rPr>
      <t>SEGUIMIENTO</t>
    </r>
  </si>
  <si>
    <t>ALCANCE DEL PROCESO</t>
  </si>
  <si>
    <t>El proceso inicia con la consolidación y aprobación del Plan Anual de Adquisiciones - PAA su desarrollo a traves de la estructuración, evaluación, contratación, supervisión y termina con la liquidación de los procesos contractuales cuando aplique.</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</si>
  <si>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</si>
  <si>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</si>
  <si>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</si>
  <si>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</si>
  <si>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</si>
  <si>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</si>
  <si>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</si>
  <si>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</si>
  <si>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</si>
  <si>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</si>
  <si>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</si>
  <si>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</si>
  <si>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</si>
  <si>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</si>
  <si>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</si>
  <si>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</si>
  <si>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</si>
  <si>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</si>
  <si>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</si>
  <si>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</si>
  <si>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</si>
  <si>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</si>
  <si>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</si>
  <si>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</si>
  <si>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</si>
  <si>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</si>
  <si>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</si>
  <si>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</si>
  <si>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</si>
  <si>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</si>
  <si>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</si>
  <si>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</si>
  <si>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</si>
  <si>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</si>
  <si>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</si>
  <si>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</si>
  <si>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</si>
  <si>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</si>
  <si>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</si>
  <si>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Contratación de bienes y servicios con personas naturales o juridicas que utilicen el IDIPRON para el lavado de activos y/o financiación del terrorismo.</t>
  </si>
  <si>
    <t>Afectación económica por sanciones a la Entidad ocasionadas por la contrtación de bienes y servicios con personas naturales o jurídicas que utilicen el Instituto para el lavado de activo y/o sus recursos para la financiacion del terrorismo.</t>
  </si>
  <si>
    <t xml:space="preserve">Sanciones, multas por parte de entes de control </t>
  </si>
  <si>
    <t>MUY BAJA</t>
  </si>
  <si>
    <t>MODERADO</t>
  </si>
  <si>
    <t>Cada vez que se adelante la evaluación de los procesos de selección de bienes y servicios, el comité evaluador a través del evaluador jurídico designado realiza la verificación de todos los propnentes en las listas restrictivas de LA/FT y los entes de control de orden nacional con el fin de tener certeza de que el proponente no esté inmerso en una posible inhabilidad para contratar con el IDIPRON. En caso de que se detecte que un proponente se encuentre registrado en alguna de las listas restrictivas o reportado por los entes de control, se debe aplicar lo establecido en el Manual de Contratación para estos casos.
Cada vez que se adelante la evaluación de los procesos de selección de bienes y servicios y se detecte un precio por debajo del 20% del precio de referencia de la entidad, el comité evaluador realizará la solicitud al proponente de la justificación de precios artificialmente bajos.</t>
  </si>
  <si>
    <t>¿Existe un responsable asignado a la ejecución del control?</t>
  </si>
  <si>
    <t>ASIGNADO</t>
  </si>
  <si>
    <t>FUERTE (Siempre se Ejecuta)</t>
  </si>
  <si>
    <t>DIRECTAMENTE</t>
  </si>
  <si>
    <t>REDUCIR EL RIESGO</t>
  </si>
  <si>
    <t>Informar a las autoridades las situaciones presentadas con las empresas en las que se detectan operaciones sospechosas</t>
  </si>
  <si>
    <t>NR</t>
  </si>
  <si>
    <t>Control 1
Se adelantó el diseño de la declaración SARLAFT la cual será socializada e implementada a partir del segundo cuatrimestre.
Control 2.
En los procesos de bienes y servicios adelantados en el periodo reportado que corresponde a un total de 9, se presentó en la Subasta No 01 de 2025 la situación de precios artificialmente bajos ante lo cual la entidad así mismo en el proceso de mínima cuantia MC-IDIPRON-2025-0006 del cual el proponente allego la respectiva justitficación. de los cuales se aporta el soporte respectivo por parte del proceso.</t>
  </si>
  <si>
    <t>N/A</t>
  </si>
  <si>
    <t>No se tiene evidencia de la materialización del riesgo.</t>
  </si>
  <si>
    <t>Control 1.
EL proceso indica que para el próximo cuatrimestre se realizará, la declaratoria SARLAFT y será sujeta de socialización e implementación.
Sin embargo, no se observa con claridad la aplicación del control 
Control 2.
Se evidencia la adecuada aplicación del control 
No se requiere acción de fortalecimiento
No se materializó el riesgo</t>
  </si>
  <si>
    <r>
      <rPr>
        <b/>
        <sz val="12"/>
        <color rgb="FF000000"/>
        <rFont val="Times New Roman"/>
      </rPr>
      <t xml:space="preserve">CONTROL 1
</t>
    </r>
    <r>
      <rPr>
        <sz val="12"/>
        <color rgb="FF000000"/>
        <rFont val="Times New Roman"/>
      </rPr>
      <t xml:space="preserve">
La evidencia aportada no permite verificar la ejecución de la actividad de control, debido a que la misma no es coherente con el diseño del control; porque se indica la verificación de los proponentes en las listas restrictivas de LA/FT y los entes de control de orden nacional, y la evidencia presentada, corresponde únicamente a una “declaración SARLAFT” (en borrador), la cual no demuestra que dicha verificación haya sido efectivamente realizada, adicionalmente, no tiene establecido el  periodo de ejecución de las acciones a implementar y el producto o registro que queda de la ejecución de las acciones para fortalecer el riesgo
</t>
    </r>
    <r>
      <rPr>
        <b/>
        <sz val="12"/>
        <color rgb="FF000000"/>
        <rFont val="Times New Roman"/>
      </rPr>
      <t xml:space="preserve">ACCIONES DE FORTALECIMIENTO
</t>
    </r>
    <r>
      <rPr>
        <sz val="12"/>
        <color rgb="FF000000"/>
        <rFont val="Times New Roman"/>
      </rPr>
      <t xml:space="preserve">
No se relacionan acciones de fortalecimiento
</t>
    </r>
    <r>
      <rPr>
        <b/>
        <sz val="12"/>
        <color rgb="FF000000"/>
        <rFont val="Times New Roman"/>
      </rPr>
      <t xml:space="preserve">MATERIALIZACIÓN DEL RIESGO
</t>
    </r>
    <r>
      <rPr>
        <sz val="12"/>
        <color rgb="FF000000"/>
        <rFont val="Times New Roman"/>
      </rPr>
      <t xml:space="preserve">
No se materializo el riesgo
</t>
    </r>
    <r>
      <rPr>
        <b/>
        <sz val="12"/>
        <color rgb="FF000000"/>
        <rFont val="Times New Roman"/>
      </rPr>
      <t xml:space="preserve">RECOMENDACIONES:  
</t>
    </r>
    <r>
      <rPr>
        <sz val="12"/>
        <color rgb="FF000000"/>
        <rFont val="Times New Roman"/>
      </rPr>
      <t xml:space="preserve">
Se sugiere fortalecer la trazabilidad de la ejecución de la actividad de control, asegurando que la evidencia recolectada sea coherente con lo definido en el diseño del control. En este caso, se recomienda conservar los soportes que demuestren efectivamente la verificación de los proponentes en listas restrictivas relacionadas con LA/FT y en los entes de control de orden nacional, tales como capturas de pantalla, reportes de consulta o certificados generados por las plataformas utilizadas.
                                                         </t>
    </r>
    <r>
      <rPr>
        <b/>
        <sz val="12"/>
        <color rgb="FF000000"/>
        <rFont val="Times New Roman"/>
      </rPr>
      <t xml:space="preserve">CONTROL 2
</t>
    </r>
    <r>
      <rPr>
        <sz val="12"/>
        <color rgb="FF000000"/>
        <rFont val="Times New Roman"/>
      </rPr>
      <t xml:space="preserve">
Se evidenció la ejecución de la actividad de control, sin embargo, no tiene establecido el producto o registro que queda de la ejecución de las acciones.
</t>
    </r>
    <r>
      <rPr>
        <b/>
        <sz val="12"/>
        <color rgb="FF000000"/>
        <rFont val="Times New Roman"/>
      </rPr>
      <t xml:space="preserve">ACCIONES DE FORTALECIMIENTO
</t>
    </r>
    <r>
      <rPr>
        <sz val="12"/>
        <color rgb="FF000000"/>
        <rFont val="Times New Roman"/>
      </rPr>
      <t xml:space="preserve">
No se relacionan acciones de fortalecimiento
</t>
    </r>
    <r>
      <rPr>
        <b/>
        <sz val="12"/>
        <color rgb="FF000000"/>
        <rFont val="Times New Roman"/>
      </rPr>
      <t xml:space="preserve">MATERIALIZACIÓN DEL RIESGO
</t>
    </r>
    <r>
      <rPr>
        <sz val="12"/>
        <color rgb="FF000000"/>
        <rFont val="Times New Roman"/>
      </rPr>
      <t xml:space="preserve">
No se materializo el riesgo
</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</si>
  <si>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</si>
  <si>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</si>
  <si>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</si>
  <si>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</si>
  <si>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</si>
  <si>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</si>
  <si>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</si>
  <si>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</si>
  <si>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</si>
  <si>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</si>
  <si>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</si>
  <si>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</si>
  <si>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</si>
  <si>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</si>
  <si>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</si>
  <si>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</si>
  <si>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CONDICIONES RIESGO INHERENTE</t>
  </si>
  <si>
    <t>NO ASIGNADO</t>
  </si>
  <si>
    <t>LEVE</t>
  </si>
  <si>
    <t>MUY BAJA - LEVE</t>
  </si>
  <si>
    <t>BAJO</t>
  </si>
  <si>
    <t>INADECUADO</t>
  </si>
  <si>
    <t>BAJA</t>
  </si>
  <si>
    <t>MENOR</t>
  </si>
  <si>
    <t>MUY BAJA - MENOR</t>
  </si>
  <si>
    <t>INOPORTUNA</t>
  </si>
  <si>
    <t>MEDIA</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</si>
  <si>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</si>
  <si>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</si>
  <si>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</si>
  <si>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</si>
  <si>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</si>
  <si>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</si>
  <si>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</si>
  <si>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</si>
  <si>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</si>
  <si>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</si>
  <si>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</si>
  <si>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</si>
  <si>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</si>
  <si>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</si>
  <si>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</si>
  <si>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</si>
  <si>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</si>
  <si>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</si>
  <si>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</si>
  <si>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BAJA - MAYOR</t>
  </si>
  <si>
    <t>EVITAR EL RIESGO</t>
  </si>
  <si>
    <t>BAJA - CATASTRÓFICO</t>
  </si>
  <si>
    <t>MEDIA - LEVE</t>
  </si>
  <si>
    <t>RANGO DE LA EJECUCION DE CADA CONTROL</t>
  </si>
  <si>
    <t>MEDIA - MENOR</t>
  </si>
  <si>
    <r>
      <rPr>
        <b/>
        <sz val="11"/>
        <color theme="1"/>
        <rFont val="Calibri"/>
        <family val="2"/>
        <scheme val="minor"/>
      </rPr>
      <t>FUERTE</t>
    </r>
    <r>
      <rPr>
        <sz val="11"/>
        <color theme="1"/>
        <rFont val="Calibri"/>
        <family val="2"/>
        <scheme val="minor"/>
      </rPr>
      <t xml:space="preserve"> (Siempre se Ejecuta)</t>
    </r>
  </si>
  <si>
    <t>MEDIA - MODERADO</t>
  </si>
  <si>
    <r>
      <rPr>
        <b/>
        <sz val="11"/>
        <color theme="1"/>
        <rFont val="Calibri"/>
        <family val="2"/>
        <scheme val="minor"/>
      </rPr>
      <t>MODERADO</t>
    </r>
    <r>
      <rPr>
        <sz val="11"/>
        <color theme="1"/>
        <rFont val="Calibri"/>
        <family val="2"/>
        <scheme val="minor"/>
      </rPr>
      <t xml:space="preserve"> (Algunas Veces)</t>
    </r>
  </si>
  <si>
    <t>MEDIA - MAYOR</t>
  </si>
  <si>
    <r>
      <rPr>
        <b/>
        <sz val="11"/>
        <color theme="1"/>
        <rFont val="Calibri"/>
        <family val="2"/>
        <scheme val="minor"/>
      </rPr>
      <t>DÉBIL</t>
    </r>
    <r>
      <rPr>
        <sz val="11"/>
        <color theme="1"/>
        <rFont val="Calibri"/>
        <family val="2"/>
        <scheme val="minor"/>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</si>
  <si>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</si>
  <si>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</si>
  <si>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</si>
  <si>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</si>
  <si>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</si>
  <si>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</si>
  <si>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</si>
  <si>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</si>
  <si>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</si>
  <si>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</si>
  <si>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</si>
  <si>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</si>
  <si>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</si>
  <si>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 xml:space="preserve">Para el diligenciamiento de este instrumento tenga en cuenta:
La formulación se realiza 1 vez al año con el apoyo de la Oficina Asesora de Planeación 
Los seguimientos serán adelantados por la Oficina de Control Interno. </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</si>
  <si>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</si>
  <si>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</si>
  <si>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</si>
  <si>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</si>
  <si>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</si>
  <si>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Registre la fecha en la que se realiza la formulación o actualización del mapa de riesgo de corrupción</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</si>
  <si>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</si>
  <si>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</si>
  <si>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</si>
  <si>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</si>
  <si>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</si>
  <si>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No DE RIESGO</t>
  </si>
  <si>
    <t>Esta columna será diligenciada por la Oficina Asesora de Planeación y corresponde al código con que se identifica el riesgo.</t>
  </si>
  <si>
    <t xml:space="preserve">Todos aquellos factores internos y externos que solos o en combinación con otros,  pueden producir la materialización de un riesgo
</t>
  </si>
  <si>
    <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family val="2"/>
        <scheme val="minor"/>
      </rPr>
      <t xml:space="preserve">Acción u Omisión, Uso del Poder, Desviación de la Gestión de lo Público y Beneficio Privado.
</t>
    </r>
  </si>
  <si>
    <t xml:space="preserve">Los efectos o situaciones resultantes de la materialización del riesgo que impactan en el proceso, la entidad, sus grupos de valor y demás partes interesadas. </t>
  </si>
  <si>
    <t xml:space="preserve">Se entiende la posibilidad de ocurrencia del riesgo. Estará asociada a los datos que se tengan sobre la ultima vez que se presento el riesgo. Se debe seleccionar de la lista desplegable la opción que represente la situación del riesgo,  se determina de acuerdo con la siguiente tabla:
</t>
  </si>
  <si>
    <t xml:space="preserve">Se entiende como las consecuencias o medida para estimar cuantitativa y cualitativamente el posible efecto de la materialización del riesgo. Para determinar el impacto inherente de un riesgo de corrupción se debe aplicar la encuesta contenida en la hoja "Encuesta de Impacto" :
Una vez aplicada la encuesta y de acuerdo con los resultados obtenidos se determina el nivel de riesgo asi:
·  Responder afirmativamente de UNA a CINCO pregunta(s) genera un impacto MODERADO.
·  Responder afirmativamente de SEIS a ONCE preguntas genera un impacto MAYOR
·  Responder afirmativamente de DOCE a DIECINUEVE preguntas genera un impacto CATASTRÓFICO.
Se debe seleccionar de la lista desplegable la opción que corresponda
</t>
  </si>
  <si>
    <r>
      <t xml:space="preserve">Corresponde al nivel de riesgo propio de la actividad y es el resultado de combinar la probailidad inbherente  con el impacto inherente.
</t>
    </r>
    <r>
      <rPr>
        <b/>
        <sz val="12"/>
        <color theme="1"/>
        <rFont val="Calibri"/>
        <family val="2"/>
        <scheme val="minor"/>
      </rPr>
      <t>IMPORTANTE:  Esta celda se diligenciará automaticamente una vez se seleccionen las opciones de probabilidad inherente e impacto inherente</t>
    </r>
  </si>
  <si>
    <t>DESCRIPCIÓN DE LA ACTIVIDAD DE CONTROL</t>
  </si>
  <si>
    <r>
      <t xml:space="preserve">En esta casilla se deben describir los contoles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Ademass, debe contener el responsable de realizar la actividad, la periodicidad en que se ejecuta el control y un complemento que permita determinar como se realiza el control.
</t>
    </r>
    <r>
      <rPr>
        <b/>
        <sz val="12"/>
        <color theme="1"/>
        <rFont val="Calibri"/>
        <family val="2"/>
        <scheme val="minor"/>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family val="2"/>
        <scheme val="minor"/>
      </rPr>
      <t xml:space="preserve">
</t>
    </r>
  </si>
  <si>
    <t>CARACTERISTICAS DEL CONTROL</t>
  </si>
  <si>
    <r>
      <t xml:space="preserve">En esta columna se debe calificar el diseño del control de acuerdo con los aspectos relacionados en cada celda, seleccionando de la lista desplegable la opcion que corresponda en la columna </t>
    </r>
    <r>
      <rPr>
        <b/>
        <sz val="12"/>
        <color theme="1"/>
        <rFont val="Calibri"/>
        <family val="2"/>
        <scheme val="minor"/>
      </rPr>
      <t>SI/NO</t>
    </r>
  </si>
  <si>
    <t xml:space="preserve">Estas columnas se diligencian automaticamente de acuerdo con las respuestas de la columna K. </t>
  </si>
  <si>
    <r>
      <t xml:space="preserve">Corresponde al nivel en donde se ubica la probabilidad y el impacto del riesgo, despúes de haber calificado los controles que el proceso ha determinado para mitigar o disminuirlo.
</t>
    </r>
    <r>
      <rPr>
        <b/>
        <sz val="12"/>
        <color theme="1"/>
        <rFont val="Calibri"/>
        <family val="2"/>
        <scheme val="minor"/>
      </rPr>
      <t>De acuerdo con la calificación dada a los controles, esta columna se diligenciará automaticamente</t>
    </r>
  </si>
  <si>
    <t>OPCION DE MANEJO</t>
  </si>
  <si>
    <r>
      <t xml:space="preserve">Una vez determinado el riesgo residual, es necesario definir la opción de manejo, que es la respuesta establecida por el proceso  para la mitigación de los  riesgos el manejo del riesgo se enmarca en las siguientes opciones:
</t>
    </r>
    <r>
      <rPr>
        <b/>
        <sz val="12"/>
        <color theme="1"/>
        <rFont val="Calibri"/>
        <family val="2"/>
        <scheme val="minor"/>
      </rPr>
      <t>REDUCIR EL RIESGO:</t>
    </r>
    <r>
      <rPr>
        <sz val="12"/>
        <color theme="1"/>
        <rFont val="Calibri"/>
        <family val="2"/>
        <scheme val="minor"/>
      </rPr>
      <t xml:space="preserve"> Después de realizar un análisis y considerar los niveles de riesgo se implementan acciones para continuar disminuyendo tanto probabilidad como el impacto, mediante el fortalecimiento de controles, optimización de procesos y/o el diseño de nuevos controles.
</t>
    </r>
    <r>
      <rPr>
        <b/>
        <sz val="12"/>
        <color theme="1"/>
        <rFont val="Calibri"/>
        <family val="2"/>
        <scheme val="minor"/>
      </rPr>
      <t>EVITAR EL RIESGO</t>
    </r>
    <r>
      <rPr>
        <sz val="12"/>
        <color theme="1"/>
        <rFont val="Calibri"/>
        <family val="2"/>
        <scheme val="minor"/>
      </rPr>
      <t xml:space="preserve">: Cuando los escenarios de riesgo identificado se consideran demasiado extremos se puede tomar una decisión para evitar el riesgo, mediante la cancelación de una actividad o un conjunto de actividades.
</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</si>
  <si>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</si>
  <si>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</si>
  <si>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Se deben identificar las acciones que se llevarán a cabo para disminuir la probabilida dde ocurrencia. Estas acciones son tendientes a crear o fortalecer los controles existentes. Se sugiere revisar las 7 preguntas referentes a los controles como guia para identificar falencias en los intrumentos, frecuencias entre otras.</t>
  </si>
  <si>
    <t>En esta columna se debe registrar la fecha en la que se espera desarrollar las acciones para el fortalecimiento de los controles</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</si>
  <si>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</si>
  <si>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</si>
  <si>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t>Esta casilla solamente se diligencia para cuando se esté registrando el monitoreo y en ella se debe describir los avances, reportes y soportes que permitan evidenciar que el proceso ha venido implementando los controles definidos.</t>
  </si>
  <si>
    <t>Esta casilla solamente se diligencia para cuando se esté registrando el monitoreo  y en ella se debe describir los avances, reportes y soportes que permitan evidenciar que el proceso ha venido desarrollando las acciones propuestas para el fortalecimiento de los controles definidos.</t>
  </si>
  <si>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</si>
  <si>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</si>
  <si>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Esta casilla solamente se diligencia para cuando se esté registrando el seguimiento y en ella la Oficina Asesora de Planeación  debe registrar las observaciones que tiene frente al monitoreo registrado por el proceso en cuanto a la ajecución de los controles, las acciones  para su fortalecimiento y materialización en caso de que haya ocurrido.</t>
  </si>
  <si>
    <t>OBSERVACIONES OFICINA DE          CONTROL INTERNO</t>
  </si>
  <si>
    <t>Esta casilla solamente se diligencia para cuando se esté registrando el seguimiento y en ella la Oficina de Control Interno debe registrar las observaciones que tiene frente a la Evaluación de la aplicación de la metodología,  en cuanto a la ajecución de los controles, las acciones  para su fortalecimiento y materialización en caso de que haya ocurrido.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</si>
</sst>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b/>
      <sz val="22"/>
      <color theme="1"/>
      <name val="Calibri"/>
      <family val="2"/>
      <scheme val="minor"/>
    </font>
    <font>
      <sz val="22"/>
      <color theme="1"/>
      <name val="Calibri"/>
      <family val="2"/>
      <scheme val="minor"/>
    </font>
    <font>
      <sz val="12"/>
      <color theme="1"/>
      <name val="Calibri"/>
      <family val="2"/>
      <scheme val="minor"/>
    </font>
    <font>
      <b/>
      <sz val="12"/>
      <color theme="1"/>
      <name val="Calibri"/>
      <family val="2"/>
      <scheme val="minor"/>
    </font>
    <font>
      <b/>
      <vertAlign val="superscript"/>
      <sz val="10"/>
      <color theme="1"/>
      <name val="Times New Roman"/>
      <family val="1"/>
    </font>
    <font>
      <sz val="16"/>
      <name val="Times New Roman"/>
      <family val="1"/>
    </font>
    <font>
      <sz val="16"/>
      <color rgb="FF000000"/>
      <name val="Times New Roman"/>
    </font>
    <font>
      <b/>
      <sz val="12"/>
      <color rgb="FF000000"/>
      <name val="Times New Roman"/>
    </font>
    <font>
      <sz val="12"/>
      <color rgb="FF000000"/>
      <name val="Times New Roman"/>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01">
    <xf numFmtId="0" fontId="0" fillId="0" borderId="0" xfId="0"/>
    <xf numFmtId="0" fontId="3" fillId="0" borderId="0" xfId="0" applyFont="1"/>
    <xf numFmtId="0" fontId="2" fillId="0" borderId="0" xfId="0" applyFont="1"/>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8"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0" borderId="0" xfId="0" applyFont="1" applyAlignment="1">
      <alignment horizontal="center"/>
    </xf>
    <xf numFmtId="0" fontId="8" fillId="0" borderId="48" xfId="0" applyFont="1" applyBorder="1" applyAlignment="1">
      <alignment horizontal="justify" vertical="top" wrapText="1"/>
    </xf>
    <xf numFmtId="0" fontId="2" fillId="0" borderId="49" xfId="0" applyFont="1" applyBorder="1" applyAlignment="1" applyProtection="1">
      <alignment horizontal="center" vertical="center" wrapText="1"/>
      <protection locked="0"/>
    </xf>
    <xf numFmtId="1" fontId="8" fillId="0" borderId="49"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1" xfId="0" applyFont="1" applyFill="1" applyBorder="1" applyAlignment="1">
      <alignment horizontal="left" vertical="center"/>
    </xf>
    <xf numFmtId="0" fontId="2" fillId="2" borderId="39" xfId="0" applyFont="1" applyFill="1" applyBorder="1" applyAlignment="1">
      <alignment horizontal="center" vertical="center"/>
    </xf>
    <xf numFmtId="0" fontId="11" fillId="0" borderId="1" xfId="0" applyFont="1" applyBorder="1" applyAlignment="1">
      <alignment horizontal="center" vertical="center"/>
    </xf>
    <xf numFmtId="0" fontId="1" fillId="0" borderId="21"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0" fillId="0" borderId="0" xfId="0" applyAlignment="1">
      <alignment vertical="center"/>
    </xf>
    <xf numFmtId="0" fontId="18" fillId="0" borderId="0" xfId="0" applyFont="1"/>
    <xf numFmtId="0" fontId="18" fillId="0" borderId="0" xfId="0" applyFont="1" applyAlignment="1">
      <alignment vertical="top"/>
    </xf>
    <xf numFmtId="0" fontId="1" fillId="0" borderId="24" xfId="0" applyFont="1" applyBorder="1" applyAlignment="1">
      <alignment vertical="center" wrapText="1"/>
    </xf>
    <xf numFmtId="0" fontId="5" fillId="7" borderId="2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0" xfId="0" applyFont="1" applyFill="1" applyBorder="1" applyAlignment="1">
      <alignment horizontal="center" vertical="center"/>
    </xf>
    <xf numFmtId="0" fontId="6" fillId="7"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14"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14" fontId="0" fillId="0" borderId="4" xfId="0" applyNumberForma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2" fillId="7" borderId="3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55"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34" xfId="0" applyFont="1" applyFill="1" applyBorder="1" applyAlignment="1">
      <alignment horizontal="center" vertical="center"/>
    </xf>
    <xf numFmtId="0" fontId="22"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4" fillId="0" borderId="2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7" xfId="0" applyFont="1" applyBorder="1" applyAlignment="1">
      <alignment horizontal="center" vertical="center" wrapText="1"/>
    </xf>
    <xf numFmtId="0" fontId="13" fillId="0" borderId="27"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2" fillId="7" borderId="8"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7" xfId="0" applyFont="1" applyBorder="1" applyAlignment="1">
      <alignment horizontal="center" vertical="center" wrapText="1"/>
    </xf>
    <xf numFmtId="0" fontId="9" fillId="4"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3" fillId="0" borderId="8" xfId="0" applyFont="1" applyBorder="1" applyAlignment="1" applyProtection="1">
      <alignment horizontal="justify" vertical="center" wrapText="1"/>
      <protection locked="0"/>
    </xf>
    <xf numFmtId="0" fontId="13" fillId="0" borderId="10" xfId="0" applyFont="1" applyBorder="1" applyAlignment="1" applyProtection="1">
      <alignment horizontal="justify" vertical="center" wrapText="1"/>
      <protection locked="0"/>
    </xf>
    <xf numFmtId="0" fontId="13" fillId="0" borderId="47" xfId="0" applyFont="1" applyBorder="1" applyAlignment="1" applyProtection="1">
      <alignment horizontal="justify" vertical="center" wrapText="1"/>
      <protection locked="0"/>
    </xf>
    <xf numFmtId="14" fontId="13" fillId="0" borderId="8" xfId="0" applyNumberFormat="1" applyFont="1" applyBorder="1" applyAlignment="1" applyProtection="1">
      <alignment horizontal="center" vertical="center" wrapText="1"/>
      <protection locked="0"/>
    </xf>
    <xf numFmtId="14" fontId="13" fillId="0" borderId="10" xfId="0" applyNumberFormat="1" applyFont="1" applyBorder="1" applyAlignment="1" applyProtection="1">
      <alignment horizontal="center" vertical="center" wrapText="1"/>
      <protection locked="0"/>
    </xf>
    <xf numFmtId="14" fontId="13" fillId="0" borderId="47" xfId="0" applyNumberFormat="1"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7" borderId="52" xfId="0" applyFont="1" applyFill="1" applyBorder="1" applyAlignment="1">
      <alignment horizontal="center"/>
    </xf>
    <xf numFmtId="0" fontId="2" fillId="7" borderId="53" xfId="0" applyFont="1" applyFill="1" applyBorder="1" applyAlignment="1">
      <alignment horizontal="center"/>
    </xf>
    <xf numFmtId="0" fontId="2" fillId="7" borderId="54" xfId="0" applyFont="1" applyFill="1" applyBorder="1" applyAlignment="1">
      <alignment horizontal="center"/>
    </xf>
    <xf numFmtId="0" fontId="2" fillId="7" borderId="30" xfId="0" applyFont="1" applyFill="1" applyBorder="1" applyAlignment="1">
      <alignment horizontal="center"/>
    </xf>
    <xf numFmtId="0" fontId="2" fillId="7" borderId="29" xfId="0" applyFont="1" applyFill="1" applyBorder="1" applyAlignment="1">
      <alignment horizontal="center"/>
    </xf>
    <xf numFmtId="0" fontId="2" fillId="7" borderId="28" xfId="0" applyFont="1" applyFill="1" applyBorder="1" applyAlignment="1">
      <alignment horizontal="center"/>
    </xf>
    <xf numFmtId="0" fontId="2" fillId="7" borderId="21"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7" borderId="22" xfId="0" applyFont="1" applyFill="1" applyBorder="1" applyAlignment="1">
      <alignment horizontal="center"/>
    </xf>
    <xf numFmtId="0" fontId="2" fillId="7" borderId="11" xfId="0" applyFont="1" applyFill="1" applyBorder="1" applyAlignment="1">
      <alignment horizontal="center"/>
    </xf>
    <xf numFmtId="0" fontId="5" fillId="7" borderId="8"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12" fillId="0" borderId="2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3" fillId="0" borderId="1"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protection locked="0"/>
    </xf>
    <xf numFmtId="0" fontId="13" fillId="0" borderId="43"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8" borderId="43" xfId="0" applyFont="1" applyFill="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7" xfId="0" applyFont="1" applyFill="1" applyBorder="1" applyAlignment="1">
      <alignment horizontal="center" vertical="center"/>
    </xf>
    <xf numFmtId="0" fontId="14" fillId="0" borderId="1" xfId="0" applyFont="1" applyBorder="1" applyAlignment="1" applyProtection="1">
      <alignment horizontal="justify" vertical="center" wrapText="1"/>
      <protection locked="0"/>
    </xf>
    <xf numFmtId="0" fontId="14" fillId="0" borderId="43" xfId="0" applyFont="1" applyBorder="1" applyAlignment="1" applyProtection="1">
      <alignment horizontal="justify" vertical="center" wrapText="1"/>
      <protection locked="0"/>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0" xfId="0" applyFont="1" applyBorder="1" applyAlignment="1">
      <alignment horizontal="center" vertical="center" wrapText="1"/>
    </xf>
    <xf numFmtId="0" fontId="2" fillId="7"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7" borderId="37" xfId="0" applyFont="1" applyFill="1" applyBorder="1" applyAlignment="1">
      <alignment horizontal="center" vertical="center"/>
    </xf>
    <xf numFmtId="0" fontId="2" fillId="7" borderId="0" xfId="0" applyFont="1" applyFill="1" applyAlignment="1">
      <alignment horizontal="center" vertical="center"/>
    </xf>
    <xf numFmtId="0" fontId="2" fillId="7" borderId="39" xfId="0" applyFont="1" applyFill="1" applyBorder="1" applyAlignment="1">
      <alignment horizontal="center" vertical="center"/>
    </xf>
    <xf numFmtId="0" fontId="13" fillId="0" borderId="27" xfId="0" applyFont="1" applyBorder="1" applyAlignment="1" applyProtection="1">
      <alignment horizontal="justify" vertical="center" wrapText="1"/>
      <protection locked="0"/>
    </xf>
    <xf numFmtId="0" fontId="13" fillId="0" borderId="45"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1" xfId="0" applyFont="1" applyBorder="1" applyAlignment="1" applyProtection="1">
      <alignment horizontal="center"/>
      <protection locked="0"/>
    </xf>
    <xf numFmtId="0" fontId="13" fillId="0" borderId="5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18" fillId="0" borderId="2" xfId="0" applyFont="1" applyBorder="1" applyAlignment="1">
      <alignment horizontal="left" vertical="top" wrapText="1"/>
    </xf>
    <xf numFmtId="0" fontId="18" fillId="0" borderId="59" xfId="0" applyFont="1" applyBorder="1" applyAlignment="1">
      <alignment horizontal="left" vertical="top" wrapText="1"/>
    </xf>
    <xf numFmtId="0" fontId="18" fillId="0" borderId="4" xfId="0" applyFont="1" applyBorder="1" applyAlignment="1">
      <alignment horizontal="left" vertical="top" wrapText="1"/>
    </xf>
    <xf numFmtId="0" fontId="18" fillId="0" borderId="25" xfId="0" applyFont="1" applyBorder="1" applyAlignment="1">
      <alignment horizontal="left" vertical="top" wrapText="1"/>
    </xf>
    <xf numFmtId="0" fontId="18" fillId="0" borderId="2" xfId="0" applyFont="1" applyBorder="1" applyAlignment="1">
      <alignment horizontal="left" vertical="center" wrapText="1"/>
    </xf>
    <xf numFmtId="0" fontId="18" fillId="0" borderId="59" xfId="0" applyFont="1" applyBorder="1" applyAlignment="1">
      <alignment horizontal="left" vertical="center" wrapText="1"/>
    </xf>
    <xf numFmtId="0" fontId="18" fillId="0" borderId="9" xfId="0" applyFont="1" applyBorder="1" applyAlignment="1">
      <alignment horizontal="left" vertical="center" wrapText="1"/>
    </xf>
    <xf numFmtId="0" fontId="18" fillId="0" borderId="35" xfId="0" applyFont="1" applyBorder="1" applyAlignment="1">
      <alignment horizontal="left" vertical="center" wrapText="1"/>
    </xf>
    <xf numFmtId="0" fontId="18" fillId="0" borderId="60" xfId="0" applyFont="1" applyBorder="1" applyAlignment="1">
      <alignment horizontal="left" vertical="center" wrapText="1"/>
    </xf>
    <xf numFmtId="0" fontId="18" fillId="0" borderId="61" xfId="0" applyFont="1" applyBorder="1" applyAlignment="1">
      <alignment horizontal="left" vertical="center" wrapText="1"/>
    </xf>
    <xf numFmtId="0" fontId="18" fillId="0" borderId="4" xfId="0" applyFont="1" applyBorder="1" applyAlignment="1">
      <alignment horizontal="left" vertical="center" wrapText="1"/>
    </xf>
    <xf numFmtId="0" fontId="18" fillId="0" borderId="25" xfId="0" applyFont="1" applyBorder="1" applyAlignment="1">
      <alignment horizontal="left" vertical="center" wrapText="1"/>
    </xf>
    <xf numFmtId="0" fontId="8" fillId="0" borderId="4" xfId="0" applyFont="1" applyBorder="1" applyAlignment="1">
      <alignment horizontal="left" vertical="center" wrapText="1"/>
    </xf>
    <xf numFmtId="0" fontId="8" fillId="0" borderId="25" xfId="0" applyFont="1" applyBorder="1" applyAlignment="1">
      <alignment horizontal="left" vertical="center" wrapText="1"/>
    </xf>
    <xf numFmtId="0" fontId="16" fillId="7" borderId="36" xfId="0" applyFont="1" applyFill="1" applyBorder="1" applyAlignment="1">
      <alignment horizontal="center" wrapText="1"/>
    </xf>
    <xf numFmtId="0" fontId="16" fillId="7" borderId="37" xfId="0" applyFont="1" applyFill="1" applyBorder="1" applyAlignment="1">
      <alignment horizontal="center" wrapText="1"/>
    </xf>
    <xf numFmtId="0" fontId="17" fillId="7" borderId="38" xfId="0" applyFont="1" applyFill="1" applyBorder="1" applyAlignment="1">
      <alignment horizontal="center" wrapText="1"/>
    </xf>
    <xf numFmtId="0" fontId="16" fillId="7" borderId="30" xfId="0" applyFont="1" applyFill="1" applyBorder="1" applyAlignment="1">
      <alignment horizontal="center" vertical="top" wrapText="1"/>
    </xf>
    <xf numFmtId="0" fontId="16" fillId="7" borderId="29" xfId="0" applyFont="1" applyFill="1" applyBorder="1" applyAlignment="1">
      <alignment horizontal="center" vertical="top" wrapText="1"/>
    </xf>
    <xf numFmtId="0" fontId="16" fillId="7" borderId="28" xfId="0" applyFont="1" applyFill="1" applyBorder="1" applyAlignment="1">
      <alignment horizontal="center" vertical="top" wrapText="1"/>
    </xf>
    <xf numFmtId="0" fontId="18" fillId="0" borderId="1" xfId="0" applyFont="1" applyBorder="1" applyAlignment="1">
      <alignment horizontal="left" vertical="center" wrapText="1"/>
    </xf>
    <xf numFmtId="0" fontId="18" fillId="0" borderId="20" xfId="0" applyFont="1" applyBorder="1" applyAlignment="1">
      <alignment horizontal="left"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652510</xdr:colOff>
      <xdr:row>0</xdr:row>
      <xdr:rowOff>47482</xdr:rowOff>
    </xdr:from>
    <xdr:to>
      <xdr:col>0</xdr:col>
      <xdr:colOff>1817915</xdr:colOff>
      <xdr:row>3</xdr:row>
      <xdr:rowOff>235294</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510" y="47482"/>
          <a:ext cx="1165405" cy="12328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640773</xdr:colOff>
      <xdr:row>14</xdr:row>
      <xdr:rowOff>363682</xdr:rowOff>
    </xdr:from>
    <xdr:to>
      <xdr:col>2</xdr:col>
      <xdr:colOff>6026728</xdr:colOff>
      <xdr:row>14</xdr:row>
      <xdr:rowOff>2736273</xdr:rowOff>
    </xdr:to>
    <xdr:pic>
      <xdr:nvPicPr>
        <xdr:cNvPr id="16" name="Imagen 15">
          <a:extLst>
            <a:ext uri="{FF2B5EF4-FFF2-40B4-BE49-F238E27FC236}">
              <a16:creationId xmlns:a16="http://schemas.microsoft.com/office/drawing/2014/main" id="{67CBD126-9B42-4417-A76A-C7A41ED7C35F}"/>
            </a:ext>
          </a:extLst>
        </xdr:cNvPr>
        <xdr:cNvPicPr>
          <a:picLocks noChangeAspect="1"/>
        </xdr:cNvPicPr>
      </xdr:nvPicPr>
      <xdr:blipFill rotWithShape="1">
        <a:blip xmlns:r="http://schemas.openxmlformats.org/officeDocument/2006/relationships" r:embed="rId1"/>
        <a:srcRect l="34758" t="44450" r="35787" b="32483"/>
        <a:stretch/>
      </xdr:blipFill>
      <xdr:spPr>
        <a:xfrm>
          <a:off x="5541818" y="5905500"/>
          <a:ext cx="5385955" cy="23725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rles Jairo Chaves Oflynn" id="{3D7397F5-72A8-4D19-A9BF-E598FA27BE04}" userId="S::charlesj.chaves@idipron.gov.co::1b8f9464-db71-4919-b663-31ec3cbe280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6" dT="2023-11-29T16:55:33.65" personId="{3D7397F5-72A8-4D19-A9BF-E598FA27BE04}" id="{D95C8ECF-A1D0-48AB-9C19-229904D7107F}">
    <text>Se toma como base el valor del contrato mas alto que la entidad adelanta en su PAA de forma directa para el año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showGridLines="0" tabSelected="1" topLeftCell="V13" zoomScale="70" zoomScaleNormal="70" zoomScaleSheetLayoutView="50" workbookViewId="0">
      <selection activeCell="AG16" sqref="AG16:AG22"/>
    </sheetView>
  </sheetViews>
  <sheetFormatPr defaultColWidth="11.42578125" defaultRowHeight="15"/>
  <cols>
    <col min="1" max="1" width="36.85546875" customWidth="1"/>
    <col min="2" max="4" width="32.5703125" customWidth="1"/>
    <col min="5" max="7" width="20.85546875" customWidth="1"/>
    <col min="8" max="8" width="25.42578125" customWidth="1"/>
    <col min="9" max="9" width="59.140625" customWidth="1"/>
    <col min="10" max="10" width="53.5703125" customWidth="1"/>
    <col min="11" max="11" width="24.5703125" customWidth="1"/>
    <col min="12" max="12" width="11.42578125" customWidth="1"/>
    <col min="13" max="15" width="24.5703125" customWidth="1"/>
    <col min="16" max="16" width="19.5703125" customWidth="1"/>
    <col min="17" max="20" width="25.140625" customWidth="1"/>
    <col min="21" max="21" width="16.5703125" customWidth="1"/>
    <col min="22" max="22" width="42.5703125" customWidth="1"/>
    <col min="23" max="23" width="38.5703125" customWidth="1"/>
    <col min="24" max="24" width="25.42578125" customWidth="1"/>
    <col min="25" max="25" width="1.5703125" customWidth="1"/>
    <col min="26" max="26" width="33.42578125" customWidth="1"/>
    <col min="27" max="27" width="67" customWidth="1"/>
    <col min="28" max="28" width="33.42578125" customWidth="1"/>
    <col min="29" max="29" width="40.42578125" customWidth="1"/>
    <col min="30" max="30" width="34.85546875" customWidth="1"/>
    <col min="31" max="31" width="2.42578125" customWidth="1"/>
    <col min="32" max="32" width="42.5703125" customWidth="1"/>
    <col min="33" max="33" width="43.42578125" customWidth="1"/>
    <col min="34" max="36" width="11.42578125" customWidth="1"/>
  </cols>
  <sheetData>
    <row r="1" spans="1:36" ht="27" customHeight="1">
      <c r="A1" s="67"/>
      <c r="B1" s="61"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3"/>
      <c r="AD1" s="59" t="s">
        <v>1</v>
      </c>
      <c r="AE1" s="60"/>
      <c r="AF1" s="60"/>
      <c r="AG1" s="33" t="s">
        <v>2</v>
      </c>
      <c r="AH1" s="1"/>
      <c r="AI1" s="1"/>
      <c r="AJ1" s="1"/>
    </row>
    <row r="2" spans="1:36" ht="27" customHeight="1" thickBot="1">
      <c r="A2" s="67"/>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6"/>
      <c r="AD2" s="59" t="s">
        <v>3</v>
      </c>
      <c r="AE2" s="60"/>
      <c r="AF2" s="60"/>
      <c r="AG2" s="34" t="s">
        <v>4</v>
      </c>
      <c r="AH2" s="1"/>
      <c r="AI2" s="1"/>
      <c r="AJ2" s="1"/>
    </row>
    <row r="3" spans="1:36" ht="27" customHeight="1">
      <c r="A3" s="67"/>
      <c r="B3" s="61" t="s">
        <v>5</v>
      </c>
      <c r="C3" s="62"/>
      <c r="D3" s="62"/>
      <c r="E3" s="62"/>
      <c r="F3" s="62"/>
      <c r="G3" s="62"/>
      <c r="H3" s="62"/>
      <c r="I3" s="62"/>
      <c r="J3" s="62"/>
      <c r="K3" s="62"/>
      <c r="L3" s="62"/>
      <c r="M3" s="62"/>
      <c r="N3" s="62"/>
      <c r="O3" s="62"/>
      <c r="P3" s="62"/>
      <c r="Q3" s="62"/>
      <c r="R3" s="62"/>
      <c r="S3" s="62"/>
      <c r="T3" s="62"/>
      <c r="U3" s="62"/>
      <c r="V3" s="62"/>
      <c r="W3" s="62"/>
      <c r="X3" s="62"/>
      <c r="Y3" s="62"/>
      <c r="Z3" s="62"/>
      <c r="AA3" s="62"/>
      <c r="AB3" s="62"/>
      <c r="AC3" s="63"/>
      <c r="AD3" s="59" t="s">
        <v>6</v>
      </c>
      <c r="AE3" s="60"/>
      <c r="AF3" s="60"/>
      <c r="AG3" s="33" t="s">
        <v>7</v>
      </c>
      <c r="AH3" s="1"/>
      <c r="AI3" s="1"/>
      <c r="AJ3" s="1"/>
    </row>
    <row r="4" spans="1:36" ht="27" customHeight="1" thickBot="1">
      <c r="A4" s="67"/>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6"/>
      <c r="AD4" s="59" t="s">
        <v>8</v>
      </c>
      <c r="AE4" s="60"/>
      <c r="AF4" s="60"/>
      <c r="AG4" s="35">
        <v>44838</v>
      </c>
      <c r="AH4" s="1"/>
      <c r="AI4" s="1"/>
      <c r="AJ4" s="1"/>
    </row>
    <row r="5" spans="1:36" ht="27" customHeight="1" thickBot="1">
      <c r="A5" s="17"/>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5"/>
      <c r="AD5" s="23"/>
      <c r="AE5" s="1"/>
      <c r="AF5" s="1"/>
      <c r="AG5" s="1"/>
      <c r="AH5" s="1"/>
      <c r="AI5" s="1"/>
      <c r="AJ5" s="1"/>
    </row>
    <row r="6" spans="1:36" ht="59.25" customHeight="1" thickBot="1">
      <c r="A6" s="36" t="s">
        <v>9</v>
      </c>
      <c r="B6" s="110" t="s">
        <v>10</v>
      </c>
      <c r="C6" s="111"/>
      <c r="D6" s="111"/>
      <c r="E6" s="111"/>
      <c r="F6" s="111"/>
      <c r="G6" s="111"/>
      <c r="H6" s="112"/>
      <c r="I6" s="14"/>
      <c r="J6" s="20"/>
      <c r="K6" s="22" t="s">
        <v>11</v>
      </c>
      <c r="L6" s="70">
        <v>45261</v>
      </c>
      <c r="M6" s="71"/>
      <c r="N6" s="72"/>
      <c r="O6" s="14"/>
      <c r="P6" s="14"/>
      <c r="Q6" s="14"/>
      <c r="R6" s="14"/>
      <c r="S6" s="14"/>
      <c r="T6" s="14"/>
      <c r="U6" s="14"/>
      <c r="V6" s="14"/>
      <c r="W6" s="14"/>
      <c r="X6" s="14"/>
      <c r="Y6" s="14"/>
      <c r="Z6" s="14"/>
      <c r="AA6" s="14"/>
      <c r="AB6" s="14"/>
      <c r="AC6" s="15"/>
      <c r="AD6" s="14"/>
      <c r="AE6" s="1"/>
      <c r="AF6" s="1"/>
      <c r="AG6" s="1"/>
      <c r="AH6" s="1"/>
      <c r="AI6" s="1"/>
      <c r="AJ6" s="1"/>
    </row>
    <row r="7" spans="1:36" ht="27" customHeight="1" thickBot="1">
      <c r="A7" s="21"/>
      <c r="B7" s="20"/>
      <c r="C7" s="20"/>
      <c r="D7" s="20"/>
      <c r="E7" s="20"/>
      <c r="F7" s="20"/>
      <c r="G7" s="20"/>
      <c r="H7" s="20"/>
      <c r="I7" s="20"/>
      <c r="J7" s="20"/>
      <c r="K7" s="20"/>
      <c r="L7" s="67"/>
      <c r="M7" s="68"/>
      <c r="N7" s="69"/>
      <c r="O7" s="14"/>
      <c r="P7" s="14"/>
      <c r="Q7" s="14"/>
      <c r="R7" s="14"/>
      <c r="S7" s="14"/>
      <c r="T7" s="14"/>
      <c r="U7" s="14"/>
      <c r="V7" s="14"/>
      <c r="W7" s="14"/>
      <c r="X7" s="14"/>
      <c r="Y7" s="14"/>
      <c r="Z7" s="14"/>
      <c r="AA7" s="14"/>
      <c r="AB7" s="14"/>
      <c r="AC7" s="15"/>
      <c r="AD7" s="14"/>
      <c r="AE7" s="1"/>
      <c r="AF7" s="1"/>
      <c r="AG7" s="1"/>
      <c r="AH7" s="1"/>
      <c r="AI7" s="1"/>
      <c r="AJ7" s="1"/>
    </row>
    <row r="8" spans="1:36" ht="59.25" customHeight="1" thickBot="1">
      <c r="A8" s="36" t="s">
        <v>12</v>
      </c>
      <c r="B8" s="56" t="s">
        <v>13</v>
      </c>
      <c r="C8" s="57"/>
      <c r="D8" s="57"/>
      <c r="E8" s="57"/>
      <c r="F8" s="57"/>
      <c r="G8" s="57"/>
      <c r="H8" s="57"/>
      <c r="I8" s="58"/>
      <c r="J8" s="14"/>
      <c r="K8" s="18" t="s">
        <v>14</v>
      </c>
      <c r="L8" s="18"/>
      <c r="M8" s="18" t="s">
        <v>15</v>
      </c>
      <c r="N8" s="18" t="s">
        <v>16</v>
      </c>
      <c r="O8" s="18" t="s">
        <v>17</v>
      </c>
      <c r="P8" s="14"/>
      <c r="Q8" s="14"/>
      <c r="R8" s="14"/>
      <c r="S8" s="14"/>
      <c r="T8" s="14"/>
      <c r="U8" s="14"/>
      <c r="V8" s="14"/>
      <c r="W8" s="14"/>
      <c r="X8" s="14"/>
      <c r="Y8" s="14"/>
      <c r="Z8" s="14"/>
      <c r="AA8" s="14"/>
      <c r="AB8" s="14"/>
      <c r="AC8" s="15"/>
      <c r="AD8" s="14"/>
      <c r="AE8" s="1"/>
      <c r="AF8" s="1"/>
      <c r="AG8" s="1"/>
      <c r="AH8" s="1"/>
      <c r="AI8" s="1"/>
      <c r="AJ8" s="1"/>
    </row>
    <row r="9" spans="1:36" ht="59.25" customHeight="1" thickBot="1">
      <c r="A9" s="36" t="s">
        <v>18</v>
      </c>
      <c r="B9" s="56" t="s">
        <v>19</v>
      </c>
      <c r="C9" s="57"/>
      <c r="D9" s="57"/>
      <c r="E9" s="57"/>
      <c r="F9" s="57"/>
      <c r="G9" s="57"/>
      <c r="H9" s="57"/>
      <c r="I9" s="58"/>
      <c r="J9" s="14"/>
      <c r="K9" s="38"/>
      <c r="L9" s="19"/>
      <c r="M9" s="38" t="s">
        <v>20</v>
      </c>
      <c r="N9" s="19"/>
      <c r="O9" s="19"/>
      <c r="P9" s="14"/>
      <c r="Q9" s="14"/>
      <c r="R9" s="14"/>
      <c r="S9" s="14"/>
      <c r="T9" s="14"/>
      <c r="U9" s="14"/>
      <c r="V9" s="14"/>
      <c r="W9" s="14"/>
      <c r="X9" s="14"/>
      <c r="Y9" s="14"/>
      <c r="Z9" s="14"/>
      <c r="AA9" s="14"/>
      <c r="AB9" s="14"/>
      <c r="AC9" s="15"/>
      <c r="AD9" s="14"/>
      <c r="AE9" s="1"/>
      <c r="AF9" s="1"/>
      <c r="AG9" s="1"/>
      <c r="AH9" s="1"/>
      <c r="AI9" s="1"/>
      <c r="AJ9" s="1"/>
    </row>
    <row r="10" spans="1:36" ht="15.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5"/>
      <c r="AD10" s="14"/>
      <c r="AE10" s="1"/>
      <c r="AF10" s="1"/>
      <c r="AG10" s="1"/>
      <c r="AH10" s="1"/>
      <c r="AI10" s="1"/>
      <c r="AJ10" s="1"/>
    </row>
    <row r="11" spans="1:36" ht="15.75" customHeight="1" thickBot="1">
      <c r="A11" s="29"/>
      <c r="B11" s="14"/>
      <c r="C11" s="14"/>
      <c r="D11" s="14"/>
      <c r="E11" s="14"/>
      <c r="F11" s="14"/>
      <c r="G11" s="14"/>
      <c r="H11" s="14"/>
      <c r="I11" s="14"/>
      <c r="J11" s="14"/>
      <c r="K11" s="14"/>
      <c r="L11" s="14"/>
      <c r="M11" s="14"/>
      <c r="N11" s="14"/>
      <c r="O11" s="14"/>
      <c r="P11" s="14"/>
      <c r="Q11" s="14"/>
      <c r="R11" s="14"/>
      <c r="S11" s="14"/>
      <c r="T11" s="14"/>
      <c r="U11" s="14"/>
      <c r="V11" s="14"/>
      <c r="W11" s="14"/>
      <c r="X11" s="14"/>
      <c r="Y11" s="14"/>
      <c r="Z11" s="13"/>
      <c r="AA11" s="13"/>
      <c r="AB11" s="13"/>
      <c r="AC11" s="16"/>
      <c r="AD11" s="37"/>
      <c r="AE11" s="1"/>
      <c r="AF11" s="1"/>
      <c r="AG11" s="1"/>
      <c r="AH11" s="1"/>
      <c r="AI11" s="1"/>
      <c r="AJ11" s="1"/>
    </row>
    <row r="12" spans="1:36">
      <c r="A12" s="113" t="s">
        <v>21</v>
      </c>
      <c r="B12" s="114"/>
      <c r="C12" s="114"/>
      <c r="D12" s="115"/>
      <c r="E12" s="116" t="s">
        <v>22</v>
      </c>
      <c r="F12" s="117"/>
      <c r="G12" s="117"/>
      <c r="H12" s="117"/>
      <c r="I12" s="117"/>
      <c r="J12" s="117"/>
      <c r="K12" s="117"/>
      <c r="L12" s="117"/>
      <c r="M12" s="117"/>
      <c r="N12" s="117"/>
      <c r="O12" s="117"/>
      <c r="P12" s="117"/>
      <c r="Q12" s="117"/>
      <c r="R12" s="117"/>
      <c r="S12" s="117"/>
      <c r="T12" s="117"/>
      <c r="U12" s="117"/>
      <c r="V12" s="117"/>
      <c r="W12" s="117"/>
      <c r="X12" s="118"/>
      <c r="Y12" s="25"/>
      <c r="Z12" s="73" t="s">
        <v>23</v>
      </c>
      <c r="AA12" s="158"/>
      <c r="AB12" s="158"/>
      <c r="AC12" s="158"/>
      <c r="AD12" s="74"/>
      <c r="AE12" s="1"/>
      <c r="AF12" s="73" t="s">
        <v>24</v>
      </c>
      <c r="AG12" s="74"/>
      <c r="AH12" s="1"/>
      <c r="AI12" s="1"/>
      <c r="AJ12" s="1"/>
    </row>
    <row r="13" spans="1:36">
      <c r="A13" s="119" t="s">
        <v>25</v>
      </c>
      <c r="B13" s="99" t="s">
        <v>26</v>
      </c>
      <c r="C13" s="99" t="s">
        <v>27</v>
      </c>
      <c r="D13" s="131" t="s">
        <v>28</v>
      </c>
      <c r="E13" s="156" t="s">
        <v>29</v>
      </c>
      <c r="F13" s="157"/>
      <c r="G13" s="157"/>
      <c r="H13" s="157"/>
      <c r="I13" s="121" t="s">
        <v>30</v>
      </c>
      <c r="J13" s="122"/>
      <c r="K13" s="122"/>
      <c r="L13" s="122"/>
      <c r="M13" s="122"/>
      <c r="N13" s="122"/>
      <c r="O13" s="122"/>
      <c r="P13" s="122"/>
      <c r="Q13" s="122"/>
      <c r="R13" s="24"/>
      <c r="S13" s="24"/>
      <c r="T13" s="121" t="s">
        <v>31</v>
      </c>
      <c r="U13" s="122"/>
      <c r="V13" s="122"/>
      <c r="W13" s="122"/>
      <c r="X13" s="123"/>
      <c r="Y13" s="25"/>
      <c r="Z13" s="75"/>
      <c r="AA13" s="159"/>
      <c r="AB13" s="159"/>
      <c r="AC13" s="159"/>
      <c r="AD13" s="76"/>
      <c r="AE13" s="1"/>
      <c r="AF13" s="75"/>
      <c r="AG13" s="76"/>
      <c r="AH13" s="2"/>
      <c r="AI13" s="2"/>
      <c r="AJ13" s="2"/>
    </row>
    <row r="14" spans="1:36" ht="32.25" customHeight="1" thickBot="1">
      <c r="A14" s="119"/>
      <c r="B14" s="99"/>
      <c r="C14" s="99"/>
      <c r="D14" s="131"/>
      <c r="E14" s="124" t="s">
        <v>32</v>
      </c>
      <c r="F14" s="125"/>
      <c r="G14" s="125"/>
      <c r="H14" s="125"/>
      <c r="I14" s="126" t="s">
        <v>33</v>
      </c>
      <c r="J14" s="127" t="s">
        <v>34</v>
      </c>
      <c r="K14" s="127" t="s">
        <v>35</v>
      </c>
      <c r="L14" s="128" t="s">
        <v>36</v>
      </c>
      <c r="M14" s="99" t="s">
        <v>37</v>
      </c>
      <c r="N14" s="130" t="s">
        <v>38</v>
      </c>
      <c r="O14" s="93" t="s">
        <v>39</v>
      </c>
      <c r="P14" s="99" t="s">
        <v>40</v>
      </c>
      <c r="Q14" s="93" t="s">
        <v>41</v>
      </c>
      <c r="R14" s="93" t="s">
        <v>42</v>
      </c>
      <c r="S14" s="50"/>
      <c r="T14" s="100" t="s">
        <v>43</v>
      </c>
      <c r="U14" s="99" t="s">
        <v>44</v>
      </c>
      <c r="V14" s="93" t="s">
        <v>45</v>
      </c>
      <c r="W14" s="99" t="s">
        <v>46</v>
      </c>
      <c r="X14" s="131"/>
      <c r="Y14" s="30"/>
      <c r="Z14" s="77"/>
      <c r="AA14" s="160"/>
      <c r="AB14" s="160"/>
      <c r="AC14" s="160"/>
      <c r="AD14" s="78"/>
      <c r="AE14" s="2"/>
      <c r="AF14" s="77"/>
      <c r="AG14" s="78"/>
      <c r="AH14" s="2"/>
      <c r="AI14" s="1"/>
      <c r="AJ14" s="2"/>
    </row>
    <row r="15" spans="1:36" ht="74.25" customHeight="1">
      <c r="A15" s="120"/>
      <c r="B15" s="93"/>
      <c r="C15" s="93"/>
      <c r="D15" s="155"/>
      <c r="E15" s="46" t="s">
        <v>47</v>
      </c>
      <c r="F15" s="47" t="s">
        <v>48</v>
      </c>
      <c r="G15" s="48"/>
      <c r="H15" s="49" t="s">
        <v>49</v>
      </c>
      <c r="I15" s="100"/>
      <c r="J15" s="127"/>
      <c r="K15" s="127"/>
      <c r="L15" s="129"/>
      <c r="M15" s="99"/>
      <c r="N15" s="94"/>
      <c r="O15" s="94"/>
      <c r="P15" s="99"/>
      <c r="Q15" s="94"/>
      <c r="R15" s="94"/>
      <c r="S15" s="51"/>
      <c r="T15" s="101"/>
      <c r="U15" s="99"/>
      <c r="V15" s="94"/>
      <c r="W15" s="22" t="s">
        <v>50</v>
      </c>
      <c r="X15" s="52" t="s">
        <v>51</v>
      </c>
      <c r="Y15" s="30"/>
      <c r="Z15" s="53" t="s">
        <v>52</v>
      </c>
      <c r="AA15" s="54" t="s">
        <v>53</v>
      </c>
      <c r="AB15" s="54" t="s">
        <v>54</v>
      </c>
      <c r="AC15" s="54" t="s">
        <v>55</v>
      </c>
      <c r="AD15" s="55" t="s">
        <v>56</v>
      </c>
      <c r="AE15" s="2"/>
      <c r="AF15" s="53" t="s">
        <v>57</v>
      </c>
      <c r="AG15" s="55" t="s">
        <v>58</v>
      </c>
      <c r="AH15" s="2"/>
      <c r="AI15" s="1"/>
      <c r="AJ15" s="2"/>
    </row>
    <row r="16" spans="1:36" ht="120" customHeight="1">
      <c r="A16" s="132">
        <v>1</v>
      </c>
      <c r="B16" s="102" t="s">
        <v>59</v>
      </c>
      <c r="C16" s="134" t="s">
        <v>60</v>
      </c>
      <c r="D16" s="134" t="s">
        <v>61</v>
      </c>
      <c r="E16" s="137" t="s">
        <v>62</v>
      </c>
      <c r="F16" s="140" t="s">
        <v>63</v>
      </c>
      <c r="G16" s="85" t="str">
        <f>+CONCATENATE(E16," - ",F16)</f>
        <v>MUY BAJA - MODERADO</v>
      </c>
      <c r="H16" s="142" t="str">
        <f>+VLOOKUP(G16,Datos!D3:E27,2,FALSE)</f>
        <v>MODERADO</v>
      </c>
      <c r="I16" s="145" t="s">
        <v>64</v>
      </c>
      <c r="J16" s="3" t="s">
        <v>65</v>
      </c>
      <c r="K16" s="4" t="s">
        <v>66</v>
      </c>
      <c r="L16" s="5">
        <f>IF(K16="ASIGNADO",15,IF(K16="NO ASIGNADO",0,""))</f>
        <v>15</v>
      </c>
      <c r="M16" s="147">
        <f>SUM(L16:L22)</f>
        <v>100</v>
      </c>
      <c r="N16" s="149" t="s">
        <v>67</v>
      </c>
      <c r="O16" s="98">
        <f>IF(O19="DÉBIL",0,IF(O19="MODERADO",50,IF(O19="FUERTE",100,"")))</f>
        <v>100</v>
      </c>
      <c r="P16" s="95" t="str">
        <f>IF(AND(M19="FUERTE",N16="FUERTE (SIEMPRE SE EJECUTA)"),"NO","SÍ")</f>
        <v>NO</v>
      </c>
      <c r="Q16" s="173" t="s">
        <v>68</v>
      </c>
      <c r="R16" s="88" t="str">
        <f>IF(AND(E16="MUY BAJA",Q19=2),"MUY BAJA",IF(AND(E16="BAJA",Q19=2),"MUY BAJA",IF(AND(E16="MEDIA",Q19=2),"MUY BAJA",IF(AND(E16="ALTA",Q19=2),"BAJA",IF(AND(E16="MUY ALTA",Q19=2),"MEDIA",IF(AND(E16="MUY BAJA",Q19=1),"MUY BAJA",IF(AND(E16="BAJA",Q19=1),"MUY BAJA",IF(AND(E16="MEDIA",Q19=1),"BAJA",IF(AND(E16="ALTA",Q19=1),"MEDIA",IF(AND(E16="MUY ALTA",Q19=1),"ALTA",E16))))))))))</f>
        <v>MUY BAJA</v>
      </c>
      <c r="S16" s="85" t="str">
        <f>+CONCATENATE(R16," - ",F16)</f>
        <v>MUY BAJA - MODERADO</v>
      </c>
      <c r="T16" s="142" t="str">
        <f>+VLOOKUP(S16,Datos!$D$3:$E$17,2,FALSE)</f>
        <v>MODERADO</v>
      </c>
      <c r="U16" s="174" t="s">
        <v>69</v>
      </c>
      <c r="V16" s="161" t="s">
        <v>70</v>
      </c>
      <c r="W16" s="102" t="s">
        <v>71</v>
      </c>
      <c r="X16" s="91"/>
      <c r="Y16" s="31"/>
      <c r="Z16" s="105">
        <v>45792</v>
      </c>
      <c r="AA16" s="79" t="s">
        <v>72</v>
      </c>
      <c r="AB16" s="79" t="s">
        <v>73</v>
      </c>
      <c r="AC16" s="79" t="s">
        <v>74</v>
      </c>
      <c r="AD16" s="166"/>
      <c r="AE16" s="1"/>
      <c r="AF16" s="79" t="s">
        <v>75</v>
      </c>
      <c r="AG16" s="82" t="s">
        <v>76</v>
      </c>
      <c r="AH16" s="1"/>
      <c r="AI16" s="1"/>
      <c r="AJ16" s="1"/>
    </row>
    <row r="17" spans="1:36" ht="120" customHeight="1">
      <c r="A17" s="132"/>
      <c r="B17" s="103"/>
      <c r="C17" s="135"/>
      <c r="D17" s="135"/>
      <c r="E17" s="138"/>
      <c r="F17" s="140"/>
      <c r="G17" s="86"/>
      <c r="H17" s="143"/>
      <c r="I17" s="145"/>
      <c r="J17" s="6" t="s">
        <v>77</v>
      </c>
      <c r="K17" s="7" t="s">
        <v>78</v>
      </c>
      <c r="L17" s="8">
        <f>IF(K17="ADECUADO",15,IF(K17="INADECUADO",0,""))</f>
        <v>15</v>
      </c>
      <c r="M17" s="148"/>
      <c r="N17" s="150"/>
      <c r="O17" s="98"/>
      <c r="P17" s="96"/>
      <c r="Q17" s="173"/>
      <c r="R17" s="89"/>
      <c r="S17" s="86"/>
      <c r="T17" s="143"/>
      <c r="U17" s="175"/>
      <c r="V17" s="162"/>
      <c r="W17" s="103"/>
      <c r="X17" s="92"/>
      <c r="Y17" s="31"/>
      <c r="Z17" s="106"/>
      <c r="AA17" s="80"/>
      <c r="AB17" s="80"/>
      <c r="AC17" s="80"/>
      <c r="AD17" s="166"/>
      <c r="AE17" s="1"/>
      <c r="AF17" s="80"/>
      <c r="AG17" s="83"/>
      <c r="AH17" s="1"/>
      <c r="AI17" s="1"/>
      <c r="AJ17" s="1"/>
    </row>
    <row r="18" spans="1:36" ht="120" customHeight="1">
      <c r="A18" s="132"/>
      <c r="B18" s="103"/>
      <c r="C18" s="135"/>
      <c r="D18" s="135"/>
      <c r="E18" s="138"/>
      <c r="F18" s="140"/>
      <c r="G18" s="86"/>
      <c r="H18" s="143"/>
      <c r="I18" s="145"/>
      <c r="J18" s="9" t="s">
        <v>79</v>
      </c>
      <c r="K18" s="7" t="s">
        <v>80</v>
      </c>
      <c r="L18" s="8">
        <f>IF(K18="OPORTUNA",15,IF(K18="INOPORTUNA",0,""))</f>
        <v>15</v>
      </c>
      <c r="M18" s="148"/>
      <c r="N18" s="150"/>
      <c r="O18" s="98"/>
      <c r="P18" s="96"/>
      <c r="Q18" s="10" t="s">
        <v>81</v>
      </c>
      <c r="R18" s="89"/>
      <c r="S18" s="86"/>
      <c r="T18" s="143"/>
      <c r="U18" s="175"/>
      <c r="V18" s="162"/>
      <c r="W18" s="103"/>
      <c r="X18" s="92"/>
      <c r="Y18" s="31"/>
      <c r="Z18" s="106"/>
      <c r="AA18" s="80"/>
      <c r="AB18" s="80"/>
      <c r="AC18" s="80"/>
      <c r="AD18" s="166"/>
      <c r="AE18" s="1"/>
      <c r="AF18" s="80"/>
      <c r="AG18" s="83"/>
      <c r="AH18" s="1"/>
      <c r="AI18" s="1"/>
      <c r="AJ18" s="1"/>
    </row>
    <row r="19" spans="1:36" ht="100.5" customHeight="1">
      <c r="A19" s="132"/>
      <c r="B19" s="103"/>
      <c r="C19" s="135"/>
      <c r="D19" s="135"/>
      <c r="E19" s="138"/>
      <c r="F19" s="140"/>
      <c r="G19" s="86"/>
      <c r="H19" s="143"/>
      <c r="I19" s="145"/>
      <c r="J19" s="6" t="s">
        <v>82</v>
      </c>
      <c r="K19" s="7" t="s">
        <v>83</v>
      </c>
      <c r="L19" s="8">
        <f>IF(K19="PREVENIR",15,IF(K19="DETECTAR",10,IF(K19="NO ES UN CONTROL",0,"")))</f>
        <v>15</v>
      </c>
      <c r="M19" s="152" t="str">
        <f>IF(M16&lt;86,"DÉBIL",IF(M16&lt;96,"MODERADO",IF(M16&lt;101,"FUERTE","")))</f>
        <v>FUERTE</v>
      </c>
      <c r="N19" s="150"/>
      <c r="O19" s="168" t="str">
        <f>IF(AND(M19="FUERTE",N16="FUERTE (SIEMPRE SE EJECUTA)"),"FUERTE",IF(OR(M19="DÉBIL",N16="DÉBIL (NO SE EJECUTA)"),"DÉBIL",IF(OR(M19="MODERADO",N16="MODERADO (ALGUNAS VECES)"),"MODERADO")))</f>
        <v>FUERTE</v>
      </c>
      <c r="P19" s="96"/>
      <c r="Q19" s="170">
        <f>IF(AND($O$19="FUERTE",$Q$16="DIRECTAMENTE"),2,IF(AND($O$19="FUERTE",$Q$16="DIRECTAMENTE"),2,IF(AND($O$19="FUERTE",$Q$16="DIRECTAMENTE"),2,IF(AND($O$19="FUERTE",$Q$16="NO DISMINUYE"),0,IF(AND($O$19="MODERADO",$Q$16="DIRECTAMENTE"),1,IF(AND($O$19="MODERADO",$Q$16="DIRECTAMENTE"),1,IF(AND($O$19="MODERADO",$Q$16="DIRECTAMENTE"),1,IF(AND($O$19="MODERADO",$Q$16="NO DISMINUYE"),0,"N/A"))))))))</f>
        <v>2</v>
      </c>
      <c r="R19" s="89"/>
      <c r="S19" s="86"/>
      <c r="T19" s="143"/>
      <c r="U19" s="175"/>
      <c r="V19" s="108" t="s">
        <v>84</v>
      </c>
      <c r="W19" s="103"/>
      <c r="X19" s="108" t="s">
        <v>85</v>
      </c>
      <c r="Y19" s="32"/>
      <c r="Z19" s="106"/>
      <c r="AA19" s="80"/>
      <c r="AB19" s="80"/>
      <c r="AC19" s="80"/>
      <c r="AD19" s="166"/>
      <c r="AE19" s="1"/>
      <c r="AF19" s="80"/>
      <c r="AG19" s="83"/>
      <c r="AH19" s="1"/>
      <c r="AI19" s="1"/>
      <c r="AJ19" s="1"/>
    </row>
    <row r="20" spans="1:36" ht="100.5" customHeight="1">
      <c r="A20" s="132"/>
      <c r="B20" s="103"/>
      <c r="C20" s="135"/>
      <c r="D20" s="135"/>
      <c r="E20" s="138"/>
      <c r="F20" s="140"/>
      <c r="G20" s="86"/>
      <c r="H20" s="143"/>
      <c r="I20" s="145"/>
      <c r="J20" s="6" t="s">
        <v>86</v>
      </c>
      <c r="K20" s="7" t="s">
        <v>87</v>
      </c>
      <c r="L20" s="8">
        <f>IF(K20="CONFIABLE",15,IF(K20="NO CONFIABLE",0,""))</f>
        <v>15</v>
      </c>
      <c r="M20" s="153"/>
      <c r="N20" s="150"/>
      <c r="O20" s="168"/>
      <c r="P20" s="96"/>
      <c r="Q20" s="171"/>
      <c r="R20" s="89"/>
      <c r="S20" s="86"/>
      <c r="T20" s="143"/>
      <c r="U20" s="175"/>
      <c r="V20" s="109"/>
      <c r="W20" s="103"/>
      <c r="X20" s="109"/>
      <c r="Y20" s="32"/>
      <c r="Z20" s="106"/>
      <c r="AA20" s="80"/>
      <c r="AB20" s="80"/>
      <c r="AC20" s="80"/>
      <c r="AD20" s="166"/>
      <c r="AE20" s="1"/>
      <c r="AF20" s="80"/>
      <c r="AG20" s="83"/>
      <c r="AH20" s="1"/>
      <c r="AI20" s="1"/>
      <c r="AJ20" s="1"/>
    </row>
    <row r="21" spans="1:36" ht="100.5" customHeight="1">
      <c r="A21" s="132"/>
      <c r="B21" s="103"/>
      <c r="C21" s="135"/>
      <c r="D21" s="135"/>
      <c r="E21" s="138"/>
      <c r="F21" s="140"/>
      <c r="G21" s="86"/>
      <c r="H21" s="143"/>
      <c r="I21" s="145"/>
      <c r="J21" s="6" t="s">
        <v>88</v>
      </c>
      <c r="K21" s="7" t="s">
        <v>89</v>
      </c>
      <c r="L21" s="8">
        <f>IF(K21="SE INVESTIGAN Y RESUELVEN OPORTUNAMENTE",15,IF(K21="NO SE INVESTIGAN,  NI  RESUELVEN OPORTUNAMENTE",0,""))</f>
        <v>15</v>
      </c>
      <c r="M21" s="153"/>
      <c r="N21" s="150"/>
      <c r="O21" s="168"/>
      <c r="P21" s="96"/>
      <c r="Q21" s="171"/>
      <c r="R21" s="89"/>
      <c r="S21" s="86"/>
      <c r="T21" s="143"/>
      <c r="U21" s="175"/>
      <c r="V21" s="163" t="s">
        <v>90</v>
      </c>
      <c r="W21" s="103"/>
      <c r="X21" s="91"/>
      <c r="Y21" s="31"/>
      <c r="Z21" s="106"/>
      <c r="AA21" s="80"/>
      <c r="AB21" s="80"/>
      <c r="AC21" s="80"/>
      <c r="AD21" s="166"/>
      <c r="AE21" s="1"/>
      <c r="AF21" s="80"/>
      <c r="AG21" s="83"/>
      <c r="AH21" s="1"/>
      <c r="AI21" s="1"/>
      <c r="AJ21" s="1"/>
    </row>
    <row r="22" spans="1:36" ht="185.25" customHeight="1">
      <c r="A22" s="133"/>
      <c r="B22" s="104"/>
      <c r="C22" s="136"/>
      <c r="D22" s="136"/>
      <c r="E22" s="139"/>
      <c r="F22" s="141"/>
      <c r="G22" s="87"/>
      <c r="H22" s="144"/>
      <c r="I22" s="146"/>
      <c r="J22" s="26" t="s">
        <v>91</v>
      </c>
      <c r="K22" s="27" t="s">
        <v>92</v>
      </c>
      <c r="L22" s="28">
        <f>IF(K22="COMPLETA",10,IF(K22="INCOMPLETA",5,IF(K22="NO EXISTE",0,"")))</f>
        <v>10</v>
      </c>
      <c r="M22" s="154"/>
      <c r="N22" s="151"/>
      <c r="O22" s="169"/>
      <c r="P22" s="97"/>
      <c r="Q22" s="172"/>
      <c r="R22" s="90"/>
      <c r="S22" s="87"/>
      <c r="T22" s="144"/>
      <c r="U22" s="176"/>
      <c r="V22" s="164"/>
      <c r="W22" s="104"/>
      <c r="X22" s="165"/>
      <c r="Y22" s="31"/>
      <c r="Z22" s="107"/>
      <c r="AA22" s="81"/>
      <c r="AB22" s="81"/>
      <c r="AC22" s="81"/>
      <c r="AD22" s="167"/>
      <c r="AE22" s="1"/>
      <c r="AF22" s="81"/>
      <c r="AG22" s="84"/>
      <c r="AH22" s="1"/>
      <c r="AI22" s="1"/>
      <c r="AJ22" s="1"/>
    </row>
  </sheetData>
  <dataConsolidate/>
  <mergeCells count="73">
    <mergeCell ref="O19:O22"/>
    <mergeCell ref="Q19:Q22"/>
    <mergeCell ref="Q16:Q17"/>
    <mergeCell ref="T16:T22"/>
    <mergeCell ref="U16:U22"/>
    <mergeCell ref="S16:S22"/>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G16:G22"/>
    <mergeCell ref="R16:R22"/>
    <mergeCell ref="X16:X18"/>
    <mergeCell ref="Q14:Q15"/>
    <mergeCell ref="O14:O15"/>
    <mergeCell ref="P16:P22"/>
    <mergeCell ref="O16:O18"/>
    <mergeCell ref="P14:P15"/>
    <mergeCell ref="T14:T15"/>
    <mergeCell ref="U14:U15"/>
    <mergeCell ref="W16:W22"/>
    <mergeCell ref="Z16:Z22"/>
    <mergeCell ref="X19:X20"/>
    <mergeCell ref="B8:I8"/>
    <mergeCell ref="B9:I9"/>
    <mergeCell ref="AD1:AF1"/>
    <mergeCell ref="AD2:AF2"/>
    <mergeCell ref="AD3:AF3"/>
    <mergeCell ref="AD4:AF4"/>
    <mergeCell ref="B1:AC2"/>
    <mergeCell ref="B3:AC4"/>
    <mergeCell ref="L7:N7"/>
    <mergeCell ref="L6:N6"/>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00000000-0002-0000-0000-000000000000}">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1000000}">
          <x14:formula1>
            <xm:f>Datos!$J$5:$L$5</xm:f>
          </x14:formula1>
          <xm:sqref>K19</xm:sqref>
        </x14:dataValidation>
        <x14:dataValidation type="list" allowBlank="1" showInputMessage="1" showErrorMessage="1" xr:uid="{00000000-0002-0000-0000-000002000000}">
          <x14:formula1>
            <xm:f>Datos!$A$11:$A$13</xm:f>
          </x14:formula1>
          <xm:sqref>U16:U22</xm:sqref>
        </x14:dataValidation>
        <x14:dataValidation type="list" allowBlank="1" showInputMessage="1" showErrorMessage="1" xr:uid="{00000000-0002-0000-0000-000003000000}">
          <x14:formula1>
            <xm:f>Datos!$J$7:$K$7</xm:f>
          </x14:formula1>
          <xm:sqref>K21</xm:sqref>
        </x14:dataValidation>
        <x14:dataValidation type="list" allowBlank="1" showInputMessage="1" showErrorMessage="1" xr:uid="{00000000-0002-0000-0000-000004000000}">
          <x14:formula1>
            <xm:f>Datos!$J$6:$K$6</xm:f>
          </x14:formula1>
          <xm:sqref>K20</xm:sqref>
        </x14:dataValidation>
        <x14:dataValidation type="list" allowBlank="1" showInputMessage="1" showErrorMessage="1" xr:uid="{00000000-0002-0000-0000-000005000000}">
          <x14:formula1>
            <xm:f>Datos!$J$3:$K$3</xm:f>
          </x14:formula1>
          <xm:sqref>K17</xm:sqref>
        </x14:dataValidation>
        <x14:dataValidation type="list" allowBlank="1" showInputMessage="1" showErrorMessage="1" xr:uid="{00000000-0002-0000-0000-000006000000}">
          <x14:formula1>
            <xm:f>Datos!$J$2:$K$2</xm:f>
          </x14:formula1>
          <xm:sqref>K16</xm:sqref>
        </x14:dataValidation>
        <x14:dataValidation type="list" allowBlank="1" showInputMessage="1" showErrorMessage="1" xr:uid="{00000000-0002-0000-0000-000007000000}">
          <x14:formula1>
            <xm:f>Datos!$J$8:$L$8</xm:f>
          </x14:formula1>
          <xm:sqref>K22</xm:sqref>
        </x14:dataValidation>
        <x14:dataValidation type="list" allowBlank="1" showInputMessage="1" showErrorMessage="1" xr:uid="{00000000-0002-0000-0000-000008000000}">
          <x14:formula1>
            <xm:f>Datos!$A$3:$A$7</xm:f>
          </x14:formula1>
          <xm:sqref>E16</xm:sqref>
        </x14:dataValidation>
        <x14:dataValidation type="list" allowBlank="1" showInputMessage="1" showErrorMessage="1" xr:uid="{00000000-0002-0000-0000-000009000000}">
          <x14:formula1>
            <xm:f>Datos!$J$4:$K$4</xm:f>
          </x14:formula1>
          <xm:sqref>K18</xm:sqref>
        </x14:dataValidation>
        <x14:dataValidation type="list" allowBlank="1" showInputMessage="1" showErrorMessage="1" xr:uid="{00000000-0002-0000-0000-00000A000000}">
          <x14:formula1>
            <xm:f>Datos!$A$17:$A$18</xm:f>
          </x14:formula1>
          <xm:sqref>V21:V22</xm:sqref>
        </x14:dataValidation>
        <x14:dataValidation type="list" allowBlank="1" showInputMessage="1" showErrorMessage="1" xr:uid="{00000000-0002-0000-0000-00000B000000}">
          <x14:formula1>
            <xm:f>Datos!$I$14:$I$16</xm:f>
          </x14:formula1>
          <xm:sqref>N16:N22</xm:sqref>
        </x14:dataValidation>
        <x14:dataValidation type="list" allowBlank="1" showInputMessage="1" showErrorMessage="1" xr:uid="{00000000-0002-0000-0000-00000C000000}">
          <x14:formula1>
            <xm:f>Datos!$B$3:$B$7</xm:f>
          </x14:formula1>
          <xm:sqref>F16:F22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27"/>
  <sheetViews>
    <sheetView workbookViewId="0">
      <selection activeCell="D5" sqref="D5:E5"/>
    </sheetView>
  </sheetViews>
  <sheetFormatPr defaultColWidth="11.42578125" defaultRowHeight="15"/>
  <cols>
    <col min="1" max="1" width="30.5703125" customWidth="1"/>
    <col min="2" max="2" width="23" customWidth="1"/>
    <col min="4" max="4" width="31" bestFit="1" customWidth="1"/>
    <col min="9" max="9" width="68.5703125" customWidth="1"/>
    <col min="10" max="12" width="17.140625" customWidth="1"/>
  </cols>
  <sheetData>
    <row r="2" spans="1:12" ht="15.75">
      <c r="A2" t="s">
        <v>47</v>
      </c>
      <c r="B2" t="s">
        <v>48</v>
      </c>
      <c r="D2" t="s">
        <v>93</v>
      </c>
      <c r="I2" s="3" t="s">
        <v>65</v>
      </c>
      <c r="J2" t="s">
        <v>66</v>
      </c>
      <c r="K2" t="s">
        <v>94</v>
      </c>
    </row>
    <row r="3" spans="1:12" ht="31.5">
      <c r="A3" t="s">
        <v>62</v>
      </c>
      <c r="B3" t="s">
        <v>95</v>
      </c>
      <c r="D3" t="s">
        <v>96</v>
      </c>
      <c r="E3" t="s">
        <v>97</v>
      </c>
      <c r="I3" s="6" t="s">
        <v>77</v>
      </c>
      <c r="J3" t="s">
        <v>78</v>
      </c>
      <c r="K3" t="s">
        <v>98</v>
      </c>
    </row>
    <row r="4" spans="1:12" ht="31.5">
      <c r="A4" t="s">
        <v>99</v>
      </c>
      <c r="B4" t="s">
        <v>100</v>
      </c>
      <c r="D4" t="s">
        <v>101</v>
      </c>
      <c r="E4" t="s">
        <v>97</v>
      </c>
      <c r="I4" s="9" t="s">
        <v>79</v>
      </c>
      <c r="J4" t="s">
        <v>80</v>
      </c>
      <c r="K4" t="s">
        <v>102</v>
      </c>
    </row>
    <row r="5" spans="1:12" ht="63">
      <c r="A5" t="s">
        <v>103</v>
      </c>
      <c r="B5" t="s">
        <v>63</v>
      </c>
      <c r="D5" t="s">
        <v>104</v>
      </c>
      <c r="E5" t="s">
        <v>63</v>
      </c>
      <c r="I5" s="6" t="s">
        <v>82</v>
      </c>
      <c r="J5" t="s">
        <v>83</v>
      </c>
      <c r="K5" t="s">
        <v>105</v>
      </c>
      <c r="L5" t="s">
        <v>106</v>
      </c>
    </row>
    <row r="6" spans="1:12" ht="31.5">
      <c r="A6" t="s">
        <v>107</v>
      </c>
      <c r="B6" t="s">
        <v>108</v>
      </c>
      <c r="D6" t="s">
        <v>109</v>
      </c>
      <c r="E6" t="s">
        <v>110</v>
      </c>
      <c r="I6" s="6" t="s">
        <v>86</v>
      </c>
      <c r="J6" t="s">
        <v>87</v>
      </c>
      <c r="K6" t="s">
        <v>111</v>
      </c>
    </row>
    <row r="7" spans="1:12" ht="75">
      <c r="A7" t="s">
        <v>112</v>
      </c>
      <c r="B7" t="s">
        <v>113</v>
      </c>
      <c r="D7" t="s">
        <v>114</v>
      </c>
      <c r="E7" t="s">
        <v>115</v>
      </c>
      <c r="I7" s="6" t="s">
        <v>88</v>
      </c>
      <c r="J7" s="12" t="s">
        <v>89</v>
      </c>
      <c r="K7" s="12" t="s">
        <v>116</v>
      </c>
    </row>
    <row r="8" spans="1:12" ht="31.5">
      <c r="D8" t="s">
        <v>117</v>
      </c>
      <c r="E8" t="s">
        <v>97</v>
      </c>
      <c r="I8" s="11" t="s">
        <v>91</v>
      </c>
      <c r="J8" t="s">
        <v>92</v>
      </c>
      <c r="K8" t="s">
        <v>118</v>
      </c>
      <c r="L8" t="s">
        <v>119</v>
      </c>
    </row>
    <row r="9" spans="1:12">
      <c r="A9" t="s">
        <v>120</v>
      </c>
      <c r="D9" t="s">
        <v>121</v>
      </c>
      <c r="E9" t="s">
        <v>63</v>
      </c>
    </row>
    <row r="10" spans="1:12">
      <c r="D10" t="s">
        <v>122</v>
      </c>
      <c r="E10" t="s">
        <v>63</v>
      </c>
    </row>
    <row r="11" spans="1:12">
      <c r="A11" t="s">
        <v>69</v>
      </c>
      <c r="D11" t="s">
        <v>123</v>
      </c>
      <c r="E11" t="s">
        <v>110</v>
      </c>
    </row>
    <row r="12" spans="1:12">
      <c r="A12" t="s">
        <v>124</v>
      </c>
      <c r="D12" t="s">
        <v>125</v>
      </c>
      <c r="E12" t="s">
        <v>115</v>
      </c>
    </row>
    <row r="13" spans="1:12">
      <c r="D13" t="s">
        <v>126</v>
      </c>
      <c r="E13" t="s">
        <v>63</v>
      </c>
      <c r="I13" t="s">
        <v>127</v>
      </c>
    </row>
    <row r="14" spans="1:12">
      <c r="D14" t="s">
        <v>128</v>
      </c>
      <c r="E14" t="s">
        <v>63</v>
      </c>
      <c r="I14" t="s">
        <v>129</v>
      </c>
    </row>
    <row r="15" spans="1:12">
      <c r="D15" t="s">
        <v>130</v>
      </c>
      <c r="E15" t="s">
        <v>63</v>
      </c>
      <c r="I15" t="s">
        <v>131</v>
      </c>
    </row>
    <row r="16" spans="1:12">
      <c r="A16" t="s">
        <v>84</v>
      </c>
      <c r="D16" t="s">
        <v>132</v>
      </c>
      <c r="E16" t="s">
        <v>110</v>
      </c>
      <c r="I16" t="s">
        <v>133</v>
      </c>
    </row>
    <row r="17" spans="1:5">
      <c r="A17" t="s">
        <v>134</v>
      </c>
      <c r="D17" t="s">
        <v>135</v>
      </c>
      <c r="E17" t="s">
        <v>115</v>
      </c>
    </row>
    <row r="18" spans="1:5">
      <c r="A18" t="s">
        <v>90</v>
      </c>
      <c r="D18" t="s">
        <v>136</v>
      </c>
      <c r="E18" t="s">
        <v>63</v>
      </c>
    </row>
    <row r="19" spans="1:5">
      <c r="D19" t="s">
        <v>137</v>
      </c>
      <c r="E19" t="s">
        <v>63</v>
      </c>
    </row>
    <row r="20" spans="1:5">
      <c r="D20" t="s">
        <v>138</v>
      </c>
      <c r="E20" t="s">
        <v>110</v>
      </c>
    </row>
    <row r="21" spans="1:5">
      <c r="D21" t="s">
        <v>139</v>
      </c>
      <c r="E21" t="s">
        <v>110</v>
      </c>
    </row>
    <row r="22" spans="1:5">
      <c r="D22" t="s">
        <v>140</v>
      </c>
      <c r="E22" t="s">
        <v>115</v>
      </c>
    </row>
    <row r="23" spans="1:5">
      <c r="D23" t="s">
        <v>141</v>
      </c>
      <c r="E23" t="s">
        <v>110</v>
      </c>
    </row>
    <row r="24" spans="1:5">
      <c r="D24" t="s">
        <v>142</v>
      </c>
      <c r="E24" t="s">
        <v>110</v>
      </c>
    </row>
    <row r="25" spans="1:5">
      <c r="D25" t="s">
        <v>143</v>
      </c>
      <c r="E25" t="s">
        <v>110</v>
      </c>
    </row>
    <row r="26" spans="1:5">
      <c r="D26" t="s">
        <v>144</v>
      </c>
      <c r="E26" t="s">
        <v>110</v>
      </c>
    </row>
    <row r="27" spans="1:5">
      <c r="D27" t="s">
        <v>145</v>
      </c>
      <c r="E27"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topLeftCell="A31" zoomScale="55" zoomScaleNormal="55" workbookViewId="0">
      <selection activeCell="B12" sqref="B12:C12"/>
    </sheetView>
  </sheetViews>
  <sheetFormatPr defaultColWidth="11.42578125" defaultRowHeight="15.75"/>
  <cols>
    <col min="1" max="1" width="57.140625" style="42" customWidth="1"/>
    <col min="2" max="2" width="32" style="43" customWidth="1"/>
    <col min="3" max="3" width="230.42578125" style="44" customWidth="1"/>
    <col min="4" max="4" width="34.140625" customWidth="1"/>
  </cols>
  <sheetData>
    <row r="1" spans="1:3" ht="29.25" thickBot="1">
      <c r="A1" s="193" t="s">
        <v>146</v>
      </c>
      <c r="B1" s="194"/>
      <c r="C1" s="195"/>
    </row>
    <row r="2" spans="1:3" ht="28.5">
      <c r="A2" s="196" t="s">
        <v>147</v>
      </c>
      <c r="B2" s="197"/>
      <c r="C2" s="198"/>
    </row>
    <row r="3" spans="1:3" ht="24" customHeight="1">
      <c r="A3" s="39" t="s">
        <v>9</v>
      </c>
      <c r="B3" s="199" t="s">
        <v>148</v>
      </c>
      <c r="C3" s="200"/>
    </row>
    <row r="4" spans="1:3" ht="24" customHeight="1">
      <c r="A4" s="39" t="s">
        <v>149</v>
      </c>
      <c r="B4" s="199" t="s">
        <v>150</v>
      </c>
      <c r="C4" s="200"/>
    </row>
    <row r="5" spans="1:3" ht="24" customHeight="1">
      <c r="A5" s="40" t="s">
        <v>151</v>
      </c>
      <c r="B5" s="199" t="s">
        <v>152</v>
      </c>
      <c r="C5" s="200"/>
    </row>
    <row r="6" spans="1:3" ht="24" customHeight="1">
      <c r="A6" s="45" t="s">
        <v>11</v>
      </c>
      <c r="B6" s="179" t="s">
        <v>153</v>
      </c>
      <c r="C6" s="180"/>
    </row>
    <row r="7" spans="1:3" ht="24" customHeight="1">
      <c r="A7" s="45" t="s">
        <v>154</v>
      </c>
      <c r="B7" s="183" t="s">
        <v>155</v>
      </c>
      <c r="C7" s="184"/>
    </row>
    <row r="8" spans="1:3" ht="24" customHeight="1">
      <c r="A8" s="45" t="s">
        <v>156</v>
      </c>
      <c r="B8" s="185"/>
      <c r="C8" s="186"/>
    </row>
    <row r="9" spans="1:3" ht="24" customHeight="1">
      <c r="A9" s="45" t="s">
        <v>157</v>
      </c>
      <c r="B9" s="185"/>
      <c r="C9" s="186"/>
    </row>
    <row r="10" spans="1:3" ht="24" customHeight="1">
      <c r="A10" s="45" t="s">
        <v>158</v>
      </c>
      <c r="B10" s="187"/>
      <c r="C10" s="188"/>
    </row>
    <row r="11" spans="1:3" ht="24" customHeight="1">
      <c r="A11" s="45" t="s">
        <v>159</v>
      </c>
      <c r="B11" s="189" t="s">
        <v>160</v>
      </c>
      <c r="C11" s="190"/>
    </row>
    <row r="12" spans="1:3" s="12" customFormat="1" ht="29.25" customHeight="1">
      <c r="A12" s="39" t="s">
        <v>26</v>
      </c>
      <c r="B12" s="181" t="s">
        <v>161</v>
      </c>
      <c r="C12" s="182"/>
    </row>
    <row r="13" spans="1:3" ht="93" customHeight="1">
      <c r="A13" s="39" t="s">
        <v>27</v>
      </c>
      <c r="B13" s="181" t="s">
        <v>162</v>
      </c>
      <c r="C13" s="182"/>
    </row>
    <row r="14" spans="1:3" ht="36.75" customHeight="1">
      <c r="A14" s="45" t="s">
        <v>28</v>
      </c>
      <c r="B14" s="181" t="s">
        <v>163</v>
      </c>
      <c r="C14" s="182"/>
    </row>
    <row r="15" spans="1:3" ht="231.75" customHeight="1">
      <c r="A15" s="45" t="s">
        <v>47</v>
      </c>
      <c r="B15" s="181" t="s">
        <v>164</v>
      </c>
      <c r="C15" s="182"/>
    </row>
    <row r="16" spans="1:3" ht="182.25" customHeight="1">
      <c r="A16" s="45" t="s">
        <v>48</v>
      </c>
      <c r="B16" s="181" t="s">
        <v>165</v>
      </c>
      <c r="C16" s="182"/>
    </row>
    <row r="17" spans="1:3" ht="78.75" customHeight="1">
      <c r="A17" s="45" t="s">
        <v>49</v>
      </c>
      <c r="B17" s="181" t="s">
        <v>166</v>
      </c>
      <c r="C17" s="182"/>
    </row>
    <row r="18" spans="1:3" ht="123.75" customHeight="1">
      <c r="A18" s="45" t="s">
        <v>167</v>
      </c>
      <c r="B18" s="181" t="s">
        <v>168</v>
      </c>
      <c r="C18" s="182"/>
    </row>
    <row r="19" spans="1:3" ht="36.75" customHeight="1">
      <c r="A19" s="45" t="s">
        <v>169</v>
      </c>
      <c r="B19" s="181" t="s">
        <v>170</v>
      </c>
      <c r="C19" s="182"/>
    </row>
    <row r="20" spans="1:3" ht="36.75" customHeight="1">
      <c r="A20" s="45" t="s">
        <v>37</v>
      </c>
      <c r="B20" s="183" t="s">
        <v>171</v>
      </c>
      <c r="C20" s="184"/>
    </row>
    <row r="21" spans="1:3" ht="36.75" customHeight="1">
      <c r="A21" s="45" t="s">
        <v>38</v>
      </c>
      <c r="B21" s="185"/>
      <c r="C21" s="186"/>
    </row>
    <row r="22" spans="1:3" ht="36.75" customHeight="1">
      <c r="A22" s="45" t="s">
        <v>39</v>
      </c>
      <c r="B22" s="185"/>
      <c r="C22" s="186"/>
    </row>
    <row r="23" spans="1:3" ht="36.75" customHeight="1">
      <c r="A23" s="45" t="s">
        <v>40</v>
      </c>
      <c r="B23" s="185"/>
      <c r="C23" s="186"/>
    </row>
    <row r="24" spans="1:3" ht="36.75" customHeight="1">
      <c r="A24" s="45" t="s">
        <v>41</v>
      </c>
      <c r="B24" s="187"/>
      <c r="C24" s="188"/>
    </row>
    <row r="25" spans="1:3" ht="66.75" customHeight="1">
      <c r="A25" s="45" t="s">
        <v>43</v>
      </c>
      <c r="B25" s="189" t="s">
        <v>172</v>
      </c>
      <c r="C25" s="190"/>
    </row>
    <row r="26" spans="1:3" s="12" customFormat="1" ht="124.5" customHeight="1">
      <c r="A26" s="45" t="s">
        <v>173</v>
      </c>
      <c r="B26" s="189" t="s">
        <v>174</v>
      </c>
      <c r="C26" s="190"/>
    </row>
    <row r="27" spans="1:3" ht="44.25" customHeight="1">
      <c r="A27" s="39" t="s">
        <v>45</v>
      </c>
      <c r="B27" s="181" t="s">
        <v>175</v>
      </c>
      <c r="C27" s="182"/>
    </row>
    <row r="28" spans="1:3" ht="36" customHeight="1">
      <c r="A28" s="40" t="s">
        <v>84</v>
      </c>
      <c r="B28" s="191" t="s">
        <v>176</v>
      </c>
      <c r="C28" s="192"/>
    </row>
    <row r="29" spans="1:3" ht="44.25" customHeight="1">
      <c r="A29" s="39" t="s">
        <v>50</v>
      </c>
      <c r="B29" s="181" t="s">
        <v>177</v>
      </c>
      <c r="C29" s="182"/>
    </row>
    <row r="30" spans="1:3" ht="36" customHeight="1">
      <c r="A30" s="41" t="s">
        <v>51</v>
      </c>
      <c r="B30" s="191" t="s">
        <v>178</v>
      </c>
      <c r="C30" s="192"/>
    </row>
    <row r="31" spans="1:3" ht="54.75" customHeight="1">
      <c r="A31" s="40" t="s">
        <v>85</v>
      </c>
      <c r="B31" s="177" t="s">
        <v>179</v>
      </c>
      <c r="C31" s="178"/>
    </row>
    <row r="32" spans="1:3" ht="54.75" customHeight="1">
      <c r="A32" s="40" t="s">
        <v>52</v>
      </c>
      <c r="B32" s="177" t="s">
        <v>180</v>
      </c>
      <c r="C32" s="178"/>
    </row>
    <row r="33" spans="1:3" ht="54.75" customHeight="1">
      <c r="A33" s="40" t="s">
        <v>53</v>
      </c>
      <c r="B33" s="177" t="s">
        <v>181</v>
      </c>
      <c r="C33" s="178"/>
    </row>
    <row r="34" spans="1:3" ht="54.75" customHeight="1">
      <c r="A34" s="40" t="s">
        <v>54</v>
      </c>
      <c r="B34" s="177" t="s">
        <v>182</v>
      </c>
      <c r="C34" s="178"/>
    </row>
    <row r="35" spans="1:3" ht="54.75" customHeight="1">
      <c r="A35" s="40" t="s">
        <v>55</v>
      </c>
      <c r="B35" s="177" t="s">
        <v>183</v>
      </c>
      <c r="C35" s="178"/>
    </row>
    <row r="36" spans="1:3" ht="54.75" customHeight="1">
      <c r="A36" s="40" t="s">
        <v>56</v>
      </c>
      <c r="B36" s="177" t="s">
        <v>184</v>
      </c>
      <c r="C36" s="178"/>
    </row>
    <row r="37" spans="1:3" ht="54.75" customHeight="1">
      <c r="A37" s="40" t="s">
        <v>57</v>
      </c>
      <c r="B37" s="177" t="s">
        <v>185</v>
      </c>
      <c r="C37" s="178"/>
    </row>
    <row r="38" spans="1:3" ht="54.75" customHeight="1">
      <c r="A38" s="40" t="s">
        <v>186</v>
      </c>
      <c r="B38" s="177" t="s">
        <v>187</v>
      </c>
      <c r="C38" s="178"/>
    </row>
  </sheetData>
  <mergeCells count="31">
    <mergeCell ref="B13:C13"/>
    <mergeCell ref="A1:C1"/>
    <mergeCell ref="A2:C2"/>
    <mergeCell ref="B3:C3"/>
    <mergeCell ref="B4:C4"/>
    <mergeCell ref="B5:C5"/>
    <mergeCell ref="B14:C14"/>
    <mergeCell ref="B15:C15"/>
    <mergeCell ref="B16:C16"/>
    <mergeCell ref="B25:C25"/>
    <mergeCell ref="B26:C26"/>
    <mergeCell ref="B17:C17"/>
    <mergeCell ref="B18:C18"/>
    <mergeCell ref="B19:C19"/>
    <mergeCell ref="B20:C24"/>
    <mergeCell ref="B38:C38"/>
    <mergeCell ref="B31:C31"/>
    <mergeCell ref="B32:C32"/>
    <mergeCell ref="B33:C33"/>
    <mergeCell ref="B6:C6"/>
    <mergeCell ref="B27:C27"/>
    <mergeCell ref="B12:C12"/>
    <mergeCell ref="B7:C10"/>
    <mergeCell ref="B11:C11"/>
    <mergeCell ref="B30:C30"/>
    <mergeCell ref="B34:C34"/>
    <mergeCell ref="B35:C35"/>
    <mergeCell ref="B36:C36"/>
    <mergeCell ref="B37:C37"/>
    <mergeCell ref="B29:C29"/>
    <mergeCell ref="B28:C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8" ma:contentTypeDescription="Crear nuevo documento." ma:contentTypeScope="" ma:versionID="3c334712ddb1a386e221a84023a1ba0c">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1ff44eaf9d9925a66300bdb688085a0f"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5696C-39B0-4AB1-9FF0-1BC61ED97485}"/>
</file>

<file path=customXml/itemProps2.xml><?xml version="1.0" encoding="utf-8"?>
<ds:datastoreItem xmlns:ds="http://schemas.openxmlformats.org/officeDocument/2006/customXml" ds:itemID="{32A80A49-3994-45EF-86DA-1C5475932323}"/>
</file>

<file path=customXml/itemProps3.xml><?xml version="1.0" encoding="utf-8"?>
<ds:datastoreItem xmlns:ds="http://schemas.openxmlformats.org/officeDocument/2006/customXml" ds:itemID="{C722E589-BF8C-4AD5-9A2A-8413FF77F0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Marcela Delgado Guarnizo</cp:lastModifiedBy>
  <cp:revision/>
  <dcterms:created xsi:type="dcterms:W3CDTF">2020-01-16T20:08:19Z</dcterms:created>
  <dcterms:modified xsi:type="dcterms:W3CDTF">2025-06-06T18:21:54Z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Order">
    <vt:r8>583000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