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IDIPRON\MAPAS DE RIESGOS\3 Seguimiento 2025\Sarlatf\"/>
    </mc:Choice>
  </mc:AlternateContent>
  <xr:revisionPtr revIDLastSave="0" documentId="8_{3E64DC4C-581F-43C5-BCAF-D8F9C711C588}" xr6:coauthVersionLast="47" xr6:coauthVersionMax="47" xr10:uidLastSave="{00000000-0000-0000-0000-000000000000}"/>
  <bookViews>
    <workbookView xWindow="-120" yWindow="-120" windowWidth="29040" windowHeight="15840" xr2:uid="{00000000-000D-0000-FFFF-FFFF00000000}"/>
  </bookViews>
  <sheets>
    <sheet name="Contractual" sheetId="1" r:id="rId1"/>
  </sheets>
  <definedNames>
    <definedName name="_xlnm.Print_Area" localSheetId="0">Contractual!$A$1:$AG$22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1" i="1" l="1"/>
  <c r="G16" i="1" l="1"/>
  <c r="H16" i="1" s="1"/>
  <c r="L22" i="1"/>
  <c r="L20" i="1"/>
  <c r="L19" i="1"/>
  <c r="L18" i="1"/>
  <c r="L17" i="1"/>
  <c r="L16" i="1"/>
  <c r="M16" i="1" s="1"/>
  <c r="M19" i="1" l="1"/>
  <c r="O19" i="1" s="1"/>
  <c r="Q19" i="1" s="1"/>
  <c r="R16" i="1" s="1"/>
  <c r="S16" i="1" s="1"/>
  <c r="T16" i="1" s="1"/>
  <c r="P16" i="1" l="1"/>
  <c r="O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tc={D95C8ECF-A1D0-48AB-9C19-229904D7107F}</author>
  </authors>
  <commentList>
    <comment ref="F16" authorId="0" shapeId="0" xr:uid="{00000000-0006-0000-00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toma como base el valor del contrato mas alto que la entidad adelanta en su PAA de forma directa para el año 2023</t>
        </r>
      </text>
    </comment>
  </commentList>
</comments>
</file>

<file path=xl/sharedStrings.xml><?xml version="1.0" encoding="utf-8"?>
<sst xmlns="http://schemas.openxmlformats.org/spreadsheetml/2006/main" count="93" uniqueCount="93">
  <si>
    <t>DIRECCIONAMIENTO ESTRATÉGICO</t>
  </si>
  <si>
    <t>CÓDIGO</t>
  </si>
  <si>
    <t>E-DES-FT-020</t>
  </si>
  <si>
    <t>VERSIÓN</t>
  </si>
  <si>
    <t>02</t>
  </si>
  <si>
    <t>MAPA DE RIESGOS DE LA-FT</t>
  </si>
  <si>
    <t>PÁGINA</t>
  </si>
  <si>
    <t xml:space="preserve">1 de 1 </t>
  </si>
  <si>
    <t>VIGENTE DESDE</t>
  </si>
  <si>
    <t>PROCESO</t>
  </si>
  <si>
    <t>GESTIÓN CONTRACTUAL</t>
  </si>
  <si>
    <t>FECHA DE ACTUALIZACIÓN</t>
  </si>
  <si>
    <t>OBJETIVO DEL PROCESO</t>
  </si>
  <si>
    <t>Adelantar los procesos de contratación del IDIPRON según la información registrada en el Plan Anual de Adquisiciones publicado en el SECOP II bajo las diferentes modalidades establecidas dentro del marco legal vigente, cumpliendo con los principios de transparencia, economía, responsabilidad y los postulados que rigen la función administrativa de manera que se puedan cubrir las necesidades para el normal desarrollo de las actividades misionales y administrativas de la entidad</t>
  </si>
  <si>
    <t>FORMULACIÓN</t>
  </si>
  <si>
    <r>
      <t>1</t>
    </r>
    <r>
      <rPr>
        <b/>
        <vertAlign val="superscript"/>
        <sz val="10"/>
        <color theme="1"/>
        <rFont val="Times New Roman"/>
        <family val="1"/>
      </rPr>
      <t>er</t>
    </r>
    <r>
      <rPr>
        <b/>
        <sz val="10"/>
        <color theme="1"/>
        <rFont val="Times New Roman"/>
        <family val="1"/>
      </rPr>
      <t xml:space="preserve"> SEGUIMIENTO</t>
    </r>
  </si>
  <si>
    <r>
      <t>2</t>
    </r>
    <r>
      <rPr>
        <b/>
        <vertAlign val="superscript"/>
        <sz val="10"/>
        <color theme="1"/>
        <rFont val="Times New Roman"/>
        <family val="1"/>
      </rPr>
      <t>do</t>
    </r>
    <r>
      <rPr>
        <b/>
        <sz val="10"/>
        <color theme="1"/>
        <rFont val="Times New Roman"/>
        <family val="1"/>
      </rPr>
      <t xml:space="preserve"> SEGUIMIENTO</t>
    </r>
  </si>
  <si>
    <r>
      <t>3</t>
    </r>
    <r>
      <rPr>
        <b/>
        <vertAlign val="superscript"/>
        <sz val="10"/>
        <color theme="1"/>
        <rFont val="Times New Roman"/>
        <family val="1"/>
      </rPr>
      <t xml:space="preserve">er </t>
    </r>
    <r>
      <rPr>
        <b/>
        <sz val="10"/>
        <color theme="1"/>
        <rFont val="Times New Roman"/>
        <family val="1"/>
      </rPr>
      <t>SEGUIMIENTO</t>
    </r>
  </si>
  <si>
    <t>ALCANCE DEL PROCESO</t>
  </si>
  <si>
    <t>El proceso inicia con la consolidación y aprobación del Plan Anual de Adquisiciones - PAA su desarrollo a traves de la estructuración, evaluación, contratación, supervisión y termina con la liquidación de los procesos contractuales cuando aplique.</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</si>
  <si>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</si>
  <si>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</si>
  <si>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</si>
  <si>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</si>
  <si>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</si>
  <si>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</si>
  <si>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</si>
  <si>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</si>
  <si>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</si>
  <si>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</si>
  <si>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</si>
  <si>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</si>
  <si>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</si>
  <si>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</si>
  <si>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</si>
  <si>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</si>
  <si>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</si>
  <si>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</si>
  <si>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</si>
  <si>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</si>
  <si>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</si>
  <si>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</si>
  <si>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</si>
  <si>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</si>
  <si>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</si>
  <si>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</si>
  <si>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</si>
  <si>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PROBABILIDAD INHERENTE</t>
  </si>
  <si>
    <t>IMPACTO INHERENTE</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</si>
  <si>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</si>
  <si>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</si>
  <si>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</si>
  <si>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</si>
  <si>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</si>
  <si>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</si>
  <si>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</si>
  <si>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</si>
  <si>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</si>
  <si>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</si>
  <si>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Contratación de bienes y servicios con personas naturales o juridicas que utilicen el IDIPRON para el lavado de activos y/o financiación del terrorismo.</t>
  </si>
  <si>
    <t>Afectación económica por sanciones a la Entidad ocasionadas por la contrtación de bienes y servicios con personas naturales o jurídicas que utilicen el Instituto para el lavado de activo y/o sus recursos para la financiacion del terrorismo.</t>
  </si>
  <si>
    <t xml:space="preserve">Sanciones, multas por parte de entes de control </t>
  </si>
  <si>
    <t>MUY BAJA</t>
  </si>
  <si>
    <t>MODERADO</t>
  </si>
  <si>
    <t>Cada vez que se adelante la evaluación de los procesos de selección de bienes y servicios, el comité evaluador a través del evaluador jurídico designado realiza la verificación de todos los proponentes en las listas restrictivas de LA/FT y los entes de control de orden nacional con el fin de tener certeza de que el proponente no esté inmerso en una posible inhabilidad para contratar con el IDIPRON. En caso de que se detecte que un proponente se encuentre registrado en alguna de las listas restrictivas o reportado por los entes de control, se debe aplicar lo establecido en el Manual de Contratación para estos casos.
Cada vez que se adelante la evaluación de los procesos de selección de bienes y servicios y se detecte un precio por debajo del 20% del precio de referencia de la entidad, el comité evaluador realizará la solicitud al proponente de la justificación de precios artificialmente bajos.</t>
  </si>
  <si>
    <t>¿Existe un responsable asignado a la ejecución del control?</t>
  </si>
  <si>
    <t>ASIGNADO</t>
  </si>
  <si>
    <t>FUERTE (Siempre se Ejecuta)</t>
  </si>
  <si>
    <t>DIRECTAMENTE</t>
  </si>
  <si>
    <t>REDUCIR EL RIESGO</t>
  </si>
  <si>
    <t>Informar a las autoridades las situaciones presentadas con las empresas en las que se detectan operaciones sospechosas</t>
  </si>
  <si>
    <t>NR</t>
  </si>
  <si>
    <t>Control 1.
Se participó por parte de la entidad en capacitación frente a las orientaciones en materia de SARLAFT en espacio orientado por la ONU el día 18 de noviembre, lo anterior para tener mayor claridad frente a la implementación de los controles asociados para los procesos de bienes y servicios.
Control 2 
En los procesos de bienes y servicios adelantados en el periodo reportado se presentó en la Subasta No 06 y 08 así como mínima cuantia  029 y menor cuanti 003 de de 2025 la situación de precios artificialmente bajos ante lo cual la entidad así mismo en el proceso de mínima cuantia MC-IDIPRON-2025-0006 del cual el proponente allego la respectiva justitficación. de los cuales se aporta el soporte respectivo por parte del proceso.</t>
  </si>
  <si>
    <t>N/A</t>
  </si>
  <si>
    <t>No se tiene evidencia d eela materialización del riesgo.</t>
  </si>
  <si>
    <r>
      <rPr>
        <b/>
        <u/>
        <sz val="16"/>
        <color rgb="FF000000"/>
        <rFont val="Times New Roman"/>
        <family val="1"/>
      </rPr>
      <t xml:space="preserve">Fecha: 12/01/2026
Control 1
</t>
    </r>
    <r>
      <rPr>
        <sz val="16"/>
        <color rgb="FF000000"/>
        <rFont val="Times New Roman"/>
        <family val="1"/>
      </rPr>
      <t xml:space="preserve">El control hace relación a la verificación en listas restrictivas y/o de entes de control en los contratos de bienes y servicios, pero no se identifica que el proceso presenta información relacionada con una capacitación tomada de LA FT FP, que no hace referencia a la ejecución de la actividad de control.
</t>
    </r>
    <r>
      <rPr>
        <b/>
        <u/>
        <sz val="16"/>
        <color rgb="FF000000"/>
        <rFont val="Times New Roman"/>
        <family val="1"/>
      </rPr>
      <t xml:space="preserve">Control 2
</t>
    </r>
    <r>
      <rPr>
        <sz val="16"/>
        <color rgb="FF000000"/>
        <rFont val="Times New Roman"/>
        <family val="1"/>
      </rPr>
      <t>Se identifica la ejecución del control con cuatro (4) soportes relacionados con la subsanación y/o justificación de precios artificialmente bajos
No se tienen definidas acciones de fortalecimiento
No se materializó el riesgo</t>
    </r>
  </si>
  <si>
    <r>
      <rPr>
        <sz val="12"/>
        <color rgb="FF000000"/>
        <rFont val="Times New Roman"/>
        <family val="1"/>
      </rPr>
      <t xml:space="preserve">
</t>
    </r>
    <r>
      <rPr>
        <b/>
        <sz val="12"/>
        <color rgb="FF000000"/>
        <rFont val="Times New Roman"/>
        <family val="1"/>
      </rPr>
      <t xml:space="preserve">FECHA: 21/01/2026
CONTROL 1
</t>
    </r>
    <r>
      <rPr>
        <sz val="12"/>
        <color rgb="FF000000"/>
        <rFont val="Times New Roman"/>
        <family val="1"/>
      </rPr>
      <t xml:space="preserve">
La evidencia aportada no permite verificar ejecución de la actividad de control, debido no se registra  la verificación de todos los proponentes en las listas restrictivas de LA/FT y los entes de control de orden nacional con el fin de tener certeza de que el proponente no esté inmerso en una posible inhabilidad para contratar con el IDIPRON.
Asimismo, se identificó que no se encuentra definido dentro del mapa de riesgos la evidencia de la ejecución de control, lo cual limita la trazabilidad y dificulta la revisión de la información. 
</t>
    </r>
    <r>
      <rPr>
        <b/>
        <sz val="12"/>
        <color rgb="FF000000"/>
        <rFont val="Times New Roman"/>
        <family val="1"/>
      </rPr>
      <t xml:space="preserve">ACCIONES DE FORTALECIMIENTO
</t>
    </r>
    <r>
      <rPr>
        <sz val="12"/>
        <color rgb="FF000000"/>
        <rFont val="Times New Roman"/>
        <family val="1"/>
      </rPr>
      <t xml:space="preserve">
El control no cuenta con acciones a implementar para el fortalecimiento.
</t>
    </r>
    <r>
      <rPr>
        <b/>
        <sz val="12"/>
        <color rgb="FF000000"/>
        <rFont val="Times New Roman"/>
        <family val="1"/>
      </rPr>
      <t xml:space="preserve">NO SE HA MATERIALIZADO EL RIESGO
</t>
    </r>
    <r>
      <rPr>
        <sz val="12"/>
        <color rgb="FF000000"/>
        <rFont val="Times New Roman"/>
        <family val="1"/>
      </rPr>
      <t xml:space="preserve">
</t>
    </r>
    <r>
      <rPr>
        <b/>
        <sz val="12"/>
        <color rgb="FF000000"/>
        <rFont val="Times New Roman"/>
        <family val="1"/>
      </rPr>
      <t xml:space="preserve">FECHA: 21/01/2026
CONTROL 2
</t>
    </r>
    <r>
      <rPr>
        <sz val="12"/>
        <color rgb="FF000000"/>
        <rFont val="Times New Roman"/>
        <family val="1"/>
      </rPr>
      <t xml:space="preserve">
Se evidenció la ejecución de la actividad de control.
 Sin embargo, se identificó que no se encuentra definido dentro del mapa de riesgos la evidencia de la ejecución de control, lo cual limita la trazabilidad y dificulta la revisión de la información.
</t>
    </r>
    <r>
      <rPr>
        <b/>
        <sz val="12"/>
        <color rgb="FF000000"/>
        <rFont val="Times New Roman"/>
        <family val="1"/>
      </rPr>
      <t xml:space="preserve">ACCIONES DE FORTALECIMIENTO
</t>
    </r>
    <r>
      <rPr>
        <sz val="12"/>
        <color rgb="FF000000"/>
        <rFont val="Times New Roman"/>
        <family val="1"/>
      </rPr>
      <t xml:space="preserve">
El control no cuenta con acciones a implementar para el fortalecimiento.
</t>
    </r>
    <r>
      <rPr>
        <b/>
        <sz val="12"/>
        <color rgb="FF000000"/>
        <rFont val="Times New Roman"/>
        <family val="1"/>
      </rPr>
      <t xml:space="preserve">NO SE HA MATERIALIZADO EL RIESGO
RECOMENDACIONES:  
</t>
    </r>
    <r>
      <rPr>
        <sz val="12"/>
        <color rgb="FF000000"/>
        <rFont val="Times New Roman"/>
        <family val="1"/>
      </rPr>
      <t xml:space="preserve">Es fundamental asegurar que la evidencia de los controles permita una validación coherente entre quienes los ejecutan y quienes los evalúan. Para el caso de los controles 1 y 2, se deben precisar los criterios de muestreo y el registro de las verificaciones en listas. De igual manera, se hace énfasis en llevar la gestión de riesgos LA/FT a todos los niveles institucionales, facilitando la detección de riesgos específicos y el diseño de controles alineados con los principios del SARLAFT.
</t>
    </r>
  </si>
  <si>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</si>
  <si>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</si>
  <si>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</si>
  <si>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</si>
  <si>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</si>
  <si>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</si>
  <si>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</si>
  <si>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</si>
  <si>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PRODUCTO O REGISTRO QUE QUEDA DE LA EJECUCIÓN DE LAS ACCIONES PARA FORTALECER EL RIESGO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</si>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</sst>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b/>
      <sz val="20"/>
      <color theme="1"/>
      <name val="Calibri"/>
      <family val="2"/>
      <scheme val="minor"/>
    </font>
    <font>
      <b/>
      <sz val="20"/>
      <color theme="1"/>
      <name val="Times New Roman"/>
      <family val="1"/>
    </font>
    <font>
      <sz val="14"/>
      <color theme="1"/>
      <name val="Times New Roman"/>
      <family val="1"/>
    </font>
    <font>
      <sz val="14"/>
      <name val="Times New Roman"/>
      <family val="1"/>
    </font>
    <font>
      <sz val="12"/>
      <name val="Times New Roman"/>
      <family val="1"/>
    </font>
    <font>
      <b/>
      <vertAlign val="superscript"/>
      <sz val="10"/>
      <color theme="1"/>
      <name val="Times New Roman"/>
      <family val="1"/>
    </font>
    <font>
      <sz val="16"/>
      <name val="Times New Roman"/>
      <family val="1"/>
    </font>
    <font>
      <sz val="16"/>
      <color rgb="FF000000"/>
      <name val="Times New Roman"/>
      <family val="1"/>
    </font>
    <font>
      <sz val="12"/>
      <color rgb="FF000000"/>
      <name val="Times New Roman"/>
      <family val="1"/>
    </font>
    <font>
      <b/>
      <u/>
      <sz val="16"/>
      <color rgb="FF000000"/>
      <name val="Times New Roman"/>
      <family val="1"/>
    </font>
    <font>
      <b/>
      <sz val="12"/>
      <color rgb="FF000000"/>
      <name val="Times New Roman"/>
      <family val="1"/>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68">
    <xf numFmtId="0" fontId="0" fillId="0" borderId="0" xfId="0"/>
    <xf numFmtId="0" fontId="2" fillId="0" borderId="0" xfId="0" applyFont="1"/>
    <xf numFmtId="0" fontId="1" fillId="0" borderId="0" xfId="0" applyFont="1"/>
    <xf numFmtId="0" fontId="7" fillId="0" borderId="12" xfId="0" applyFont="1" applyBorder="1" applyAlignment="1">
      <alignment horizontal="justify" vertical="top" wrapText="1"/>
    </xf>
    <xf numFmtId="0" fontId="1" fillId="0" borderId="13" xfId="0" applyFont="1" applyBorder="1" applyAlignment="1" applyProtection="1">
      <alignment horizontal="center" vertical="center" wrapText="1"/>
      <protection locked="0"/>
    </xf>
    <xf numFmtId="1" fontId="7" fillId="0" borderId="13" xfId="0" applyNumberFormat="1" applyFont="1" applyBorder="1" applyAlignment="1">
      <alignment horizontal="center" vertical="center"/>
    </xf>
    <xf numFmtId="0" fontId="7" fillId="0" borderId="15" xfId="0" applyFont="1" applyBorder="1" applyAlignment="1">
      <alignment horizontal="justify" vertical="top" wrapText="1"/>
    </xf>
    <xf numFmtId="0" fontId="1" fillId="0" borderId="16" xfId="0" applyFont="1" applyBorder="1" applyAlignment="1" applyProtection="1">
      <alignment horizontal="center" vertical="center" wrapText="1"/>
      <protection locked="0"/>
    </xf>
    <xf numFmtId="1" fontId="7" fillId="0" borderId="16" xfId="0" applyNumberFormat="1" applyFont="1" applyBorder="1" applyAlignment="1">
      <alignment horizontal="center" vertical="center"/>
    </xf>
    <xf numFmtId="0" fontId="7" fillId="0" borderId="0" xfId="0" applyFont="1" applyAlignment="1">
      <alignment vertical="top" wrapText="1"/>
    </xf>
    <xf numFmtId="0" fontId="7" fillId="5" borderId="1"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14" fontId="1" fillId="2" borderId="6" xfId="0" applyNumberFormat="1" applyFont="1" applyFill="1" applyBorder="1" applyAlignment="1">
      <alignment horizontal="center" vertical="center"/>
    </xf>
    <xf numFmtId="0" fontId="1" fillId="2" borderId="2" xfId="0" applyFont="1" applyFill="1" applyBorder="1" applyAlignment="1">
      <alignment horizontal="left" vertical="center"/>
    </xf>
    <xf numFmtId="0" fontId="1" fillId="7" borderId="1" xfId="0" applyFont="1" applyFill="1" applyBorder="1" applyAlignment="1">
      <alignment horizontal="center" vertical="center"/>
    </xf>
    <xf numFmtId="0" fontId="0" fillId="0" borderId="1" xfId="0" applyBorder="1"/>
    <xf numFmtId="0" fontId="1" fillId="0" borderId="0" xfId="0" applyFont="1" applyAlignment="1">
      <alignment horizontal="center" vertical="center"/>
    </xf>
    <xf numFmtId="0" fontId="2" fillId="0" borderId="0" xfId="0" applyFont="1" applyAlignment="1">
      <alignment horizontal="left" vertical="center"/>
    </xf>
    <xf numFmtId="0" fontId="1" fillId="7" borderId="1"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3" borderId="7" xfId="0" applyFont="1" applyFill="1" applyBorder="1" applyAlignment="1">
      <alignment horizontal="center"/>
    </xf>
    <xf numFmtId="0" fontId="1" fillId="0" borderId="0" xfId="0" applyFont="1" applyAlignment="1">
      <alignment horizontal="center"/>
    </xf>
    <xf numFmtId="0" fontId="7" fillId="0" borderId="47" xfId="0" applyFont="1" applyBorder="1" applyAlignment="1">
      <alignment horizontal="justify" vertical="top" wrapText="1"/>
    </xf>
    <xf numFmtId="0" fontId="1" fillId="0" borderId="48" xfId="0" applyFont="1" applyBorder="1" applyAlignment="1" applyProtection="1">
      <alignment horizontal="center" vertical="center" wrapText="1"/>
      <protection locked="0"/>
    </xf>
    <xf numFmtId="1" fontId="7" fillId="0" borderId="48" xfId="0" applyNumberFormat="1" applyFont="1" applyBorder="1" applyAlignment="1">
      <alignment horizontal="center" vertical="center"/>
    </xf>
    <xf numFmtId="0" fontId="1" fillId="2" borderId="9" xfId="0" applyFont="1" applyFill="1" applyBorder="1" applyAlignment="1">
      <alignment horizontal="center" vertical="center"/>
    </xf>
    <xf numFmtId="0" fontId="1" fillId="0" borderId="0" xfId="0" applyFont="1" applyAlignment="1">
      <alignment horizontal="center" vertical="center" wrapText="1"/>
    </xf>
    <xf numFmtId="0" fontId="2" fillId="0" borderId="0" xfId="0" applyFont="1" applyAlignment="1" applyProtection="1">
      <alignment horizontal="center"/>
      <protection locked="0"/>
    </xf>
    <xf numFmtId="0" fontId="1" fillId="0" borderId="0" xfId="0" applyFont="1" applyAlignment="1" applyProtection="1">
      <alignment horizontal="justify" vertical="center" wrapText="1"/>
      <protection locked="0"/>
    </xf>
    <xf numFmtId="0" fontId="9" fillId="2" borderId="1" xfId="0" applyFont="1" applyFill="1" applyBorder="1" applyAlignment="1">
      <alignment horizontal="center" vertical="center"/>
    </xf>
    <xf numFmtId="49" fontId="9" fillId="2" borderId="1" xfId="0" applyNumberFormat="1" applyFont="1" applyFill="1" applyBorder="1" applyAlignment="1">
      <alignment horizontal="center" vertical="center"/>
    </xf>
    <xf numFmtId="14" fontId="9" fillId="2" borderId="1" xfId="0" applyNumberFormat="1" applyFont="1" applyFill="1" applyBorder="1" applyAlignment="1">
      <alignment horizontal="center" vertical="center"/>
    </xf>
    <xf numFmtId="0" fontId="9" fillId="7" borderId="40" xfId="0" applyFont="1" applyFill="1" applyBorder="1" applyAlignment="1">
      <alignment horizontal="left" vertical="center"/>
    </xf>
    <xf numFmtId="0" fontId="1" fillId="2" borderId="38" xfId="0" applyFont="1" applyFill="1" applyBorder="1" applyAlignment="1">
      <alignment horizontal="center" vertical="center"/>
    </xf>
    <xf numFmtId="0" fontId="10" fillId="0" borderId="1" xfId="0" applyFont="1" applyBorder="1" applyAlignment="1">
      <alignment horizontal="center" vertical="center"/>
    </xf>
    <xf numFmtId="0" fontId="4" fillId="7" borderId="22"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0" xfId="0" applyFont="1" applyFill="1" applyBorder="1" applyAlignment="1">
      <alignment horizontal="center" vertical="center"/>
    </xf>
    <xf numFmtId="0" fontId="5" fillId="7" borderId="11"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13" fillId="2" borderId="30"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32" xfId="0" applyFont="1" applyFill="1" applyBorder="1" applyAlignment="1">
      <alignment horizontal="left" vertical="center" wrapText="1"/>
    </xf>
    <xf numFmtId="0" fontId="9" fillId="2" borderId="5"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3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5" xfId="0" applyFont="1" applyFill="1" applyBorder="1" applyAlignment="1">
      <alignment horizontal="center" vertical="center"/>
    </xf>
    <xf numFmtId="14" fontId="0" fillId="0" borderId="4" xfId="0" applyNumberFormat="1"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 fillId="7" borderId="35" xfId="0" applyFont="1" applyFill="1" applyBorder="1" applyAlignment="1">
      <alignment horizontal="center" vertical="center"/>
    </xf>
    <xf numFmtId="0" fontId="1" fillId="7" borderId="37" xfId="0" applyFont="1" applyFill="1" applyBorder="1" applyAlignment="1">
      <alignment horizontal="center" vertical="center"/>
    </xf>
    <xf numFmtId="0" fontId="1" fillId="7" borderId="54" xfId="0" applyFont="1" applyFill="1" applyBorder="1" applyAlignment="1">
      <alignment horizontal="center" vertical="center"/>
    </xf>
    <xf numFmtId="0" fontId="1" fillId="7" borderId="34" xfId="0" applyFont="1" applyFill="1" applyBorder="1" applyAlignment="1">
      <alignment horizontal="center" vertical="center"/>
    </xf>
    <xf numFmtId="0" fontId="1" fillId="7" borderId="39" xfId="0" applyFont="1" applyFill="1" applyBorder="1" applyAlignment="1">
      <alignment horizontal="center" vertical="center"/>
    </xf>
    <xf numFmtId="0" fontId="1" fillId="7" borderId="33" xfId="0" applyFont="1" applyFill="1" applyBorder="1" applyAlignment="1">
      <alignment horizontal="center" vertical="center"/>
    </xf>
    <xf numFmtId="0" fontId="17"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42" xfId="0" applyFont="1" applyBorder="1" applyAlignment="1" applyProtection="1">
      <alignment horizontal="center" vertical="center" wrapText="1"/>
      <protection locked="0"/>
    </xf>
    <xf numFmtId="0" fontId="18" fillId="0" borderId="19"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43"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46" xfId="0" applyFont="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6" xfId="0" applyFont="1" applyBorder="1" applyAlignment="1">
      <alignment horizontal="center" vertical="center" wrapText="1"/>
    </xf>
    <xf numFmtId="0" fontId="12" fillId="0" borderId="26" xfId="0" applyFont="1" applyBorder="1" applyAlignment="1" applyProtection="1">
      <alignment horizontal="center" vertical="center" wrapText="1"/>
      <protection locked="0"/>
    </xf>
    <xf numFmtId="0" fontId="12" fillId="0" borderId="44" xfId="0" applyFont="1" applyBorder="1" applyAlignment="1" applyProtection="1">
      <alignment horizontal="center" vertical="center" wrapText="1"/>
      <protection locked="0"/>
    </xf>
    <xf numFmtId="0" fontId="1" fillId="7" borderId="8"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6" xfId="0" applyFont="1" applyBorder="1" applyAlignment="1">
      <alignment horizontal="center" vertical="center" wrapText="1"/>
    </xf>
    <xf numFmtId="0" fontId="8" fillId="4"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12" fillId="0" borderId="8" xfId="0" applyFont="1" applyBorder="1" applyAlignment="1" applyProtection="1">
      <alignment horizontal="justify" vertical="center" wrapText="1"/>
      <protection locked="0"/>
    </xf>
    <xf numFmtId="0" fontId="12" fillId="0" borderId="10" xfId="0" applyFont="1" applyBorder="1" applyAlignment="1" applyProtection="1">
      <alignment horizontal="justify" vertical="center" wrapText="1"/>
      <protection locked="0"/>
    </xf>
    <xf numFmtId="0" fontId="12" fillId="0" borderId="46" xfId="0" applyFont="1" applyBorder="1" applyAlignment="1" applyProtection="1">
      <alignment horizontal="justify" vertical="center" wrapText="1"/>
      <protection locked="0"/>
    </xf>
    <xf numFmtId="14" fontId="12" fillId="0" borderId="8" xfId="0" applyNumberFormat="1" applyFont="1" applyBorder="1" applyAlignment="1" applyProtection="1">
      <alignment horizontal="center" vertical="center" wrapText="1"/>
      <protection locked="0"/>
    </xf>
    <xf numFmtId="14" fontId="12" fillId="0" borderId="10" xfId="0" applyNumberFormat="1" applyFont="1" applyBorder="1" applyAlignment="1" applyProtection="1">
      <alignment horizontal="center" vertical="center" wrapText="1"/>
      <protection locked="0"/>
    </xf>
    <xf numFmtId="14" fontId="12" fillId="0" borderId="46" xfId="0" applyNumberFormat="1" applyFont="1" applyBorder="1" applyAlignment="1" applyProtection="1">
      <alignment horizontal="center" vertical="center" wrapText="1"/>
      <protection locked="0"/>
    </xf>
    <xf numFmtId="0" fontId="1" fillId="6" borderId="26" xfId="0" applyFont="1" applyFill="1" applyBorder="1" applyAlignment="1" applyProtection="1">
      <alignment horizontal="justify" vertical="center" wrapText="1"/>
      <protection locked="0"/>
    </xf>
    <xf numFmtId="0" fontId="1" fillId="6" borderId="25" xfId="0" applyFont="1" applyFill="1" applyBorder="1" applyAlignment="1" applyProtection="1">
      <alignment horizontal="justify" vertical="center" wrapText="1"/>
      <protection locked="0"/>
    </xf>
    <xf numFmtId="0" fontId="1" fillId="2" borderId="57" xfId="0" applyFont="1" applyFill="1" applyBorder="1" applyAlignment="1">
      <alignment horizontal="center" vertical="center"/>
    </xf>
    <xf numFmtId="0" fontId="1" fillId="2" borderId="55" xfId="0" applyFont="1" applyFill="1" applyBorder="1" applyAlignment="1">
      <alignment horizontal="center" vertical="center"/>
    </xf>
    <xf numFmtId="0" fontId="1" fillId="2" borderId="56" xfId="0" applyFont="1" applyFill="1" applyBorder="1" applyAlignment="1">
      <alignment horizontal="center" vertical="center"/>
    </xf>
    <xf numFmtId="0" fontId="1" fillId="7" borderId="51" xfId="0" applyFont="1" applyFill="1" applyBorder="1" applyAlignment="1">
      <alignment horizontal="center"/>
    </xf>
    <xf numFmtId="0" fontId="1" fillId="7" borderId="52" xfId="0" applyFont="1" applyFill="1" applyBorder="1" applyAlignment="1">
      <alignment horizontal="center"/>
    </xf>
    <xf numFmtId="0" fontId="1" fillId="7" borderId="53" xfId="0" applyFont="1" applyFill="1" applyBorder="1" applyAlignment="1">
      <alignment horizontal="center"/>
    </xf>
    <xf numFmtId="0" fontId="1" fillId="7" borderId="29" xfId="0" applyFont="1" applyFill="1" applyBorder="1" applyAlignment="1">
      <alignment horizontal="center"/>
    </xf>
    <xf numFmtId="0" fontId="1" fillId="7" borderId="28" xfId="0" applyFont="1" applyFill="1" applyBorder="1" applyAlignment="1">
      <alignment horizontal="center"/>
    </xf>
    <xf numFmtId="0" fontId="1" fillId="7" borderId="27" xfId="0" applyFont="1" applyFill="1" applyBorder="1" applyAlignment="1">
      <alignment horizontal="center"/>
    </xf>
    <xf numFmtId="0" fontId="1" fillId="7" borderId="20"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1" fillId="0" borderId="4" xfId="0" applyFont="1" applyBorder="1" applyAlignment="1">
      <alignment horizontal="center"/>
    </xf>
    <xf numFmtId="0" fontId="1" fillId="0" borderId="7" xfId="0" applyFont="1" applyBorder="1" applyAlignment="1">
      <alignment horizontal="center"/>
    </xf>
    <xf numFmtId="0" fontId="1" fillId="0" borderId="24" xfId="0" applyFont="1" applyBorder="1" applyAlignment="1">
      <alignment horizontal="center"/>
    </xf>
    <xf numFmtId="0" fontId="1" fillId="7" borderId="21" xfId="0" applyFont="1" applyFill="1" applyBorder="1" applyAlignment="1">
      <alignment horizontal="center"/>
    </xf>
    <xf numFmtId="0" fontId="1" fillId="7" borderId="11" xfId="0" applyFont="1" applyFill="1" applyBorder="1" applyAlignment="1">
      <alignment horizontal="center"/>
    </xf>
    <xf numFmtId="0" fontId="4" fillId="7" borderId="8" xfId="0" applyFont="1" applyFill="1" applyBorder="1" applyAlignment="1">
      <alignment horizontal="center" vertical="center" wrapText="1"/>
    </xf>
    <xf numFmtId="0" fontId="1" fillId="7" borderId="1"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0"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1" fillId="0" borderId="20"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12" fillId="0" borderId="1" xfId="0" applyFont="1" applyBorder="1" applyAlignment="1" applyProtection="1">
      <alignment horizontal="justify" vertical="center" wrapText="1"/>
      <protection locked="0"/>
    </xf>
    <xf numFmtId="0" fontId="12" fillId="0" borderId="1" xfId="0" applyFont="1" applyBorder="1" applyAlignment="1" applyProtection="1">
      <alignment horizontal="justify" vertical="center"/>
      <protection locked="0"/>
    </xf>
    <xf numFmtId="0" fontId="12" fillId="0" borderId="42" xfId="0" applyFont="1" applyBorder="1" applyAlignment="1" applyProtection="1">
      <alignment horizontal="justify" vertical="center"/>
      <protection locked="0"/>
    </xf>
    <xf numFmtId="0" fontId="4" fillId="0" borderId="23"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8" borderId="1" xfId="0" applyFont="1" applyFill="1" applyBorder="1" applyAlignment="1" applyProtection="1">
      <alignment horizontal="center" vertical="center" wrapText="1"/>
      <protection locked="0"/>
    </xf>
    <xf numFmtId="0" fontId="4" fillId="8" borderId="42" xfId="0" applyFont="1" applyFill="1" applyBorder="1" applyAlignment="1" applyProtection="1">
      <alignment horizontal="center" vertical="center" wrapText="1"/>
      <protection locked="0"/>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46" xfId="0" applyFont="1" applyFill="1" applyBorder="1" applyAlignment="1">
      <alignment horizontal="center" vertical="center"/>
    </xf>
    <xf numFmtId="0" fontId="13" fillId="0" borderId="1" xfId="0" applyFont="1" applyBorder="1" applyAlignment="1" applyProtection="1">
      <alignment horizontal="justify" vertical="center" wrapText="1"/>
      <protection locked="0"/>
    </xf>
    <xf numFmtId="0" fontId="13" fillId="0" borderId="42" xfId="0" applyFont="1" applyBorder="1" applyAlignment="1" applyProtection="1">
      <alignment horizontal="justify" vertical="center" wrapText="1"/>
      <protection locked="0"/>
    </xf>
    <xf numFmtId="1" fontId="8" fillId="0" borderId="14" xfId="0" applyNumberFormat="1" applyFont="1" applyBorder="1" applyAlignment="1">
      <alignment horizontal="center" vertical="center" wrapText="1"/>
    </xf>
    <xf numFmtId="1" fontId="8" fillId="0" borderId="17"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4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49" xfId="0" applyFont="1" applyBorder="1" applyAlignment="1">
      <alignment horizontal="center" vertical="center" wrapText="1"/>
    </xf>
    <xf numFmtId="0" fontId="1" fillId="7" borderId="26" xfId="0" applyFont="1" applyFill="1" applyBorder="1" applyAlignment="1">
      <alignment horizontal="center" vertical="center" wrapText="1"/>
    </xf>
    <xf numFmtId="0" fontId="1" fillId="0" borderId="20" xfId="0" applyFont="1" applyBorder="1" applyAlignment="1">
      <alignment horizontal="center"/>
    </xf>
    <xf numFmtId="0" fontId="1" fillId="0" borderId="1" xfId="0" applyFont="1" applyBorder="1" applyAlignment="1">
      <alignment horizontal="center"/>
    </xf>
    <xf numFmtId="0" fontId="1" fillId="7" borderId="36" xfId="0" applyFont="1" applyFill="1" applyBorder="1" applyAlignment="1">
      <alignment horizontal="center" vertical="center"/>
    </xf>
    <xf numFmtId="0" fontId="1" fillId="7" borderId="0" xfId="0" applyFont="1" applyFill="1" applyAlignment="1">
      <alignment horizontal="center" vertical="center"/>
    </xf>
    <xf numFmtId="0" fontId="1" fillId="7" borderId="38" xfId="0" applyFont="1" applyFill="1" applyBorder="1" applyAlignment="1">
      <alignment horizontal="center" vertical="center"/>
    </xf>
    <xf numFmtId="0" fontId="12" fillId="0" borderId="26" xfId="0" applyFont="1" applyBorder="1" applyAlignment="1" applyProtection="1">
      <alignment horizontal="justify" vertical="center" wrapText="1"/>
      <protection locked="0"/>
    </xf>
    <xf numFmtId="0" fontId="12" fillId="0" borderId="44" xfId="0" applyFont="1" applyBorder="1" applyAlignment="1" applyProtection="1">
      <alignment horizontal="justify" vertical="center"/>
      <protection locked="0"/>
    </xf>
    <xf numFmtId="0" fontId="2" fillId="0" borderId="26" xfId="0" applyFont="1" applyBorder="1" applyAlignment="1" applyProtection="1">
      <alignment horizontal="center"/>
      <protection locked="0"/>
    </xf>
    <xf numFmtId="0" fontId="2" fillId="0" borderId="50" xfId="0" applyFont="1" applyBorder="1" applyAlignment="1" applyProtection="1">
      <alignment horizontal="center"/>
      <protection locked="0"/>
    </xf>
    <xf numFmtId="0" fontId="12" fillId="0" borderId="50"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46"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6" xfId="0" applyFont="1" applyBorder="1" applyAlignment="1">
      <alignment horizontal="center" vertical="center" wrapText="1"/>
    </xf>
  </cellXfs>
  <cellStyles count="1">
    <cellStyle name="Normal" xfId="0" builtinId="0"/>
  </cellStyles>
  <dxfs count="6">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652510</xdr:colOff>
      <xdr:row>0</xdr:row>
      <xdr:rowOff>47482</xdr:rowOff>
    </xdr:from>
    <xdr:to>
      <xdr:col>0</xdr:col>
      <xdr:colOff>1817915</xdr:colOff>
      <xdr:row>3</xdr:row>
      <xdr:rowOff>235294</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2510" y="47482"/>
          <a:ext cx="1165405" cy="123284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harles Jairo Chaves Oflynn" id="{3D7397F5-72A8-4D19-A9BF-E598FA27BE04}" userId="S::charlesj.chaves@idipron.gov.co::1b8f9464-db71-4919-b663-31ec3cbe280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6" dT="2023-11-29T16:55:33.65" personId="{3D7397F5-72A8-4D19-A9BF-E598FA27BE04}" id="{D95C8ECF-A1D0-48AB-9C19-229904D7107F}">
    <text>Se toma como base el valor del contrato mas alto que la entidad adelanta en su PAA de forma directa para el año 2023</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2"/>
  <sheetViews>
    <sheetView showGridLines="0" tabSelected="1" topLeftCell="A8" zoomScale="70" zoomScaleNormal="70" zoomScaleSheetLayoutView="50" workbookViewId="0">
      <selection activeCell="C16" sqref="C16:C22"/>
    </sheetView>
  </sheetViews>
  <sheetFormatPr baseColWidth="10" defaultColWidth="11.42578125" defaultRowHeight="15" x14ac:dyDescent="0.25"/>
  <cols>
    <col min="1" max="1" width="36.85546875" customWidth="1"/>
    <col min="2" max="4" width="32.5703125" customWidth="1"/>
    <col min="5" max="7" width="20.85546875" customWidth="1"/>
    <col min="8" max="8" width="25.42578125" customWidth="1"/>
    <col min="9" max="9" width="59.140625" customWidth="1"/>
    <col min="10" max="10" width="53.5703125" customWidth="1"/>
    <col min="11" max="11" width="24.5703125" customWidth="1"/>
    <col min="12" max="12" width="11.42578125" customWidth="1"/>
    <col min="13" max="15" width="24.5703125" customWidth="1"/>
    <col min="16" max="16" width="19.5703125" customWidth="1"/>
    <col min="17" max="18" width="25.140625" customWidth="1"/>
    <col min="19" max="19" width="25.140625" hidden="1" customWidth="1"/>
    <col min="20" max="20" width="25.140625" customWidth="1"/>
    <col min="21" max="21" width="16.5703125" customWidth="1"/>
    <col min="22" max="22" width="42.5703125" customWidth="1"/>
    <col min="23" max="23" width="38.5703125" customWidth="1"/>
    <col min="24" max="24" width="25.42578125" customWidth="1"/>
    <col min="25" max="25" width="1.5703125" customWidth="1"/>
    <col min="26" max="26" width="33.42578125" customWidth="1"/>
    <col min="27" max="27" width="67" customWidth="1"/>
    <col min="28" max="28" width="33.42578125" customWidth="1"/>
    <col min="29" max="29" width="40.42578125" customWidth="1"/>
    <col min="30" max="30" width="34.85546875" customWidth="1"/>
    <col min="31" max="31" width="2.42578125" customWidth="1"/>
    <col min="32" max="32" width="51.7109375" customWidth="1"/>
    <col min="33" max="33" width="43.42578125" customWidth="1"/>
    <col min="34" max="36" width="11.42578125" customWidth="1"/>
  </cols>
  <sheetData>
    <row r="1" spans="1:36" ht="27" customHeight="1" x14ac:dyDescent="0.25">
      <c r="A1" s="58"/>
      <c r="B1" s="52" t="s">
        <v>0</v>
      </c>
      <c r="C1" s="53"/>
      <c r="D1" s="53"/>
      <c r="E1" s="53"/>
      <c r="F1" s="53"/>
      <c r="G1" s="53"/>
      <c r="H1" s="53"/>
      <c r="I1" s="53"/>
      <c r="J1" s="53"/>
      <c r="K1" s="53"/>
      <c r="L1" s="53"/>
      <c r="M1" s="53"/>
      <c r="N1" s="53"/>
      <c r="O1" s="53"/>
      <c r="P1" s="53"/>
      <c r="Q1" s="53"/>
      <c r="R1" s="53"/>
      <c r="S1" s="53"/>
      <c r="T1" s="53"/>
      <c r="U1" s="53"/>
      <c r="V1" s="53"/>
      <c r="W1" s="53"/>
      <c r="X1" s="53"/>
      <c r="Y1" s="53"/>
      <c r="Z1" s="53"/>
      <c r="AA1" s="53"/>
      <c r="AB1" s="53"/>
      <c r="AC1" s="54"/>
      <c r="AD1" s="50" t="s">
        <v>1</v>
      </c>
      <c r="AE1" s="51"/>
      <c r="AF1" s="51"/>
      <c r="AG1" s="31" t="s">
        <v>2</v>
      </c>
      <c r="AH1" s="1"/>
      <c r="AI1" s="1"/>
      <c r="AJ1" s="1"/>
    </row>
    <row r="2" spans="1:36" ht="27" customHeight="1" thickBot="1" x14ac:dyDescent="0.3">
      <c r="A2" s="58"/>
      <c r="B2" s="55"/>
      <c r="C2" s="56"/>
      <c r="D2" s="56"/>
      <c r="E2" s="56"/>
      <c r="F2" s="56"/>
      <c r="G2" s="56"/>
      <c r="H2" s="56"/>
      <c r="I2" s="56"/>
      <c r="J2" s="56"/>
      <c r="K2" s="56"/>
      <c r="L2" s="56"/>
      <c r="M2" s="56"/>
      <c r="N2" s="56"/>
      <c r="O2" s="56"/>
      <c r="P2" s="56"/>
      <c r="Q2" s="56"/>
      <c r="R2" s="56"/>
      <c r="S2" s="56"/>
      <c r="T2" s="56"/>
      <c r="U2" s="56"/>
      <c r="V2" s="56"/>
      <c r="W2" s="56"/>
      <c r="X2" s="56"/>
      <c r="Y2" s="56"/>
      <c r="Z2" s="56"/>
      <c r="AA2" s="56"/>
      <c r="AB2" s="56"/>
      <c r="AC2" s="57"/>
      <c r="AD2" s="50" t="s">
        <v>3</v>
      </c>
      <c r="AE2" s="51"/>
      <c r="AF2" s="51"/>
      <c r="AG2" s="32" t="s">
        <v>4</v>
      </c>
      <c r="AH2" s="1"/>
      <c r="AI2" s="1"/>
      <c r="AJ2" s="1"/>
    </row>
    <row r="3" spans="1:36" ht="27" customHeight="1" x14ac:dyDescent="0.25">
      <c r="A3" s="58"/>
      <c r="B3" s="52" t="s">
        <v>5</v>
      </c>
      <c r="C3" s="53"/>
      <c r="D3" s="53"/>
      <c r="E3" s="53"/>
      <c r="F3" s="53"/>
      <c r="G3" s="53"/>
      <c r="H3" s="53"/>
      <c r="I3" s="53"/>
      <c r="J3" s="53"/>
      <c r="K3" s="53"/>
      <c r="L3" s="53"/>
      <c r="M3" s="53"/>
      <c r="N3" s="53"/>
      <c r="O3" s="53"/>
      <c r="P3" s="53"/>
      <c r="Q3" s="53"/>
      <c r="R3" s="53"/>
      <c r="S3" s="53"/>
      <c r="T3" s="53"/>
      <c r="U3" s="53"/>
      <c r="V3" s="53"/>
      <c r="W3" s="53"/>
      <c r="X3" s="53"/>
      <c r="Y3" s="53"/>
      <c r="Z3" s="53"/>
      <c r="AA3" s="53"/>
      <c r="AB3" s="53"/>
      <c r="AC3" s="54"/>
      <c r="AD3" s="50" t="s">
        <v>6</v>
      </c>
      <c r="AE3" s="51"/>
      <c r="AF3" s="51"/>
      <c r="AG3" s="31" t="s">
        <v>7</v>
      </c>
      <c r="AH3" s="1"/>
      <c r="AI3" s="1"/>
      <c r="AJ3" s="1"/>
    </row>
    <row r="4" spans="1:36" ht="27" customHeight="1" thickBot="1" x14ac:dyDescent="0.3">
      <c r="A4" s="58"/>
      <c r="B4" s="55"/>
      <c r="C4" s="56"/>
      <c r="D4" s="56"/>
      <c r="E4" s="56"/>
      <c r="F4" s="56"/>
      <c r="G4" s="56"/>
      <c r="H4" s="56"/>
      <c r="I4" s="56"/>
      <c r="J4" s="56"/>
      <c r="K4" s="56"/>
      <c r="L4" s="56"/>
      <c r="M4" s="56"/>
      <c r="N4" s="56"/>
      <c r="O4" s="56"/>
      <c r="P4" s="56"/>
      <c r="Q4" s="56"/>
      <c r="R4" s="56"/>
      <c r="S4" s="56"/>
      <c r="T4" s="56"/>
      <c r="U4" s="56"/>
      <c r="V4" s="56"/>
      <c r="W4" s="56"/>
      <c r="X4" s="56"/>
      <c r="Y4" s="56"/>
      <c r="Z4" s="56"/>
      <c r="AA4" s="56"/>
      <c r="AB4" s="56"/>
      <c r="AC4" s="57"/>
      <c r="AD4" s="50" t="s">
        <v>8</v>
      </c>
      <c r="AE4" s="51"/>
      <c r="AF4" s="51"/>
      <c r="AG4" s="33">
        <v>44838</v>
      </c>
      <c r="AH4" s="1"/>
      <c r="AI4" s="1"/>
      <c r="AJ4" s="1"/>
    </row>
    <row r="5" spans="1:36" ht="27" customHeight="1" thickBot="1" x14ac:dyDescent="0.3">
      <c r="A5" s="15"/>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3"/>
      <c r="AD5" s="21"/>
      <c r="AE5" s="1"/>
      <c r="AF5" s="1"/>
      <c r="AG5" s="1"/>
      <c r="AH5" s="1"/>
      <c r="AI5" s="1"/>
      <c r="AJ5" s="1"/>
    </row>
    <row r="6" spans="1:36" ht="59.25" customHeight="1" thickBot="1" x14ac:dyDescent="0.3">
      <c r="A6" s="34" t="s">
        <v>9</v>
      </c>
      <c r="B6" s="101" t="s">
        <v>10</v>
      </c>
      <c r="C6" s="102"/>
      <c r="D6" s="102"/>
      <c r="E6" s="102"/>
      <c r="F6" s="102"/>
      <c r="G6" s="102"/>
      <c r="H6" s="103"/>
      <c r="I6" s="12"/>
      <c r="J6" s="18"/>
      <c r="K6" s="20" t="s">
        <v>11</v>
      </c>
      <c r="L6" s="61">
        <v>45261</v>
      </c>
      <c r="M6" s="62"/>
      <c r="N6" s="63"/>
      <c r="O6" s="12"/>
      <c r="P6" s="12"/>
      <c r="Q6" s="12"/>
      <c r="R6" s="12"/>
      <c r="S6" s="12"/>
      <c r="T6" s="12"/>
      <c r="U6" s="12"/>
      <c r="V6" s="12"/>
      <c r="W6" s="12"/>
      <c r="X6" s="12"/>
      <c r="Y6" s="12"/>
      <c r="Z6" s="12"/>
      <c r="AA6" s="12"/>
      <c r="AB6" s="12"/>
      <c r="AC6" s="13"/>
      <c r="AD6" s="12"/>
      <c r="AE6" s="1"/>
      <c r="AF6" s="1"/>
      <c r="AG6" s="1"/>
      <c r="AH6" s="1"/>
      <c r="AI6" s="1"/>
      <c r="AJ6" s="1"/>
    </row>
    <row r="7" spans="1:36" ht="27" customHeight="1" thickBot="1" x14ac:dyDescent="0.3">
      <c r="A7" s="19"/>
      <c r="B7" s="18"/>
      <c r="C7" s="18"/>
      <c r="D7" s="18"/>
      <c r="E7" s="18"/>
      <c r="F7" s="18"/>
      <c r="G7" s="18"/>
      <c r="H7" s="18"/>
      <c r="I7" s="18"/>
      <c r="J7" s="18"/>
      <c r="K7" s="18"/>
      <c r="L7" s="58"/>
      <c r="M7" s="59"/>
      <c r="N7" s="60"/>
      <c r="O7" s="12"/>
      <c r="P7" s="12"/>
      <c r="Q7" s="12"/>
      <c r="R7" s="12"/>
      <c r="S7" s="12"/>
      <c r="T7" s="12"/>
      <c r="U7" s="12"/>
      <c r="V7" s="12"/>
      <c r="W7" s="12"/>
      <c r="X7" s="12"/>
      <c r="Y7" s="12"/>
      <c r="Z7" s="12"/>
      <c r="AA7" s="12"/>
      <c r="AB7" s="12"/>
      <c r="AC7" s="13"/>
      <c r="AD7" s="12"/>
      <c r="AE7" s="1"/>
      <c r="AF7" s="1"/>
      <c r="AG7" s="1"/>
      <c r="AH7" s="1"/>
      <c r="AI7" s="1"/>
      <c r="AJ7" s="1"/>
    </row>
    <row r="8" spans="1:36" ht="59.25" customHeight="1" thickBot="1" x14ac:dyDescent="0.3">
      <c r="A8" s="34" t="s">
        <v>12</v>
      </c>
      <c r="B8" s="47" t="s">
        <v>13</v>
      </c>
      <c r="C8" s="48"/>
      <c r="D8" s="48"/>
      <c r="E8" s="48"/>
      <c r="F8" s="48"/>
      <c r="G8" s="48"/>
      <c r="H8" s="48"/>
      <c r="I8" s="49"/>
      <c r="J8" s="12"/>
      <c r="K8" s="16" t="s">
        <v>14</v>
      </c>
      <c r="L8" s="16"/>
      <c r="M8" s="16" t="s">
        <v>15</v>
      </c>
      <c r="N8" s="16" t="s">
        <v>16</v>
      </c>
      <c r="O8" s="16" t="s">
        <v>17</v>
      </c>
      <c r="P8" s="12"/>
      <c r="Q8" s="12"/>
      <c r="R8" s="12"/>
      <c r="S8" s="12"/>
      <c r="T8" s="12"/>
      <c r="U8" s="12"/>
      <c r="V8" s="12"/>
      <c r="W8" s="12"/>
      <c r="X8" s="12"/>
      <c r="Y8" s="12"/>
      <c r="Z8" s="12"/>
      <c r="AA8" s="12"/>
      <c r="AB8" s="12"/>
      <c r="AC8" s="13"/>
      <c r="AD8" s="12"/>
      <c r="AE8" s="1"/>
      <c r="AF8" s="1"/>
      <c r="AG8" s="1"/>
      <c r="AH8" s="1"/>
      <c r="AI8" s="1"/>
      <c r="AJ8" s="1"/>
    </row>
    <row r="9" spans="1:36" ht="59.25" customHeight="1" thickBot="1" x14ac:dyDescent="0.3">
      <c r="A9" s="34" t="s">
        <v>18</v>
      </c>
      <c r="B9" s="47" t="s">
        <v>19</v>
      </c>
      <c r="C9" s="48"/>
      <c r="D9" s="48"/>
      <c r="E9" s="48"/>
      <c r="F9" s="48"/>
      <c r="G9" s="48"/>
      <c r="H9" s="48"/>
      <c r="I9" s="49"/>
      <c r="J9" s="12"/>
      <c r="K9" s="36"/>
      <c r="L9" s="17"/>
      <c r="M9" s="36" t="s">
        <v>20</v>
      </c>
      <c r="N9" s="17"/>
      <c r="O9" s="17"/>
      <c r="P9" s="12"/>
      <c r="Q9" s="12"/>
      <c r="R9" s="12"/>
      <c r="S9" s="12"/>
      <c r="T9" s="12"/>
      <c r="U9" s="12"/>
      <c r="V9" s="12"/>
      <c r="W9" s="12"/>
      <c r="X9" s="12"/>
      <c r="Y9" s="12"/>
      <c r="Z9" s="12"/>
      <c r="AA9" s="12"/>
      <c r="AB9" s="12"/>
      <c r="AC9" s="13"/>
      <c r="AD9" s="12"/>
      <c r="AE9" s="1"/>
      <c r="AF9" s="1"/>
      <c r="AG9" s="1"/>
      <c r="AH9" s="1"/>
      <c r="AI9" s="1"/>
      <c r="AJ9" s="1"/>
    </row>
    <row r="10" spans="1:36" ht="15.75" customHeight="1" x14ac:dyDescent="0.25">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3"/>
      <c r="AD10" s="12"/>
      <c r="AE10" s="1"/>
      <c r="AF10" s="1"/>
      <c r="AG10" s="1"/>
      <c r="AH10" s="1"/>
      <c r="AI10" s="1"/>
      <c r="AJ10" s="1"/>
    </row>
    <row r="11" spans="1:36" ht="15.75" customHeight="1" thickBot="1" x14ac:dyDescent="0.3">
      <c r="A11" s="27"/>
      <c r="B11" s="12"/>
      <c r="C11" s="12"/>
      <c r="D11" s="12"/>
      <c r="E11" s="12"/>
      <c r="F11" s="12"/>
      <c r="G11" s="12"/>
      <c r="H11" s="12"/>
      <c r="I11" s="12"/>
      <c r="J11" s="12"/>
      <c r="K11" s="12"/>
      <c r="L11" s="12"/>
      <c r="M11" s="12"/>
      <c r="N11" s="12"/>
      <c r="O11" s="12"/>
      <c r="P11" s="12"/>
      <c r="Q11" s="12"/>
      <c r="R11" s="12"/>
      <c r="S11" s="12"/>
      <c r="T11" s="12"/>
      <c r="U11" s="12"/>
      <c r="V11" s="12"/>
      <c r="W11" s="12"/>
      <c r="X11" s="12"/>
      <c r="Y11" s="12"/>
      <c r="Z11" s="11"/>
      <c r="AA11" s="11"/>
      <c r="AB11" s="11"/>
      <c r="AC11" s="14"/>
      <c r="AD11" s="35"/>
      <c r="AE11" s="1"/>
      <c r="AF11" s="1"/>
      <c r="AG11" s="1"/>
      <c r="AH11" s="1"/>
      <c r="AI11" s="1"/>
      <c r="AJ11" s="1"/>
    </row>
    <row r="12" spans="1:36" x14ac:dyDescent="0.25">
      <c r="A12" s="104" t="s">
        <v>21</v>
      </c>
      <c r="B12" s="105"/>
      <c r="C12" s="105"/>
      <c r="D12" s="106"/>
      <c r="E12" s="107" t="s">
        <v>22</v>
      </c>
      <c r="F12" s="108"/>
      <c r="G12" s="108"/>
      <c r="H12" s="108"/>
      <c r="I12" s="108"/>
      <c r="J12" s="108"/>
      <c r="K12" s="108"/>
      <c r="L12" s="108"/>
      <c r="M12" s="108"/>
      <c r="N12" s="108"/>
      <c r="O12" s="108"/>
      <c r="P12" s="108"/>
      <c r="Q12" s="108"/>
      <c r="R12" s="108"/>
      <c r="S12" s="108"/>
      <c r="T12" s="108"/>
      <c r="U12" s="108"/>
      <c r="V12" s="108"/>
      <c r="W12" s="108"/>
      <c r="X12" s="109"/>
      <c r="Y12" s="23"/>
      <c r="Z12" s="64" t="s">
        <v>23</v>
      </c>
      <c r="AA12" s="149"/>
      <c r="AB12" s="149"/>
      <c r="AC12" s="149"/>
      <c r="AD12" s="65"/>
      <c r="AE12" s="1"/>
      <c r="AF12" s="64" t="s">
        <v>24</v>
      </c>
      <c r="AG12" s="65"/>
      <c r="AH12" s="1"/>
      <c r="AI12" s="1"/>
      <c r="AJ12" s="1"/>
    </row>
    <row r="13" spans="1:36" x14ac:dyDescent="0.25">
      <c r="A13" s="110" t="s">
        <v>25</v>
      </c>
      <c r="B13" s="90" t="s">
        <v>26</v>
      </c>
      <c r="C13" s="90" t="s">
        <v>27</v>
      </c>
      <c r="D13" s="122" t="s">
        <v>28</v>
      </c>
      <c r="E13" s="147" t="s">
        <v>29</v>
      </c>
      <c r="F13" s="148"/>
      <c r="G13" s="148"/>
      <c r="H13" s="148"/>
      <c r="I13" s="112" t="s">
        <v>30</v>
      </c>
      <c r="J13" s="113"/>
      <c r="K13" s="113"/>
      <c r="L13" s="113"/>
      <c r="M13" s="113"/>
      <c r="N13" s="113"/>
      <c r="O13" s="113"/>
      <c r="P13" s="113"/>
      <c r="Q13" s="113"/>
      <c r="R13" s="22"/>
      <c r="S13" s="22"/>
      <c r="T13" s="112" t="s">
        <v>31</v>
      </c>
      <c r="U13" s="113"/>
      <c r="V13" s="113"/>
      <c r="W13" s="113"/>
      <c r="X13" s="114"/>
      <c r="Y13" s="23"/>
      <c r="Z13" s="66"/>
      <c r="AA13" s="150"/>
      <c r="AB13" s="150"/>
      <c r="AC13" s="150"/>
      <c r="AD13" s="67"/>
      <c r="AE13" s="1"/>
      <c r="AF13" s="66"/>
      <c r="AG13" s="67"/>
      <c r="AH13" s="2"/>
      <c r="AI13" s="2"/>
      <c r="AJ13" s="2"/>
    </row>
    <row r="14" spans="1:36" ht="32.25" customHeight="1" thickBot="1" x14ac:dyDescent="0.3">
      <c r="A14" s="110"/>
      <c r="B14" s="90"/>
      <c r="C14" s="90"/>
      <c r="D14" s="122"/>
      <c r="E14" s="115" t="s">
        <v>32</v>
      </c>
      <c r="F14" s="116"/>
      <c r="G14" s="116"/>
      <c r="H14" s="116"/>
      <c r="I14" s="117" t="s">
        <v>33</v>
      </c>
      <c r="J14" s="118" t="s">
        <v>34</v>
      </c>
      <c r="K14" s="118" t="s">
        <v>35</v>
      </c>
      <c r="L14" s="119" t="s">
        <v>36</v>
      </c>
      <c r="M14" s="90" t="s">
        <v>37</v>
      </c>
      <c r="N14" s="121" t="s">
        <v>38</v>
      </c>
      <c r="O14" s="84" t="s">
        <v>39</v>
      </c>
      <c r="P14" s="90" t="s">
        <v>40</v>
      </c>
      <c r="Q14" s="84" t="s">
        <v>41</v>
      </c>
      <c r="R14" s="84" t="s">
        <v>42</v>
      </c>
      <c r="S14" s="41"/>
      <c r="T14" s="91" t="s">
        <v>43</v>
      </c>
      <c r="U14" s="90" t="s">
        <v>44</v>
      </c>
      <c r="V14" s="84" t="s">
        <v>45</v>
      </c>
      <c r="W14" s="90" t="s">
        <v>46</v>
      </c>
      <c r="X14" s="122"/>
      <c r="Y14" s="28"/>
      <c r="Z14" s="68"/>
      <c r="AA14" s="151"/>
      <c r="AB14" s="151"/>
      <c r="AC14" s="151"/>
      <c r="AD14" s="69"/>
      <c r="AE14" s="2"/>
      <c r="AF14" s="68"/>
      <c r="AG14" s="69"/>
      <c r="AH14" s="2"/>
      <c r="AI14" s="1"/>
      <c r="AJ14" s="2"/>
    </row>
    <row r="15" spans="1:36" ht="74.25" customHeight="1" x14ac:dyDescent="0.25">
      <c r="A15" s="111"/>
      <c r="B15" s="84"/>
      <c r="C15" s="84"/>
      <c r="D15" s="146"/>
      <c r="E15" s="37" t="s">
        <v>47</v>
      </c>
      <c r="F15" s="38" t="s">
        <v>48</v>
      </c>
      <c r="G15" s="39"/>
      <c r="H15" s="40" t="s">
        <v>49</v>
      </c>
      <c r="I15" s="91"/>
      <c r="J15" s="118"/>
      <c r="K15" s="118"/>
      <c r="L15" s="120"/>
      <c r="M15" s="90"/>
      <c r="N15" s="85"/>
      <c r="O15" s="85"/>
      <c r="P15" s="90"/>
      <c r="Q15" s="85"/>
      <c r="R15" s="85"/>
      <c r="S15" s="42"/>
      <c r="T15" s="92"/>
      <c r="U15" s="90"/>
      <c r="V15" s="85"/>
      <c r="W15" s="20" t="s">
        <v>50</v>
      </c>
      <c r="X15" s="43" t="s">
        <v>51</v>
      </c>
      <c r="Y15" s="28"/>
      <c r="Z15" s="44" t="s">
        <v>52</v>
      </c>
      <c r="AA15" s="45" t="s">
        <v>53</v>
      </c>
      <c r="AB15" s="45" t="s">
        <v>54</v>
      </c>
      <c r="AC15" s="45" t="s">
        <v>55</v>
      </c>
      <c r="AD15" s="46" t="s">
        <v>56</v>
      </c>
      <c r="AE15" s="2"/>
      <c r="AF15" s="44" t="s">
        <v>57</v>
      </c>
      <c r="AG15" s="46" t="s">
        <v>58</v>
      </c>
      <c r="AH15" s="2"/>
      <c r="AI15" s="1"/>
      <c r="AJ15" s="2"/>
    </row>
    <row r="16" spans="1:36" ht="120" customHeight="1" x14ac:dyDescent="0.25">
      <c r="A16" s="123">
        <v>1</v>
      </c>
      <c r="B16" s="93" t="s">
        <v>59</v>
      </c>
      <c r="C16" s="125" t="s">
        <v>60</v>
      </c>
      <c r="D16" s="125" t="s">
        <v>61</v>
      </c>
      <c r="E16" s="128" t="s">
        <v>62</v>
      </c>
      <c r="F16" s="131" t="s">
        <v>63</v>
      </c>
      <c r="G16" s="76" t="str">
        <f>+CONCATENATE(E16," - ",F16)</f>
        <v>MUY BAJA - MODERADO</v>
      </c>
      <c r="H16" s="133" t="e">
        <f>+VLOOKUP(G16,#REF!,2,FALSE)</f>
        <v>#REF!</v>
      </c>
      <c r="I16" s="136" t="s">
        <v>64</v>
      </c>
      <c r="J16" s="3" t="s">
        <v>65</v>
      </c>
      <c r="K16" s="4" t="s">
        <v>66</v>
      </c>
      <c r="L16" s="5">
        <f>IF(K16="ASIGNADO",15,IF(K16="NO ASIGNADO",0,""))</f>
        <v>15</v>
      </c>
      <c r="M16" s="138">
        <f>SUM(L16:L22)</f>
        <v>100</v>
      </c>
      <c r="N16" s="140" t="s">
        <v>67</v>
      </c>
      <c r="O16" s="89">
        <f>IF(O19="DÉBIL",0,IF(O19="MODERADO",50,IF(O19="FUERTE",100,"")))</f>
        <v>100</v>
      </c>
      <c r="P16" s="86" t="str">
        <f>IF(AND(M19="FUERTE",N16="FUERTE (SIEMPRE SE EJECUTA)"),"NO","SÍ")</f>
        <v>NO</v>
      </c>
      <c r="Q16" s="164" t="s">
        <v>68</v>
      </c>
      <c r="R16" s="79" t="str">
        <f>IF(AND(E16="MUY BAJA",Q19=2),"MUY BAJA",IF(AND(E16="BAJA",Q19=2),"MUY BAJA",IF(AND(E16="MEDIA",Q19=2),"MUY BAJA",IF(AND(E16="ALTA",Q19=2),"BAJA",IF(AND(E16="MUY ALTA",Q19=2),"MEDIA",IF(AND(E16="MUY BAJA",Q19=1),"MUY BAJA",IF(AND(E16="BAJA",Q19=1),"MUY BAJA",IF(AND(E16="MEDIA",Q19=1),"BAJA",IF(AND(E16="ALTA",Q19=1),"MEDIA",IF(AND(E16="MUY ALTA",Q19=1),"ALTA",E16))))))))))</f>
        <v>MUY BAJA</v>
      </c>
      <c r="S16" s="76" t="str">
        <f>+CONCATENATE(R16," - ",F16)</f>
        <v>MUY BAJA - MODERADO</v>
      </c>
      <c r="T16" s="133" t="e">
        <f>+VLOOKUP(S16,#REF!,2,FALSE)</f>
        <v>#REF!</v>
      </c>
      <c r="U16" s="165" t="s">
        <v>69</v>
      </c>
      <c r="V16" s="152" t="s">
        <v>70</v>
      </c>
      <c r="W16" s="93" t="s">
        <v>71</v>
      </c>
      <c r="X16" s="82"/>
      <c r="Y16" s="29"/>
      <c r="Z16" s="96">
        <v>46031</v>
      </c>
      <c r="AA16" s="70" t="s">
        <v>72</v>
      </c>
      <c r="AB16" s="70" t="s">
        <v>73</v>
      </c>
      <c r="AC16" s="70" t="s">
        <v>74</v>
      </c>
      <c r="AD16" s="157"/>
      <c r="AE16" s="1"/>
      <c r="AF16" s="70" t="s">
        <v>75</v>
      </c>
      <c r="AG16" s="73" t="s">
        <v>76</v>
      </c>
      <c r="AH16" s="1"/>
      <c r="AI16" s="1"/>
      <c r="AJ16" s="1"/>
    </row>
    <row r="17" spans="1:36" ht="120" customHeight="1" x14ac:dyDescent="0.25">
      <c r="A17" s="123"/>
      <c r="B17" s="94"/>
      <c r="C17" s="126"/>
      <c r="D17" s="126"/>
      <c r="E17" s="129"/>
      <c r="F17" s="131"/>
      <c r="G17" s="77"/>
      <c r="H17" s="134"/>
      <c r="I17" s="136"/>
      <c r="J17" s="6" t="s">
        <v>77</v>
      </c>
      <c r="K17" s="7" t="s">
        <v>78</v>
      </c>
      <c r="L17" s="8">
        <f>IF(K17="ADECUADO",15,IF(K17="INADECUADO",0,""))</f>
        <v>15</v>
      </c>
      <c r="M17" s="139"/>
      <c r="N17" s="141"/>
      <c r="O17" s="89"/>
      <c r="P17" s="87"/>
      <c r="Q17" s="164"/>
      <c r="R17" s="80"/>
      <c r="S17" s="77"/>
      <c r="T17" s="134"/>
      <c r="U17" s="166"/>
      <c r="V17" s="153"/>
      <c r="W17" s="94"/>
      <c r="X17" s="83"/>
      <c r="Y17" s="29"/>
      <c r="Z17" s="97"/>
      <c r="AA17" s="71"/>
      <c r="AB17" s="71"/>
      <c r="AC17" s="71"/>
      <c r="AD17" s="157"/>
      <c r="AE17" s="1"/>
      <c r="AF17" s="71"/>
      <c r="AG17" s="74"/>
      <c r="AH17" s="1"/>
      <c r="AI17" s="1"/>
      <c r="AJ17" s="1"/>
    </row>
    <row r="18" spans="1:36" ht="120" customHeight="1" x14ac:dyDescent="0.25">
      <c r="A18" s="123"/>
      <c r="B18" s="94"/>
      <c r="C18" s="126"/>
      <c r="D18" s="126"/>
      <c r="E18" s="129"/>
      <c r="F18" s="131"/>
      <c r="G18" s="77"/>
      <c r="H18" s="134"/>
      <c r="I18" s="136"/>
      <c r="J18" s="9" t="s">
        <v>79</v>
      </c>
      <c r="K18" s="7" t="s">
        <v>80</v>
      </c>
      <c r="L18" s="8">
        <f>IF(K18="OPORTUNA",15,IF(K18="INOPORTUNA",0,""))</f>
        <v>15</v>
      </c>
      <c r="M18" s="139"/>
      <c r="N18" s="141"/>
      <c r="O18" s="89"/>
      <c r="P18" s="87"/>
      <c r="Q18" s="10" t="s">
        <v>81</v>
      </c>
      <c r="R18" s="80"/>
      <c r="S18" s="77"/>
      <c r="T18" s="134"/>
      <c r="U18" s="166"/>
      <c r="V18" s="153"/>
      <c r="W18" s="94"/>
      <c r="X18" s="83"/>
      <c r="Y18" s="29"/>
      <c r="Z18" s="97"/>
      <c r="AA18" s="71"/>
      <c r="AB18" s="71"/>
      <c r="AC18" s="71"/>
      <c r="AD18" s="157"/>
      <c r="AE18" s="1"/>
      <c r="AF18" s="71"/>
      <c r="AG18" s="74"/>
      <c r="AH18" s="1"/>
      <c r="AI18" s="1"/>
      <c r="AJ18" s="1"/>
    </row>
    <row r="19" spans="1:36" ht="100.5" customHeight="1" x14ac:dyDescent="0.25">
      <c r="A19" s="123"/>
      <c r="B19" s="94"/>
      <c r="C19" s="126"/>
      <c r="D19" s="126"/>
      <c r="E19" s="129"/>
      <c r="F19" s="131"/>
      <c r="G19" s="77"/>
      <c r="H19" s="134"/>
      <c r="I19" s="136"/>
      <c r="J19" s="6" t="s">
        <v>82</v>
      </c>
      <c r="K19" s="7" t="s">
        <v>83</v>
      </c>
      <c r="L19" s="8">
        <f>IF(K19="PREVENIR",15,IF(K19="DETECTAR",10,IF(K19="NO ES UN CONTROL",0,"")))</f>
        <v>15</v>
      </c>
      <c r="M19" s="143" t="str">
        <f>IF(M16&lt;86,"DÉBIL",IF(M16&lt;96,"MODERADO",IF(M16&lt;101,"FUERTE","")))</f>
        <v>FUERTE</v>
      </c>
      <c r="N19" s="141"/>
      <c r="O19" s="159" t="str">
        <f>IF(AND(M19="FUERTE",N16="FUERTE (SIEMPRE SE EJECUTA)"),"FUERTE",IF(OR(M19="DÉBIL",N16="DÉBIL (NO SE EJECUTA)"),"DÉBIL",IF(OR(M19="MODERADO",N16="MODERADO (ALGUNAS VECES)"),"MODERADO")))</f>
        <v>FUERTE</v>
      </c>
      <c r="P19" s="87"/>
      <c r="Q19" s="161">
        <f>IF(AND($O$19="FUERTE",$Q$16="DIRECTAMENTE"),2,IF(AND($O$19="FUERTE",$Q$16="DIRECTAMENTE"),2,IF(AND($O$19="FUERTE",$Q$16="DIRECTAMENTE"),2,IF(AND($O$19="FUERTE",$Q$16="NO DISMINUYE"),0,IF(AND($O$19="MODERADO",$Q$16="DIRECTAMENTE"),1,IF(AND($O$19="MODERADO",$Q$16="DIRECTAMENTE"),1,IF(AND($O$19="MODERADO",$Q$16="DIRECTAMENTE"),1,IF(AND($O$19="MODERADO",$Q$16="NO DISMINUYE"),0,"N/A"))))))))</f>
        <v>2</v>
      </c>
      <c r="R19" s="80"/>
      <c r="S19" s="77"/>
      <c r="T19" s="134"/>
      <c r="U19" s="166"/>
      <c r="V19" s="99" t="s">
        <v>84</v>
      </c>
      <c r="W19" s="94"/>
      <c r="X19" s="99" t="s">
        <v>85</v>
      </c>
      <c r="Y19" s="30"/>
      <c r="Z19" s="97"/>
      <c r="AA19" s="71"/>
      <c r="AB19" s="71"/>
      <c r="AC19" s="71"/>
      <c r="AD19" s="157"/>
      <c r="AE19" s="1"/>
      <c r="AF19" s="71"/>
      <c r="AG19" s="74"/>
      <c r="AH19" s="1"/>
      <c r="AI19" s="1"/>
      <c r="AJ19" s="1"/>
    </row>
    <row r="20" spans="1:36" ht="100.5" customHeight="1" x14ac:dyDescent="0.25">
      <c r="A20" s="123"/>
      <c r="B20" s="94"/>
      <c r="C20" s="126"/>
      <c r="D20" s="126"/>
      <c r="E20" s="129"/>
      <c r="F20" s="131"/>
      <c r="G20" s="77"/>
      <c r="H20" s="134"/>
      <c r="I20" s="136"/>
      <c r="J20" s="6" t="s">
        <v>86</v>
      </c>
      <c r="K20" s="7" t="s">
        <v>87</v>
      </c>
      <c r="L20" s="8">
        <f>IF(K20="CONFIABLE",15,IF(K20="NO CONFIABLE",0,""))</f>
        <v>15</v>
      </c>
      <c r="M20" s="144"/>
      <c r="N20" s="141"/>
      <c r="O20" s="159"/>
      <c r="P20" s="87"/>
      <c r="Q20" s="162"/>
      <c r="R20" s="80"/>
      <c r="S20" s="77"/>
      <c r="T20" s="134"/>
      <c r="U20" s="166"/>
      <c r="V20" s="100"/>
      <c r="W20" s="94"/>
      <c r="X20" s="100"/>
      <c r="Y20" s="30"/>
      <c r="Z20" s="97"/>
      <c r="AA20" s="71"/>
      <c r="AB20" s="71"/>
      <c r="AC20" s="71"/>
      <c r="AD20" s="157"/>
      <c r="AE20" s="1"/>
      <c r="AF20" s="71"/>
      <c r="AG20" s="74"/>
      <c r="AH20" s="1"/>
      <c r="AI20" s="1"/>
      <c r="AJ20" s="1"/>
    </row>
    <row r="21" spans="1:36" ht="100.5" customHeight="1" x14ac:dyDescent="0.25">
      <c r="A21" s="123"/>
      <c r="B21" s="94"/>
      <c r="C21" s="126"/>
      <c r="D21" s="126"/>
      <c r="E21" s="129"/>
      <c r="F21" s="131"/>
      <c r="G21" s="77"/>
      <c r="H21" s="134"/>
      <c r="I21" s="136"/>
      <c r="J21" s="6" t="s">
        <v>88</v>
      </c>
      <c r="K21" s="7" t="s">
        <v>89</v>
      </c>
      <c r="L21" s="8">
        <f>IF(K21="SE INVESTIGAN Y RESUELVEN OPORTUNAMENTE",15,IF(K21="NO SE INVESTIGAN,  NI  RESUELVEN OPORTUNAMENTE",0,""))</f>
        <v>15</v>
      </c>
      <c r="M21" s="144"/>
      <c r="N21" s="141"/>
      <c r="O21" s="159"/>
      <c r="P21" s="87"/>
      <c r="Q21" s="162"/>
      <c r="R21" s="80"/>
      <c r="S21" s="77"/>
      <c r="T21" s="134"/>
      <c r="U21" s="166"/>
      <c r="V21" s="154" t="s">
        <v>90</v>
      </c>
      <c r="W21" s="94"/>
      <c r="X21" s="82"/>
      <c r="Y21" s="29"/>
      <c r="Z21" s="97"/>
      <c r="AA21" s="71"/>
      <c r="AB21" s="71"/>
      <c r="AC21" s="71"/>
      <c r="AD21" s="157"/>
      <c r="AE21" s="1"/>
      <c r="AF21" s="71"/>
      <c r="AG21" s="74"/>
      <c r="AH21" s="1"/>
      <c r="AI21" s="1"/>
      <c r="AJ21" s="1"/>
    </row>
    <row r="22" spans="1:36" ht="402" customHeight="1" x14ac:dyDescent="0.25">
      <c r="A22" s="124"/>
      <c r="B22" s="95"/>
      <c r="C22" s="127"/>
      <c r="D22" s="127"/>
      <c r="E22" s="130"/>
      <c r="F22" s="132"/>
      <c r="G22" s="78"/>
      <c r="H22" s="135"/>
      <c r="I22" s="137"/>
      <c r="J22" s="24" t="s">
        <v>91</v>
      </c>
      <c r="K22" s="25" t="s">
        <v>92</v>
      </c>
      <c r="L22" s="26">
        <f>IF(K22="COMPLETA",10,IF(K22="INCOMPLETA",5,IF(K22="NO EXISTE",0,"")))</f>
        <v>10</v>
      </c>
      <c r="M22" s="145"/>
      <c r="N22" s="142"/>
      <c r="O22" s="160"/>
      <c r="P22" s="88"/>
      <c r="Q22" s="163"/>
      <c r="R22" s="81"/>
      <c r="S22" s="78"/>
      <c r="T22" s="135"/>
      <c r="U22" s="167"/>
      <c r="V22" s="155"/>
      <c r="W22" s="95"/>
      <c r="X22" s="156"/>
      <c r="Y22" s="29"/>
      <c r="Z22" s="98"/>
      <c r="AA22" s="72"/>
      <c r="AB22" s="72"/>
      <c r="AC22" s="72"/>
      <c r="AD22" s="158"/>
      <c r="AE22" s="1"/>
      <c r="AF22" s="72"/>
      <c r="AG22" s="75"/>
      <c r="AH22" s="1"/>
      <c r="AI22" s="1"/>
      <c r="AJ22" s="1"/>
    </row>
  </sheetData>
  <dataConsolidate/>
  <mergeCells count="73">
    <mergeCell ref="O19:O22"/>
    <mergeCell ref="Q19:Q22"/>
    <mergeCell ref="Q16:Q17"/>
    <mergeCell ref="T16:T22"/>
    <mergeCell ref="U16:U22"/>
    <mergeCell ref="S16:S22"/>
    <mergeCell ref="Z12:AD14"/>
    <mergeCell ref="V16:V18"/>
    <mergeCell ref="V19:V20"/>
    <mergeCell ref="V21:V22"/>
    <mergeCell ref="AC16:AC22"/>
    <mergeCell ref="X21:X22"/>
    <mergeCell ref="AA16:AA22"/>
    <mergeCell ref="AB16:AB22"/>
    <mergeCell ref="AD16:AD22"/>
    <mergeCell ref="C13:C15"/>
    <mergeCell ref="D13:D15"/>
    <mergeCell ref="E13:H13"/>
    <mergeCell ref="I13:Q13"/>
    <mergeCell ref="R14:R15"/>
    <mergeCell ref="F16:F22"/>
    <mergeCell ref="H16:H22"/>
    <mergeCell ref="I16:I22"/>
    <mergeCell ref="M16:M18"/>
    <mergeCell ref="N16:N22"/>
    <mergeCell ref="M19:M22"/>
    <mergeCell ref="A16:A22"/>
    <mergeCell ref="B16:B22"/>
    <mergeCell ref="C16:C22"/>
    <mergeCell ref="D16:D22"/>
    <mergeCell ref="E16:E22"/>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F12:AG14"/>
    <mergeCell ref="AF16:AF22"/>
    <mergeCell ref="AG16:AG22"/>
    <mergeCell ref="G16:G22"/>
    <mergeCell ref="R16:R22"/>
    <mergeCell ref="X16:X18"/>
    <mergeCell ref="Q14:Q15"/>
    <mergeCell ref="O14:O15"/>
    <mergeCell ref="P16:P22"/>
    <mergeCell ref="O16:O18"/>
    <mergeCell ref="P14:P15"/>
    <mergeCell ref="T14:T15"/>
    <mergeCell ref="U14:U15"/>
    <mergeCell ref="W16:W22"/>
    <mergeCell ref="Z16:Z22"/>
    <mergeCell ref="X19:X20"/>
    <mergeCell ref="B8:I8"/>
    <mergeCell ref="B9:I9"/>
    <mergeCell ref="AD1:AF1"/>
    <mergeCell ref="AD2:AF2"/>
    <mergeCell ref="AD3:AF3"/>
    <mergeCell ref="AD4:AF4"/>
    <mergeCell ref="B1:AC2"/>
    <mergeCell ref="B3:AC4"/>
    <mergeCell ref="L7:N7"/>
    <mergeCell ref="L6:N6"/>
  </mergeCells>
  <conditionalFormatting sqref="H16:H22">
    <cfRule type="containsText" dxfId="5" priority="12" operator="containsText" text="EXTREMO">
      <formula>NOT(ISERROR(SEARCH("EXTREMO",H16)))</formula>
    </cfRule>
    <cfRule type="containsText" dxfId="4" priority="13" operator="containsText" text="ALTO">
      <formula>NOT(ISERROR(SEARCH("ALTO",H16)))</formula>
    </cfRule>
    <cfRule type="containsText" dxfId="3" priority="14"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1">
    <dataValidation type="list" allowBlank="1" showInputMessage="1" showErrorMessage="1" sqref="Q16:Q17" xr:uid="{00000000-0002-0000-0000-000000000000}">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1000000}">
          <x14:formula1>
            <xm:f>#REF!</xm:f>
          </x14:formula1>
          <xm:sqref>K19</xm:sqref>
        </x14:dataValidation>
        <x14:dataValidation type="list" allowBlank="1" showInputMessage="1" showErrorMessage="1" xr:uid="{00000000-0002-0000-0000-000002000000}">
          <x14:formula1>
            <xm:f>#REF!</xm:f>
          </x14:formula1>
          <xm:sqref>U16:U22</xm:sqref>
        </x14:dataValidation>
        <x14:dataValidation type="list" allowBlank="1" showInputMessage="1" showErrorMessage="1" xr:uid="{00000000-0002-0000-0000-000003000000}">
          <x14:formula1>
            <xm:f>#REF!</xm:f>
          </x14:formula1>
          <xm:sqref>K21</xm:sqref>
        </x14:dataValidation>
        <x14:dataValidation type="list" allowBlank="1" showInputMessage="1" showErrorMessage="1" xr:uid="{00000000-0002-0000-0000-000004000000}">
          <x14:formula1>
            <xm:f>#REF!</xm:f>
          </x14:formula1>
          <xm:sqref>K20</xm:sqref>
        </x14:dataValidation>
        <x14:dataValidation type="list" allowBlank="1" showInputMessage="1" showErrorMessage="1" xr:uid="{00000000-0002-0000-0000-000005000000}">
          <x14:formula1>
            <xm:f>#REF!</xm:f>
          </x14:formula1>
          <xm:sqref>K17</xm:sqref>
        </x14:dataValidation>
        <x14:dataValidation type="list" allowBlank="1" showInputMessage="1" showErrorMessage="1" xr:uid="{00000000-0002-0000-0000-000006000000}">
          <x14:formula1>
            <xm:f>#REF!</xm:f>
          </x14:formula1>
          <xm:sqref>K16</xm:sqref>
        </x14:dataValidation>
        <x14:dataValidation type="list" allowBlank="1" showInputMessage="1" showErrorMessage="1" xr:uid="{00000000-0002-0000-0000-000007000000}">
          <x14:formula1>
            <xm:f>#REF!</xm:f>
          </x14:formula1>
          <xm:sqref>K22</xm:sqref>
        </x14:dataValidation>
        <x14:dataValidation type="list" allowBlank="1" showInputMessage="1" showErrorMessage="1" xr:uid="{00000000-0002-0000-0000-000008000000}">
          <x14:formula1>
            <xm:f>#REF!</xm:f>
          </x14:formula1>
          <xm:sqref>E16</xm:sqref>
        </x14:dataValidation>
        <x14:dataValidation type="list" allowBlank="1" showInputMessage="1" showErrorMessage="1" xr:uid="{00000000-0002-0000-0000-000009000000}">
          <x14:formula1>
            <xm:f>#REF!</xm:f>
          </x14:formula1>
          <xm:sqref>K18</xm:sqref>
        </x14:dataValidation>
        <x14:dataValidation type="list" allowBlank="1" showInputMessage="1" showErrorMessage="1" xr:uid="{00000000-0002-0000-0000-00000A000000}">
          <x14:formula1>
            <xm:f>#REF!</xm:f>
          </x14:formula1>
          <xm:sqref>V21:V22</xm:sqref>
        </x14:dataValidation>
        <x14:dataValidation type="list" allowBlank="1" showInputMessage="1" showErrorMessage="1" xr:uid="{00000000-0002-0000-0000-00000B000000}">
          <x14:formula1>
            <xm:f>#REF!</xm:f>
          </x14:formula1>
          <xm:sqref>N16:N22</xm:sqref>
        </x14:dataValidation>
        <x14:dataValidation type="list" allowBlank="1" showInputMessage="1" showErrorMessage="1" xr:uid="{00000000-0002-0000-0000-00000C000000}">
          <x14:formula1>
            <xm:f>#REF!</xm:f>
          </x14:formula1>
          <xm:sqref>F16:F22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8" ma:contentTypeDescription="Crear nuevo documento." ma:contentTypeScope="" ma:versionID="ac766add390fbe93480fcd3f366b7c76">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ce5bce25e497ee0144e0bc875b6449eb"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dcf5c2-d273-4d70-8f91-c5c66f26fa01}" ma:internalName="TaxCatchAll" ma:showField="CatchAllData" ma:web="d8efec78-3424-4c97-abf4-c2ff1d9e6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befd943-4f51-4e42-85af-a07052259448">
      <Terms xmlns="http://schemas.microsoft.com/office/infopath/2007/PartnerControls"/>
    </lcf76f155ced4ddcb4097134ff3c332f>
    <TaxCatchAll xmlns="d8efec78-3424-4c97-abf4-c2ff1d9e6d03" xsi:nil="true"/>
    <SharedWithUsers xmlns="d8efec78-3424-4c97-abf4-c2ff1d9e6d03">
      <UserInfo>
        <DisplayName/>
        <AccountId xsi:nil="true"/>
        <AccountType/>
      </UserInfo>
    </SharedWithUsers>
  </documentManagement>
</p:properties>
</file>

<file path=customXml/itemProps1.xml><?xml version="1.0" encoding="utf-8"?>
<ds:datastoreItem xmlns:ds="http://schemas.openxmlformats.org/officeDocument/2006/customXml" ds:itemID="{35BBA942-FB60-47E9-90B8-F196AF1FBC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75696C-39B0-4AB1-9FF0-1BC61ED97485}">
  <ds:schemaRefs>
    <ds:schemaRef ds:uri="http://schemas.microsoft.com/sharepoint/v3/contenttype/forms"/>
  </ds:schemaRefs>
</ds:datastoreItem>
</file>

<file path=customXml/itemProps3.xml><?xml version="1.0" encoding="utf-8"?>
<ds:datastoreItem xmlns:ds="http://schemas.openxmlformats.org/officeDocument/2006/customXml" ds:itemID="{32A80A49-3994-45EF-86DA-1C5475932323}">
  <ds:schemaRefs>
    <ds:schemaRef ds:uri="http://schemas.microsoft.com/office/2006/metadata/properties"/>
    <ds:schemaRef ds:uri="http://schemas.microsoft.com/office/infopath/2007/PartnerControls"/>
    <ds:schemaRef ds:uri="8befd943-4f51-4e42-85af-a07052259448"/>
    <ds:schemaRef ds:uri="d8efec78-3424-4c97-abf4-c2ff1d9e6d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Contractual</vt:lpstr>
      <vt:lpstr>Contractual!Área_de_impresión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Carlos Andres Guerra Jimenez</cp:lastModifiedBy>
  <cp:revision/>
  <dcterms:created xsi:type="dcterms:W3CDTF">2020-01-16T20:08:19Z</dcterms:created>
  <dcterms:modified xsi:type="dcterms:W3CDTF">2026-03-23T15:21:14Z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y fmtid="{D5CDD505-2E9C-101B-9397-08002B2CF9AE}" pid="3" name="Order">
    <vt:r8>583000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MediaServiceImageTags">
    <vt:lpwstr/>
  </property>
</Properties>
</file>