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D:\IDIPRON\MAPAS DE RIESGOS\Mapas de Corrupcion\"/>
    </mc:Choice>
  </mc:AlternateContent>
  <xr:revisionPtr revIDLastSave="0" documentId="8_{2FB0E2D5-DC53-4D71-9BFB-B043396FB15F}" xr6:coauthVersionLast="47" xr6:coauthVersionMax="47" xr10:uidLastSave="{00000000-0000-0000-0000-000000000000}"/>
  <bookViews>
    <workbookView xWindow="-120" yWindow="-120" windowWidth="24240" windowHeight="13140" tabRatio="924" firstSheet="1" activeTab="1" xr2:uid="{00000000-000D-0000-FFFF-FFFF00000000}"/>
  </bookViews>
  <sheets>
    <sheet name="Datos" sheetId="1" state="hidden" r:id="rId1"/>
    <sheet name="Desarrollo Humano" sheetId="3" r:id="rId2"/>
    <sheet name="Gestion Ambiental" sheetId="9" r:id="rId3"/>
    <sheet name="Gestion Juridica" sheetId="10" r:id="rId4"/>
    <sheet name="Gerencia Financiera" sheetId="11" r:id="rId5"/>
    <sheet name="Gestion Contractual" sheetId="12" r:id="rId6"/>
    <sheet name="G inveta, Almacen y Economato" sheetId="13" r:id="rId7"/>
    <sheet name="Gestion Documental" sheetId="14" r:id="rId8"/>
    <sheet name="Gestion de Servicios Administra" sheetId="15" r:id="rId9"/>
    <sheet name="Gestion Adecuacion y Mantenim" sheetId="16" r:id="rId10"/>
  </sheets>
  <externalReferences>
    <externalReference r:id="rId11"/>
    <externalReference r:id="rId12"/>
    <externalReference r:id="rId13"/>
    <externalReference r:id="rId14"/>
    <externalReference r:id="rId15"/>
    <externalReference r:id="rId16"/>
    <externalReference r:id="rId17"/>
    <externalReference r:id="rId18"/>
  </externalReferences>
  <calcPr calcId="191028"/>
  <extLst>
    <ext xmlns:x15="http://schemas.microsoft.com/office/spreadsheetml/2010/11/main" uri="{140A7094-0E35-4892-8432-C4D2E57EDEB5}">
      <x15:workbookPr chartTrackingRefBase="1"/>
    </ext>
    <ext uri="GoogleSheetsCustomDataVersion2">
      <go:sheetsCustomData xmlns:go="http://customooxmlschemas.google.com/" r:id="rId19" roundtripDataChecksum="xaihpVlfLz6FmfZD6nfGjDf0K+7tilM2KgEWbo2UIZk="/>
    </ext>
  </extLst>
</workbook>
</file>

<file path=xl/calcChain.xml><?xml version="1.0" encoding="utf-8"?>
<calcChain xmlns="http://schemas.openxmlformats.org/spreadsheetml/2006/main">
  <c r="Q59" i="16" l="1"/>
  <c r="Q58" i="16"/>
  <c r="Q57" i="16"/>
  <c r="Q56" i="16"/>
  <c r="Q55" i="16"/>
  <c r="Q54" i="16"/>
  <c r="Q53" i="16"/>
  <c r="R53" i="16" s="1"/>
  <c r="R56" i="16" s="1"/>
  <c r="Q52" i="16"/>
  <c r="Q51" i="16"/>
  <c r="Q50" i="16"/>
  <c r="Q49" i="16"/>
  <c r="Q48" i="16"/>
  <c r="Q47" i="16"/>
  <c r="Q46" i="16"/>
  <c r="R46" i="16" s="1"/>
  <c r="R49" i="16" s="1"/>
  <c r="Q45" i="16"/>
  <c r="Q44" i="16"/>
  <c r="Q43" i="16"/>
  <c r="Q42" i="16"/>
  <c r="Q41" i="16"/>
  <c r="Q40" i="16"/>
  <c r="Q39" i="16"/>
  <c r="R39" i="16" s="1"/>
  <c r="R42" i="16" s="1"/>
  <c r="Q38" i="16"/>
  <c r="Q37" i="16"/>
  <c r="Q36" i="16"/>
  <c r="Q35" i="16"/>
  <c r="Q34" i="16"/>
  <c r="Q33" i="16"/>
  <c r="Q32" i="16"/>
  <c r="R32" i="16" s="1"/>
  <c r="R35" i="16" s="1"/>
  <c r="Q31" i="16"/>
  <c r="Q30" i="16"/>
  <c r="Q29" i="16"/>
  <c r="Q28" i="16"/>
  <c r="Q27" i="16"/>
  <c r="Q26" i="16"/>
  <c r="Q25" i="16"/>
  <c r="R25" i="16" s="1"/>
  <c r="R28" i="16" s="1"/>
  <c r="Q24" i="16"/>
  <c r="Q23" i="16"/>
  <c r="Q22" i="16"/>
  <c r="Q21" i="16"/>
  <c r="Q20" i="16"/>
  <c r="Q19" i="16"/>
  <c r="Q18" i="16"/>
  <c r="R18" i="16" s="1"/>
  <c r="R21" i="16" s="1"/>
  <c r="G18" i="16"/>
  <c r="H18" i="16" s="1"/>
  <c r="U32" i="16" l="1"/>
  <c r="T35" i="16"/>
  <c r="T32" i="16" s="1"/>
  <c r="U25" i="16"/>
  <c r="T28" i="16"/>
  <c r="T25" i="16" s="1"/>
  <c r="U53" i="16"/>
  <c r="T56" i="16"/>
  <c r="T53" i="16" s="1"/>
  <c r="T21" i="16"/>
  <c r="T18" i="16" s="1"/>
  <c r="U18" i="16"/>
  <c r="U46" i="16"/>
  <c r="T49" i="16"/>
  <c r="T46" i="16" s="1"/>
  <c r="U39" i="16"/>
  <c r="T42" i="16"/>
  <c r="T39" i="16" s="1"/>
  <c r="V18" i="16" l="1" a="1"/>
  <c r="V18" i="16" s="1"/>
  <c r="W21" i="16" s="1"/>
  <c r="X18" i="16" s="1"/>
  <c r="Y18" i="16" s="1"/>
  <c r="Z18" i="16" s="1"/>
  <c r="Q101" i="15"/>
  <c r="Q100" i="15"/>
  <c r="Q99" i="15"/>
  <c r="Q98" i="15"/>
  <c r="Q97" i="15"/>
  <c r="Q96" i="15"/>
  <c r="Q95" i="15"/>
  <c r="R95" i="15" s="1"/>
  <c r="R98" i="15" s="1"/>
  <c r="Q94" i="15"/>
  <c r="Q93" i="15"/>
  <c r="Q92" i="15"/>
  <c r="Q91" i="15"/>
  <c r="Q90" i="15"/>
  <c r="Q89" i="15"/>
  <c r="Q88" i="15"/>
  <c r="R88" i="15" s="1"/>
  <c r="R91" i="15" s="1"/>
  <c r="Q87" i="15"/>
  <c r="Q86" i="15"/>
  <c r="Q85" i="15"/>
  <c r="Q84" i="15"/>
  <c r="Q83" i="15"/>
  <c r="Q82" i="15"/>
  <c r="Q81" i="15"/>
  <c r="R81" i="15" s="1"/>
  <c r="R84" i="15" s="1"/>
  <c r="Q80" i="15"/>
  <c r="Q79" i="15"/>
  <c r="Q78" i="15"/>
  <c r="Q77" i="15"/>
  <c r="Q76" i="15"/>
  <c r="Q75" i="15"/>
  <c r="Q74" i="15"/>
  <c r="R74" i="15" s="1"/>
  <c r="R77" i="15" s="1"/>
  <c r="Q73" i="15"/>
  <c r="Q72" i="15"/>
  <c r="Q71" i="15"/>
  <c r="Q70" i="15"/>
  <c r="Q69" i="15"/>
  <c r="Q68" i="15"/>
  <c r="Q67" i="15"/>
  <c r="R67" i="15" s="1"/>
  <c r="R70" i="15" s="1"/>
  <c r="Q66" i="15"/>
  <c r="Q65" i="15"/>
  <c r="Q64" i="15"/>
  <c r="Q63" i="15"/>
  <c r="Q62" i="15"/>
  <c r="Q61" i="15"/>
  <c r="Q60" i="15"/>
  <c r="R60" i="15" s="1"/>
  <c r="R63" i="15" s="1"/>
  <c r="G60" i="15"/>
  <c r="Q59" i="15"/>
  <c r="Q58" i="15"/>
  <c r="Q57" i="15"/>
  <c r="Q56" i="15"/>
  <c r="Q55" i="15"/>
  <c r="Q54" i="15"/>
  <c r="Q53" i="15"/>
  <c r="R53" i="15" s="1"/>
  <c r="R56" i="15" s="1"/>
  <c r="Q52" i="15"/>
  <c r="Q51" i="15"/>
  <c r="Q50" i="15"/>
  <c r="Q49" i="15"/>
  <c r="Q48" i="15"/>
  <c r="Q47" i="15"/>
  <c r="Q46" i="15"/>
  <c r="R46" i="15" s="1"/>
  <c r="R49" i="15" s="1"/>
  <c r="Q45" i="15"/>
  <c r="Q44" i="15"/>
  <c r="Q43" i="15"/>
  <c r="Q42" i="15"/>
  <c r="Q41" i="15"/>
  <c r="Q40" i="15"/>
  <c r="Q39" i="15"/>
  <c r="R39" i="15" s="1"/>
  <c r="R42" i="15" s="1"/>
  <c r="Q38" i="15"/>
  <c r="Q37" i="15"/>
  <c r="Q36" i="15"/>
  <c r="Q35" i="15"/>
  <c r="Q34" i="15"/>
  <c r="Q33" i="15"/>
  <c r="Q32" i="15"/>
  <c r="R32" i="15" s="1"/>
  <c r="R35" i="15" s="1"/>
  <c r="Q31" i="15"/>
  <c r="Q30" i="15"/>
  <c r="Q29" i="15"/>
  <c r="Q28" i="15"/>
  <c r="Q27" i="15"/>
  <c r="Q26" i="15"/>
  <c r="Q25" i="15"/>
  <c r="R25" i="15" s="1"/>
  <c r="R28" i="15" s="1"/>
  <c r="Q24" i="15"/>
  <c r="Q23" i="15"/>
  <c r="Q22" i="15"/>
  <c r="Q21" i="15"/>
  <c r="Q20" i="15"/>
  <c r="Q19" i="15"/>
  <c r="R18" i="15"/>
  <c r="R21" i="15" s="1"/>
  <c r="Q18" i="15"/>
  <c r="G18" i="15"/>
  <c r="H18" i="15" s="1"/>
  <c r="T42" i="15" l="1"/>
  <c r="T39" i="15" s="1"/>
  <c r="U39" i="15"/>
  <c r="U74" i="15"/>
  <c r="T77" i="15"/>
  <c r="T74" i="15" s="1"/>
  <c r="T35" i="15"/>
  <c r="T32" i="15" s="1"/>
  <c r="U32" i="15"/>
  <c r="U67" i="15"/>
  <c r="T70" i="15"/>
  <c r="T67" i="15" s="1"/>
  <c r="T28" i="15"/>
  <c r="T25" i="15" s="1"/>
  <c r="U25" i="15"/>
  <c r="U88" i="15"/>
  <c r="T91" i="15"/>
  <c r="T88" i="15" s="1"/>
  <c r="U95" i="15"/>
  <c r="T98" i="15"/>
  <c r="T95" i="15" s="1"/>
  <c r="T56" i="15"/>
  <c r="T53" i="15" s="1"/>
  <c r="U53" i="15"/>
  <c r="T63" i="15"/>
  <c r="T60" i="15" s="1"/>
  <c r="U60" i="15"/>
  <c r="U18" i="15"/>
  <c r="T21" i="15"/>
  <c r="T18" i="15" s="1"/>
  <c r="V18" i="15" s="1" a="1"/>
  <c r="V18" i="15" s="1"/>
  <c r="T49" i="15"/>
  <c r="T46" i="15" s="1"/>
  <c r="U46" i="15"/>
  <c r="U81" i="15"/>
  <c r="T84" i="15"/>
  <c r="T81" i="15" s="1"/>
  <c r="W63" i="15" l="1"/>
  <c r="X60" i="15" s="1"/>
  <c r="Y60" i="15" s="1"/>
  <c r="Z60" i="15" s="1"/>
  <c r="W21" i="15"/>
  <c r="X18" i="15" s="1"/>
  <c r="Y18" i="15" s="1"/>
  <c r="Z18" i="15" s="1"/>
  <c r="V60" i="15" a="1"/>
  <c r="V60" i="15" s="1"/>
  <c r="Q59" i="14" l="1"/>
  <c r="Q58" i="14"/>
  <c r="Q57" i="14"/>
  <c r="Q56" i="14"/>
  <c r="Q55" i="14"/>
  <c r="Q54" i="14"/>
  <c r="Q53" i="14"/>
  <c r="R53" i="14" s="1"/>
  <c r="R56" i="14" s="1"/>
  <c r="Q52" i="14"/>
  <c r="Q51" i="14"/>
  <c r="Q50" i="14"/>
  <c r="Q49" i="14"/>
  <c r="Q48" i="14"/>
  <c r="Q47" i="14"/>
  <c r="Q46" i="14"/>
  <c r="R46" i="14" s="1"/>
  <c r="R49" i="14" s="1"/>
  <c r="Q45" i="14"/>
  <c r="Q44" i="14"/>
  <c r="Q43" i="14"/>
  <c r="Q42" i="14"/>
  <c r="Q41" i="14"/>
  <c r="Q40" i="14"/>
  <c r="Q39" i="14"/>
  <c r="R39" i="14" s="1"/>
  <c r="R42" i="14" s="1"/>
  <c r="Q38" i="14"/>
  <c r="Q37" i="14"/>
  <c r="Q36" i="14"/>
  <c r="Q35" i="14"/>
  <c r="Q34" i="14"/>
  <c r="Q33" i="14"/>
  <c r="Q32" i="14"/>
  <c r="R32" i="14" s="1"/>
  <c r="R35" i="14" s="1"/>
  <c r="Q31" i="14"/>
  <c r="Q30" i="14"/>
  <c r="Q29" i="14"/>
  <c r="Q28" i="14"/>
  <c r="Q27" i="14"/>
  <c r="Q26" i="14"/>
  <c r="Q25" i="14"/>
  <c r="R25" i="14" s="1"/>
  <c r="R28" i="14" s="1"/>
  <c r="Q24" i="14"/>
  <c r="Q23" i="14"/>
  <c r="Q22" i="14"/>
  <c r="Q21" i="14"/>
  <c r="Q20" i="14"/>
  <c r="Q19" i="14"/>
  <c r="Q18" i="14"/>
  <c r="R18" i="14" s="1"/>
  <c r="R21" i="14" s="1"/>
  <c r="G18" i="14"/>
  <c r="H18" i="14" s="1"/>
  <c r="U32" i="14" l="1"/>
  <c r="T35" i="14"/>
  <c r="T32" i="14" s="1"/>
  <c r="U25" i="14"/>
  <c r="T28" i="14"/>
  <c r="T25" i="14" s="1"/>
  <c r="U46" i="14"/>
  <c r="T49" i="14"/>
  <c r="T46" i="14" s="1"/>
  <c r="U53" i="14"/>
  <c r="T56" i="14"/>
  <c r="T53" i="14" s="1"/>
  <c r="T21" i="14"/>
  <c r="T18" i="14" s="1"/>
  <c r="U18" i="14"/>
  <c r="U39" i="14"/>
  <c r="T42" i="14"/>
  <c r="T39" i="14" s="1"/>
  <c r="V18" i="14" l="1" a="1"/>
  <c r="V18" i="14" s="1"/>
  <c r="W21" i="14" s="1"/>
  <c r="X18" i="14" s="1"/>
  <c r="Y18" i="14" s="1"/>
  <c r="Z18" i="14" s="1"/>
  <c r="Q97" i="13" l="1"/>
  <c r="Q96" i="13"/>
  <c r="Q95" i="13"/>
  <c r="Q94" i="13"/>
  <c r="Q93" i="13"/>
  <c r="Q92" i="13"/>
  <c r="Q91" i="13"/>
  <c r="R91" i="13" s="1"/>
  <c r="R94" i="13" s="1"/>
  <c r="G91" i="13"/>
  <c r="Q59" i="13"/>
  <c r="Q58" i="13"/>
  <c r="Q57" i="13"/>
  <c r="Q56" i="13"/>
  <c r="Q55" i="13"/>
  <c r="Q54" i="13"/>
  <c r="R53" i="13"/>
  <c r="R56" i="13" s="1"/>
  <c r="Q53" i="13"/>
  <c r="Q52" i="13"/>
  <c r="Q51" i="13"/>
  <c r="Q50" i="13"/>
  <c r="Q49" i="13"/>
  <c r="Q48" i="13"/>
  <c r="Q47" i="13"/>
  <c r="R46" i="13"/>
  <c r="R49" i="13" s="1"/>
  <c r="Q46" i="13"/>
  <c r="Q45" i="13"/>
  <c r="Q44" i="13"/>
  <c r="Q43" i="13"/>
  <c r="Q42" i="13"/>
  <c r="Q41" i="13"/>
  <c r="R39" i="13" s="1"/>
  <c r="R42" i="13" s="1"/>
  <c r="Q40" i="13"/>
  <c r="Q39" i="13"/>
  <c r="Q38" i="13"/>
  <c r="Q37" i="13"/>
  <c r="Q36" i="13"/>
  <c r="Q35" i="13"/>
  <c r="Q34" i="13"/>
  <c r="R32" i="13" s="1"/>
  <c r="R35" i="13" s="1"/>
  <c r="Q33" i="13"/>
  <c r="Q32" i="13"/>
  <c r="Q31" i="13"/>
  <c r="Q30" i="13"/>
  <c r="Q29" i="13"/>
  <c r="Q28" i="13"/>
  <c r="Q27" i="13"/>
  <c r="R25" i="13" s="1"/>
  <c r="R28" i="13" s="1"/>
  <c r="Q26" i="13"/>
  <c r="Q25" i="13"/>
  <c r="Q24" i="13"/>
  <c r="Q23" i="13"/>
  <c r="Q22" i="13"/>
  <c r="Q21" i="13"/>
  <c r="Q20" i="13"/>
  <c r="Q19" i="13"/>
  <c r="Q18" i="13"/>
  <c r="R18" i="13" s="1"/>
  <c r="R21" i="13" s="1"/>
  <c r="H18" i="13"/>
  <c r="G18" i="13"/>
  <c r="T21" i="13" l="1"/>
  <c r="T18" i="13" s="1"/>
  <c r="U18" i="13"/>
  <c r="T28" i="13"/>
  <c r="T25" i="13" s="1"/>
  <c r="U25" i="13"/>
  <c r="T94" i="13"/>
  <c r="T91" i="13" s="1"/>
  <c r="U91" i="13"/>
  <c r="T35" i="13"/>
  <c r="T32" i="13" s="1"/>
  <c r="U32" i="13"/>
  <c r="T49" i="13"/>
  <c r="T46" i="13" s="1"/>
  <c r="U46" i="13"/>
  <c r="T56" i="13"/>
  <c r="T53" i="13" s="1"/>
  <c r="U53" i="13"/>
  <c r="T42" i="13"/>
  <c r="T39" i="13" s="1"/>
  <c r="U39" i="13"/>
  <c r="V18" i="13" l="1" a="1"/>
  <c r="V18" i="13" s="1"/>
  <c r="W21" i="13" l="1"/>
  <c r="X18" i="13" s="1"/>
  <c r="Y18" i="13" s="1"/>
  <c r="Z18" i="13" s="1"/>
  <c r="W94" i="13"/>
  <c r="X91" i="13" s="1"/>
  <c r="Y91" i="13" s="1"/>
  <c r="Z91" i="13" s="1"/>
  <c r="Q31" i="12"/>
  <c r="Q30" i="12"/>
  <c r="Q29" i="12"/>
  <c r="Q28" i="12"/>
  <c r="Q27" i="12"/>
  <c r="Q26" i="12"/>
  <c r="Q25" i="12"/>
  <c r="R25" i="12" s="1"/>
  <c r="R28" i="12" s="1"/>
  <c r="Q24" i="12"/>
  <c r="Q23" i="12"/>
  <c r="Q22" i="12"/>
  <c r="Q21" i="12"/>
  <c r="Q20" i="12"/>
  <c r="Q19" i="12"/>
  <c r="R18" i="12"/>
  <c r="R21" i="12" s="1"/>
  <c r="Q18" i="12"/>
  <c r="G18" i="12"/>
  <c r="H18" i="12" s="1"/>
  <c r="U25" i="12" l="1"/>
  <c r="T28" i="12"/>
  <c r="T25" i="12" s="1"/>
  <c r="T21" i="12"/>
  <c r="T18" i="12" s="1"/>
  <c r="V18" i="12" s="1" a="1"/>
  <c r="V18" i="12" s="1"/>
  <c r="W21" i="12" s="1"/>
  <c r="X18" i="12" s="1"/>
  <c r="Y18" i="12" s="1"/>
  <c r="Z18" i="12" s="1"/>
  <c r="U18" i="12"/>
  <c r="Q79" i="11" l="1"/>
  <c r="Q78" i="11"/>
  <c r="Q77" i="11"/>
  <c r="Q76" i="11"/>
  <c r="Q75" i="11"/>
  <c r="Q74" i="11"/>
  <c r="Q73" i="11"/>
  <c r="R73" i="11" s="1"/>
  <c r="R76" i="11" s="1"/>
  <c r="Q72" i="11"/>
  <c r="Q71" i="11"/>
  <c r="Q70" i="11"/>
  <c r="Q69" i="11"/>
  <c r="Q68" i="11"/>
  <c r="Q67" i="11"/>
  <c r="Q66" i="11"/>
  <c r="R66" i="11" s="1"/>
  <c r="R69" i="11" s="1"/>
  <c r="G66" i="11"/>
  <c r="Q65" i="11"/>
  <c r="Q64" i="11"/>
  <c r="Q63" i="11"/>
  <c r="Q62" i="11"/>
  <c r="Q61" i="11"/>
  <c r="Q60" i="11"/>
  <c r="X59" i="11"/>
  <c r="Y59" i="11" s="1"/>
  <c r="Z59" i="11" s="1"/>
  <c r="Q59" i="11"/>
  <c r="R59" i="11" s="1"/>
  <c r="R62" i="11" s="1"/>
  <c r="G59" i="11"/>
  <c r="Q58" i="11"/>
  <c r="Q57" i="11"/>
  <c r="Q56" i="11"/>
  <c r="Q55" i="11"/>
  <c r="Q54" i="11"/>
  <c r="Q53" i="11"/>
  <c r="R53" i="11" s="1"/>
  <c r="R56" i="11" s="1"/>
  <c r="Q52" i="11"/>
  <c r="Q51" i="11"/>
  <c r="Q50" i="11"/>
  <c r="Q49" i="11"/>
  <c r="Q48" i="11"/>
  <c r="Q47" i="11"/>
  <c r="Q46" i="11"/>
  <c r="R46" i="11" s="1"/>
  <c r="R49" i="11" s="1"/>
  <c r="Q45" i="11"/>
  <c r="Q44" i="11"/>
  <c r="Q43" i="11"/>
  <c r="Q42" i="11"/>
  <c r="Q41" i="11"/>
  <c r="Q40" i="11"/>
  <c r="Q39" i="11"/>
  <c r="R39" i="11" s="1"/>
  <c r="R42" i="11" s="1"/>
  <c r="Q38" i="11"/>
  <c r="Q37" i="11"/>
  <c r="Q36" i="11"/>
  <c r="Q35" i="11"/>
  <c r="Q34" i="11"/>
  <c r="Q33" i="11"/>
  <c r="Q32" i="11"/>
  <c r="R32" i="11" s="1"/>
  <c r="R35" i="11" s="1"/>
  <c r="Q31" i="11"/>
  <c r="Q30" i="11"/>
  <c r="Q29" i="11"/>
  <c r="Q28" i="11"/>
  <c r="Q27" i="11"/>
  <c r="Q26" i="11"/>
  <c r="Q25" i="11"/>
  <c r="R25" i="11" s="1"/>
  <c r="R28" i="11" s="1"/>
  <c r="Q24" i="11"/>
  <c r="Q23" i="11"/>
  <c r="Q22" i="11"/>
  <c r="Q21" i="11"/>
  <c r="Q20" i="11"/>
  <c r="Q19" i="11"/>
  <c r="Q18" i="11"/>
  <c r="R18" i="11" s="1"/>
  <c r="R21" i="11" s="1"/>
  <c r="G18" i="11"/>
  <c r="T69" i="11" l="1"/>
  <c r="T66" i="11" s="1"/>
  <c r="U66" i="11"/>
  <c r="U39" i="11"/>
  <c r="T42" i="11"/>
  <c r="T39" i="11" s="1"/>
  <c r="U32" i="11"/>
  <c r="T35" i="11"/>
  <c r="T32" i="11" s="1"/>
  <c r="T62" i="11"/>
  <c r="T59" i="11" s="1"/>
  <c r="U59" i="11"/>
  <c r="U73" i="11"/>
  <c r="T76" i="11"/>
  <c r="T73" i="11" s="1"/>
  <c r="U25" i="11"/>
  <c r="T28" i="11"/>
  <c r="T25" i="11" s="1"/>
  <c r="U53" i="11"/>
  <c r="T56" i="11"/>
  <c r="T53" i="11" s="1"/>
  <c r="T21" i="11"/>
  <c r="T18" i="11" s="1"/>
  <c r="U18" i="11"/>
  <c r="U46" i="11"/>
  <c r="T49" i="11"/>
  <c r="T46" i="11" s="1"/>
  <c r="V18" i="11" l="1" a="1"/>
  <c r="V18" i="11" s="1"/>
  <c r="Q59" i="10"/>
  <c r="Q58" i="10"/>
  <c r="Q57" i="10"/>
  <c r="Q56" i="10"/>
  <c r="R53" i="10" s="1"/>
  <c r="R56" i="10" s="1"/>
  <c r="Q55" i="10"/>
  <c r="Q54" i="10"/>
  <c r="Q53" i="10"/>
  <c r="Q52" i="10"/>
  <c r="Q51" i="10"/>
  <c r="Q50" i="10"/>
  <c r="Q49" i="10"/>
  <c r="R46" i="10" s="1"/>
  <c r="R49" i="10" s="1"/>
  <c r="Q48" i="10"/>
  <c r="Q47" i="10"/>
  <c r="Q46" i="10"/>
  <c r="Q45" i="10"/>
  <c r="Q44" i="10"/>
  <c r="Q43" i="10"/>
  <c r="Q42" i="10"/>
  <c r="Q41" i="10"/>
  <c r="Q40" i="10"/>
  <c r="Q39" i="10"/>
  <c r="R39" i="10" s="1"/>
  <c r="R42" i="10" s="1"/>
  <c r="Q38" i="10"/>
  <c r="Q37" i="10"/>
  <c r="Q36" i="10"/>
  <c r="Q35" i="10"/>
  <c r="Q34" i="10"/>
  <c r="Q33" i="10"/>
  <c r="Q32" i="10"/>
  <c r="R32" i="10" s="1"/>
  <c r="R35" i="10" s="1"/>
  <c r="Q31" i="10"/>
  <c r="Q30" i="10"/>
  <c r="Q29" i="10"/>
  <c r="Q28" i="10"/>
  <c r="Q27" i="10"/>
  <c r="Q26" i="10"/>
  <c r="Q25" i="10"/>
  <c r="R25" i="10" s="1"/>
  <c r="R28" i="10" s="1"/>
  <c r="Q24" i="10"/>
  <c r="Q23" i="10"/>
  <c r="Q22" i="10"/>
  <c r="Q21" i="10"/>
  <c r="Q20" i="10"/>
  <c r="Q19" i="10"/>
  <c r="R18" i="10"/>
  <c r="R21" i="10" s="1"/>
  <c r="Q18" i="10"/>
  <c r="G18" i="10"/>
  <c r="H18" i="10" s="1"/>
  <c r="W21" i="11" l="1"/>
  <c r="X18" i="11" s="1"/>
  <c r="Y18" i="11" s="1"/>
  <c r="Z18" i="11" s="1"/>
  <c r="W69" i="11"/>
  <c r="X66" i="11" s="1"/>
  <c r="Y66" i="11" s="1"/>
  <c r="Z66" i="11" s="1"/>
  <c r="U32" i="10"/>
  <c r="T35" i="10"/>
  <c r="T32" i="10" s="1"/>
  <c r="U46" i="10"/>
  <c r="T49" i="10"/>
  <c r="T46" i="10" s="1"/>
  <c r="T21" i="10"/>
  <c r="T18" i="10" s="1"/>
  <c r="U18" i="10"/>
  <c r="U53" i="10"/>
  <c r="T56" i="10"/>
  <c r="T53" i="10" s="1"/>
  <c r="U25" i="10"/>
  <c r="T28" i="10"/>
  <c r="T25" i="10" s="1"/>
  <c r="U39" i="10"/>
  <c r="T42" i="10"/>
  <c r="T39" i="10" s="1"/>
  <c r="V18" i="10" l="1" a="1"/>
  <c r="V18" i="10" s="1"/>
  <c r="W21" i="10" s="1"/>
  <c r="X18" i="10" s="1"/>
  <c r="Y18" i="10" s="1"/>
  <c r="Z18" i="10" s="1"/>
  <c r="Q59" i="9"/>
  <c r="R53" i="9" s="1"/>
  <c r="R56" i="9" s="1"/>
  <c r="Q58" i="9"/>
  <c r="Q57" i="9"/>
  <c r="Q56" i="9"/>
  <c r="Q55" i="9"/>
  <c r="Q54" i="9"/>
  <c r="Q53" i="9"/>
  <c r="Q52" i="9"/>
  <c r="R46" i="9" s="1"/>
  <c r="R49" i="9" s="1"/>
  <c r="Q51" i="9"/>
  <c r="Q50" i="9"/>
  <c r="Q49" i="9"/>
  <c r="Q48" i="9"/>
  <c r="Q47" i="9"/>
  <c r="Q46" i="9"/>
  <c r="Q45" i="9"/>
  <c r="R39" i="9" s="1"/>
  <c r="R42" i="9" s="1"/>
  <c r="Q44" i="9"/>
  <c r="Q43" i="9"/>
  <c r="Q42" i="9"/>
  <c r="Q41" i="9"/>
  <c r="Q40" i="9"/>
  <c r="Q39" i="9"/>
  <c r="Q38" i="9"/>
  <c r="R32" i="9" s="1"/>
  <c r="R35" i="9" s="1"/>
  <c r="Q37" i="9"/>
  <c r="Q36" i="9"/>
  <c r="Q35" i="9"/>
  <c r="Q34" i="9"/>
  <c r="Q33" i="9"/>
  <c r="Q32" i="9"/>
  <c r="Q31" i="9"/>
  <c r="R25" i="9" s="1"/>
  <c r="R28" i="9" s="1"/>
  <c r="Q30" i="9"/>
  <c r="Q29" i="9"/>
  <c r="Q28" i="9"/>
  <c r="Q27" i="9"/>
  <c r="Q26" i="9"/>
  <c r="Q25" i="9"/>
  <c r="Q24" i="9"/>
  <c r="Q23" i="9"/>
  <c r="Q22" i="9"/>
  <c r="Q21" i="9"/>
  <c r="Q20" i="9"/>
  <c r="Q19" i="9"/>
  <c r="R18" i="9"/>
  <c r="R21" i="9" s="1"/>
  <c r="Q18" i="9"/>
  <c r="H18" i="9"/>
  <c r="G18" i="9"/>
  <c r="T49" i="9" l="1"/>
  <c r="T46" i="9" s="1"/>
  <c r="U46" i="9"/>
  <c r="T42" i="9"/>
  <c r="T39" i="9" s="1"/>
  <c r="U39" i="9"/>
  <c r="U18" i="9"/>
  <c r="T21" i="9"/>
  <c r="T18" i="9" s="1"/>
  <c r="U32" i="9"/>
  <c r="T35" i="9"/>
  <c r="T32" i="9" s="1"/>
  <c r="U25" i="9"/>
  <c r="T28" i="9"/>
  <c r="T25" i="9" s="1"/>
  <c r="T56" i="9"/>
  <c r="T53" i="9" s="1"/>
  <c r="U53" i="9"/>
  <c r="V18" i="9" l="1" a="1"/>
  <c r="V18" i="9" s="1"/>
  <c r="W21" i="9" s="1"/>
  <c r="X18" i="9" s="1"/>
  <c r="Y18" i="9" s="1"/>
  <c r="Z18" i="9" s="1"/>
  <c r="X25" i="3"/>
  <c r="Q25" i="3"/>
  <c r="Q26" i="3"/>
  <c r="Q27" i="3"/>
  <c r="Q28" i="3"/>
  <c r="Q29" i="3"/>
  <c r="Q30" i="3"/>
  <c r="Q31" i="3"/>
  <c r="Q66" i="3"/>
  <c r="Q65" i="3"/>
  <c r="Q64" i="3"/>
  <c r="Q63" i="3"/>
  <c r="Q62" i="3"/>
  <c r="Q61" i="3"/>
  <c r="Q60" i="3"/>
  <c r="Q59" i="3"/>
  <c r="Q58" i="3"/>
  <c r="Q57" i="3"/>
  <c r="Q56" i="3"/>
  <c r="Q55" i="3"/>
  <c r="Q54" i="3"/>
  <c r="Q53" i="3"/>
  <c r="Q52" i="3"/>
  <c r="Q51" i="3"/>
  <c r="Q50" i="3"/>
  <c r="Q49" i="3"/>
  <c r="Q48" i="3"/>
  <c r="Q47" i="3"/>
  <c r="Q46" i="3"/>
  <c r="G81" i="3"/>
  <c r="Q45" i="3"/>
  <c r="Q44" i="3"/>
  <c r="Q43" i="3"/>
  <c r="Q42" i="3"/>
  <c r="Q41" i="3"/>
  <c r="Q40" i="3"/>
  <c r="Q39" i="3"/>
  <c r="Q38" i="3"/>
  <c r="Q37" i="3"/>
  <c r="Q36" i="3"/>
  <c r="Q35" i="3"/>
  <c r="Q34" i="3"/>
  <c r="Q33" i="3"/>
  <c r="Q32" i="3"/>
  <c r="G60" i="3"/>
  <c r="R25" i="3" l="1"/>
  <c r="R28" i="3" s="1"/>
  <c r="T28" i="3" s="1"/>
  <c r="T25" i="3" s="1"/>
  <c r="R46" i="3"/>
  <c r="R49" i="3" s="1"/>
  <c r="T49" i="3" s="1"/>
  <c r="T46" i="3" s="1"/>
  <c r="R60" i="3"/>
  <c r="R63" i="3" s="1"/>
  <c r="T63" i="3" s="1"/>
  <c r="T60" i="3" s="1"/>
  <c r="R53" i="3"/>
  <c r="R56" i="3" s="1"/>
  <c r="U53" i="3" s="1"/>
  <c r="R39" i="3"/>
  <c r="R42" i="3" s="1"/>
  <c r="U39" i="3" s="1"/>
  <c r="R32" i="3"/>
  <c r="R35" i="3" s="1"/>
  <c r="U32" i="3" s="1"/>
  <c r="Q24" i="3"/>
  <c r="Q23" i="3"/>
  <c r="Q22" i="3"/>
  <c r="Q21" i="3"/>
  <c r="Q20" i="3"/>
  <c r="Q19" i="3"/>
  <c r="Q18" i="3"/>
  <c r="G18" i="3"/>
  <c r="H18" i="3" s="1"/>
  <c r="U46" i="3" l="1"/>
  <c r="U25" i="3"/>
  <c r="U60" i="3"/>
  <c r="T42" i="3"/>
  <c r="T39" i="3" s="1"/>
  <c r="T56" i="3"/>
  <c r="T53" i="3" s="1"/>
  <c r="R18" i="3"/>
  <c r="R21" i="3" s="1"/>
  <c r="U18" i="3" s="1"/>
  <c r="T35" i="3"/>
  <c r="T32" i="3" s="1"/>
  <c r="T21" i="3" l="1"/>
  <c r="T18" i="3" s="1"/>
  <c r="W28" i="3" l="1"/>
  <c r="Y60" i="3" s="1"/>
  <c r="W49" i="3" l="1"/>
  <c r="X46" i="3" s="1"/>
  <c r="Y81" i="3" s="1"/>
  <c r="Z46" i="3" s="1"/>
  <c r="X18" i="3"/>
  <c r="Y18" i="3" s="1"/>
  <c r="Z18" i="3" s="1"/>
</calcChain>
</file>

<file path=xl/sharedStrings.xml><?xml version="1.0" encoding="utf-8"?>
<sst xmlns="http://schemas.openxmlformats.org/spreadsheetml/2006/main" count="2228" uniqueCount="554">
  <si>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</si>
  <si>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</si>
  <si>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</si>
  <si>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</si>
  <si>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</si>
  <si>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</si>
  <si>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</si>
  <si>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</si>
  <si>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</si>
  <si>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</si>
  <si>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</si>
  <si>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</si>
  <si>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</si>
  <si>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</si>
  <si>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</si>
  <si>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</si>
  <si>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</si>
  <si>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</si>
  <si>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</si>
  <si>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</si>
  <si>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</si>
  <si>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</si>
  <si>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</si>
  <si>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</si>
  <si>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</si>
  <si>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</si>
  <si>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</si>
  <si>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</si>
  <si>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</si>
  <si>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</si>
  <si>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</si>
  <si>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</si>
  <si>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</si>
  <si>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</si>
  <si>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</si>
  <si>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</si>
  <si>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</si>
  <si>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</si>
  <si>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</si>
  <si>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</si>
  <si>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</si>
  <si>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</si>
  <si>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</si>
  <si>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</si>
  <si>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</si>
  <si>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</si>
  <si>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</si>
  <si>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</si>
  <si>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</si>
  <si>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</si>
  <si>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</si>
  <si>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</si>
  <si>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family val="2"/>
      </rPr>
      <t>FUERTE</t>
    </r>
    <r>
      <rPr>
        <sz val="11"/>
        <color theme="1"/>
        <rFont val="Calibri"/>
        <family val="2"/>
      </rPr>
      <t xml:space="preserve"> (Siempre se Ejecuta)</t>
    </r>
  </si>
  <si>
    <t>MUY ALTA - MODERADO</t>
  </si>
  <si>
    <r>
      <rPr>
        <b/>
        <sz val="11"/>
        <color theme="1"/>
        <rFont val="Calibri"/>
        <family val="2"/>
      </rPr>
      <t>MODERADO</t>
    </r>
    <r>
      <rPr>
        <sz val="11"/>
        <color theme="1"/>
        <rFont val="Calibri"/>
        <family val="2"/>
      </rPr>
      <t xml:space="preserve"> (Algunas Veces)</t>
    </r>
  </si>
  <si>
    <t>¿SE MATERIALIZO EL RIESGO DURANTE EL PERIODO?</t>
  </si>
  <si>
    <t>MUY ALTA - MAYOR</t>
  </si>
  <si>
    <r>
      <rPr>
        <b/>
        <sz val="11"/>
        <color theme="1"/>
        <rFont val="Calibri"/>
        <family val="2"/>
      </rPr>
      <t>DÉBIL</t>
    </r>
    <r>
      <rPr>
        <sz val="11"/>
        <color theme="1"/>
        <rFont val="Calibri"/>
        <family val="2"/>
      </rPr>
      <t xml:space="preserve"> (No se Ejecuta)</t>
    </r>
  </si>
  <si>
    <t>SI</t>
  </si>
  <si>
    <t>MUY ALTA - CATASTRÓFICO</t>
  </si>
  <si>
    <t>NO</t>
  </si>
  <si>
    <t>CONTROLES</t>
  </si>
  <si>
    <t>DIRECTAMENTE</t>
  </si>
  <si>
    <t>NO DISMINUYE</t>
  </si>
  <si>
    <t>DIRECCIONAMIENTO ESTRATÉGICO</t>
  </si>
  <si>
    <t>CÓDIGO</t>
  </si>
  <si>
    <t>E-DES-FT-020</t>
  </si>
  <si>
    <t>VERSIÓN</t>
  </si>
  <si>
    <t>03</t>
  </si>
  <si>
    <t>MAPA DE RIESGOS DE CORRUPCIÓN</t>
  </si>
  <si>
    <t>PÁGINA</t>
  </si>
  <si>
    <t xml:space="preserve">1 de 1 </t>
  </si>
  <si>
    <t>VIGENTE DESDE</t>
  </si>
  <si>
    <t>FECHA DE ACTUALIZACIÓN</t>
  </si>
  <si>
    <t>PROCESO</t>
  </si>
  <si>
    <t>GESTIÓN DESARROLLO HUMANO</t>
  </si>
  <si>
    <t>OBJETIVO DEL PROCESO</t>
  </si>
  <si>
    <t>Gestionar y administrar el Talento Humano de la Entidad, durante el ciclo de vida del servidor público, a través de actividades correspondientes a la seguridad y salud en el trabajo, el bienestar y la capacitación, para asegurar un equipo de trabajo idóneo que garanticen la efectiva prestación del servicio y la eficiente operación institucional en las diferentes sedes del IDIPRON de acuerdo con la normatividad vigente.</t>
  </si>
  <si>
    <t>ALCANCE DEL PROCESO</t>
  </si>
  <si>
    <t>Inicia con la planeación del talento humano e incluye su vinculación, desarrollo, bienestar, administración, Salud y Seguridad en el trabajo; y culmina con el retiro del mismo, por algunas de las causales definidas en el articulo 2.2.5.2.1 del Decreto 1083 de 2015. Aplica a todos los funcionarios del Instituto y cubre las rutas de análisis de datos, crecimiento, felicidad, calidad y servicio.</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</si>
  <si>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</si>
  <si>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</si>
  <si>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</si>
  <si>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</si>
  <si>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</si>
  <si>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</si>
  <si>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</si>
  <si>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</si>
  <si>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</si>
  <si>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</si>
  <si>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</si>
  <si>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</si>
  <si>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</si>
  <si>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</si>
  <si>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</si>
  <si>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</si>
  <si>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</si>
  <si>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</si>
  <si>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</si>
  <si>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</si>
  <si>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</si>
  <si>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</si>
  <si>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</si>
  <si>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</si>
  <si>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</si>
  <si>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</si>
  <si>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</si>
  <si>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</si>
  <si>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</si>
  <si>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</si>
  <si>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</si>
  <si>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</si>
  <si>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</si>
  <si>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</si>
  <si>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</si>
  <si>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</si>
  <si>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</si>
  <si>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</si>
  <si>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</si>
  <si>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</si>
  <si>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</si>
  <si>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</si>
  <si>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*Solicitud del nivel directivo para vincular un servidor.
*Omitir el cumplimiento de los requisitos del cargo.
*Recibir dádivas para favorecer a un aspirante.
*No acatar las disposiciones legales que existen en materia de nombramiento y publicidad de los actos administrativos</t>
  </si>
  <si>
    <t>Posibilidad de nombramientos y encargos irregulares de servidores que no cumplan con los requisitos mínimos del cargo por parte del nominador, por presiones para favorecer intereses particulares.</t>
  </si>
  <si>
    <t>*Acciones legales 
* Afectaciones presupuestales 
*Desgaste administrativo
* Acciones disciplinarias por parte de Control Disciplinario Interno
* Acciones por entes internos y externos
*Afectación en la prestación del servicio
*Vulneración a los derechos de carrera administrativa
*Reproceso en actividades inherentes a los procedimientos</t>
  </si>
  <si>
    <t>El servidor o contratista encargado por el Gerente de Talento Humano para Carrera Administrativa</t>
  </si>
  <si>
    <t>Cada vez que se genere una nueva vinculación o un encargo</t>
  </si>
  <si>
    <t>Validar los títulos académicos, tarjetas, matrículas y certificaciones laborales presentados por el/la servidor/a, de igual manera verificar el perfil del aspirante conforme al Manual de funciones y competencias laborales de los/as servidores/as del IDIPRON.</t>
  </si>
  <si>
    <t xml:space="preserve">Se solicita a las entidades educativas y empresas mediante oficio o correo electrónico, la validación de los títulos académicos, certificaciones de estudio y certificaciones laborales presentados por el/la servidor/a, de igual manera se verifica el perfil del aspirante conforme al Manual de funciones y competencias laborales de los/as servidores/as del IDIPRON, así como la entrega de la documentación requerida para la posesión requerida en el formato “Verificación de requisitos para la posesión en planta A-GDH-FT-054”. Para el caso de los encargos se hace adicionalmente la revisión de la evaluación de desempeño a través del formato Estudio de Verificación de Requisitos para Otorgamiento de Encargo A-GDH-FT-075
</t>
  </si>
  <si>
    <t>En caso de que se detecte un nombramiento o encargo irregular se procede a informar en primera instancia a la Comisión de Personal del IDIPRON y despúes a la Comisiòn Nacional de Servicio Civil.
Para los empleos de libre nombramiento se debe informar al/la Gerente (a) de Talento Humano.</t>
  </si>
  <si>
    <t>Correos electrónicos u oficios de solicitud a las entidades educativas para la validación de los títulos académicos y/o certificaciones de estudios.
Correos electrónicos u oficios de solicitud a las empresas para la validación de certificaciones laborales.
Documento de verificación de cumplimiento de requisitos de estudio y experiencia de acuerdo con el Manual Específico de Funciones y Competencias Laborales del IDIPRON.
Para todos los nombramientos que ingresen Formato “Verificación de requisitos para la posesión en planta A-GDH-FT-054”.
Para el caso de los encargos, formato Estudio de Verificación de Requisitos para Otorgamiento de Encargo A-GDH-FT-075
Reclamaciones del/la servidor/a (Encargos) y/o proyección de oficios o actos administrativos que correspondan (Libre nombramiento) (cuando aplique)</t>
  </si>
  <si>
    <t>FUERTE (Siempre se Ejecuta)</t>
  </si>
  <si>
    <t xml:space="preserve">*Acudir e informar a la Comisión de Personal, Comisión Nacional del Servicio Civil y la Fiscalía para que se inicien las actuaciones correspondientes.
*Actuación administrativa: reunión entre la Oficina Jurídica, la Gerencia de Talento Humano y la persona involucrada con el fin de que dé claridad a los hechos.
*Remitir el caso a la Oficina de Control Disciplinario Interno 
*Si la decisión no es a favor del involucrado, se debe hacer la revocatoria del acto administrativo del nombramiento de la persona, de acuerdo con la normatividad vigente.
</t>
  </si>
  <si>
    <t>Realizar envío de 3 tips sobre las buenas practicas frente a los nombramientos y encargos dirigida a los directivos y asesores</t>
  </si>
  <si>
    <t>01/01/2025 al 31/12/2025</t>
  </si>
  <si>
    <t xml:space="preserve">Para el primer cuatrimestre se realizaron dieciocho (18) nombramientos discriminados así; Libre Nombramiento y Remoción; tres (3), en Provisionalidad; seis (6) y en Encargo; nueve (9).  
Para cada uno de los nombramientos relacionadas anteriormente, la Gerencia de Talento Humano procedió a: 
1. Solicitar a las entidades educativas y empresas mediante correo electrónico, la validación de los títulos académicos, tarjetas, matrículas y certificaciones laborales presentados por el/la servidor/a. 
2. Se realizó la verificación del perfil del aspirante conforme al Manual de Funciones y Competencias Laborales de los/as servidores/as del IDIPRON para las vinculaciones de LNR y en Provisionalidad. 
Para el caso de los encargos se realizó mediante el formato Estudio de Verificación de Requisitos para Otorgamiento de Encargo A-GDH-FT-075, en el que adicionalmente se hizo la revisión de la evaluación de desempeño laboral. 
3. Se verificó la entrega de la documentación para la posesión requerida en el formato “Verificación de requisitos para la posesión en planta A-GDH-FT-054”. 
Nota. Para el caso del nombramiento en encargo de Yury Vanessa Galindo Parra se realizó equivalencia del título de postgrado, por dos (2) años de experiencia, por lo tanto no se encuentra la verificación de experiencia laboral. 
Para el primer cuatrimestre no se detectaron nombramientos irregulares.  
</t>
  </si>
  <si>
    <t xml:space="preserve">Se realizó envió a los directivos y asesores de la Entidad vía correo electrónico de 6 Tips relacionados con las buenas prácticas frente a los nombramientos y encargos, así: 
03 de marzo de 2025, Tips 1, 2 y 3
05 de marzo de 2025, Tips 4 y 5
07 de marzo de 2025, Tips 6. 
</t>
  </si>
  <si>
    <t xml:space="preserve">Para el caso del nombramiento en encargo de Yury Vanessa Galindo Parra se realizó equivalencia del título de postgrado, por dos (2) años de experiencia, por lo tanto no se encuentra la verificación de experiencia laboral. </t>
  </si>
  <si>
    <t>No. De columnas en la matriz de riesgo que se desplaza en el eje de la probabilidad.</t>
  </si>
  <si>
    <t>PRODUCTO O REGISTRO QUE QUEDA DE LA EJECUCIÓN DE LAS ACCIONES PARA FORTALECER EL RIESGO</t>
  </si>
  <si>
    <t>Correo Electrónico con envío de pieza comunicacional</t>
  </si>
  <si>
    <t>ADECUADO</t>
  </si>
  <si>
    <t>COMPLETA</t>
  </si>
  <si>
    <t>Vr. 02; 13/03/2024</t>
  </si>
  <si>
    <t>1. Manipulación indebida de las claves de la base de datos de los responsables de Nómina por otros funcionarios tanto de la Gerencia de Talento Humano como de la Oficina de las TIC.
2. Debilidad en los controles para las claves de la base de datos nómina.
3. Divulgación de la clave de acceso de la base de datos de los responsables de Nómina.</t>
  </si>
  <si>
    <t>Posibilidad de uso inapropiado de la información de la base de datos de la Nómina del Instituto por parte de los funcionarios o contratistas que tienen acceso al aplicativo, para beneficio propio o de  particulares.</t>
  </si>
  <si>
    <t>1. Modificación de la información confidencial de los/as funcionarios/as de planta.
2. Realizar pagos indebidos que favorezcan al/a funcionario/a o algún tercero</t>
  </si>
  <si>
    <t xml:space="preserve">Los servidores y contratistas de Nómina y Liquidaciones
</t>
  </si>
  <si>
    <t>Cuatrimestral</t>
  </si>
  <si>
    <t>Verificar que cada persona que tiene acceso al aplicativo SYSMAN Nómina, cuente con usuario y contraseña y que se encuentre autorizado por parte de la Gerencia</t>
  </si>
  <si>
    <t>Cuando la gerencia de talento humano, autoriza que se le asigne usuario y contraseña, la persona de nómina que tenga el rol de asignar los permisos, y de igual manera inhabilita a los usuarios que ya no trabajan en el proceso</t>
  </si>
  <si>
    <t>En el caso de que se detecte un error en el permiso de acceso al aplicativo SYSMAN Nómina, se solicita nuevamente realizar los ajustes que correspondan a la persona que tiene el rol de modificaciones en nómina.</t>
  </si>
  <si>
    <t xml:space="preserve">Captura de pantalla de los usuarios que tienen usuario y contraseña
Correos electrónicos </t>
  </si>
  <si>
    <t xml:space="preserve">
1. Informar a la Oficina de Control Disciplinario Interno para que inicie el proceso de investigación
2. En el caso de que el riesgo se materialice con un contratista, se le informa al supervisor del contrato, para la toma de acciones</t>
  </si>
  <si>
    <t xml:space="preserve">Realizar una sensibilización al grupo de Gestión Nómina, en el que se recuerde el manejo correcto del aplicativo de nómina </t>
  </si>
  <si>
    <t>01/01/2025 al 31/03/2025</t>
  </si>
  <si>
    <t>1. Cada persona con acceso al aplicativo de nómina generó captura de pantalla del ingreso.
Durante el primer cuatrimestre no fue requerido autorización para ingreso de nuevos usuarios</t>
  </si>
  <si>
    <t>1. El día 29 de abril se realizó la sensibilizacion al Grupo de Gestión Nomina, mediante la cual se recordo el manejo correcto del aplicativo de nómina</t>
  </si>
  <si>
    <t>Listado de asistencia / Capturas de pantalla de la sensibilización</t>
  </si>
  <si>
    <t xml:space="preserve">Gerencia de Talento humano </t>
  </si>
  <si>
    <t>Cada vez que se requiera otorgar un permiso a un nuevo usuario</t>
  </si>
  <si>
    <t>Verificar que la persona contratista / funcionario que acceda al aplicativo, tenga los permisos asignados</t>
  </si>
  <si>
    <t>Se verifica que en el aplicativo se encuentre cargada la información de la persona autorizada: usuario, contraseña o clave, nombre e identificación y el perfil en el aplicativo</t>
  </si>
  <si>
    <t xml:space="preserve">En caso que el funcionario o contratista no pueda acceder al aplicativo, solicitará la revisión  de la información cargada a Gestión nómina </t>
  </si>
  <si>
    <t xml:space="preserve">Consulta del aplicativo donde se evidencia el acceso de los usuarios.
Correo electrónico ( cuando aplique) </t>
  </si>
  <si>
    <t xml:space="preserve">2. Del aplicativo de Sysman nómina se generó una consulta mediante la cual se evidencia los usuarios que tienen acceso al aplicativo de acuerdo al código:
0 no tiene acceso
8 Tiene acceso y modificación de algunas variables
9 Tiene acceso  a todas las variables y puede liquidar
</t>
  </si>
  <si>
    <t>El funcionario delegado para la gestion nómina</t>
  </si>
  <si>
    <t xml:space="preserve">Cada vez que se detecte la manipulación indebida de la información </t>
  </si>
  <si>
    <t>Verificar que la información sensible de nómina no se haya modificado o afectada su liquidación</t>
  </si>
  <si>
    <t>Cuando se detecte manipulación de la  información sensible se procede a informar a la  Gerencia de Talento Humano y se solicita a la  Oficina se  TICS la trazabilidad de la informaciòn alterada.</t>
  </si>
  <si>
    <t>Cuando se evidencia la manipulación indebida y no autorizada, se procede a comparar la base actual con el back up conservado por las TICS y se realizan los ajustes correspondientes.</t>
  </si>
  <si>
    <t xml:space="preserve">Copia resumen de nómina validado.
Correo electrónico a la Gerencia de Talento Humano y Oficina de TICS ( Cuando aplique)
</t>
  </si>
  <si>
    <t xml:space="preserve">3. En el primer cuatrimestre no se detectó una manipulación indebida de la información </t>
  </si>
  <si>
    <t>Ninguna</t>
  </si>
  <si>
    <t>1. Debilidad en el seguimiento a las obligaciones contractuales del contratista.
2. Que la ficha técnica y los estudios previos no cuenten con los criterios claros frente a la calidad que se requiere en cada una de los contratos</t>
  </si>
  <si>
    <t>Posibilidad de pago por servicios de capacitación, bienestar y servicios o bienes de salud y seguridad en el trabajo  omitiendo por parte del supervisor del contrato, la verificación en el cumplimiento de las obligaciones establecidas en los contratos de prestación de servicios con personas jurídicas para beneficio propio o de un tercero.</t>
  </si>
  <si>
    <t>1. Servicios de capacitación, bienestar, o de SST débiles o mal ejecutados
2. Desaprovechamiento de los recursos.
3. Fragilidad en el fortalecimiento de las competencias laborales y comportamentales de los servidores públicos
4. Insatisfacción de los/las funcionarios/as públicos</t>
  </si>
  <si>
    <t>CAPACITACIÓN
Los servidores y contratistas responsables  de Capacitación</t>
  </si>
  <si>
    <t>En cada de capacitación contratada</t>
  </si>
  <si>
    <t>Revisar el cumplimiento de las obligaciones establecidas en el contrato</t>
  </si>
  <si>
    <t>Se verifica que lo contenido en las obligaciones establecidas en el contrato, se brinde por parte del contratista en términos de calidad y oportunidad</t>
  </si>
  <si>
    <t>En caso de identificar el incumplimiento de las obligaciones contractuales, se detiene el pago del contrato, y se informa al proceso de Gestión Contractual</t>
  </si>
  <si>
    <t>Informe de supervisión contractual de bienes y servicios A-GCO-FT-052
Correo electrónico haciendo la solicitud de ajustes o la ejecución puntual del contrato ( Cuando aplique)</t>
  </si>
  <si>
    <t>1.Informar a la Gerencia de Talento Humano para que inicie el proceso de investigaciòn
2. Informar a la Oficina de Control Disciplinario Interno para que inicie el proceso de investigaciòn
3. Informar al proceso de Gestión Contractual para que tomen las acciones que haya lugar</t>
  </si>
  <si>
    <t xml:space="preserve">Realizar una reunión al inicio de cada contrato en donde se socialice el procedimiento para la presentación de las cuentas de cobro y lectura de cada obligación y el producto por cada una de ellas.
</t>
  </si>
  <si>
    <t>01/ 01/2025 al 31/12/2025</t>
  </si>
  <si>
    <t xml:space="preserve">
Durante el primer cuatrimestre se está en el proceso precontractual para la ejecución de los procesos de formación que se realizarán mediante contrato de prestación de servicios, por lo anterior el control no se ha ejecutado. </t>
  </si>
  <si>
    <t>La acción de fortalecimiento se realizará una vez se firme el contrato y se pueda llevar a cabo reunión con el contratista para la socialización del procedimiento para la presentación de las cuentas de cobro.</t>
  </si>
  <si>
    <t>Acta de reunión / Lista de asistencia</t>
  </si>
  <si>
    <t>BIENESTAR 
Los servidores y contratistas responsables de Bienestar</t>
  </si>
  <si>
    <t>En  cada una de las actividades de bienestar ejecutadas mediante contrato</t>
  </si>
  <si>
    <t>Verificar cumplimiento de las obligaciones establecidas en el contrato</t>
  </si>
  <si>
    <t>Se verifica que lo contenido en las obligaciones establecidas en el contrato, se brinde por parte del contratista en términos de cantidad, calidad y oportunidad</t>
  </si>
  <si>
    <t xml:space="preserve">
Durante el primer cuatrimestre se está en el proceso precontractual para la ejecución de las actividades  que se realizarán mediante contrato de prestación de servicios, por lo anterior el control no se ha ejecutado. 
</t>
  </si>
  <si>
    <t xml:space="preserve">BIENESTAR, CAPACITACION Y SEGURIDAD Y SALUD EN EL TRABAJO:
Supervisores y/o apoyos a la supervisión del contrato </t>
  </si>
  <si>
    <t xml:space="preserve">
Cada vez que se tramita un pago </t>
  </si>
  <si>
    <t xml:space="preserve">Verificar la información contenida en el formato A-GCO-FT-052 Informe de Supervisión Contrato de Bienes y Servicios de cada una de las obligaciones contractuales contra las evidencias aportadas correspondientes a los servicios a cancelar. </t>
  </si>
  <si>
    <t>Se verifica el correcto diligenciamiento del formato A-GCO-FT-052 Informe de Supervisión Contrato de Bienes y Servicios  y se valida que cada una de las obligaciones cuente los soportes de ejecución de las mismas</t>
  </si>
  <si>
    <t xml:space="preserve">En caso de que se detecten inconsistencias en las evidencias o los servicios a cancelar, se realiza la devolución al proveedor para que subsane las inconsistencias.  </t>
  </si>
  <si>
    <t>A-GCO-FT-052 Informe de Supervisión Contrato de Bienes y Servicios 
Correo electrónico solicitando el subsane de las inconsistencias (Cuando aplique)</t>
  </si>
  <si>
    <t xml:space="preserve">Seguridad y Salud en el Trabajo 
1.En el mes de diciembre de 2024  se suscribió el contrato 3299 de 2024 con el contratista MANPOWER CIS, el cual se dio inicio en el mes de enero de 2025.
En el mes de abril se realizó un único pago correspondientes a los servicio prestados de los meses de enero a marzo de 2025 siendo el único pago realizado por la adquisición de la señalización de emergencia de la entidad, radicados a la Gerencia financiera con el formato A-GCO-FT-052 Informe de Supervisión Contrato de Bienes y Servicios firmados.
2. En el primer cuatrimestre de la vigencia 2025 se realizaron dos pagos correspondientes al contrato N° 3254 de 2024 con la empresa Vertical Protección contra Caídas, los pagos se radicaron a la Gerencia financiera con el formato A-GCO-FT-052 Informe de Supervisión Contrato de Bienes y Servicios firmados de acuerdo con los servicios prestados.
3. En el primer cuatrimestre de la vigencia 2025 se realizaron dos pagos correspondientes al contrato N° 2686 de 2024 con la empresa Reyvelt Medicina especializada, los pagos se radicaron a la Gerencia financiera con el formato A-GCO-FT-052 Informe de Supervisión Contrato de Bienes y Servicios firmados de acuerdo con los servicios prestados.
Para ninguno de los pagos se han detectado inconsistencias en las evidencias o los servicios a cancelar, por lo anterior, no se ha realizado la devolución al proveedor. 
</t>
  </si>
  <si>
    <t xml:space="preserve">1. Se realizó la reunión inicial con el proveedor MANPOWER CIS el 14 de enero de 2025 en la cual uno de los puntos a tratar fue la socializaron los documentos correspondientes para el trámite de los pagos de facturas ante la Gerencia Financiera de la Entidad y el formato A-GCO-FT-052 Informe de Supervisión Contrato de Bienes y Servicios.
2. Se realizó la reunión inicial con el proveedor SUPERIOR DE DOTACIONES el 09 de enero de 2025 en la cual uno de los puntos a tratar fue la socializaron los documentos correspondientes para el trámite de los pagos de facturas ante la Gerencia Financiera de la Entidad y el formato A-GCO-FT-052 Informe de Supervisión Contrato de Bienes y Servicios.
</t>
  </si>
  <si>
    <t>FUERTE</t>
  </si>
  <si>
    <r>
      <t xml:space="preserve">13/05/2025
</t>
    </r>
    <r>
      <rPr>
        <u/>
        <sz val="12"/>
        <color rgb="FF000000"/>
        <rFont val="Times New Roman"/>
        <family val="1"/>
      </rPr>
      <t>Control 1:</t>
    </r>
    <r>
      <rPr>
        <sz val="12"/>
        <color rgb="FF000000"/>
        <rFont val="Times New Roman"/>
        <family val="1"/>
      </rPr>
      <t xml:space="preserve">  De acuerdo a las evidencias aportadas por el proceso; se identifica que los soportes de los dieciocho (18) nombramientos  realizados en el primer cuatrimestre de la vigencia 2025, en los diferentes tipos de nombramientos (encargos, provisionales y libre nombramiento y remoción), dan cumplimiento con  los parámetros definidos en el control.
Se identifico que estos nombramientos realizados cuentan con los correos de solicitud de verificación tanto en lo que se refiere con la formación académica como en la experiencia laboral. También se evidencia la verificación del perfil  de los aspirantes confome al Manual de funciones ycompetencias laborales de los/as servidores/as del IDIPRON.
Así mismo, se cuenta con el protocolo de verificación de requisitos realizada en los formatos que se encuentran definidos por el proceso, para la posesión en planta como para el otorgamiento de encargo; según  lo establecido en el control.
</t>
    </r>
    <r>
      <rPr>
        <u/>
        <sz val="12"/>
        <color rgb="FF000000"/>
        <rFont val="Times New Roman"/>
        <family val="1"/>
      </rPr>
      <t>Acciones de fortalecimiento:</t>
    </r>
    <r>
      <rPr>
        <sz val="12"/>
        <color rgb="FF000000"/>
        <rFont val="Times New Roman"/>
        <family val="1"/>
      </rPr>
      <t xml:space="preserve"> 
La acción de fortalecimiento propuesta por el proceso, se realizó en el primer cuatrimestre; dando asi cumplimiento a su ejecución. 
Para este periodo NO se materializo el riesgo.</t>
    </r>
  </si>
  <si>
    <r>
      <rPr>
        <b/>
        <sz val="12"/>
        <color rgb="FF000000"/>
        <rFont val="Times New Roman"/>
        <family val="1"/>
      </rPr>
      <t xml:space="preserve">CONTROL 1 </t>
    </r>
    <r>
      <rPr>
        <sz val="12"/>
        <color rgb="FF000000"/>
        <rFont val="Times New Roman"/>
        <family val="1"/>
      </rPr>
      <t xml:space="preserve">
se evidenció la ejecución de la actividad de control
</t>
    </r>
    <r>
      <rPr>
        <b/>
        <sz val="12"/>
        <color rgb="FF000000"/>
        <rFont val="Times New Roman"/>
        <family val="1"/>
      </rPr>
      <t xml:space="preserve">ACCIONES PARA EL FORTALECIMIENTO DEL CONTROL </t>
    </r>
    <r>
      <rPr>
        <sz val="12"/>
        <color rgb="FF000000"/>
        <rFont val="Times New Roman"/>
        <family val="1"/>
      </rPr>
      <t xml:space="preserve">
Se evidencio que la acción de fortalecimiento se ejecutó en el periodo evaluado encontrándose soportado el cumplimiento a su ejecución.
</t>
    </r>
    <r>
      <rPr>
        <b/>
        <sz val="12"/>
        <color rgb="FF000000"/>
        <rFont val="Times New Roman"/>
        <family val="1"/>
      </rPr>
      <t>NO SE HA MATERIALIZADO EL RIESGO</t>
    </r>
  </si>
  <si>
    <r>
      <t xml:space="preserve">09/05/2025
</t>
    </r>
    <r>
      <rPr>
        <u/>
        <sz val="12"/>
        <color rgb="FF000000"/>
        <rFont val="Times New Roman"/>
        <family val="1"/>
      </rPr>
      <t>Control 1:</t>
    </r>
    <r>
      <rPr>
        <sz val="12"/>
        <color rgb="FF000000"/>
        <rFont val="Times New Roman"/>
        <family val="1"/>
      </rPr>
      <t xml:space="preserve"> Se identifica de acuerdo a la evidencia aportada para este seguimiento, la captura de pantalla de cinco(5) personas que cuentan con usuario y clave de acceso para el ingreso al módulo SYSMAN Nómina. 
</t>
    </r>
    <r>
      <rPr>
        <u/>
        <sz val="12"/>
        <color rgb="FF000000"/>
        <rFont val="Times New Roman"/>
        <family val="1"/>
      </rPr>
      <t xml:space="preserve">Acciones de fortalecimiento: 
</t>
    </r>
    <r>
      <rPr>
        <sz val="12"/>
        <color rgb="FF000000"/>
        <rFont val="Times New Roman"/>
        <family val="1"/>
      </rPr>
      <t xml:space="preserve">
El proceso presenta evidencia de seguimiento con fecha 29 de abril de 2025,dando así cumplimiento a la acción establecida de realizar una sensibilización al grupo de Gestión Nómina, en el que se recuerde el manejo correcto del aplicativo de nómina 
Para este periodo NO se materializo el riesgo.
</t>
    </r>
  </si>
  <si>
    <r>
      <rPr>
        <b/>
        <sz val="12"/>
        <color rgb="FF000000"/>
        <rFont val="Times New Roman"/>
        <family val="1"/>
      </rPr>
      <t xml:space="preserve">CONTROL 1 </t>
    </r>
    <r>
      <rPr>
        <sz val="12"/>
        <color rgb="FF000000"/>
        <rFont val="Times New Roman"/>
        <family val="1"/>
      </rPr>
      <t xml:space="preserve">
se evidenció la ejecución de la actividad de control.
</t>
    </r>
    <r>
      <rPr>
        <b/>
        <sz val="12"/>
        <color rgb="FF000000"/>
        <rFont val="Times New Roman"/>
        <family val="1"/>
      </rPr>
      <t xml:space="preserve">
ACCIONES PARA EL FORTALECIMIENTO DEL CONTROL 
</t>
    </r>
    <r>
      <rPr>
        <sz val="12"/>
        <color rgb="FF000000"/>
        <rFont val="Times New Roman"/>
        <family val="1"/>
      </rPr>
      <t xml:space="preserve">Se evidencio que la acción de fortalecimiento propuesta se ejecutó en el periodo evaluado encontrándose soportado el cumplimiento, se presentó evidencia de seguimiento con fecha del día veintinueve (29) de abril de 2025, dando así cumplimiento a la acción establecida, se aportó:
1.1	Listado asistencia socialización aplicativo SYSMAN (documento excel)
1.2	Socialización de aplicativo SYSMAN (Presentación de PowerPoint). 
1.3	 Capturas de pantalla- Socialización ingreso aplicativo SYSMAN NOMINA (Documento Word) 
</t>
    </r>
    <r>
      <rPr>
        <b/>
        <sz val="12"/>
        <color rgb="FF000000"/>
        <rFont val="Times New Roman"/>
        <family val="1"/>
      </rPr>
      <t xml:space="preserve">
NO SE HA MATERIALIZADO EL RIESGO</t>
    </r>
  </si>
  <si>
    <r>
      <t xml:space="preserve">09/05/2025
</t>
    </r>
    <r>
      <rPr>
        <u/>
        <sz val="12"/>
        <color rgb="FF000000"/>
        <rFont val="Times New Roman"/>
        <family val="1"/>
      </rPr>
      <t>Control 2:</t>
    </r>
    <r>
      <rPr>
        <sz val="12"/>
        <color rgb="FF000000"/>
        <rFont val="Times New Roman"/>
        <family val="1"/>
      </rPr>
      <t xml:space="preserve"> El proceso aporta evidencia para este seguimiento de captura de pantalla, donde se encuentra relacionada la información de las personas autorizadas con usuario, contraseña o clave, nombre e identificación y el perfil en el aplicativo.
Para este periodo NO se materializo el riesgo.
</t>
    </r>
  </si>
  <si>
    <r>
      <rPr>
        <b/>
        <sz val="12"/>
        <color rgb="FF000000"/>
        <rFont val="Times New Roman"/>
        <family val="1"/>
      </rPr>
      <t>CONTROL 2</t>
    </r>
    <r>
      <rPr>
        <sz val="12"/>
        <color rgb="FF000000"/>
        <rFont val="Times New Roman"/>
        <family val="1"/>
      </rPr>
      <t xml:space="preserve">
se evidenció la ejecución de la actividad de control.
</t>
    </r>
    <r>
      <rPr>
        <b/>
        <sz val="12"/>
        <color rgb="FF000000"/>
        <rFont val="Times New Roman"/>
        <family val="1"/>
      </rPr>
      <t xml:space="preserve">
ACCIONES PARA EL FORTALECIMIENTO DEL CONTROL 
</t>
    </r>
    <r>
      <rPr>
        <sz val="12"/>
        <color rgb="FF000000"/>
        <rFont val="Times New Roman"/>
        <family val="1"/>
      </rPr>
      <t xml:space="preserve">El control no cuenta con acciones a implementar para el fortalecimiento.
</t>
    </r>
    <r>
      <rPr>
        <b/>
        <sz val="12"/>
        <color rgb="FF000000"/>
        <rFont val="Times New Roman"/>
        <family val="1"/>
      </rPr>
      <t xml:space="preserve">
NO SE HA MATERIALIZADO EL RIESGO</t>
    </r>
  </si>
  <si>
    <r>
      <t xml:space="preserve">09/05/2025
</t>
    </r>
    <r>
      <rPr>
        <u/>
        <sz val="12"/>
        <color rgb="FF000000"/>
        <rFont val="Times New Roman"/>
        <family val="1"/>
      </rPr>
      <t>Control 3</t>
    </r>
    <r>
      <rPr>
        <sz val="12"/>
        <color rgb="FF000000"/>
        <rFont val="Times New Roman"/>
        <family val="1"/>
      </rPr>
      <t xml:space="preserve">:  Se evidencia de acuerdo a los soportes presentados la formalización de la información sensible sin detectar  manipulación de la  misma.
Para este periodo NO se materializo el riesgo.
</t>
    </r>
  </si>
  <si>
    <r>
      <rPr>
        <b/>
        <sz val="12"/>
        <color rgb="FF000000"/>
        <rFont val="Times New Roman"/>
        <family val="1"/>
      </rPr>
      <t>CONTROL 3</t>
    </r>
    <r>
      <rPr>
        <sz val="12"/>
        <color rgb="FF000000"/>
        <rFont val="Times New Roman"/>
        <family val="1"/>
      </rPr>
      <t xml:space="preserve">
Se evidenció la ejecución de la actividad de control.
</t>
    </r>
    <r>
      <rPr>
        <b/>
        <sz val="12"/>
        <color rgb="FF000000"/>
        <rFont val="Times New Roman"/>
        <family val="1"/>
      </rPr>
      <t>ACCIONES PARA EL FORTALECIMIENTO DEL CONTROL</t>
    </r>
    <r>
      <rPr>
        <sz val="12"/>
        <color rgb="FF000000"/>
        <rFont val="Times New Roman"/>
        <family val="1"/>
      </rPr>
      <t xml:space="preserve"> 
El control no cuenta con acciones a implementar para el fortalecimiento.
</t>
    </r>
    <r>
      <rPr>
        <b/>
        <sz val="12"/>
        <color rgb="FF000000"/>
        <rFont val="Times New Roman"/>
        <family val="1"/>
      </rPr>
      <t>NO SE HA MATERIALIZADO EL RIESGO</t>
    </r>
  </si>
  <si>
    <r>
      <t xml:space="preserve">09/05/2025
</t>
    </r>
    <r>
      <rPr>
        <u/>
        <sz val="12"/>
        <color rgb="FF000000"/>
        <rFont val="Times New Roman"/>
        <family val="1"/>
      </rPr>
      <t>Control 1</t>
    </r>
    <r>
      <rPr>
        <sz val="12"/>
        <color rgb="FF000000"/>
        <rFont val="Times New Roman"/>
        <family val="1"/>
      </rPr>
      <t xml:space="preserve">: De acuerdo a lo reportado por parte del proceso; el contrato se encuentra en etapa precontractual, por lo cual no se presenta seguimiento al control
</t>
    </r>
    <r>
      <rPr>
        <u/>
        <sz val="12"/>
        <color rgb="FF000000"/>
        <rFont val="Times New Roman"/>
        <family val="1"/>
      </rPr>
      <t xml:space="preserve">Acciones de fortalecimiento: 
</t>
    </r>
    <r>
      <rPr>
        <sz val="12"/>
        <color rgb="FF000000"/>
        <rFont val="Times New Roman"/>
        <family val="1"/>
      </rPr>
      <t xml:space="preserve">
No se reporta acciones de fortalecimiento por la no ejecución del control para este seguimiento.
Para este periodo NO se materializo el riesgo.
</t>
    </r>
  </si>
  <si>
    <r>
      <rPr>
        <b/>
        <sz val="12"/>
        <color theme="1"/>
        <rFont val="Times New Roman"/>
        <family val="1"/>
      </rPr>
      <t>CONTROL 1</t>
    </r>
    <r>
      <rPr>
        <sz val="12"/>
        <color theme="1"/>
        <rFont val="Times New Roman"/>
        <family val="1"/>
      </rPr>
      <t xml:space="preserve">
Se reportó que durante este periodo no se dio aplicación a la actividad de control (El proceso se encuentra en etapa precontractual. 
</t>
    </r>
    <r>
      <rPr>
        <b/>
        <sz val="12"/>
        <color theme="1"/>
        <rFont val="Times New Roman"/>
        <family val="1"/>
      </rPr>
      <t xml:space="preserve">ACCIONES PARA EL FORTALECIMIENTO DEL CONTROL </t>
    </r>
    <r>
      <rPr>
        <sz val="12"/>
        <color theme="1"/>
        <rFont val="Times New Roman"/>
        <family val="1"/>
      </rPr>
      <t xml:space="preserve">
Se reportó que durante este periodo no se ejecutaron acciones para el fortalecimiento por no ejecución  del control, se enuncio que el proceso se encuentra en etapa precontractual. 
</t>
    </r>
    <r>
      <rPr>
        <b/>
        <sz val="12"/>
        <color theme="1"/>
        <rFont val="Times New Roman"/>
        <family val="1"/>
      </rPr>
      <t>NO SE HA MATERIALIZADO EL RIESGO</t>
    </r>
  </si>
  <si>
    <r>
      <t xml:space="preserve">09/05/2025
</t>
    </r>
    <r>
      <rPr>
        <u/>
        <sz val="12"/>
        <color rgb="FF000000"/>
        <rFont val="Times New Roman"/>
        <family val="1"/>
      </rPr>
      <t>Control 2</t>
    </r>
    <r>
      <rPr>
        <sz val="12"/>
        <color rgb="FF000000"/>
        <rFont val="Times New Roman"/>
        <family val="1"/>
      </rPr>
      <t xml:space="preserve">: De acuerdo a lo reportado por parte del proceso; el contrato se encuentra en etapa precontractual, por lo cual no se presenta seguimiento al control
</t>
    </r>
    <r>
      <rPr>
        <u/>
        <sz val="12"/>
        <color rgb="FF000000"/>
        <rFont val="Times New Roman"/>
        <family val="1"/>
      </rPr>
      <t xml:space="preserve">Acciones de fortalecimiento: 
</t>
    </r>
    <r>
      <rPr>
        <sz val="12"/>
        <color rgb="FF000000"/>
        <rFont val="Times New Roman"/>
        <family val="1"/>
      </rPr>
      <t xml:space="preserve">
No se reporta acciones de fortalecimiento por la no ejecución del control para este seguimiento.
Para este periodo NO se materializo el riesgo.
</t>
    </r>
  </si>
  <si>
    <r>
      <rPr>
        <b/>
        <sz val="12"/>
        <color theme="1"/>
        <rFont val="Times New Roman"/>
        <family val="1"/>
      </rPr>
      <t>CONTROL 2</t>
    </r>
    <r>
      <rPr>
        <sz val="12"/>
        <color theme="1"/>
        <rFont val="Times New Roman"/>
        <family val="1"/>
      </rPr>
      <t xml:space="preserve">
Se reportó que durante este periodo no se dio aplicación a la actividad de control (El proceso se encuentra en etapa precontractual. 
</t>
    </r>
    <r>
      <rPr>
        <b/>
        <sz val="12"/>
        <color theme="1"/>
        <rFont val="Times New Roman"/>
        <family val="1"/>
      </rPr>
      <t xml:space="preserve">ACCIONES PARA EL FORTALECIMIENTO DEL CONTROL </t>
    </r>
    <r>
      <rPr>
        <sz val="12"/>
        <color theme="1"/>
        <rFont val="Times New Roman"/>
        <family val="1"/>
      </rPr>
      <t xml:space="preserve">
Se reportó que durante este periodo no se ejecutaron acciones para el fortalecimiento por no ejecución  del control, se enuncio que el proceso se encuentra en etapa precontractual. 
</t>
    </r>
    <r>
      <rPr>
        <b/>
        <sz val="12"/>
        <color theme="1"/>
        <rFont val="Times New Roman"/>
        <family val="1"/>
      </rPr>
      <t xml:space="preserve">
NO SE HA MATERIALIZADO EL RIESGO</t>
    </r>
  </si>
  <si>
    <r>
      <t xml:space="preserve">09/05/2025
</t>
    </r>
    <r>
      <rPr>
        <u/>
        <sz val="12"/>
        <color rgb="FF000000"/>
        <rFont val="Times New Roman"/>
        <family val="1"/>
      </rPr>
      <t>Control 3</t>
    </r>
    <r>
      <rPr>
        <sz val="12"/>
        <color rgb="FF000000"/>
        <rFont val="Times New Roman"/>
        <family val="1"/>
      </rPr>
      <t xml:space="preserve">:  De acuerdo a las evidencias  aportadas por el proceso, se observa por parte de los supervisores y/o apoyos a la supervisión de los contratos, la verificación de la información relacionada en el formato A-GCO-FT-052 versus las obligaciones contractuales de los contratos. Asi mismo las demás evidencias aportadas que conllevan al cumplimiento en la prestación  de los servicios por parte de los diferentes proveedores. 
</t>
    </r>
    <r>
      <rPr>
        <u/>
        <sz val="12"/>
        <color rgb="FF000000"/>
        <rFont val="Times New Roman"/>
        <family val="1"/>
      </rPr>
      <t xml:space="preserve">Acciones de fortalecimiento: 
</t>
    </r>
    <r>
      <rPr>
        <sz val="12"/>
        <color rgb="FF000000"/>
        <rFont val="Times New Roman"/>
        <family val="1"/>
      </rPr>
      <t xml:space="preserve">
Se evidenció el cumplimiento de la acción de fortalecimiento propuesta por el proceso, ya que se viene realizando reuniones de socialización con proveedores para el trámite de los pagos de factuas antes la Gerecia Finaciera de la netidad y el fomato A-GCO-FT-052 Informe de Supervisión Contrato de Bienes y Servicios.
Para este periodo NO se materializo el riesgo.
</t>
    </r>
  </si>
  <si>
    <r>
      <rPr>
        <b/>
        <sz val="12"/>
        <color theme="1"/>
        <rFont val="Times New Roman"/>
        <family val="1"/>
      </rPr>
      <t>CONTROL 3</t>
    </r>
    <r>
      <rPr>
        <sz val="12"/>
        <color theme="1"/>
        <rFont val="Times New Roman"/>
        <family val="1"/>
      </rPr>
      <t xml:space="preserve">
se evidenció la ejecución de la actividad de control.
</t>
    </r>
    <r>
      <rPr>
        <b/>
        <sz val="12"/>
        <color theme="1"/>
        <rFont val="Times New Roman"/>
        <family val="1"/>
      </rPr>
      <t xml:space="preserve">
ACCIONES PARA EL FORTALECIMIENTO DEL CONTROL 
</t>
    </r>
    <r>
      <rPr>
        <sz val="12"/>
        <color theme="1"/>
        <rFont val="Times New Roman"/>
        <family val="1"/>
      </rPr>
      <t xml:space="preserve">Se evidencio el cumplimiento de la acción de fortalecimiento del control, se soportó las reuniones al inicio de cada contrato en donde se le socializo a los proveedores el procedimiento para la presentación de las cuentas de cobro y lectura de cada obligación y el producto por cada una de ellas.
Las reuniones de socialización con proveedores se encuentran consolidadas en el Formato A-GDO-FT-004.
</t>
    </r>
    <r>
      <rPr>
        <b/>
        <sz val="12"/>
        <color theme="1"/>
        <rFont val="Times New Roman"/>
        <family val="1"/>
      </rPr>
      <t xml:space="preserve">
NO SE HA MATERIALIZADO EL RIESGO</t>
    </r>
  </si>
  <si>
    <t>19 de noviembre de 2024</t>
  </si>
  <si>
    <t>GESTIÓN AMBIENTAL</t>
  </si>
  <si>
    <t>Prevenir y/o mitigar los impactos ambientales generados por el desarrollo de las actividades misionales y administrativas en el IDIPRON a través del desarrollo de  planes, programas, acciones y controles operacionales que involucren a los NNAJ, funcionarios, contratistas y proveedores en las unidades de protección integral y sedes administrativas del instituto; con el fin de dar cumplimiento al marco normativo ambiental y políticas públicas ambientales distritales y nacionales.</t>
  </si>
  <si>
    <t>El proceso inicia con la identificación de aspectos, impactos ambientales y el marco normativo ambiental aplicable en las unidades de protección integral y sedes administrativas; siguiendo con la formulación e implementación de planes, programas, acciones y controles  operacionales para la prevención y mitigación de las afectaciones negativas al medio ambiente producidas por la ejecución de las actividades misionales y administrativas del instituto; finalizando con el seguimiento de los planes, programas, acciones, controles operacionales y reporte de avance que den cumplimiento al marco de la normatividad ambiental aplicable y al mejoramiento del desempeño ambiental de la Entidad.</t>
  </si>
  <si>
    <t>Ausencia o debilidad de canales de comunicación 
Desconocimiento del funcionario público y/o contratista que emite el concepto ambiental 
Desconocimiento del funcionario público y/o contratista que realiza la consolidación de la información para los estudios previos de los contratos en general</t>
  </si>
  <si>
    <t xml:space="preserve">Posibilidad de omisión intencional de las obligaciones ambientales en el concepto emitido  por parte del funcionario o contratista del proceso de Gestión Ambiental  con el fin de beneficiar a un proponente especifico que esté participando en los procesos de contratación del Instituto. </t>
  </si>
  <si>
    <t xml:space="preserve">1. Incumplimientos de los compromisos ambientales, imposibilitando el cumplimiento de la misión de la entidad y del área de gestión ambiental.      
2. Prevalencia de intereses particulares a los institucionales  afectando las políticas de transparencias del IDIPRON.  
3. Falta de accesibilidad de partes interesadas con la información del área de gestión ambiental. 
4. Quejas ante los entes de control y/o hallazgos de los mismos
                                                                                                                                                                                                                                                                           5. 5.Reprocesos de información
6. Afectación ambiental por la no aplicación correcta de compromisos ambientales
</t>
  </si>
  <si>
    <t xml:space="preserve">El funcionario y/o contratistas designados como estructuradores técnicos </t>
  </si>
  <si>
    <t>Cada vez que se estructure un proceso de contratación de bienes y servicios</t>
  </si>
  <si>
    <t xml:space="preserve">Constatar la idoneidad de las obligaciones y requisitos ambientales aplicables al proceso </t>
  </si>
  <si>
    <t>Se solicita a través de la mesa de ayuda ARANDA,  a la Gerencia Administrativa la emisión de las cláusulas ambientales aplicables al proceso de contratación.</t>
  </si>
  <si>
    <t>Se genera alerta vía correo electrónico a la  Gerente Administrativa informando que no se está atendiendo oportuna e idóneamente la solicitud del concepto ambiental</t>
  </si>
  <si>
    <t xml:space="preserve">
Casos ARANDA
Correo electrónicos (Cuando aplique) </t>
  </si>
  <si>
    <t xml:space="preserve">Informar a la Oficina Asesora Jurídica para que determine las acciones que se deben emprender frente al contrato, al proveedor y al funcionario o contratista encargado de emitir el concepto ambiental. </t>
  </si>
  <si>
    <t>Realizar dos informes de compras verdes en el cual se relacionen todos los conceptos de cláusulas ambientales emitidos por el proceso de Gestión Ambiental para cada semestre para los procesos de contratación de bienes y servicios</t>
  </si>
  <si>
    <t>01/01/2025 - 31/12/2025</t>
  </si>
  <si>
    <t>1, Durante el periodo comprendido del 01 de enero  al  30 de Abril del 2025, se recibieron 51 solicitudes de cláusulas ambientales  a través de la mesa de ayuda de gestión ambiental, las cuales fueron atendidas en términos de oportunidad y efectividad , teniendo en cuenta los tiempos establecidos en el instructivo A-GAM-IN-001 Mesa de Ayuda de Gestión Ambiental.
Como soportes de ejecución del control se aportan correos electrónicos emitidos con el concepto ambiental para los contratos y el Reporte de la mesa de Ayuda con la relación de las solicitudes de este tipo de servicio.</t>
  </si>
  <si>
    <t>Los informes de compras verdes se reportan en el II y III Seguimiento al mapa de riesgos de corrupción</t>
  </si>
  <si>
    <t>No se materializó el riesgo</t>
  </si>
  <si>
    <t>N/A</t>
  </si>
  <si>
    <t>Control 1:
Se verifica la adecuada aplicación del control con las respuestas a las 51 solicitudes de las cláusulas ambientales realizadas a través de ARANDA
Para el periodo no se ha ejecutado la acción de fortalecimiento. Sin embargo, la acción se encuentra en términos
No se materializó el riesgo</t>
  </si>
  <si>
    <t>Control 1: Se evidencio la ejecución de la actividad de control con el aporte de 51 casos Aranda.
No se materializo el riesgo
Acción de Fortalecimiento: Se reporto que durante este periodo no se dio aplicación a la acción de fortalecimiento</t>
  </si>
  <si>
    <t>Informe de compras verdes</t>
  </si>
  <si>
    <t>El funcionario y/o contratista del proceso de gestión Ambiental designado para atender las solicitudes de conceptos ambientales</t>
  </si>
  <si>
    <t>Validar que se estén incluyendo los conceptos ambientales en los procesos contractuales de bienes y servicios de la entidad</t>
  </si>
  <si>
    <t>El proceso de Gestión Ambiental, una vez recibida la solicitud por la mesa de ayuda, revisa el requerimiento técnico y el anexo y/o fichas técnicas del proceso de contratación para evaluar y determinar la aplicabilidad de cláusulas ambientales en el proceso de contratación de acuerdo con el Instructivo A-GAM-IN-001 Mesa de Ayuda de Gestión Ambiental.
Una vez revisados los documentos antes mencionados, el responsable del proceso de gestión ambiental emite el concepto con las cláusulas ambientales el cual queda registrado por la mesa de ayuda ARANDA y/o por correo electrónico.</t>
  </si>
  <si>
    <t>Se genera alerta vía correo electrónico a la Gerencia de Contratación, con copia al Gerente Administrativo ( Gestor Ambiental) informando que no se están incluyendo  los conceptos ambientales en la contratación de bienes y servicios, para que tomen los correctivos necesarios</t>
  </si>
  <si>
    <t xml:space="preserve">Control 2:
Se verifica la adecuada aplicación del control con las respuestas a las 51 solicitudes de las cláusulas ambientales realizadas a través de ARANDA
Para el periodo no se ha ejecutado la acción de fortalecimiento. Sin embargo, la acción se encuentra en términos
No se materializó el riesgo"
</t>
  </si>
  <si>
    <t>Control 2: Se evidencio la ejecución de la actividad de control con el aporte de 51 casos Aranda.
No se materializo el riesgo.
Acción de Fortalecimiento: Se reporto que durante este periodo no se dio aplicación a la acción de fortalecimiento</t>
  </si>
  <si>
    <t>Revisar los lineamientos establecidos para realizar la formulación de la planeación frente a la aplicación de los mismos con la formulación de la nueva plataforma estratégica y sise considera  necesario ajustar los documentos del proceso</t>
  </si>
  <si>
    <t>01/05/2024 al 30/07/2024</t>
  </si>
  <si>
    <t>Actas de reunión / Documentos ajustados</t>
  </si>
  <si>
    <t xml:space="preserve">Ausencia o debilidad de canales de comunicación </t>
  </si>
  <si>
    <t xml:space="preserve">Omisión intencional de las obligaciones ambientales en el concepto emitido  por parte del funcionario o contratista del proceso de Gestión Ambiental  con el fin de beneficiar a un proponente especifico que esté participando en los procesos de contratación del Instituto. </t>
  </si>
  <si>
    <t>1. Incumplimientos de los compromisos ambientales, imposibilitando el cumplimiento de la misión de la entidad y del área de gestión ambiental.      
2. Prevalencia de intereses particulares a los institucionales  afectando las políticas de transparencias del IDIPRON.  
3. Falta de accesibilidad de partes interesadas con la información del área de gestión ambiental. 
4. Quejas ante los entes de control.
                                                                                                                                                                                                                                                                           5. Reprocesos de información</t>
  </si>
  <si>
    <t>GESTIÓN JURÍDICA</t>
  </si>
  <si>
    <t>Proteger los intereses y representar a la Entidad en los procesos judiciales, extrajudiciales y /o Administrativos en los que es demandada o demandante a través de la asesoría, asistencia y apoyo en la Defensa Jurídica del Instituto y brindar asesoría jurídica a la Dirección General y a todas las dependencias del IDIPRON que así lo requieran; emitiendo conceptos jurídicos que contribuyan en la conservación de los intereses institucionales</t>
  </si>
  <si>
    <t>Inicia desde la atención a consultas jurídicas, solicitud de proyección de actos administrativos y/o la recepción de notificaciones de inicio de actuaciones administrativos, procesos judiciales o extrajudiciales en contra o por parte de la Entidad y requerimientos de las autoridades; culmina con la emisión de conceptos jurídicos, actos administrativos y la respuesta y actuación en los procesos en los cuales es parte.</t>
  </si>
  <si>
    <t xml:space="preserve"> 1. Ausencia de control y vigilancia  en el ejercicio del litigio para los procesos del Instituto</t>
  </si>
  <si>
    <t xml:space="preserve">Posibilidad de manipulación del proceso judicial, de sus etapas e información  por parte del o los  abogados asignados,  para beneficio propio de un tercero o de la entidad.
</t>
  </si>
  <si>
    <t>1. Perdida de casos judiciales
2. Pago de indemnizaciones
3. Perdida de la credibilidad.
4. Vencimiento de Términos judiciales.</t>
  </si>
  <si>
    <t>El abogado designado por el representante legal o quien éste delegue para la defensa judicial del Instituto</t>
  </si>
  <si>
    <t>Semanalmente realiza la presentación  de informes de gestión y estado de procesos y defensa judicial</t>
  </si>
  <si>
    <t>Verificar el cumplimiento de las actividades establecidas y la aplicación de los lineamientos definidos para la defensa juridica de la Entidad</t>
  </si>
  <si>
    <t>Se elabora una reunión semanal donde se verifica el estado de los procesos frente a los aplicativos tanto como del distrito, como de la rama judicial.
Se identifica si los procesos han tenido algún avance en el periodo , a efectos del control con el fin de que no se venzan los términos</t>
  </si>
  <si>
    <t>De manera inmediata el Jefe de la Oficina Jurídica solicita al abogado encargado, generar el reporte del estado del proceso y así mismo debe radicar el documento que corresponda o que asista a la audiencia y la diligencia de acuerdo a la etapa del proceso</t>
  </si>
  <si>
    <t xml:space="preserve">Acta de reunión A- GDO-FT-004
Matriz de seguimiento de proceso judicial </t>
  </si>
  <si>
    <t xml:space="preserve">1.Informar al superior Jerárquico sobre las acciones deficientes del profesional jurídico.
2.Interponer queja ante las autoridades competentes y determinar las acciones judiciales que se adelantaron contra del funcionario cuando existan condenas en contra de la entidad.
3. Cambio inmediato del apoderao judicial </t>
  </si>
  <si>
    <t>Asistir a las capacitaciones citadas por la Secretaría Jurídica Distrital para el continuo mejoramiento de los abogados que ejercen la defensa judicial de la entidad</t>
  </si>
  <si>
    <t>Semanalmente  se lleva acabo en la oficina jurídica una reunión en donde el jefe de la oficiona jurídica y los abogados que ejecutan la defensa jurídica de la entidad , dan reporte de la actualización de los procesos en el aplicativo Siproj web.</t>
  </si>
  <si>
    <t>Durante el primer trimestre no se realizo ninguna capacitacion por parte de la secretaria juridica distrital..</t>
  </si>
  <si>
    <t>no se ha materializado el riesgo a la fecha de este reporte.</t>
  </si>
  <si>
    <t>Hasta la fecha se estan ejecutando los procesos correctamente. 
Sin novedad.</t>
  </si>
  <si>
    <r>
      <rPr>
        <b/>
        <sz val="10"/>
        <color rgb="FF000000"/>
        <rFont val="Times New Roman"/>
        <family val="1"/>
      </rPr>
      <t xml:space="preserve">CONTROL N°1:
</t>
    </r>
    <r>
      <rPr>
        <sz val="10"/>
        <color rgb="FF000000"/>
        <rFont val="Times New Roman"/>
        <family val="1"/>
      </rPr>
      <t xml:space="preserve">Se identifica aplicación del control, dado que se evidencia el seguimiento semanal, el Proceso aporta acta y listado de asistencia desde enero a abril , así mimos se evidencia la matriz de seguimiento de procesos judiciales.
</t>
    </r>
    <r>
      <rPr>
        <b/>
        <sz val="10"/>
        <color rgb="FF000000"/>
        <rFont val="Times New Roman"/>
        <family val="1"/>
      </rPr>
      <t xml:space="preserve">
Acciones de fortalecimiento: </t>
    </r>
    <r>
      <rPr>
        <sz val="10"/>
        <color rgb="FF000000"/>
        <rFont val="Times New Roman"/>
        <family val="1"/>
      </rPr>
      <t xml:space="preserve">La actividad se encuentra en términos.
</t>
    </r>
    <r>
      <rPr>
        <b/>
        <u/>
        <sz val="10"/>
        <color rgb="FF000000"/>
        <rFont val="Times New Roman"/>
        <family val="1"/>
      </rPr>
      <t xml:space="preserve">
Se evidencia que no se materializo el riesgo</t>
    </r>
  </si>
  <si>
    <r>
      <rPr>
        <b/>
        <sz val="10"/>
        <color rgb="FF000000"/>
        <rFont val="Times New Roman"/>
        <family val="1"/>
      </rPr>
      <t>Control 1.</t>
    </r>
    <r>
      <rPr>
        <sz val="10"/>
        <color rgb="FF000000"/>
        <rFont val="Times New Roman"/>
        <family val="1"/>
      </rPr>
      <t xml:space="preserve"> La evidencia aportada no permite verificar ejecución de la actividad de control, debido a: que en las actas no se observa desarrollo del tema en el que se pueda validar el reporte o seguimiento a los procesos; asimismo revisada la matriz aportada, la misma no es uniforme frente a los campos de seguimiento y  se registran procesos con ultimo estado del proceso en enero de 2025 o sin datos.
</t>
    </r>
    <r>
      <rPr>
        <b/>
        <sz val="10"/>
        <color rgb="FF000000"/>
        <rFont val="Times New Roman"/>
        <family val="1"/>
      </rPr>
      <t xml:space="preserve">Recomendaciones: </t>
    </r>
    <r>
      <rPr>
        <sz val="10"/>
        <color rgb="FF000000"/>
        <rFont val="Times New Roman"/>
        <family val="1"/>
      </rPr>
      <t xml:space="preserve">aportar evidencias que permitan validar el control </t>
    </r>
  </si>
  <si>
    <t>Listados de asistencia a las capacitaciones o  capturas de pantalla de las reuniones virtuales</t>
  </si>
  <si>
    <t xml:space="preserve">
La Secretaría Técnica</t>
  </si>
  <si>
    <t>Semestralmente</t>
  </si>
  <si>
    <t xml:space="preserve">
Verificar la correcta aplicación de los lineamientos establecidos para la defensa jurÍdica del Instituto</t>
  </si>
  <si>
    <t>Se verifica el aplicativo de SIPROJ WEB, donde se carga toda la información del Comité de Conciliación(Actas y fichas técnicas)</t>
  </si>
  <si>
    <t>Se realiza un requerimiento escrito para la persona responsable del Comité, para que justifique el porqué no se ha cargado la información requerida por la Resolución 490 de 2022. Y se solicita el cargue de manera inmediata teniendo en cuenta los tiempos determinados en la Resolución</t>
  </si>
  <si>
    <t xml:space="preserve">Actas de comité de conciliación 
Correo electrónico (Cuando aplique) </t>
  </si>
  <si>
    <t>Durante el primer trimestre del 2025, se ha llevado a cabo 2 comites de conciliacioon</t>
  </si>
  <si>
    <t>Actas de comite de conciliacion 
Pantallazo cargue de actas Siproj web</t>
  </si>
  <si>
    <t xml:space="preserve">Es de advertir que el acta de comite de conciliacion Nò 357 de marzo de 2025, no ha sido cargada al sistema siproj web, por quien venia ejerciendo el rol de Secretaria Tecnica de Comite de Conciliacion.  </t>
  </si>
  <si>
    <r>
      <rPr>
        <b/>
        <sz val="10"/>
        <color rgb="FF000000"/>
        <rFont val="Times New Roman"/>
        <family val="1"/>
      </rPr>
      <t xml:space="preserve">CONTROL N°2:
</t>
    </r>
    <r>
      <rPr>
        <sz val="10"/>
        <color rgb="FF000000"/>
        <rFont val="Times New Roman"/>
        <family val="1"/>
      </rPr>
      <t xml:space="preserve">Se verifica actas del comité, la cual se evidencia cargue de dos actas, efectuadas durante el primer cuatrimestre, una debidamente firmada y la otra  solo cargada en el Siproj web, así mismo, se evidencia pantallazo de cargue, sin embargo, el proceso manifiesta que el acta 357 correspondiente al mes de marzo aun no se ha cargado por el responsable que en su momento tenía el rol, lo cual se evidencia que el control se está ejecutando parcialmente.
</t>
    </r>
    <r>
      <rPr>
        <b/>
        <sz val="10"/>
        <color rgb="FF000000"/>
        <rFont val="Times New Roman"/>
        <family val="1"/>
      </rPr>
      <t xml:space="preserve">
En este control se puede observar que hay una desviación y no se aplica lo definido por el proceso: "Se realiza un requerimiento escrito para la persona responsable del Comité, para que justifique el porqué no se ha cargado la información requerida por la Resolución 490 de 2022. Y se solicita el cargue de manera inmediata teniendo en cuenta los tiempos determinados en la Resolución"
Acciones de fortalecimiento:
</t>
    </r>
    <r>
      <rPr>
        <sz val="10"/>
        <color rgb="FF000000"/>
        <rFont val="Times New Roman"/>
        <family val="1"/>
      </rPr>
      <t xml:space="preserve">No cuenta con acciones de fortalecimiento para este control.
</t>
    </r>
    <r>
      <rPr>
        <b/>
        <u/>
        <sz val="10"/>
        <color rgb="FF000000"/>
        <rFont val="Times New Roman"/>
        <family val="1"/>
      </rPr>
      <t xml:space="preserve">
Se evidencia que no se materializo el riesgo</t>
    </r>
  </si>
  <si>
    <t xml:space="preserve">Control 2. "la evidencia aportada no permite verificar ejecución de la actividad de control, debido a que solo se aportan dos actas y no se aportan evidencias de la aplicación de acciones ante la desviación 
Se recomienda aportar las evidencia que permitan validar el control </t>
  </si>
  <si>
    <t>07 de noviembre de 2024</t>
  </si>
  <si>
    <t>GESTIÓN FINANCIERA</t>
  </si>
  <si>
    <t>Planear, gestionar y controlar los recursos del IDIPRON mediante los diferentes lineamientos financieros, con el fin de dar cumplimiento a los objetivos institucionales de manera transparente, eficiente y ágil **</t>
  </si>
  <si>
    <t>El proceso comienza con la programación anual del anteproyecto de presupuesto; y una vez que ingresan al IDIPRON los recursos financieras a través de transferencias, convenios, donaciones y los demás conceptos, se realiza la causación y pago conforme a lo presupuestado y aprobado con el fin de dar cumplimiento a todas las operaciones que el Instituto requiere para su funcionamiento, culminando con el respectivo cierre de las operaciones. **</t>
  </si>
  <si>
    <t>De manera intencional, no revisar correcta y oportunamente los documentos requeridos para los pagos. 
Ocultamiento de información relevante sobre los pagos</t>
  </si>
  <si>
    <t>Posible omisión intencional de los requisitos o actividades de los responsables del procedimiento para el pago a proveedores y contratistas para beneficio propio o de un tercero</t>
  </si>
  <si>
    <t xml:space="preserve"> - Presentación de informes financieros no acorde a la realidad financiera del Instituto.
 - Sanciones y/o multas. </t>
  </si>
  <si>
    <t xml:space="preserve">Gerencia financiera: Los líderes de los equipos de trabajo (contabilidad, presupuesto y tesorería) </t>
  </si>
  <si>
    <t xml:space="preserve"> Trimestralmente</t>
  </si>
  <si>
    <t>Revisar los usuarios y perfiles que se encuentren creados en los aplicativos financieros</t>
  </si>
  <si>
    <t>Se realiza la revisión de los usuarios y perfiles que se encuentren creados en los aplicativos financieros, revisando las funciones que realiza y que los permisos otorgados correspondan a los establecidos por la Gerencia</t>
  </si>
  <si>
    <t>Si producto de la revisión se determina la necesidad de eliminar uno o mas usuarios, se solicita la depuración a la Oficina de Tics o a la Secretaría Distrital de Hacienda</t>
  </si>
  <si>
    <t>Caso de Aranda ( A TICs), cuando aplique
Oficio radicado (Secretaría de Hacienda),  cuando aplique</t>
  </si>
  <si>
    <t>- Identificar quien y la fecha de la impresión de auxiliar 
 - Identificar si el auxiliar es impreso por personas ajenas al área de contabilidad y si la información fue tomada en cuenta para alguna toma de decisiones significativa.
 - Informar mediante correo electrónico al líder del proceso y dar la información financiera del caso.
- Identificar la posible solución como: Correr proceso, Anular documento, reversar, modificar las afectaciones</t>
  </si>
  <si>
    <t>Revisar y actualizar A- GFI-PR-020 Procedimiento de Creación y control de usuarios SYSMAN</t>
  </si>
  <si>
    <t xml:space="preserve">01 DE ENERO AL 30 DE ABRIL </t>
  </si>
  <si>
    <t>Durante el primer cuatrismestre del 2025 se solicitó a la Oficina de las TICS la activación y desactivación de usuarios habilitados para acceder al sistema contable de acuerdo con las necesidades que se fueron presentando dentro de la Gerencia Financiera. (Se adjunta Acta de reunión).</t>
  </si>
  <si>
    <t>Se actualiza el documento A-GFI-PR-020 'Procedimiento de Creación y Control de Usuarios SYSMAN', con el fin de fortalecer la gestión del riesgo. (Se adjunta evidencia)</t>
  </si>
  <si>
    <t xml:space="preserve">Control 1
Se evidencia la gestión realizada respecto a los usuarios y perfiles creados en los aplicativos, a través de un acta de reunión.
Sin embargo, el control menciona que las evidencias del control son: Casos aranda ( Tics) que no se observa y oficio radicado a Secretaria de Hacienda ( el cual se identifica) 
Se evidencia la actividad de fortalecimiento. 
No se materializó el riesgo. </t>
  </si>
  <si>
    <t>Control 1:
Se evidenció la ejecución de la actividad de control
Acción Para el Fortalecimiento
La acción de fortalecimiento se encuentra incompleta, puesto que se actualizó el procedimiento, pero no se aportó el acta de reunión, propuesta.
No se reporta materialización del riesgo</t>
  </si>
  <si>
    <t xml:space="preserve">Acta de reunión
Procedimiento actualizado </t>
  </si>
  <si>
    <t>Presupuesto: Los funcionarios y/o contratistas responsables de presupuesto y de la creación de terceros</t>
  </si>
  <si>
    <t>Cada vez que se reciba una solicitud de creación o modificación de terceros</t>
  </si>
  <si>
    <t xml:space="preserve">Revisar que la solicitud de creación o modificación se realice desde un correo electrónico institucional al correo terceros1@idipron.gov.co, con los documentos descritos en las condiciones generales del procedimiento Creación y/o modificación de terceros A-GFI-PR-018.  </t>
  </si>
  <si>
    <t>Se revisa que la solicitud de creación o modificación se realice desde un correo electrónico institucional al correo terceros1@idipron.gov.co, con los documentos descritos en las condiciones generales del procedimiento Creación y/o modificación de terceros A-GFI-PR-018.  Una vez creado el tercero, se toma de la información registrada en el aplicativo de Sysman, para proceder  con la solicitud de creación y/o modificación de terceros a la Secretaria de Hacienda Distrital.</t>
  </si>
  <si>
    <t>En caso de que la solicitud no cumpla con los requisitos definidos, se devuelve la solicitud a través de correo electrónico informando el motivo de la devolución.</t>
  </si>
  <si>
    <t>Correos electrónicos</t>
  </si>
  <si>
    <t xml:space="preserve">Durante el primer cuatrimestre del 2025 se tramitaron todas las solicitudes de creación y/o modificación de terceros allegadas al correo electrónico terceros1@idipron.gov.co, atendiendo únicamente las solicitudes allegadas que cumplían con todas las características enunciadas en el procedimiento A-GFI-PR-018. (Se adjunta PDF de los ImpPt de los correos electrónicos dando traite a las solicitudes) </t>
  </si>
  <si>
    <t xml:space="preserve">Control 2
Se evidencia la revisión de las solicitudes de creación y modificación de perfiles a través del correo terceros1@idipron.gov.co, con los soportes de los correos electrónicos establecidos
Se evidencia la actividad de fortalecimiento 
No se materializó el riesgo. </t>
  </si>
  <si>
    <t>Control 2
Se evidenció la ejecución de la actividad de control</t>
  </si>
  <si>
    <t xml:space="preserve">Tesoreria: El o la responsable de tesorería y el Ordenador del Gasto </t>
  </si>
  <si>
    <t>Cuando se debe realizar un pago</t>
  </si>
  <si>
    <t>Verificar que el archivo plano cargado en el portal bancario coincida con el valor y la cantidad de pagos relacionados</t>
  </si>
  <si>
    <t>Si la fuente son recursos administrados, verifican que el archivo plano cargado en el portal bancario coincida con el valor y la cantidad de pagos relacionados, si la fuente es recursos distrito se revisan dentro del workflow del aplicativo BogData, el número del lote, descargan el PDF, revisan el valor a pagar y firman digitalmente.</t>
  </si>
  <si>
    <t>En caso de que no coincida la información, se revisa el archivo plano y se vuelve a generar desde Tesorería para realizar el cargue</t>
  </si>
  <si>
    <t xml:space="preserve">
Pagos realizados
Archivo cargado rechazado ( cuando aplique)</t>
  </si>
  <si>
    <t>Durante el primer cuatrimestre del 2025 se realizó la revisión de la "Relación Pagos Ordenes de Servicio" antes de realizar los pagos, estableciendo lo siguiente: si los pagos tienen como fuente administrados se verifica el archivo plano cargado en el portal bancario coincida con el valor y la cantidad de pagos. (Se adjunta como evidencia . Para los casos en que la "Relación Pagos Ordenes de Servicio" es de recursos del distrito se adjunta también el lote (Relación de pagos ordenados) firmado por el responsable de presupuesto y el ordenador del gasto.</t>
  </si>
  <si>
    <t xml:space="preserve">Control 3
Se evidencia los pagos realizados posterior a la verificación 
Se evidencia la actividad de fortalecimiento 
No se materializó el riesgo. </t>
  </si>
  <si>
    <t>Control 3
Se evidenció la ejecución de la actividad de control</t>
  </si>
  <si>
    <t xml:space="preserve">
Debilidad en los puntos de control establecidos para la entrega de las tarjetas
</t>
  </si>
  <si>
    <t>Posible omision intencional de los requisitos o actividades por parte de los servidores o contratistas del proceso de Gestión Financiera - gestión tesorería para la entrega de tarjetas débito prepago  y claves para beneficio propio o de jóvenes no beneficiarios del pago de estímulos de corresponsabilidad</t>
  </si>
  <si>
    <t xml:space="preserve">1.Demora en el pago al joven titular beneficiario.
2.Perdida de Recursos financieros.
3. Inicio de investigaciones. (denuncios)
4. Afectación reputacional </t>
  </si>
  <si>
    <t xml:space="preserve"> El funcionario o contratista responsable de administrar las tarjetas debito prepago </t>
  </si>
  <si>
    <t xml:space="preserve">Cada vez que un joven beneficiario se acerca a reclamar una tarjeta </t>
  </si>
  <si>
    <t>Verificar si corresponde la identificación del beneficiario con los datos para la entrega de la tarjeta</t>
  </si>
  <si>
    <t xml:space="preserve"> El funcionario o contratista responsable de administrar las tarjetas debito prepago de los jóvenes vinculados al estimulo de corresponabilidad, al momento de entregar una tarjeta de reposicion, solicita el documento en físico del beneficiario y comprueba con la foto de la cédula de ciudadanía la identidad de la persona, se solicita que registre en el formato A-GFI-FT-007 Planilla Entrega de Tarjetas Prepagadas el numero de documento, y la firma tal como aparece en el documento de identidad; adicionalmente se solicita que indique fecha y lugar de nacimiento y edad y estos datos se confrontan contra el documento presentado. </t>
  </si>
  <si>
    <t>En caso de que el funcionario o contratista responsable de administrar las tarjetas debito prepago tenga dudas frente a la identidad de la persona,  no realiza la entrega de la tarjeta y se  informa a la persona que debe solicitar una certificación emitida por la Gerencia de Estrategias de Corresponsabilidad para poder hacer la entrega del plástico.
En el caso de que el usuario o beneficiario no presente la cédula de ciudadanía en físico no se entregará la tarjeta solicitada</t>
  </si>
  <si>
    <t xml:space="preserve">A-GFI-FT-007 Planilla Entrega de Tarjetas Prepagadas </t>
  </si>
  <si>
    <t>Bloquear la tarjeta en el portal Redeban</t>
  </si>
  <si>
    <t>Llevar un registro de las tarjetas custodiadas por la Gerencia Financiera en una matriz que permita realizar la trazabilidad desde que se reciben hasta que se entregan a los beneficiarios</t>
  </si>
  <si>
    <t>Durante el Primer cuatrimestre se indica que al entregar una tarjeta del convenio de corresponsabilidad se diligencia la planilla de seguimiento de las entregas de las mismas de conformidad a lo establecido en el control. 
En el cual para el mes de enero se entregaron un total de dieciséis (14) tarjetas, para el mes de febrero un total de veinticuatro (19), para el mes de marzo doce (1) Como evidencia a lo mencionado se adjunta formato A-GFI-FT-007 con el registro de todas las tarjetas entregadas en el periodo comprendido entre el 1 de enero hasta el 30 de abril del 2025
Se informa que deacuerdo a las instruccciones para el  inicio de la implementacion del mecanismo cuenta CUD se entregaron tarjetas hasta el 05 de marzo del 2025 (Se adjunta circular)</t>
  </si>
  <si>
    <t>Se realiza el registro de ingreso y salida de las tarjetas de reposición por perdida o robo entregadas a los jóvenes beneficiarios en una base de datos de Excel para su seguimiento y control. (Se adjunta evidencia)</t>
  </si>
  <si>
    <t xml:space="preserve">Control 1 
Se evidencia la planilla diligenciada con las tarjetas entregadas, posterior a la verificación 
Se evidencia la actividad de fortalecimiento.
No se materializó el riesgo. </t>
  </si>
  <si>
    <t>Control 1:
Se evidenció la ejecución de la actividad de control
Acción Para el Fortalecimiento
No se aportó evidencia que dé cuenta de la ejecución de la acción de fortalecimiento.
No se reporta materialización del riesgo</t>
  </si>
  <si>
    <t>Matriz de trazabilidad de entrega de tarjetas</t>
  </si>
  <si>
    <t xml:space="preserve">
Vulnerabilidad de los sistemas electrónicos, para el manejo de los portales bancarios.</t>
  </si>
  <si>
    <t>Posibilidad de sustracción de claves y nombres de usuarios por parte de los servidores o contratistas del proceso de Gestión Financiera y realización de pagos indebidos para beneficio propio o de un tercero</t>
  </si>
  <si>
    <t>1. Perdida de información y recursos financieros.
2. Investigaciones por entes de control.
3. Pagos indebidos a terceros</t>
  </si>
  <si>
    <t xml:space="preserve">El encargado de presupuesto y el ordenador del Gasto
</t>
  </si>
  <si>
    <t xml:space="preserve">
Cada vez que se requiera realizar un pago a través del aplicativo de la Secretaría Distrital de Hacienda (BogData)</t>
  </si>
  <si>
    <t xml:space="preserve">
Validar los pagos por parte de los encargados
</t>
  </si>
  <si>
    <t xml:space="preserve">Se debe contar con las aprobaciones por parte de los delegados para tal fin, para realizar los pagos </t>
  </si>
  <si>
    <t>En caso de que se detecte perdida o robo de los dispositivos (token) se deberá informar a CERTICÁMARA y/o entidad bancaria, y poner los denuncios a los que haya lugar</t>
  </si>
  <si>
    <t xml:space="preserve">
Órdenes de pago firmadas por el Ordenador del gasto y el responsable de presupuesto 
Correo electrónico a Certicámaras y denuncio ( SI aplica) </t>
  </si>
  <si>
    <t>1. Comunicarse por teléfono y/o correo electrónico con Certicámaras y entidad bancaria para verificar la situación.
2. Informar por correo electrónico al Ordenador del Gasto.
3.Solicitar al Área de Sistemas las verificaciones y actualizaciones respectivas.</t>
  </si>
  <si>
    <t>Socializar a las personas que cuentan con token, el protocolo de Seguridad de tesorería</t>
  </si>
  <si>
    <t>01/01/2025 -30/03/2025</t>
  </si>
  <si>
    <t>Para el primer cuatrimestre del año 2025, se presentan las órdenes de pago debidamente firmadas por el ordenador del gasto. (Se adjunta evidencia)</t>
  </si>
  <si>
    <t>Se actualiza el documento 'Instructivo de Solicitud y Devolución de Tokens', el cual consolida los lineamientos y buenas prácticas para el manejo seguro de los tokens de la entidad. (Se adjunta evidencia)</t>
  </si>
  <si>
    <t xml:space="preserve">Control 1
Se evidencian las órdenes de pago realizadas cada mes
Se evidencia la actividad de fortalecimiento mediante acta de reunión con la socialización a los involucrados
No se materializó el riesgo. </t>
  </si>
  <si>
    <t>Control 1:
Se evidenció la ejecución de la actividad de control
Acción Para el Fortalecimiento
Se evidenció la ejecución de la acción de fortalecimiento.
No se reporta materialización del riesgo</t>
  </si>
  <si>
    <t xml:space="preserve">Acta de reunión </t>
  </si>
  <si>
    <t xml:space="preserve"> El Director General</t>
  </si>
  <si>
    <t xml:space="preserve">
Cada vez que haya un cambio en el funcionario profesional designado que lidera la Tesoreria y del designado como ordenador del gasto para pagos</t>
  </si>
  <si>
    <t>Validar el cambio de responsables ante las entidades bancarias para el manejo de tokens y acceso a las cuentas bancarias del IDIPRON.</t>
  </si>
  <si>
    <t>En el caso de los tokens bancario el director solicita por medio de la plataforma virtual de cada banco la creación de usuario y asignación de tokens y acceso a las cuentas bancarias del IDIPRON.
En el caso del token de Certicámaras para pago por Bogdata, se solicitará el mismo y se remitirá oficio a la Secretaria Distrital de Hacienda informando el cambio en la ordenación del gasto, con anexo de la respectiva resolución</t>
  </si>
  <si>
    <t>Se deben devolver los tokens a las entidades bancarias</t>
  </si>
  <si>
    <t xml:space="preserve">Oficio radicado </t>
  </si>
  <si>
    <t xml:space="preserve">Durante el primer cuatrimestre del 2025 no se presentó la necesidad de cambio de responsables ante entidades bancarias </t>
  </si>
  <si>
    <t xml:space="preserve">Control 2
No hubo necesidad de aplicar el control
No se materializó el riesgo. </t>
  </si>
  <si>
    <t>Control 2
Se reportó que durante este periodo no se dio aplicación a la actividad de control</t>
  </si>
  <si>
    <t>GESTIÓN CONTRACTUAL</t>
  </si>
  <si>
    <t>Elaborar y desarrollar los procesos de contratación que requiere la entidad, bajo las diferentes modalidades establecidas dentro del marco legal vigente, cumpliendo con los principios de transparencia, economía, responsabilidad y los postulados que rigen la función administrativa. ***</t>
  </si>
  <si>
    <t>La Oficina Asesora Jurídica recibe las necesidades formuladas por los gerentes de proyectos, los correspondientes procesos de contratación; así mismo, tramita las modificaciones, incumplimientos, liquidaciones y demás trámites a que haya lugar dentro de la etapa de ejecución de los contratos suscritos por la entidad. ***</t>
  </si>
  <si>
    <t xml:space="preserve">Posible falta de información oportuna de los procesos contractuales que pueda beneficiar a un tercero al no favorecer la pluralidad de oferentes 
</t>
  </si>
  <si>
    <t>Posibilidad de manipulación de documentos previos por parte de los profesionales encargados de la estructuración de los procesos de contratación,  con el fin de direccionar el proceso contractual para beneficio propio o de un tercero.</t>
  </si>
  <si>
    <t xml:space="preserve">
Falta de credibilidad en la gestión del Instituto, hallazgos de entes de control, bajos indicadores en el Índice de Transparencia por Colombia, procesos disciplinarios asociados a los funcionarios que participan en el proceso contractual y procesos judiciales </t>
  </si>
  <si>
    <t xml:space="preserve">Comité Estructurador Interdisciplinario designado para cada proceso de contratación de bienes 
</t>
  </si>
  <si>
    <t>Cada vez que se adelante un proceso de contratación de bienes y servicios de la entidad</t>
  </si>
  <si>
    <t>Verificar que el comité estructurador establezca los requisitos de orden jurídico, técnico y financiero para los diferentes procesos de contratación de acuerdo con la normatividad vigente</t>
  </si>
  <si>
    <t xml:space="preserve">Se define a través de los estudios previos los requisitos de orden jurídico, técnico y financiero para la postulación de los diferentes proponentes de los procesos de selección que adelante la entidad 
</t>
  </si>
  <si>
    <t>En caso en que se presente observaciones por parte de los oferentes, éstas serán allegadas a través de la plataforma de contratación estatal SECOP II y en caso de generar modificaciones del pliego de condiciones definitivo, se adelantará de acuerdo al procedimiento establecido para la modalidad de contratación respectivo</t>
  </si>
  <si>
    <t>Documentos previos del proceso contractual (Muestra del 10% de los procesos de contratación de bienes y servicios de la entidad)
Memorando de designación del comité estructurador (Muestra del 10% de los procesos de contratación de bienes y servicios de la entidad)
Respuestas a observaciones en la plataforma Secop II y adendas que modifiquen los requisitos de orden jurídico, técnico y financiero dentro del proceso contractual( Cuando aplique)</t>
  </si>
  <si>
    <t>Informar al ordenador del gasto de la situación y realizar las medidas correctivas, disciplinarias que dieran lugar dependiendo la calidad de la persona (contratista o funcionario) y poner en conocimiento a las autoridades competentes</t>
  </si>
  <si>
    <t>Solicitar en acompañamiento con la Oficina Asesora de Planeación, una capacitación externa relacionada con la detección de posible lavado de activos y financiación del terrorismo en la gestión contractual</t>
  </si>
  <si>
    <t>01/01/2025 -
31/12/2025</t>
  </si>
  <si>
    <r>
      <rPr>
        <b/>
        <sz val="10"/>
        <color rgb="FF000000"/>
        <rFont val="Times New Roman"/>
      </rPr>
      <t xml:space="preserve">Control 1:
</t>
    </r>
    <r>
      <rPr>
        <sz val="10"/>
        <color rgb="FF000000"/>
        <rFont val="Times New Roman"/>
      </rPr>
      <t xml:space="preserve">Conforma los procesos adjudicados de bienes y servicios que corresponde a 10, se aporta muestra del 10% que equivale a un (1) contrato en donde se reporta
* Documentos previos del proceso contractual de pasajeros.
* Memorando de designación del comité estructurador del proceso de contratación de fotocopiado.
</t>
    </r>
    <r>
      <rPr>
        <b/>
        <sz val="10"/>
        <color rgb="FF000000"/>
        <rFont val="Times New Roman"/>
      </rPr>
      <t xml:space="preserve">
</t>
    </r>
    <r>
      <rPr>
        <sz val="10"/>
        <color rgb="FF000000"/>
        <rFont val="Times New Roman"/>
      </rPr>
      <t xml:space="preserve">
* Respuestas a observaciones en la plataforma Secop II del proceso de transporte</t>
    </r>
  </si>
  <si>
    <t>NO SE HA MATERIALIZADO EL RIESGO</t>
  </si>
  <si>
    <r>
      <rPr>
        <b/>
        <sz val="10"/>
        <color rgb="FF000000"/>
        <rFont val="Times New Roman"/>
      </rPr>
      <t xml:space="preserve">
Control 1
</t>
    </r>
    <r>
      <rPr>
        <sz val="10"/>
        <color rgb="FF000000"/>
        <rFont val="Times New Roman"/>
      </rPr>
      <t xml:space="preserve">
Se evidencian los soportes de la muestra de los documentos previos del porceso contractual 
No se evidencia avance en la actividad de fortalecimiento. Se encuentra en términos
El riesgo no se materializó </t>
    </r>
  </si>
  <si>
    <r>
      <rPr>
        <b/>
        <sz val="10"/>
        <color rgb="FF000000"/>
        <rFont val="Times New Roman"/>
        <family val="1"/>
      </rPr>
      <t xml:space="preserve">CONTROL 1 </t>
    </r>
    <r>
      <rPr>
        <sz val="10"/>
        <color rgb="FF000000"/>
        <rFont val="Times New Roman"/>
        <family val="1"/>
      </rPr>
      <t xml:space="preserve">
Se evidenció la ejecución de la actividad de control
</t>
    </r>
    <r>
      <rPr>
        <b/>
        <sz val="10"/>
        <color rgb="FF000000"/>
        <rFont val="Times New Roman"/>
        <family val="1"/>
      </rPr>
      <t>ACCIONES PARA EL FORTALECIMIENTO DEL CONTRO</t>
    </r>
    <r>
      <rPr>
        <sz val="10"/>
        <color rgb="FF000000"/>
        <rFont val="Times New Roman"/>
        <family val="1"/>
      </rPr>
      <t xml:space="preserve">L 
No se evidencia reporte de avance en las acciones a implementar para el fortalecimiento para el periodo evaluado. Se encuentra en términos ya que tiene un periodo de ejecución hasta el 31/12/2025.
</t>
    </r>
    <r>
      <rPr>
        <b/>
        <sz val="10"/>
        <color rgb="FF000000"/>
        <rFont val="Times New Roman"/>
        <family val="1"/>
      </rPr>
      <t>NO SE HA MATERIALIZADO EL RIESGO.</t>
    </r>
  </si>
  <si>
    <t xml:space="preserve">Correos electrónicos y/u oficio </t>
  </si>
  <si>
    <t xml:space="preserve">
Comité Asesor de Contratación</t>
  </si>
  <si>
    <t>Cada vez que se le presente un proceso de bienes y servicios (exceptuando los procesos de mínima cuantía y los de contratación directa por prestación de servicios profesionales y de apoyo a la gestión)</t>
  </si>
  <si>
    <t>Verificar que se cumpla con todos los requisitos de Ley y los procedimientos establecidos para las modalidades de selección que pretenda realizar la entidad, a excepción de la mínima cuantía</t>
  </si>
  <si>
    <t xml:space="preserve">Se revisan elementos de orden jurídico, técnico y financiero para adelantar los procesos de selección de la entidad, registrado en el acta de la sesión en la que se aborda el respectivo proceso contractual
</t>
  </si>
  <si>
    <t xml:space="preserve"> En caso de que se detecte inconsistencias en el estudio previo, el Comité Asesor de Contratación devuelve el proceso de contratación al Comité Estructurador para que realice los ajustes sugeridos</t>
  </si>
  <si>
    <t>Acta A-GDO-FT-004
de reunión  de la sesión de Comité Asesor de Contratación (Muestra del 10% de los procesos de contratación de bienes y servicios de la entidad)</t>
  </si>
  <si>
    <r>
      <rPr>
        <b/>
        <sz val="10"/>
        <color rgb="FF000000"/>
        <rFont val="Times New Roman"/>
      </rPr>
      <t xml:space="preserve">Control 1:
</t>
    </r>
    <r>
      <rPr>
        <sz val="10"/>
        <color rgb="FF000000"/>
        <rFont val="Times New Roman"/>
      </rPr>
      <t xml:space="preserve">
En el periodo reportado, se han adjudicado un total de 10 procesos de bienes y servicios de los cuales confome a lo anterior se aporta un (1) acta que corresponde al 10% de los procesos adelantados en el periodo reportado.
Se apoeta como evidencia Acta No 3 del Comité Asesor de Contratación donde se presentaron los procesos
* SUMINISTRAR COMBUSTIBLE DIESEL - ACPM ECOLOGICO PREMIUM Y 
GASOLINA CORRIENTE OXIGENADA MEDIANTE EL SISTEMA DE CHIP PARA EL PARQUE 
AUTOMOTOR EQUIPOS Y MAQUINARIA DE PROPIEDAD A CARGO DEL IDIPRON, DENTRO Y 
FUERA DE BOGOTÁ.
*CONTRATAR LA SOCIEDAD COMISIONISTA MIEMBROS DE BOLSA QUE CELEBRARÁ 
EN EL MERCADO DE COMPRAS PÚBLICAS – MCP – DE LA BOLSA MERCANTIL DE COLOMBIA 
S.A. – BMC – LA NEGOCIACIÓN O NEGOCIACIONES NECESARIAS PARA CONTRATAR LA 
PRESTACIÓN DE SERVICIOS ESPECIALIZADOS DE VIGILANCIA Y SEGURIDAD PRIVADA 
PARA LA PROTECCIÓN DE LOS BIENES MUEBLES E INMUEBLES DE PROPIEDAD DEL IDIPRON 
Y DE TODOS AQUELLOS POR LOS CUALES LLEGASE A SER LEGALMENTE RESPONSABLE
</t>
    </r>
  </si>
  <si>
    <r>
      <rPr>
        <b/>
        <sz val="10"/>
        <color rgb="FF000000"/>
        <rFont val="Times New Roman"/>
        <family val="1"/>
      </rPr>
      <t xml:space="preserve">
Control 2</t>
    </r>
    <r>
      <rPr>
        <sz val="10"/>
        <color rgb="FF000000"/>
        <rFont val="Times New Roman"/>
        <family val="1"/>
      </rPr>
      <t xml:space="preserve">
Se evidencia el acta de reunión del comité asesor de contratación. 
No se evidencia actividad de fortalecimiento. 
El riesgo no se materializó </t>
    </r>
  </si>
  <si>
    <r>
      <rPr>
        <b/>
        <sz val="10"/>
        <color rgb="FF000000"/>
        <rFont val="Times New Roman"/>
        <family val="1"/>
      </rPr>
      <t>CONTROL 2</t>
    </r>
    <r>
      <rPr>
        <sz val="10"/>
        <color rgb="FF000000"/>
        <rFont val="Times New Roman"/>
        <family val="1"/>
      </rPr>
      <t xml:space="preserve">
Se evidenció la ejecución de la actividad de control
</t>
    </r>
    <r>
      <rPr>
        <b/>
        <sz val="10"/>
        <color rgb="FF000000"/>
        <rFont val="Times New Roman"/>
        <family val="1"/>
      </rPr>
      <t xml:space="preserve">ACCIONES PARA EL FORTALECIMIENTO DEL CONTROL 
</t>
    </r>
    <r>
      <rPr>
        <sz val="10"/>
        <color rgb="FF000000"/>
        <rFont val="Times New Roman"/>
        <family val="1"/>
      </rPr>
      <t xml:space="preserve">
El control no cuenta con acciones a implementar para el fortalecimiento.
</t>
    </r>
    <r>
      <rPr>
        <b/>
        <sz val="10"/>
        <color rgb="FF000000"/>
        <rFont val="Times New Roman"/>
        <family val="1"/>
      </rPr>
      <t>NO SE HA MATERIALIZADO EL RIESGO</t>
    </r>
    <r>
      <rPr>
        <sz val="10"/>
        <color rgb="FF000000"/>
        <rFont val="Times New Roman"/>
        <family val="1"/>
      </rPr>
      <t>.</t>
    </r>
  </si>
  <si>
    <t>GESTIÓN DE INVENTARIOS, ALMACEN Y ECONOMATO</t>
  </si>
  <si>
    <t>Administrar los bienes muebles de consumo, perecederos y no perecederos y los bienes muebles de propiedad, planta y equipo adquiridos y/o recibidos por el Instituto, dirigiendo su almacenamiento, registro y distribución bajo las normas y lineamientos que regulan la materia, haciendo uso de las herramientas tecnológicas que le permitan mantener actualizados los inventarios y optimizar el uso de los recursos del Instituto para apoyar el abastecimiento de las sedes y unidades de protección integral de IDIPRON y la entrega de información confiable para la toma de decisiones</t>
  </si>
  <si>
    <t>El proceso inicia desde la recepción de los documentos para el ingreso de los elementos y/o bienes, los cuales son administrados, custodiados, controlados, distribuidos y puestos a disposición de los diferentes procesos del IDIPRON y finaliza con la actualización del inventario en bodega, la entrega de la cuenta mensual y los controles administrativos sobre los elementos en bodega y los bienes en servicio.</t>
  </si>
  <si>
    <t xml:space="preserve">1. Consentimiento de recibir bienes o elementos que no cumplen las especificaciones técnicas requeridas.
2. Efectuar modificaciones a las fichas técnicas o condiciones contractuales sin el debido procedimiento. </t>
  </si>
  <si>
    <t>Posibilidad de que por omisión intencional de las actividades del procedimiento de ingreso por parte del supervisor del contrato y/o del colaborador designado por la gerencia en las sub bodegas, se reciban bienes y/o elementos que no cumplan con las especificaciones técnicas para beneficio propio o de un tercero.</t>
  </si>
  <si>
    <r>
      <t xml:space="preserve">Hallazgos de los entes de control.
Fallas en la prestación del servicio.
Perdida de la imagen institucional del IDIPRON
Responsabilidades Disciplinarias
</t>
    </r>
    <r>
      <rPr>
        <sz val="14"/>
        <rFont val="Times New Roman"/>
        <family val="1"/>
      </rPr>
      <t xml:space="preserve">Ingreso de elementos de inferior calidad a los adquiridos por la entidad
</t>
    </r>
  </si>
  <si>
    <t>El supervisor del contrato en acompañamiento de un colaborador de la sub-bodega</t>
  </si>
  <si>
    <t>Cada vez que se programe una recepción de bienes y/o elementos en una sub-bodega</t>
  </si>
  <si>
    <t>Revisar físicamente los bienes y/o elementos (características, cantidades, estado y demás) contra lo pactado según la modalidad de contratación.</t>
  </si>
  <si>
    <t>Se revisan los bienes y/o elementos físicamente (características, cantidades, estado y demás), contra lo pactado según la modalidad de contratación (fichas técnicas,  calidades, presentaciones y demás) y el  documento de entrega (remisión, acta de entrega o factura). Si los bienes no corresponden con lo requerido por la entidad, no se reciben y se realiza la devolución de los bienes y / o elementos de acuerdo con la modalidad de contratación y se genera la nota de devolución en el  formato A-GIAE-FT-007</t>
  </si>
  <si>
    <t>En caso que el/la Supervisor(a) del Contrato,  dé su consentimiento de recibir elementos que no cumplen con las especificaciones técnicas o se hagan modificaciones a las fichas técnicas o condiciones del contrato sin el debido procedimiento (otrosí Modificatorio) debidamente legalizado, el Técnico o Auxiliar Administrativo delegado de la Gerencia de Recursos Físicos, debe remitir el correspondiente informe a su superior  inmediato para que a su vez se remita este informe al Director General, Gerente de Proyecto, Gerencia de Contratación y a la Oficina de Control Disciplinario Interno, acompañado del acta suscrita entre Supervisor(a) y el (la)contratista donde se asume la responsabilidad del hecho..</t>
  </si>
  <si>
    <t xml:space="preserve">⦁Documento de recibo de bienes o elementos debidamente firmado por los que intervienen en el recibo de los bienes y/o elementos en la sub-bodega
⦁Nota de Devolución Recibo de Elementos y/o Bienes A-GIAE-FT-007 (Cuando aplique)
⦁ Acta suscrita entre Supervisor(a) y el (la)contratista donde se enuncie y aclare específicamente la modificación (cuando aplique)
</t>
  </si>
  <si>
    <t xml:space="preserve">Reportar desde el lugar de recibo de los bienes y/o elementos al Gerente de Recursos Físicos.
Reportar desde la Gerencia de Recursos Físicos a la Secretaría General la novedad presentada. 
</t>
  </si>
  <si>
    <t>Realizar una sensibilización cuatrimestral a los integrantes del proceso (grupos específicos)</t>
  </si>
  <si>
    <r>
      <rPr>
        <b/>
        <u/>
        <sz val="10"/>
        <color rgb="FF000000"/>
        <rFont val="Times New Roman"/>
      </rPr>
      <t xml:space="preserve">PRIMER SEGUIMIENTO
</t>
    </r>
    <r>
      <rPr>
        <sz val="10"/>
        <color rgb="FF000000"/>
        <rFont val="Times New Roman"/>
      </rPr>
      <t xml:space="preserve">
Para el primer seguimiento se registró:
Documento de recibo de bienes o elementos debidamente firmado por los que intervienen en el recibo de los bienes y/o elementos en la sub-bodega
111 Remisiones
⦁Nota de Devolución Recibo de Elementos y/o Bienes A-GIAE-FT-007 
Se registraron: 90
⦁ Acta suscrita entre Supervisor(a) y el (la)contratista donde se enuncie y aclare específicamente la modificación 
Se registraron: 2</t>
    </r>
  </si>
  <si>
    <t>Se presentan intermitencias en el servicio de internet, lo que dificulta las operaciones diarias en las sub-bodegas.</t>
  </si>
  <si>
    <t>Control 1:
Se evidencian en la carpeta del control:  29 remisiones, 10 Notas de Devolución Recibo de Elementos y/o Bienes y 2 Acta suscritas como muestra a la ejecución del control.
No hay evidencia de la ejecución de la acción de fortalecimiento, sin embargo, la acción se encuentra en términos</t>
  </si>
  <si>
    <r>
      <rPr>
        <b/>
        <sz val="10"/>
        <color rgb="FF000000"/>
        <rFont val="Times New Roman"/>
      </rPr>
      <t xml:space="preserve">CONTROL 1
</t>
    </r>
    <r>
      <rPr>
        <sz val="10"/>
        <color rgb="FF000000"/>
        <rFont val="Times New Roman"/>
      </rPr>
      <t xml:space="preserve">
se evidenció la ejecución de la actividad de control
</t>
    </r>
    <r>
      <rPr>
        <b/>
        <sz val="10"/>
        <color rgb="FF000000"/>
        <rFont val="Times New Roman"/>
      </rPr>
      <t xml:space="preserve">ACCIONES DE FORTALECIMIENTO
</t>
    </r>
    <r>
      <rPr>
        <sz val="10"/>
        <color rgb="FF000000"/>
        <rFont val="Times New Roman"/>
      </rPr>
      <t xml:space="preserve">
Se reportó que durante este periodo no se dio aplicación a la actividad de acciones de fortalecimiento.
</t>
    </r>
    <r>
      <rPr>
        <b/>
        <sz val="10"/>
        <color rgb="FF000000"/>
        <rFont val="Times New Roman"/>
      </rPr>
      <t xml:space="preserve">MATERIALIZACIÓN DEL RIESGO
</t>
    </r>
    <r>
      <rPr>
        <sz val="10"/>
        <color rgb="FF000000"/>
        <rFont val="Times New Roman"/>
      </rPr>
      <t xml:space="preserve">
No se materializo el riesgo
</t>
    </r>
    <r>
      <rPr>
        <b/>
        <sz val="10"/>
        <color rgb="FF000000"/>
        <rFont val="Times New Roman"/>
      </rPr>
      <t xml:space="preserve">RECOMENDACIONES
</t>
    </r>
    <r>
      <rPr>
        <sz val="10"/>
        <color rgb="FF000000"/>
        <rFont val="Times New Roman"/>
      </rPr>
      <t xml:space="preserve">
Se sugiere que se relacione las modalidades de contratación con el fin de poder cotejar la información de una manera más amplia y detallada, contra los ingresos. 
</t>
    </r>
  </si>
  <si>
    <t>Acta y Lista de asistencia</t>
  </si>
  <si>
    <t>El responsable del inventario de bienes devolutivos o de consumo controlado en servicio dé su consentimiento de salida o traslado de bienes Devolutivos sin el lleno de los requisitos debido procedimiento.</t>
  </si>
  <si>
    <t>Sustracción de bienes devolutivos y/o elementos de consumo controlado en servicio o en bodega y/o elementos de consumo en bodega de propiedad o bajo custodia del IDIPRON por parte de los funcionarios y/o contratistas del Instituto para beneficio propio o de un tercero.</t>
  </si>
  <si>
    <t>Hallazgos de los entes de control.</t>
  </si>
  <si>
    <t>Los colaboradores del proceso Gestión de Inventarios, Almacén y Economato</t>
  </si>
  <si>
    <t>Anualmente</t>
  </si>
  <si>
    <t>Verificar físicamente los elementos encontrados contra los registros del sistema con el fin de determinar su existencia y la actualización de los datos del sistema.</t>
  </si>
  <si>
    <t>: Se realizan tomas físicas de inventario integral, registrando en el formato Inventario físico por dependencia y verificando físicamente los elementos encontrados contra los registros del sistema con el fin de determinar su existencia y la actualización de los datos del sistema</t>
  </si>
  <si>
    <t>: En caso que, producto de la toma física de inventario, se detecte la pérdida de un bien devolutivo y el responsable no pueda justificar el traslado o cambio de ubicación, se procede a ejecutar el procedimiento A-GSA-PR-008 "Responsabilidad y Trámite ante siniestros"</t>
  </si>
  <si>
    <t>Acta de toma física</t>
  </si>
  <si>
    <t>Informar al Gerente de Recursos Físicos la novedad presentada y al responsable de inventario para que inicie las acciones del procedimiento A-GSA-PR-008 "Responsabilidad y trámite ante siniestro"</t>
  </si>
  <si>
    <t>Realizar 4 conversatorios relacionados con las acciones de administración y control de los bienes y/o elementos de consumo controlado en servicio.</t>
  </si>
  <si>
    <t>01/02/2025 al 30/11/2025.</t>
  </si>
  <si>
    <t>5/5/025</t>
  </si>
  <si>
    <t>El monitoreo de este control es anual</t>
  </si>
  <si>
    <t>Control 1:
El proceso indica que el monitoreo de este control es anual, razón por la cual no se evidencia el desarrollo del control
No hay evidencia de la ejecución de la acción de fortalecimiento, sin embargo, la acción se encuentra en términos</t>
  </si>
  <si>
    <t>CONTROL 1
Se reportó que durante este periodo no se dio aplicación a la actividad de control
ACCIONES DE FORTALECIMIENTO
Se reportó que durante este periodo no se dio aplicación a la actividad de acciones de fortalecimiento, sin embargo, se relacionan 4 conversatorios relacionados con las acciones de administración y control de los bienes y/o elementos de consumo controlado en servicio, los cuales no indica el momento en que se realizan, pero se podrían interpretar como trimestral.
RECOMENDACIONES
Se sugiere mencionar la periodicidad, en la cual se realizará la actividad de acción de fortalecimiento. 
MATERIALIZACIÓN DEL RIESGO
No se materializo el riesgo</t>
  </si>
  <si>
    <t xml:space="preserve">Que dentro de cada sede, área, dependencia o sitio donde se encuentren bienes devolutivos o de consumo controlado en servicio, no se realicen controles periódicos por parte de los responsable de inventarios. </t>
  </si>
  <si>
    <t>Fallas en la prestación del servicio.</t>
  </si>
  <si>
    <t>Comprobante de egreso de bienes devolutivos (Cuando aplique)</t>
  </si>
  <si>
    <t>Responsabilidades Disciplinarias y/o Fiscales</t>
  </si>
  <si>
    <t>¿Las actividades que se desarrollan en el</t>
  </si>
  <si>
    <t>control realmente buscan por si sola prevenir o detectar las causas que pueden dar origen al riesgo, Ej.: verificar, validar, cotejar, comparar, revisar, etc.?</t>
  </si>
  <si>
    <t>Acta y registro de asistencia</t>
  </si>
  <si>
    <t>Cada vez que se solicite</t>
  </si>
  <si>
    <t>Verificar físicamente una muestra de elementos determinados contra los registros del sistema, con el fin de determinar su existencia y la actualización de los datos del sistema.</t>
  </si>
  <si>
    <t>Por solicitud a la Gerencia de Recursos Físicos se realiza toma física selectiva, aleatoria o generales por dependencia, registrando en el formato Inventario físico por dependencia y verificando físicamente una muestra de elementos determinados contra los registros del sistema, con el fin de determinar su existencia y la actualización de los datos del sistema.</t>
  </si>
  <si>
    <t>En caso de que, producto de la toma física selectiva y/o aleatoria, se detecte la pérdida de un bien devolutivo y el responsable no pueda justificar el traslado o cambio de ubicación, se procede a ejecutar el procedimiento A-GSA-PR-008  Responsabilidad y trámite ante siniestro.</t>
  </si>
  <si>
    <t>PRIMER SEGUIMIENTO:</t>
  </si>
  <si>
    <t>Control 2:
Se evidencia la adecuada ejecución del control con cinco actas de toma físicas aleatorias, realizadas en el periodo del 01 de enero al 30 de abril de la vigencia 2025</t>
  </si>
  <si>
    <t>CONTROL 2
se evidenció la ejecución de la actividad de control
ACCIONES DE FORTALECIMIENTO
No se relacionan acciones de fortalecimiento.
                                                                         RECOMENDACIONES
Se sugiere revisar y establecer la periodicidad de la ejecución de las actividades de control
MATERIALIZACIÓN DEL RIESGO
No se materializo el riesgo</t>
  </si>
  <si>
    <t>ACTIVIDAD DE CONTROL 2.</t>
  </si>
  <si>
    <t>Para el primer seguimiento, se reportan las tomas física de inventarios aleatorias, que se realiza por los funcionarios y demás colaboradores del proceso Gestión de Inventarios, Almacén y Economato y el apoyo de los demás colaboradores de las dependencias verificadas del Instituto.</t>
  </si>
  <si>
    <t>.) 20250227 UPI SANTA LUCIA [aleatoria]</t>
  </si>
  <si>
    <t>.) 20250228 CASA BELÉN [aleatoria]</t>
  </si>
  <si>
    <t>.) 20250305 UPI LUNA PARK [aleatoria]</t>
  </si>
  <si>
    <t>.) 20250311 UPI LA 27 [aleatoria]</t>
  </si>
  <si>
    <t>.) 20250326 UPI LA 32 [aleatoria]</t>
  </si>
  <si>
    <t xml:space="preserve">Falta de control en la verificación de la recepción de los alimentos en las unidades
Falta de control en la verificación del cumplimiento de las obligaciones de los proveedores de alimentos </t>
  </si>
  <si>
    <t>Omisión intencional de los requisitos de verificación de la facturación de alimentos, por parte de los funcionarios o contratistas del economato para beneficio propio, del proveedor de los alimentos o de un tercero.</t>
  </si>
  <si>
    <t>Pérdida de recursos económicos de la entidad
Incumplimientos en la cantidad de alimentos necesarios para el funcionamiento de las unidades de protección integral</t>
  </si>
  <si>
    <t>El Profesional o Técnico Administrativo o el Auxiliar Administrativo, delegado por parte del proceso Gestión de Inventarios, Almacén y Economato</t>
  </si>
  <si>
    <t xml:space="preserve">Cada vez que se programe una recepción de alimentos </t>
  </si>
  <si>
    <t>Revisar físicamente los alimentos solicitados al proveedor (características, cantidades, estado y demás) contra lo pactado, tanto en el contrato como en la programación respectiva, fichas técnicas y  documento de entrega (remisión o acta de entrega  y demás)</t>
  </si>
  <si>
    <t xml:space="preserve">Cada vez que se programa una recepción de contrato de alimentos se realiza la revisión física (características, cantidades, estado y demás) contra lo pactado tanto en el contrato como en la programación respectiva, fichas técnicas y documento de entrega (remisión o acta de entrega y demás). Si los alimentos no corresponden con lo requerido por la entidad, no se reciben y se realiza la devolución de alimentos de acuerdo con la modalidad de contratación.  </t>
  </si>
  <si>
    <t>En caso que el Supervisor(a) del Contrato dé su consentimiento de recibir alimentos que no cumplen con las especificaciones técnicas o se hagan modificaciones a las fichas técnicas o condiciones del contrato, sin el debido procedimiento (otrosí modificatorio debidamente legalizado), el profesional, técnico o auxiliar administrativo delegado para el Economato, debe enviar el correspondiente informe para que el Gerente de Recursos Físicos remita éste a la Secretaría General, Gerente de Proyecto y Gerencia de Contratación, acompañado del Acta suscrita entre Supervisor(a) y el (la) contratista donde se asume la responsabilidad del hecho.</t>
  </si>
  <si>
    <t>Formato A-GIAE-FT-020 "Control recepción de materia prima" / Correo electrónico institucional de la Subdirección de Lineamientos y políticas (cuando aplique).</t>
  </si>
  <si>
    <t>Informar al Gerente de Recursos Físicos la novedad presentada, para que informe a la Secretaría General y se tomen las acciones correspondientes</t>
  </si>
  <si>
    <t>Realizar cuatro (4) socializaciones o mesas de trabajo con el personal de alguno de los siguientes grupos:
•  Personal manipulador de alimentos
•  Supervisión del contrato de alimentos
•  Grupo de seguridad alimentaria
•  Supervisión del contrato y los proveedores de alimentos
En temáticas relacionadas con la recepción de los alimentos.</t>
  </si>
  <si>
    <t>01-01-2025 al 30-11-2025.</t>
  </si>
  <si>
    <t xml:space="preserve">
PRIMER SEGUIMIENTO
Se anexan 111 formatos A-GIAE-FT-020 "Control recepción de materia prima" </t>
  </si>
  <si>
    <t>20250321 ACTA SOCIALIZACION INSTRUCTIVO UPI PERDOMO
REGISTRO DE ASISTENCIA
20250321 ACTA REVISION MATERIAS PRIMAS UPI PERDOMO
REGISTRO DE ASISTENCIA
20250307 ACTA SOCIALIZACION INSTRUCTIVO UPI CONSERVATORIO
REGISTRO DE ASISTENCIA
20250307 ACTA REVISION MATERIAS PRIMAS UPI CONSERVATORIO
REGISTRO DE ASISTENCIA</t>
  </si>
  <si>
    <t>Control 2:
Se verifica la adecuada ejecución del control de acuerdo con lo definido en el proceso.
Se revisan 113 formatos A-GIAE-FT-020 "Control recepción de materia prima
Se verifica el cumplimiento de la acción de fortalecimiento con el desarrollo de 4 mesas de trabajo evidenciadas en actas de reunión / listado de asistencias</t>
  </si>
  <si>
    <r>
      <rPr>
        <b/>
        <sz val="10"/>
        <color rgb="FF000000"/>
        <rFont val="Times New Roman"/>
      </rPr>
      <t xml:space="preserve">CONTROL 1
</t>
    </r>
    <r>
      <rPr>
        <sz val="10"/>
        <color rgb="FF000000"/>
        <rFont val="Times New Roman"/>
      </rPr>
      <t xml:space="preserve">
se evidenció la ejecución de la actividad de control, sin embargo se observaron en algunos de los Formatos A-GIAE-FT-020 "Control recepción de materia prima”, la ausencia de firmas por parte del responsable 
</t>
    </r>
    <r>
      <rPr>
        <b/>
        <sz val="10"/>
        <color rgb="FF000000"/>
        <rFont val="Times New Roman"/>
      </rPr>
      <t xml:space="preserve">ACCIONES DE FORTALECIMIENTO
</t>
    </r>
    <r>
      <rPr>
        <sz val="10"/>
        <color rgb="FF000000"/>
        <rFont val="Times New Roman"/>
      </rPr>
      <t xml:space="preserve">
se evidenció la ejecución de la actividad de acciones de fortalecimiento.
</t>
    </r>
    <r>
      <rPr>
        <b/>
        <sz val="10"/>
        <color rgb="FF000000"/>
        <rFont val="Times New Roman"/>
      </rPr>
      <t xml:space="preserve">MATERIALIZACIÓN DEL RIESGO
</t>
    </r>
    <r>
      <rPr>
        <sz val="10"/>
        <color rgb="FF000000"/>
        <rFont val="Times New Roman"/>
      </rPr>
      <t xml:space="preserve">
No se materializo el riesgo
</t>
    </r>
    <r>
      <rPr>
        <b/>
        <sz val="10"/>
        <color rgb="FF000000"/>
        <rFont val="Times New Roman"/>
      </rPr>
      <t xml:space="preserve">                                                                  RECOMENDACIONES
</t>
    </r>
    <r>
      <rPr>
        <sz val="10"/>
        <color rgb="FF000000"/>
        <rFont val="Times New Roman"/>
      </rPr>
      <t xml:space="preserve">Se sugiere revisar establecer un control obligatorio que garantice que todos los formatos A-GIAE-FT-020 "Control de recepción de materia prima" cuenten con la firma del responsable.
</t>
    </r>
  </si>
  <si>
    <t>Acta de reunión/Lista de asistencia</t>
  </si>
  <si>
    <t>GESTIÓN DOCUMENTAL</t>
  </si>
  <si>
    <t>Establecer, organizar y dirigir la Gestión Documental del IDIPRON, con el fin de de planear y coordinar los procesos archivísticos necesarios para salvaguardar el patrimonio documental y disponerlo para los usuarios; Fijar políticas y expedir lineamientos para garantizar la conservación y el uso adecuado de los documentos (independientemente de su soporte), de conformidad con los planes y programas, promover la organización y fortalecimiento de los archivos en cada una de las sedes para garantizar la eficacia de la gestión de la información y conservación de la memoria institucional.</t>
  </si>
  <si>
    <t xml:space="preserve">El proceso de gestión documental inicia desde la planeación estratégica de IDIPRON, involucra la formulación de directrices, procedimientos e instrumentos archivísticos, aplicables durante todo el ciclo vital del documento, así como la evaluación y mejora continua en los diferentes procesos archivísticos producción, gestión y  tramite, organización, transferencia, Disposición final y Valoración Documental garantizando la conservación y preservación de la información </t>
  </si>
  <si>
    <t>OBSERVACIONES OFICINA DE  
 CONTROL INTERNO</t>
  </si>
  <si>
    <t xml:space="preserve">Control ineficaz en la administración y custodia de la documentación.
Omisión del servidor público (funcionarios y contratistas) en la función de velar por la integridad y salvaguarda de la documentación de archivo.
</t>
  </si>
  <si>
    <t>Posibilidad de sustracción de los documentos que forman parte del acervo documental custodiado por el proceso de Gestión Documental por parte de los funcionarios o contratistas de la entidad para beneficio propio  o de un tercero.</t>
  </si>
  <si>
    <t>Aumento en la notificación de hallazgos y sanciones a la Entidad por parte de los entes de control
Pérdida de valor legal y probatorio de la documentación 
Pérdida , sustracción o alteración de expedientes o piezas documentales.
Entrega de información clasificada o reservada.
Pérdida de la memoria historica del IDIPRON</t>
  </si>
  <si>
    <t>Funcionario o contratista de la Gerencia Administrativa encargado de tramitar la solicitud de préstamo o consulta</t>
  </si>
  <si>
    <t>Cada vez que se reciba una solicitud de préstamo o consulta</t>
  </si>
  <si>
    <t>Verificar que la solicitud enviada a través de correo electrónico por el solicitante corresponda a la información requerida</t>
  </si>
  <si>
    <t xml:space="preserve">Al momento de gestionar la solicitud, se diligencia el Formato Préstamo y consulta de información A-GDO-FTO-014 registrando el No Orden, fecha de solicitud, nombre del solicitante, firma del solicitante, nombre del expediente, folios, nombre de quien presta, fecha de devolución, nombre y firma de quien devuelve, nombre y firma de quien recibe, observaciones. </t>
  </si>
  <si>
    <t>Se realiza seguimiento vía correo electrónico de la devolución del expediente por parte del solicitante, se verifica que el expediente corresponda al prestado, en el tiempo pactado y que el número de folios corresponda con la cantidad registrada en el formato. 
En caso de que se detecte inoportunidad en la entrega o folios faltantes, se registra en el campo de observación y se requiere el solicitante allegar dichos folios.</t>
  </si>
  <si>
    <t>Correos electrónicos
Formato Préstamo y/o consulta de información A-GDO-FT-014</t>
  </si>
  <si>
    <t xml:space="preserve">En caso de que se generen perdida total o parcial de expedientes se procede aplicar el  procedimiento reconstrucción de Expediente A-GDO-PR-003        </t>
  </si>
  <si>
    <t>No aplica</t>
  </si>
  <si>
    <t xml:space="preserve">1. Durante el periodo comprendido entre enero y abril de 2025, el proceso de Gestión Documental realizó 212 préstamos documentales en el archivo central.
</t>
  </si>
  <si>
    <t>Control 1. 
Para este control del riesgo, el proceso indica que realizó 212 préstamos documentales, se evidencia el formato con la solicitud para el periodo con 212 solicitudes.
Por otro lado,  la evidencia de ejecución del control, señala correos electronicos, los cuales no fueron relacionados para este monitoreo.</t>
  </si>
  <si>
    <t>Control 1. Se evidenció la ejecución de la actividad de control, el Formato Préstamo y consulta de información A-GDO-FTO-014 diligenciado
Acción de Fortalecimiento: No se aportaron acciones para el fortalecimiento del control.
No se materializó el riesgo</t>
  </si>
  <si>
    <t xml:space="preserve">
Servidores del proceso Gestión Documental .</t>
  </si>
  <si>
    <t>Verificar que la información que aparece registrada en el formato inventario único documental A-GDO-FT-018 corresponda con la misma información que se encuentra en las carpetas físicas.</t>
  </si>
  <si>
    <t>Realizan visitas a las áreas y Unidades de Protección Integral en donde se realiza la revisión del Formato único de Inventario Documental – FUID (A-GDO-FT-018) Verificando que la información que aparece registrada en FUID (A-GDO-FT-018) corresponda con la misma información que se encuentra en las carpetas físicas. haciendo seguimiento al archivo de gestión y a las transferencias documentales o al archivo  que sean susceptible para eliminación.</t>
  </si>
  <si>
    <t>En caso de que se detecten diferencias en el formato FUID (A-GDO-FT-018) diligenciado, se deja por Acta A- GDO-FT-004 la solicitud por parte del proceso, el compromiso de la completitud del diligenciamiento de este formato.</t>
  </si>
  <si>
    <t>Formato único de Inventario Documental – FUID (A-GDO-FT-018)
 Acta de reunión A- GDO-FT-004
Listado de asistencia</t>
  </si>
  <si>
    <t>Durante el periodo comprendido entre el 1 de enero y el 30 de abril de 2025, se realizaron tres (3) visitas de seguimiento a oficinas productoras, con el objetivo de verificar el correcto diligenciamiento del Formato Único de Inventario Documental (FUID), utilizando el formato codificado A-GDO-FT-018.
Oficinas visitadas y fechas:
UPI La 32: 24/04/2025
UPI La 27: 22/04/2025
UPI Bosa: 21/04/2025</t>
  </si>
  <si>
    <t xml:space="preserve">Control 2. 
se puede evidenciar que para las tres visitas desarrolladas dentro del periodo correspondiente del mes de enero hasta el mes de abril, se relaciona las evidencias conforme a la ejecución del control. </t>
  </si>
  <si>
    <t>Control 2. La evidencia aportada no permite verificar la ejecución de la actividad de control, toda vez que las evidencias aportadas en la visitas de Seguimientos Archivos de Gestión UPI 27, UPI 32 y UPI BOSA, se observa  que la UPI BOSA presenta acta A-GDO-FT-004 y registro de asistencia A-GDH-FT-010" con fecha del 21/04/2028, lo cual no corresponde al periodo reportado. Tambien se observa en la UPI BOSA, presenta formatos de inventario único documental A-GDO-FT-018 de las vigencias 2021, 2023, 2024 y no lo correspondiente a la vigencia 2025, por ende no es posible verificar que la información que aparece registrada en el formato  Acta A-GDO-FT-004 sea la misma que se encuentra físicamente.
Se sugiere aportar en la evidencia que indica el  control  " formato inventario único documental A-GDO-FT-018", lo correspondiente a todas las visitas realizadas en el perioro de reporte 2025, con el proposito de  verificar que la información que aparece registrada en los formatos sea la misma que se encuentra físicamente, en caso de que se detecten diferencias se procederá verificar que se haya realizado transferencias documentales al archivo central o que sean producto para eliminación, lo anterior debe quedar documentado en el formato de Acta A-GDO-FT-004.
Acción de Fortalecimiento: No se aportaron acciones para el fortalecimiento del control.
Se sugiere realizar los ajustes correspondientes a la fecha del acta de la UPI BOSA y la utilización del " formato inventario único documental A-GDO-FT-018" en las visitas realizadas en el 2025.
No se materializó el riesgo</t>
  </si>
  <si>
    <t xml:space="preserve">Servidores del proceso Gestión Documental </t>
  </si>
  <si>
    <t xml:space="preserve">Anualmente </t>
  </si>
  <si>
    <t>Verificar la correcta aplicación de las normas archivísticas y los lineamientos establecidos por el proceso.</t>
  </si>
  <si>
    <t>Realizan visitas a las áreas y UPIS en donde se verifica la correcta aplicación de las normas archivísticas y los lineamientos establecidos por el proceso, dando cumplimiento a la normatividad vigente.</t>
  </si>
  <si>
    <t>En caso de detectar que no se esté cumpliendo alguna de las normas o lineamientos, se procede a capacitar a los responsables y ajustar las observaciones a las que hubo lugar.</t>
  </si>
  <si>
    <t xml:space="preserve"> Acta de reunión A- GDO-FT-004
Listado de asistencia</t>
  </si>
  <si>
    <t xml:space="preserve">3, Durante el periodo comprendido entre el 1 de enero y el 30 de abril de 2025, se llevaron a cabo tres (3) visitas de seguimiento a oficinas productoras, con el propósito de verificar la correcta aplicación de los procesos técnicos de clasificación, ordenación y descripción documental, así como la implementación de las Tablas de Retención Documental (TRD). Estas actividades son fundamentales para garantizar una gestión documental eficiente y prevenir la pérdida o manipulación indebida de la información institucional.
Oficinas visitadas y fechas:
UPI La 32: 24/04/2025
UPI La 27: 22/04/2025
UPI Bosa: 21/04/2025
</t>
  </si>
  <si>
    <t xml:space="preserve">Control 3.
Se evidencia el cargue de la las evidencia y se valida la ejecución del control, en donde se constantan las visitas realizadas.
</t>
  </si>
  <si>
    <t>Control 3. La evidencia aportada no permite verificar la ejecución de la actividad de control, toda vez que las evidencias aportadas en la visitas de Seguimientos Archivos de Gestión UPI 27, UPI 32 y UPI BOSA, se observa  que la UPI BOSA presenta acta A-GDO-FT-004 y registro de asistencia A-GDH-FT-010" con fecha del 21/04/2028, lo cual no corresponde al periodo reportado, por ende, no es posible verificar la correcta aplicación de las normas archivísticas y los lineamientos establecidos por el proceso, dando cumplimiento a la normatividad vigente de conformidad con la fecha establecida en el fortmato y acta de la UPI BOSA
Acción de Fortalecimiento: No se aportaron acciones para el fortalecimiento del control.
Se sugiere realizar los ajustes correspondientes a la fecha del acta de la UPI BOSA
No se materializó el riesgo</t>
  </si>
  <si>
    <t>GESTIÓN DE SERVICIOS ADMINISTRATIVOS</t>
  </si>
  <si>
    <t>Satisfacer las necesidades del IDIPRON mediante la prestación de los servicios administrativos de apoyo, con el fin de garantizar el servicio de vigilancia, transporte, mantenimiento preventivo y correctivo del parque automotor y equipos industriales y el suministro de combustible; con criterios de oportunidad y calidad.</t>
  </si>
  <si>
    <t>El proceso inicia desde la contratación de los servicios requeridos, los cuales son administrados y puestos a disposición de los diferentes procesos definidos por el IDIPRON para el cumplimiento de su misión, realizando periódicamente acciones de mantenimientos, seguridad y transporte y termina con la retroalimentación en la calidad de los servicios prestados.</t>
  </si>
  <si>
    <t>Que los dispensadores de las estaciones de servicio de combustible no se encuentren bien calibrados.
Los odómetros de los vehículos sean manipulados por parte de los conductores
Falta de controles y seguimientos a los consumos presentados</t>
  </si>
  <si>
    <t>Posibilidad de sustracción indebida del combustible para vehículos, maquinaria o equipos de la entidad por parte de los funcionarios o contratistas del proceso servicios administrativos (transportes, conductores) y/o responsable de sedes para beneficio propio o de un tercero.</t>
  </si>
  <si>
    <t>* Detrimento patrimonial
* Aumento costo / beneficio para la Entidad
* Afectación en la prestación del servicio</t>
  </si>
  <si>
    <t xml:space="preserve">El contratista o funcionario del equipo de transportes de la Gerencia Administrativa </t>
  </si>
  <si>
    <t xml:space="preserve">Mensualmente </t>
  </si>
  <si>
    <t xml:space="preserve">Verificar el consumo de los vehículos y la maquinaria </t>
  </si>
  <si>
    <t xml:space="preserve">Se realiza un análisis del consumo de combustible, registrando en archivo de Excel el número de kilómetros recorridos, el número de galones consumidos y el valor de aprovisionamiento de los vehículos pertenecientes a la flota propia de la entidad, para la maquinaria se analiza el uso requerido de acuerdo con las necesidades manifestadas por los responsables de las unidades. De acuerdo con los consumos asigna un cupo limitado para  los vehículos y  maquinaria </t>
  </si>
  <si>
    <t>En caso de desviaciones, se verifica la planilla de recorrido frente al GPS, se notifica al Gerente Administrativo mediante correo electrónico para que se tomen las medidas a que haya lugar.</t>
  </si>
  <si>
    <t>Planilla Control de recorrido A-GSA-FT-009
Matriz en excel de información de consumo
Correo electrónico (Cuando aplique)</t>
  </si>
  <si>
    <t>1. Poner en conocimiento del Gerente Administrativo  acompañado de los documentos que soportan la sustracción  para que se tomen las acciones pertinentes y se ponga en conocimiento de las autoridades internas y externas competentes</t>
  </si>
  <si>
    <t>Realizar el seguimiento comparado del consumo de combustible Vs. Sistema de Posicionamiento Global (GPS) para aquellos vehiculos que presentan consumos fuera de lo normal.</t>
  </si>
  <si>
    <t>Durante el periodo enero-abril, se realizó un análisis mensualmente del consumo de combustible por cada uno de los vehículos tomando la información de las plataforma AUTO-GAS y TERPEL, donde AUTO-GAS suministro la información del mes de enero y TERPEL los meses de febrero - abril. así mismo se revisan las planillas de recorrido y se elabora el cuadro de programación con el que se construye el cuadro de austeridad del gasto en el cual se registra un total de 78035 kilómetros recorridos y un consumo de combustible de 2741,00 galones.</t>
  </si>
  <si>
    <t xml:space="preserve">Se realizó el análisis comparativo entre los meses de enero a abril del 2025 y no se evidencio ninguna anomalía en el consumo de combustible en los vehículos de la entidad.
</t>
  </si>
  <si>
    <r>
      <rPr>
        <b/>
        <sz val="10"/>
        <color rgb="FF000000"/>
        <rFont val="Times New Roman"/>
      </rPr>
      <t>CONTROL N°1:</t>
    </r>
    <r>
      <rPr>
        <sz val="10"/>
        <color rgb="FF000000"/>
        <rFont val="Times New Roman"/>
      </rPr>
      <t xml:space="preserve"> Se identifica aplicación del control, dado que se evidencia el análisis mensual del consumo de combustible en el informe, se evidencia en los soportes planillas de recorrido y la generación del cuadro de programación mensual.
</t>
    </r>
    <r>
      <rPr>
        <b/>
        <sz val="10"/>
        <color rgb="FF000000"/>
        <rFont val="Times New Roman"/>
      </rPr>
      <t xml:space="preserve">
Acciones de fortalecimiento:
Acción 1:</t>
    </r>
    <r>
      <rPr>
        <sz val="10"/>
        <color rgb="FF000000"/>
        <rFont val="Times New Roman"/>
      </rPr>
      <t xml:space="preserve"> El proceso al realizar el análisis se evidencia que no encontró consumo anormal entre los meses de Enero a  Abril, por lo cual no fue necesario realizar la acción de fortalecimiento a través del seguimiento comparado del consumo vs el sistema de posicionamiento global.
</t>
    </r>
    <r>
      <rPr>
        <b/>
        <u/>
        <sz val="10"/>
        <color rgb="FF000000"/>
        <rFont val="Times New Roman"/>
      </rPr>
      <t>No se materializo el riesgo</t>
    </r>
  </si>
  <si>
    <r>
      <rPr>
        <b/>
        <sz val="10"/>
        <color rgb="FF000000"/>
        <rFont val="Times New Roman"/>
      </rPr>
      <t xml:space="preserve">CONTROL 1
</t>
    </r>
    <r>
      <rPr>
        <sz val="10"/>
        <color rgb="FF000000"/>
        <rFont val="Times New Roman"/>
      </rPr>
      <t xml:space="preserve">
La evidencia aportada no permite verificar ejecución de la actividad de control, porque una vez analizada dichas evidencias, se identificaron debilidades en la calidad de la información reportada. Específicamente, se encontraron diferencias en los valores consignados entre la Planilla de Control de Recorrido A-GSA-FT-009 y la matriz en Excel de información de consumo, por otra parte, se encuentran casillas sin diligenciar en la planilla de control de recorrido, lo que podría generar inconsistencias en el control del proceso y afectar la confiabilidad de los datos.
</t>
    </r>
    <r>
      <rPr>
        <b/>
        <sz val="10"/>
        <color rgb="FF000000"/>
        <rFont val="Times New Roman"/>
      </rPr>
      <t xml:space="preserve">ACCIONES DE FORTALECIMIENTO
</t>
    </r>
    <r>
      <rPr>
        <sz val="10"/>
        <color rgb="FF000000"/>
        <rFont val="Times New Roman"/>
      </rPr>
      <t xml:space="preserve">
Se reportó que durante este periodo no se dio aplicación a la actividad de acciones de fortalecimiento.
</t>
    </r>
    <r>
      <rPr>
        <b/>
        <sz val="10"/>
        <color rgb="FF000000"/>
        <rFont val="Times New Roman"/>
      </rPr>
      <t xml:space="preserve">MATERIALIZACIÓN DEL RIESGO
</t>
    </r>
    <r>
      <rPr>
        <sz val="10"/>
        <color rgb="FF000000"/>
        <rFont val="Times New Roman"/>
      </rPr>
      <t xml:space="preserve">
No se materializo el riesgo
</t>
    </r>
    <r>
      <rPr>
        <b/>
        <sz val="10"/>
        <color rgb="FF000000"/>
        <rFont val="Times New Roman"/>
      </rPr>
      <t xml:space="preserve">RECOMENDACIONES
</t>
    </r>
    <r>
      <rPr>
        <sz val="10"/>
        <color rgb="FF000000"/>
        <rFont val="Times New Roman"/>
      </rPr>
      <t xml:space="preserve">
Se sugiere revisar y conciliar la información registrada en la Planilla de Control de Recorrido y la matriz de consumo, asegurando la consistencia de los datos.
</t>
    </r>
  </si>
  <si>
    <t>Informes de revisión</t>
  </si>
  <si>
    <t xml:space="preserve">Ausencia de controles frente a los recorridos de la flota
Desvíos de rutas por parte de los conductores para evitar el pago de peajes
</t>
  </si>
  <si>
    <t>Posibilidad de desviación de recursos económicos destinados para el pago de peajes por parte de los funcionarios o contratistas del proceso servicios administrativos (transportes y/o conductores) para beneficio propio o de un tercero</t>
  </si>
  <si>
    <t>Funcionario o contratista asignado por la Gerencia Administrativa para la legalización de peajes</t>
  </si>
  <si>
    <t>Mensualmente</t>
  </si>
  <si>
    <t xml:space="preserve">Revisar el reporte generado por el operador del sistema de Chip de pago electrónico de peajes contra las planillas de recorrido de los vehiculos propios de la entidad y contra la programación diaria </t>
  </si>
  <si>
    <t xml:space="preserve">Se verifica el reporte emitido por la empresa encargada de los peajes frente a la planilla de recorridos </t>
  </si>
  <si>
    <t>Planilla Control de recorrido A-GSA-FT-009
Reporte de la empresa encargada de los peajes
Control de peajes A-GSA-FT-007
Correo electrónico (Cuando aplique)</t>
  </si>
  <si>
    <t>Poner en conocimiento del Gerente Administrativo,  acompañado de los documentos que soportan el desvío de recursos  para que se tomen las acciones pertinentes y se ponga en conocimiento de las autoridades internas y externas competentes</t>
  </si>
  <si>
    <t xml:space="preserve">Realizar una divulgación a través de una pieza comunicacional para recordar el uso adecuado de los vehículos institucionales </t>
  </si>
  <si>
    <t>01/01/2025-31/12/2025</t>
  </si>
  <si>
    <t>Durante el periodo enero - abril se utilizaron 237 peajes Facilpass. La revisión de estos peajes se realizó verificando la planilla de recorridos A-GSA-FT-009 y el reporte de facilpass, donde se pudo evidenciar que todos los peajes utilizados se usaron según lo programado.</t>
  </si>
  <si>
    <t>Durante los meses de enero - abril del 2025 se revisaron los 237 peajes utilizados contra las planillas de recorridos, programaciones, peajes físicos y facilpass, validando no se evidencio el uso de peajes fuera de la programación diaria.</t>
  </si>
  <si>
    <r>
      <rPr>
        <b/>
        <sz val="10"/>
        <color rgb="FF000000"/>
        <rFont val="Times New Roman"/>
      </rPr>
      <t xml:space="preserve">CONTROL N°1: </t>
    </r>
    <r>
      <rPr>
        <sz val="10"/>
        <color rgb="FF000000"/>
        <rFont val="Times New Roman"/>
      </rPr>
      <t xml:space="preserve">Se identifica aplicación del control, dado que se evidencia el seguimiento a través de la planilla control de recorridos, con la programación diaria,  el control de peajes y reporte de fácil Pass.
</t>
    </r>
    <r>
      <rPr>
        <b/>
        <sz val="10"/>
        <color rgb="FF000000"/>
        <rFont val="Times New Roman"/>
      </rPr>
      <t xml:space="preserve">
Acciones de fortalecimiento:
Acción 1: </t>
    </r>
    <r>
      <rPr>
        <sz val="10"/>
        <color rgb="FF000000"/>
        <rFont val="Times New Roman"/>
      </rPr>
      <t xml:space="preserve">El proceso menciona que verifico el reporte de peajes frente a la planilla de programación, lo cual evidencio que no encontró un uso inusual de peajes que no se encontrara dentro de la programación.
Sin embargo, la acción de fortalecimiento indica la realización de una pieza de comunicación y en el periodo se llevó a cabo. Sin embargo, la actividad se encuentra en trámites
</t>
    </r>
    <r>
      <rPr>
        <b/>
        <u/>
        <sz val="10"/>
        <color rgb="FF000000"/>
        <rFont val="Times New Roman"/>
      </rPr>
      <t>No se materializo el riesgo</t>
    </r>
  </si>
  <si>
    <r>
      <rPr>
        <b/>
        <sz val="10"/>
        <color rgb="FF000000"/>
        <rFont val="Times New Roman"/>
      </rPr>
      <t xml:space="preserve">CONTROL 1
</t>
    </r>
    <r>
      <rPr>
        <sz val="10"/>
        <color rgb="FF000000"/>
        <rFont val="Times New Roman"/>
      </rPr>
      <t xml:space="preserve">
La evidencia aportada no permite verificar ejecución de la actividad de control, debido a que, tras su análisis, se identificaron debilidades en la calidad de la información reportada. En particular, se evidencian inconsistencias entre los valores registrados en la Planilla de Control de Recorrido (formato A-GSA-FT-009) y el Control de Peajes (formato A-GSA-FT-007). Asimismo, se hace referencia a una programación diaria que no se encuentra soportada por las evidencias presentadas, lo que impide su validación. Adicionalmente, se encontraron soportes como actas que carecen de la firma del responsable.
</t>
    </r>
    <r>
      <rPr>
        <b/>
        <sz val="10"/>
        <color rgb="FF000000"/>
        <rFont val="Times New Roman"/>
      </rPr>
      <t xml:space="preserve">ACCIONES DE FORTALECIMIENTO
</t>
    </r>
    <r>
      <rPr>
        <sz val="10"/>
        <color rgb="FF000000"/>
        <rFont val="Times New Roman"/>
      </rPr>
      <t xml:space="preserve">
No se aportó evidencia que dé cuenta de la ejecución de la actividad de acciones de fortalecimiento.
</t>
    </r>
    <r>
      <rPr>
        <b/>
        <sz val="10"/>
        <color rgb="FF000000"/>
        <rFont val="Times New Roman"/>
      </rPr>
      <t xml:space="preserve">MATERIALIZACIÓN DEL RIESGO
</t>
    </r>
    <r>
      <rPr>
        <sz val="10"/>
        <color rgb="FF000000"/>
        <rFont val="Times New Roman"/>
      </rPr>
      <t xml:space="preserve">
No se materializo el riesgo
</t>
    </r>
    <r>
      <rPr>
        <b/>
        <sz val="10"/>
        <color rgb="FF000000"/>
        <rFont val="Times New Roman"/>
      </rPr>
      <t>RECOMENDACIONE</t>
    </r>
    <r>
      <rPr>
        <sz val="10"/>
        <color rgb="FF000000"/>
        <rFont val="Times New Roman"/>
      </rPr>
      <t xml:space="preserve">S
Se sugiere que la programación diaria esté archivada y vinculada con la evidencia documental de ejecución, revisar y conciliar la información registrada en la Planilla de Control de Recorrido y el control de peajes, asegurando la consistencia de los datos.
</t>
    </r>
  </si>
  <si>
    <t>Pieza de comunicación divulgada</t>
  </si>
  <si>
    <t>GESTION DE ADECUACIÓN Y MANTENIMIENTO DE BIENES</t>
  </si>
  <si>
    <t xml:space="preserve">Preservar las condiciones mínimas de calidad y habitabilidad de los bienes muebles e inmuebles del Instituto a través del mantenimiento preventivo y correctivo de la  infraestructura física del IDIPRON con el fin de apoyar la gestión administrativa y el cumplimiento de los objetivos estratégicos del Instituto.***		</t>
  </si>
  <si>
    <t xml:space="preserve">El proceso inicia con la identificación de necesidades de mantenimiento de la Infraestructura Física del Instituto, la ejecución de los mantenimientos, su supervisión y verificación y trermina con la  implementación de  acciones de mejora para el mantenimiento a los Bienes muebles e inmuebles, equipos y maquinaria del IDIPRON ***		</t>
  </si>
  <si>
    <t>Falta de capacitación respecto a la supervisión de contratos de obra
Desactualización o inexistencia de documentos con lineamientos frente a la supervisión de contratos de obra</t>
  </si>
  <si>
    <t>Posibilidad de omisión intencional de los requisitos o actividades necesarios para la correcta supervisión de actividades de mantenimiento preventivo y/o correctivo de la infraestructura física y equipos industriales de la entidad por parte de los funcionarios o contratistas de la Gerencia de Recursos Físicos del Instituto para beneficio propio o de un tercero</t>
  </si>
  <si>
    <t>* Demoras en las labores de mantenimiento
 * Retraso en el cronograma de mantenimiento de la infraestructura del Instituto
 * Afectación de los beneficiarios de los programas de IDIPRON 
 *Sobrecosto para la entidad</t>
  </si>
  <si>
    <t>El profesional designado para la supervisión de las actividades de mantenimiento preventivo y/o correctivo de la infraestructura física y equipos industriales de la entidad</t>
  </si>
  <si>
    <t>Verificar para las actividades realizadas durante el mes que las actividades desarrolladas esten relacionadas con las reportadas en los informes semanales de intervencion</t>
  </si>
  <si>
    <t xml:space="preserve">Mediante los formatos Control de Inspección y Ejecución de Mantemimiento de Bienes e Infraestructura A-GAMB-FT-007se valida para las actividades realizadas durante el mes, que las actividades desarrolladas esten relacionadas con las reportadas en los Informes Semanales de Intervencion y que contenga los materiales utilizados, el personal involucrado y que tenga la firma de recibo a satisfacción del responsable de la UPI,  Sede Administrativa, comedores, etc, en donde se realizaron las intervenciones.
</t>
  </si>
  <si>
    <t xml:space="preserve">En caso que en la revisión se detecte que las actividades relacionadas no corresponden con las actividades desarrolladas en los informes semanales, se solicita el ajuste del formato
</t>
  </si>
  <si>
    <t xml:space="preserve">
Formatos Control de Inspección y Ejecución de Mantemimiento de Bienes e Infraestructura A-GAMB-FT-007
Acta de reunión
</t>
  </si>
  <si>
    <t xml:space="preserve">Informar al superior inmediato para que se tomen las medidas necesarias
Realizar la supervisión de los contratos de consultoría y generar las acciones de mejora que se requieran para que se de cumplimiento estricto a las obligaciones
</t>
  </si>
  <si>
    <t xml:space="preserve">El Gerente de Recursos Físicos realiza una visita aleatoria semestral para constatar que la información reportada en cuanto al avance de las actividades de mantenimiento de la infraestructura coincidan con la información reportada por los profesionales. 
</t>
  </si>
  <si>
    <t xml:space="preserve">El profesional designado para la supervisión de las actividades de mantenimiento preventivo y/o correctivo de la infraestructura física y equipos industriales de la entidad revisó mensualmente  los formatos Control de Inspección y Ejecución de Mantemimiento de Bienes e Infraestructura A-GAMB-FT-007 para las actividades realizadas en los meses de enero, febrero, marzo y abril, verificando que las actividades desarrolladas esten relacionadas con las reportadas en los informes semanales de intervencion y que  contenga los materiales utilizados, el personal involucrado y que tenga la firma de recibo a satisfacción del responsable de las UPI,  Sede Administrativa, comedores, etc, en donde se realizaron las intervenciones, como evidencia de la revisión se elabora acta. </t>
  </si>
  <si>
    <t>La acción sera evaluada e implementada en el siguiente seguimiento de ser necesario al realizar el analisis del riesgo ya que en el periodo evaluado se ha dado cumplimiento al seguimiento y control del riesgo.</t>
  </si>
  <si>
    <t xml:space="preserve">No se presentó materialización del riesgo en el presente periodo
</t>
  </si>
  <si>
    <r>
      <t>Control No. 1:</t>
    </r>
    <r>
      <rPr>
        <sz val="10"/>
        <color rgb="FF000000"/>
        <rFont val="Times New Roman"/>
        <family val="1"/>
      </rPr>
      <t xml:space="preserve">
 Se identifica la aplicación del control con los formatos Control de Inspección y ejecución de mantenimiento de bienes e Infraestructura A-GAMB-FT-007, en los que se verifican las actividades desarrolladas y la relación de equipos y materiales utilizados. De igual manera se evidencian las actas donde se relaciona las actividades relacionadas desde el mes de Enero a Abril</t>
    </r>
    <r>
      <rPr>
        <b/>
        <sz val="10"/>
        <color rgb="FF000000"/>
        <rFont val="Times New Roman"/>
        <family val="1"/>
      </rPr>
      <t xml:space="preserve">
Accion de Fortalecimiento:</t>
    </r>
    <r>
      <rPr>
        <sz val="10"/>
        <color rgb="FF000000"/>
        <rFont val="Times New Roman"/>
        <family val="1"/>
      </rPr>
      <t xml:space="preserve">
La acción de fortalecimiento se encuentra en términos.</t>
    </r>
    <r>
      <rPr>
        <b/>
        <u/>
        <sz val="10"/>
        <color rgb="FF000000"/>
        <rFont val="Times New Roman"/>
        <family val="1"/>
      </rPr>
      <t xml:space="preserve">
No se materializo el riesgo</t>
    </r>
  </si>
  <si>
    <t xml:space="preserve">Acta de reunión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</si>
</sst>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64">
    <font>
      <sz val="11"/>
      <color theme="1"/>
      <name val="Calibri"/>
      <scheme val="minor"/>
    </font>
    <font>
      <sz val="11"/>
      <color theme="1"/>
      <name val="Calibri"/>
      <family val="2"/>
      <scheme val="minor"/>
    </font>
    <font>
      <sz val="11"/>
      <color theme="1"/>
      <name val="Calibri"/>
      <family val="2"/>
    </font>
    <font>
      <sz val="12"/>
      <color theme="1"/>
      <name val="Times New Roman"/>
      <family val="1"/>
    </font>
    <font>
      <sz val="11"/>
      <name val="Calibri"/>
      <family val="2"/>
    </font>
    <font>
      <b/>
      <sz val="11"/>
      <color theme="1"/>
      <name val="Calibri"/>
      <family val="2"/>
    </font>
    <font>
      <b/>
      <sz val="10"/>
      <color theme="1"/>
      <name val="Times New Roman"/>
      <family val="1"/>
    </font>
    <font>
      <b/>
      <sz val="14"/>
      <color theme="1"/>
      <name val="Times New Roman"/>
      <family val="1"/>
    </font>
    <font>
      <b/>
      <sz val="12"/>
      <color theme="1"/>
      <name val="Times New Roman"/>
      <family val="1"/>
    </font>
    <font>
      <sz val="10"/>
      <color theme="1"/>
      <name val="Times New Roman"/>
      <family val="1"/>
    </font>
    <font>
      <sz val="14"/>
      <color theme="1"/>
      <name val="Times New Roman"/>
      <family val="1"/>
    </font>
    <font>
      <b/>
      <sz val="20"/>
      <color theme="1"/>
      <name val="Times New Roman"/>
      <family val="1"/>
    </font>
    <font>
      <b/>
      <sz val="16"/>
      <color theme="1"/>
      <name val="Times New Roman"/>
      <family val="1"/>
    </font>
    <font>
      <b/>
      <sz val="11"/>
      <color theme="1"/>
      <name val="Times New Roman"/>
      <family val="1"/>
    </font>
    <font>
      <sz val="10"/>
      <color rgb="FF000000"/>
      <name val="Times New Roman"/>
      <family val="1"/>
    </font>
    <font>
      <sz val="14"/>
      <color rgb="FFFF0000"/>
      <name val="Times New Roman"/>
      <family val="1"/>
    </font>
    <font>
      <sz val="11"/>
      <color rgb="FF242424"/>
      <name val="&quot;Aptos Narrow&quot;"/>
    </font>
    <font>
      <sz val="11"/>
      <color theme="1"/>
      <name val="Times New Roman"/>
      <family val="1"/>
    </font>
    <font>
      <sz val="12"/>
      <color rgb="FF000000"/>
      <name val="Times New Roman"/>
      <family val="1"/>
    </font>
    <font>
      <sz val="12"/>
      <name val="Calibri"/>
      <family val="2"/>
    </font>
    <font>
      <b/>
      <sz val="10"/>
      <color rgb="FF000000"/>
      <name val="Times New Roman"/>
      <family val="1"/>
    </font>
    <font>
      <sz val="14"/>
      <color rgb="FF000000"/>
      <name val="Times New Roman"/>
      <family val="1"/>
    </font>
    <font>
      <b/>
      <sz val="12"/>
      <color theme="1"/>
      <name val="Times New Roman"/>
      <family val="1"/>
    </font>
    <font>
      <sz val="11"/>
      <color theme="1"/>
      <name val="Calibri"/>
      <family val="2"/>
      <scheme val="minor"/>
    </font>
    <font>
      <sz val="11"/>
      <color rgb="FF000000"/>
      <name val="Times New Roman"/>
      <family val="1"/>
    </font>
    <font>
      <sz val="12"/>
      <color theme="1"/>
      <name val="Calibri"/>
      <family val="2"/>
      <scheme val="minor"/>
    </font>
    <font>
      <u/>
      <sz val="12"/>
      <color rgb="FF000000"/>
      <name val="Times New Roman"/>
      <family val="1"/>
    </font>
    <font>
      <b/>
      <sz val="12"/>
      <color rgb="FF000000"/>
      <name val="Times New Roman"/>
      <family val="1"/>
    </font>
    <font>
      <sz val="12"/>
      <color theme="1"/>
      <name val="Calibri"/>
      <family val="2"/>
    </font>
    <font>
      <sz val="12"/>
      <color rgb="FFFF0000"/>
      <name val="Calibri"/>
      <family val="2"/>
    </font>
    <font>
      <b/>
      <sz val="12"/>
      <color rgb="FF242424"/>
      <name val="Aptos Narrow"/>
      <family val="2"/>
    </font>
    <font>
      <b/>
      <sz val="12"/>
      <name val="Calibri"/>
      <family val="2"/>
    </font>
    <font>
      <b/>
      <sz val="10"/>
      <name val="Times New Roman"/>
      <family val="1"/>
    </font>
    <font>
      <b/>
      <sz val="12"/>
      <name val="Times New Roman"/>
      <family val="1"/>
    </font>
    <font>
      <b/>
      <sz val="20"/>
      <name val="Times New Roman"/>
      <family val="1"/>
    </font>
    <font>
      <sz val="14"/>
      <name val="Times New Roman"/>
      <family val="1"/>
    </font>
    <font>
      <sz val="12"/>
      <name val="Times New Roman"/>
      <family val="1"/>
    </font>
    <font>
      <b/>
      <sz val="16"/>
      <name val="Times New Roman"/>
      <family val="1"/>
    </font>
    <font>
      <b/>
      <sz val="11"/>
      <name val="Times New Roman"/>
      <family val="1"/>
    </font>
    <font>
      <sz val="10"/>
      <name val="Times New Roman"/>
      <family val="1"/>
    </font>
    <font>
      <b/>
      <sz val="14"/>
      <name val="Times New Roman"/>
      <family val="1"/>
    </font>
    <font>
      <b/>
      <u/>
      <sz val="10"/>
      <color rgb="FF000000"/>
      <name val="Times New Roman"/>
      <family val="1"/>
    </font>
    <font>
      <sz val="10"/>
      <color rgb="FF000000"/>
      <name val="Times New Roman"/>
    </font>
    <font>
      <b/>
      <sz val="10"/>
      <color rgb="FF000000"/>
      <name val="Times New Roman"/>
    </font>
    <font>
      <b/>
      <sz val="10"/>
      <color theme="1"/>
      <name val="Times New Roman"/>
    </font>
    <font>
      <sz val="11"/>
      <name val="Calibri"/>
    </font>
    <font>
      <b/>
      <sz val="14"/>
      <color theme="1"/>
      <name val="Times New Roman"/>
    </font>
    <font>
      <b/>
      <sz val="12"/>
      <color theme="1"/>
      <name val="Times New Roman"/>
    </font>
    <font>
      <sz val="10"/>
      <color theme="1"/>
      <name val="Times New Roman"/>
    </font>
    <font>
      <sz val="12"/>
      <color theme="1"/>
      <name val="Times New Roman"/>
    </font>
    <font>
      <sz val="14"/>
      <color theme="1"/>
      <name val="Times New Roman"/>
    </font>
    <font>
      <b/>
      <sz val="20"/>
      <color theme="1"/>
      <name val="Times New Roman"/>
    </font>
    <font>
      <b/>
      <sz val="16"/>
      <color theme="1"/>
      <name val="Times New Roman"/>
    </font>
    <font>
      <b/>
      <sz val="11"/>
      <color theme="1"/>
      <name val="Times New Roman"/>
    </font>
    <font>
      <b/>
      <u/>
      <sz val="10"/>
      <color rgb="FF000000"/>
      <name val="Times New Roman"/>
    </font>
    <font>
      <sz val="14"/>
      <color rgb="FFFF0000"/>
      <name val="Times New Roman"/>
    </font>
    <font>
      <b/>
      <sz val="20"/>
      <color rgb="FF000000"/>
      <name val="Times New Roman"/>
    </font>
    <font>
      <sz val="14"/>
      <color rgb="FF000000"/>
      <name val="Times New Roman"/>
    </font>
    <font>
      <b/>
      <sz val="12"/>
      <color rgb="FF000000"/>
      <name val="Times New Roman"/>
    </font>
    <font>
      <sz val="12"/>
      <color rgb="FF000000"/>
      <name val="Times New Roman"/>
    </font>
    <font>
      <b/>
      <sz val="16"/>
      <color rgb="FF000000"/>
      <name val="Times New Roman"/>
    </font>
    <font>
      <b/>
      <sz val="11"/>
      <color rgb="FF000000"/>
      <name val="Times New Roman"/>
    </font>
    <font>
      <b/>
      <sz val="14"/>
      <color rgb="FF000000"/>
      <name val="Times New Roman"/>
    </font>
    <font>
      <sz val="11"/>
      <name val="Calibri"/>
      <family val="2"/>
      <scheme val="minor"/>
    </font>
  </fonts>
  <fills count="14">
    <fill>
      <patternFill patternType="none"/>
    </fill>
    <fill>
      <patternFill patternType="gray125"/>
    </fill>
    <fill>
      <patternFill patternType="solid">
        <fgColor rgb="FFFFFF00"/>
        <bgColor rgb="FFFFFF00"/>
      </patternFill>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FFFFFF"/>
        <bgColor rgb="FFFFFFFF"/>
      </patternFill>
    </fill>
    <fill>
      <patternFill patternType="solid">
        <fgColor rgb="FFDEEAF6"/>
        <bgColor rgb="FFDEEAF6"/>
      </patternFill>
    </fill>
    <fill>
      <patternFill patternType="solid">
        <fgColor rgb="FFD8D8D8"/>
        <bgColor rgb="FFD8D8D8"/>
      </patternFill>
    </fill>
    <fill>
      <patternFill patternType="solid">
        <fgColor theme="5" tint="0.59999389629810485"/>
        <bgColor rgb="FFBFBFBF"/>
      </patternFill>
    </fill>
    <fill>
      <patternFill patternType="solid">
        <fgColor theme="5"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2"/>
        <bgColor indexed="64"/>
      </patternFill>
    </fill>
  </fills>
  <borders count="125">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right style="thin">
        <color rgb="FF000000"/>
      </right>
      <top/>
      <bottom/>
      <diagonal/>
    </border>
    <border>
      <left/>
      <right/>
      <top style="medium">
        <color rgb="FF000000"/>
      </top>
      <bottom/>
      <diagonal/>
    </border>
    <border>
      <left/>
      <right style="thin">
        <color rgb="FF000000"/>
      </right>
      <top style="thin">
        <color rgb="FF000000"/>
      </top>
      <bottom style="thin">
        <color rgb="FF000000"/>
      </bottom>
      <diagonal/>
    </border>
    <border>
      <left style="medium">
        <color rgb="FF000000"/>
      </left>
      <right/>
      <top/>
      <bottom/>
      <diagonal/>
    </border>
    <border>
      <left style="thin">
        <color rgb="FF000000"/>
      </left>
      <right/>
      <top/>
      <bottom/>
      <diagonal/>
    </border>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medium">
        <color rgb="FF000000"/>
      </left>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hair">
        <color rgb="FF000000"/>
      </left>
      <right style="thin">
        <color rgb="FF000000"/>
      </right>
      <top/>
      <bottom style="hair">
        <color rgb="FF000000"/>
      </bottom>
      <diagonal/>
    </border>
    <border>
      <left/>
      <right style="medium">
        <color rgb="FF000000"/>
      </right>
      <top/>
      <bottom/>
      <diagonal/>
    </border>
    <border>
      <left/>
      <right/>
      <top style="medium">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bottom style="medium">
        <color rgb="FF000000"/>
      </bottom>
      <diagonal/>
    </border>
    <border>
      <left style="medium">
        <color rgb="FF000000"/>
      </left>
      <right style="medium">
        <color rgb="FF000000"/>
      </right>
      <top/>
      <bottom/>
      <diagonal/>
    </border>
    <border>
      <left style="thin">
        <color rgb="FF000000"/>
      </left>
      <right/>
      <top/>
      <bottom style="medium">
        <color rgb="FF000000"/>
      </bottom>
      <diagonal/>
    </border>
    <border>
      <left/>
      <right style="thin">
        <color rgb="FF000000"/>
      </right>
      <top style="medium">
        <color rgb="FF000000"/>
      </top>
      <bottom/>
      <diagonal/>
    </border>
    <border>
      <left style="medium">
        <color rgb="FF000000"/>
      </left>
      <right style="medium">
        <color rgb="FF000000"/>
      </right>
      <top/>
      <bottom style="medium">
        <color indexed="64"/>
      </bottom>
      <diagonal/>
    </border>
    <border>
      <left style="thin">
        <color rgb="FF000000"/>
      </left>
      <right/>
      <top style="medium">
        <color rgb="FF000000"/>
      </top>
      <bottom/>
      <diagonal/>
    </border>
    <border>
      <left/>
      <right style="medium">
        <color rgb="FF000000"/>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rgb="FF000000"/>
      </right>
      <top style="medium">
        <color indexed="64"/>
      </top>
      <bottom style="thin">
        <color rgb="FF000000"/>
      </bottom>
      <diagonal/>
    </border>
    <border>
      <left style="medium">
        <color rgb="FF000000"/>
      </left>
      <right/>
      <top style="medium">
        <color indexed="64"/>
      </top>
      <bottom style="thin">
        <color rgb="FF000000"/>
      </bottom>
      <diagonal/>
    </border>
    <border>
      <left/>
      <right/>
      <top style="medium">
        <color indexed="64"/>
      </top>
      <bottom/>
      <diagonal/>
    </border>
    <border>
      <left style="medium">
        <color rgb="FF000000"/>
      </left>
      <right/>
      <top style="medium">
        <color indexed="64"/>
      </top>
      <bottom/>
      <diagonal/>
    </border>
    <border>
      <left/>
      <right style="medium">
        <color rgb="FF000000"/>
      </right>
      <top style="medium">
        <color indexed="64"/>
      </top>
      <bottom/>
      <diagonal/>
    </border>
    <border>
      <left/>
      <right style="medium">
        <color indexed="64"/>
      </right>
      <top style="medium">
        <color indexed="64"/>
      </top>
      <bottom/>
      <diagonal/>
    </border>
    <border>
      <left style="medium">
        <color indexed="64"/>
      </left>
      <right style="thin">
        <color rgb="FF000000"/>
      </right>
      <top style="thin">
        <color rgb="FF000000"/>
      </top>
      <bottom/>
      <diagonal/>
    </border>
    <border>
      <left/>
      <right style="medium">
        <color indexed="64"/>
      </right>
      <top/>
      <bottom/>
      <diagonal/>
    </border>
    <border>
      <left style="medium">
        <color indexed="64"/>
      </left>
      <right style="thin">
        <color rgb="FF000000"/>
      </right>
      <top/>
      <bottom/>
      <diagonal/>
    </border>
    <border>
      <left/>
      <right style="medium">
        <color indexed="64"/>
      </right>
      <top/>
      <bottom style="medium">
        <color rgb="FF000000"/>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diagonal/>
    </border>
    <border>
      <left style="medium">
        <color indexed="64"/>
      </left>
      <right style="thin">
        <color rgb="FF000000"/>
      </right>
      <top style="medium">
        <color rgb="FF000000"/>
      </top>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hair">
        <color rgb="FF000000"/>
      </top>
      <bottom style="medium">
        <color indexed="64"/>
      </bottom>
      <diagonal/>
    </border>
    <border>
      <left style="hair">
        <color rgb="FF000000"/>
      </left>
      <right style="hair">
        <color rgb="FF000000"/>
      </right>
      <top style="hair">
        <color rgb="FF000000"/>
      </top>
      <bottom style="medium">
        <color indexed="64"/>
      </bottom>
      <diagonal/>
    </border>
    <border>
      <left style="hair">
        <color rgb="FF000000"/>
      </left>
      <right style="thin">
        <color rgb="FF000000"/>
      </right>
      <top/>
      <bottom style="medium">
        <color indexed="64"/>
      </bottom>
      <diagonal/>
    </border>
    <border>
      <left style="thin">
        <color rgb="FF000000"/>
      </left>
      <right/>
      <top/>
      <bottom style="medium">
        <color indexed="64"/>
      </bottom>
      <diagonal/>
    </border>
    <border>
      <left/>
      <right/>
      <top/>
      <bottom style="medium">
        <color indexed="64"/>
      </bottom>
      <diagonal/>
    </border>
    <border>
      <left style="thin">
        <color rgb="FF000000"/>
      </left>
      <right style="medium">
        <color rgb="FF000000"/>
      </right>
      <top/>
      <bottom style="medium">
        <color indexed="64"/>
      </bottom>
      <diagonal/>
    </border>
    <border>
      <left style="medium">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rgb="FF000000"/>
      </left>
      <right style="thin">
        <color rgb="FF000000"/>
      </right>
      <top style="medium">
        <color indexed="64"/>
      </top>
      <bottom/>
      <diagonal/>
    </border>
    <border>
      <left style="medium">
        <color indexed="64"/>
      </left>
      <right style="thin">
        <color rgb="FF000000"/>
      </right>
      <top style="medium">
        <color indexed="64"/>
      </top>
      <bottom/>
      <diagonal/>
    </border>
    <border>
      <left style="medium">
        <color rgb="FF000000"/>
      </left>
      <right style="thin">
        <color rgb="FF000000"/>
      </right>
      <top style="medium">
        <color indexed="64"/>
      </top>
      <bottom/>
      <diagonal/>
    </border>
    <border>
      <left/>
      <right/>
      <top style="medium">
        <color indexed="64"/>
      </top>
      <bottom style="hair">
        <color rgb="FF000000"/>
      </bottom>
      <diagonal/>
    </border>
    <border>
      <left style="hair">
        <color rgb="FF000000"/>
      </left>
      <right style="hair">
        <color rgb="FF000000"/>
      </right>
      <top style="medium">
        <color indexed="64"/>
      </top>
      <bottom style="hair">
        <color rgb="FF000000"/>
      </bottom>
      <diagonal/>
    </border>
    <border>
      <left style="hair">
        <color rgb="FF000000"/>
      </left>
      <right style="thin">
        <color rgb="FF000000"/>
      </right>
      <top style="medium">
        <color indexed="64"/>
      </top>
      <bottom/>
      <diagonal/>
    </border>
    <border>
      <left style="thin">
        <color rgb="FF000000"/>
      </left>
      <right style="medium">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bottom style="medium">
        <color indexed="64"/>
      </bottom>
      <diagonal/>
    </border>
    <border>
      <left style="medium">
        <color rgb="FF000000"/>
      </left>
      <right/>
      <top/>
      <bottom style="medium">
        <color indexed="64"/>
      </bottom>
      <diagonal/>
    </border>
    <border>
      <left style="thin">
        <color rgb="FF000000"/>
      </left>
      <right style="hair">
        <color rgb="FF000000"/>
      </right>
      <top/>
      <bottom/>
      <diagonal/>
    </border>
    <border>
      <left style="hair">
        <color rgb="FF000000"/>
      </left>
      <right style="hair">
        <color rgb="FF000000"/>
      </right>
      <top/>
      <bottom/>
      <diagonal/>
    </border>
    <border>
      <left style="thin">
        <color rgb="FF000000"/>
      </left>
      <right style="hair">
        <color rgb="FF000000"/>
      </right>
      <top/>
      <bottom style="hair">
        <color rgb="FF000000"/>
      </bottom>
      <diagonal/>
    </border>
    <border>
      <left style="hair">
        <color rgb="FF000000"/>
      </left>
      <right style="hair">
        <color rgb="FF000000"/>
      </right>
      <top style="hair">
        <color rgb="FF000000"/>
      </top>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thin">
        <color indexed="64"/>
      </left>
      <right style="thin">
        <color indexed="64"/>
      </right>
      <top style="thin">
        <color indexed="64"/>
      </top>
      <bottom style="thin">
        <color indexed="64"/>
      </bottom>
      <diagonal/>
    </border>
    <border>
      <left style="medium">
        <color rgb="FF000000"/>
      </left>
      <right style="thick">
        <color rgb="FF000000"/>
      </right>
      <top style="medium">
        <color rgb="FF000000"/>
      </top>
      <bottom/>
      <diagonal/>
    </border>
    <border>
      <left style="medium">
        <color rgb="FF000000"/>
      </left>
      <right style="thick">
        <color rgb="FF000000"/>
      </right>
      <top/>
      <bottom/>
      <diagonal/>
    </border>
    <border>
      <left style="medium">
        <color rgb="FF000000"/>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s>
  <cellStyleXfs count="3">
    <xf numFmtId="0" fontId="0" fillId="0" borderId="0"/>
    <xf numFmtId="0" fontId="1" fillId="0" borderId="15"/>
    <xf numFmtId="0" fontId="23" fillId="0" borderId="15"/>
  </cellStyleXfs>
  <cellXfs count="1259">
    <xf numFmtId="0" fontId="0" fillId="0" borderId="0" xfId="0"/>
    <xf numFmtId="0" fontId="2" fillId="0" borderId="0" xfId="0" applyFont="1"/>
    <xf numFmtId="0" fontId="3" fillId="0" borderId="1" xfId="0" applyFont="1" applyBorder="1" applyAlignment="1">
      <alignment horizontal="left" vertical="top" wrapText="1"/>
    </xf>
    <xf numFmtId="0" fontId="3" fillId="0" borderId="2" xfId="0" applyFont="1" applyBorder="1" applyAlignment="1">
      <alignment horizontal="left" vertical="top" wrapText="1"/>
    </xf>
    <xf numFmtId="0" fontId="3" fillId="0" borderId="0" xfId="0" applyFont="1" applyAlignment="1">
      <alignment vertical="top" wrapText="1"/>
    </xf>
    <xf numFmtId="0" fontId="2" fillId="0" borderId="0" xfId="0" applyFont="1" applyAlignment="1">
      <alignment wrapText="1"/>
    </xf>
    <xf numFmtId="0" fontId="3" fillId="0" borderId="3" xfId="0" applyFont="1" applyBorder="1" applyAlignment="1">
      <alignment horizontal="left" vertical="top" wrapText="1"/>
    </xf>
    <xf numFmtId="0" fontId="8" fillId="3" borderId="8" xfId="0" applyFont="1" applyFill="1" applyBorder="1" applyAlignment="1">
      <alignment horizontal="center" vertical="center"/>
    </xf>
    <xf numFmtId="0" fontId="9" fillId="0" borderId="0" xfId="0" applyFont="1"/>
    <xf numFmtId="49" fontId="8" fillId="3" borderId="8" xfId="0" applyNumberFormat="1" applyFont="1" applyFill="1" applyBorder="1" applyAlignment="1">
      <alignment horizontal="center" vertical="center"/>
    </xf>
    <xf numFmtId="0" fontId="6" fillId="3" borderId="14" xfId="0" applyFont="1" applyFill="1" applyBorder="1" applyAlignment="1">
      <alignment horizontal="left" vertical="center"/>
    </xf>
    <xf numFmtId="0" fontId="6" fillId="3" borderId="15" xfId="0" applyFont="1" applyFill="1" applyBorder="1" applyAlignment="1">
      <alignment horizontal="center" vertical="center"/>
    </xf>
    <xf numFmtId="14" fontId="6" fillId="3" borderId="15" xfId="0" applyNumberFormat="1" applyFont="1" applyFill="1" applyBorder="1" applyAlignment="1">
      <alignment horizontal="center" vertical="center"/>
    </xf>
    <xf numFmtId="14" fontId="3" fillId="3" borderId="17" xfId="0" applyNumberFormat="1" applyFont="1" applyFill="1" applyBorder="1" applyAlignment="1">
      <alignment vertical="center"/>
    </xf>
    <xf numFmtId="0" fontId="6" fillId="3" borderId="15" xfId="0" applyFont="1" applyFill="1" applyBorder="1" applyAlignment="1">
      <alignment vertical="center"/>
    </xf>
    <xf numFmtId="0" fontId="6" fillId="3" borderId="15" xfId="0" applyFont="1" applyFill="1" applyBorder="1" applyAlignment="1">
      <alignment horizontal="left" vertical="center"/>
    </xf>
    <xf numFmtId="0" fontId="9" fillId="0" borderId="0" xfId="0" applyFont="1" applyAlignment="1">
      <alignment horizontal="left" vertical="center"/>
    </xf>
    <xf numFmtId="0" fontId="6" fillId="0" borderId="0" xfId="0" applyFont="1" applyAlignment="1">
      <alignment horizontal="center" vertical="center"/>
    </xf>
    <xf numFmtId="0" fontId="3" fillId="3" borderId="15" xfId="0" applyFont="1" applyFill="1" applyBorder="1" applyAlignment="1">
      <alignment horizontal="left" vertical="center" wrapText="1"/>
    </xf>
    <xf numFmtId="0" fontId="6" fillId="3" borderId="14" xfId="0" applyFont="1" applyFill="1" applyBorder="1" applyAlignment="1">
      <alignment horizontal="center" vertical="center"/>
    </xf>
    <xf numFmtId="0" fontId="6" fillId="0" borderId="0" xfId="0" applyFont="1"/>
    <xf numFmtId="0" fontId="3" fillId="0" borderId="1" xfId="0" applyFont="1" applyBorder="1" applyAlignment="1">
      <alignment horizontal="left" vertical="center" wrapText="1"/>
    </xf>
    <xf numFmtId="1" fontId="3" fillId="0" borderId="35" xfId="0" applyNumberFormat="1" applyFont="1" applyBorder="1" applyAlignment="1">
      <alignment horizontal="center" vertical="center"/>
    </xf>
    <xf numFmtId="0" fontId="3" fillId="0" borderId="2" xfId="0" applyFont="1" applyBorder="1" applyAlignment="1">
      <alignment horizontal="left" vertical="center" wrapText="1"/>
    </xf>
    <xf numFmtId="1" fontId="3" fillId="0" borderId="39" xfId="0" applyNumberFormat="1" applyFont="1" applyBorder="1" applyAlignment="1">
      <alignment horizontal="center" vertical="center"/>
    </xf>
    <xf numFmtId="0" fontId="3" fillId="7" borderId="8" xfId="0" applyFont="1" applyFill="1" applyBorder="1" applyAlignment="1">
      <alignment horizontal="center" vertical="center" wrapText="1"/>
    </xf>
    <xf numFmtId="0" fontId="3" fillId="0" borderId="45" xfId="0" applyFont="1" applyBorder="1" applyAlignment="1">
      <alignment horizontal="left" vertical="center" wrapText="1"/>
    </xf>
    <xf numFmtId="1" fontId="3" fillId="0" borderId="46" xfId="0" applyNumberFormat="1" applyFont="1" applyBorder="1" applyAlignment="1">
      <alignment horizontal="center" vertical="center"/>
    </xf>
    <xf numFmtId="164" fontId="8" fillId="3" borderId="8" xfId="0" applyNumberFormat="1" applyFont="1" applyFill="1" applyBorder="1" applyAlignment="1">
      <alignment horizontal="center" vertical="center"/>
    </xf>
    <xf numFmtId="0" fontId="6" fillId="3" borderId="56" xfId="0" applyFont="1" applyFill="1" applyBorder="1" applyAlignment="1">
      <alignment horizontal="center" vertical="center"/>
    </xf>
    <xf numFmtId="0" fontId="8" fillId="4" borderId="33" xfId="0" applyFont="1" applyFill="1" applyBorder="1" applyAlignment="1">
      <alignment horizontal="center" vertical="center" wrapText="1"/>
    </xf>
    <xf numFmtId="0" fontId="19" fillId="0" borderId="30" xfId="0" applyFont="1" applyBorder="1"/>
    <xf numFmtId="0" fontId="8" fillId="0" borderId="22" xfId="0" applyFont="1" applyBorder="1" applyAlignment="1">
      <alignment horizontal="center" vertical="center" wrapText="1"/>
    </xf>
    <xf numFmtId="0" fontId="4" fillId="0" borderId="26" xfId="0" applyFont="1" applyBorder="1"/>
    <xf numFmtId="0" fontId="4" fillId="0" borderId="59" xfId="0" applyFont="1" applyBorder="1"/>
    <xf numFmtId="0" fontId="8" fillId="0" borderId="37" xfId="0" applyFont="1" applyBorder="1" applyAlignment="1">
      <alignment horizontal="center" vertical="center" wrapText="1"/>
    </xf>
    <xf numFmtId="0" fontId="8" fillId="0" borderId="22" xfId="0" applyFont="1" applyBorder="1" applyAlignment="1">
      <alignment horizontal="center" vertical="center" wrapText="1"/>
    </xf>
    <xf numFmtId="0" fontId="4" fillId="0" borderId="6" xfId="0" applyFont="1" applyBorder="1"/>
    <xf numFmtId="0" fontId="4" fillId="0" borderId="13" xfId="0" applyFont="1" applyBorder="1"/>
    <xf numFmtId="0" fontId="4" fillId="0" borderId="53" xfId="0" applyFont="1" applyBorder="1"/>
    <xf numFmtId="0" fontId="4" fillId="0" borderId="58" xfId="0" applyFont="1" applyBorder="1"/>
    <xf numFmtId="0" fontId="4" fillId="0" borderId="60" xfId="0" applyFont="1" applyBorder="1"/>
    <xf numFmtId="0" fontId="8" fillId="3" borderId="22" xfId="0" applyFont="1" applyFill="1" applyBorder="1" applyAlignment="1">
      <alignment horizontal="center" vertical="top"/>
    </xf>
    <xf numFmtId="0" fontId="4" fillId="0" borderId="12" xfId="0" applyFont="1" applyBorder="1"/>
    <xf numFmtId="0" fontId="18" fillId="0" borderId="22" xfId="0" applyFont="1" applyBorder="1" applyAlignment="1">
      <alignment horizontal="center" vertical="center" wrapText="1"/>
    </xf>
    <xf numFmtId="0" fontId="19" fillId="0" borderId="30" xfId="0" applyFont="1" applyBorder="1"/>
    <xf numFmtId="0" fontId="19" fillId="0" borderId="43" xfId="0" applyFont="1" applyBorder="1"/>
    <xf numFmtId="0" fontId="8" fillId="4" borderId="16" xfId="0" applyFont="1" applyFill="1" applyBorder="1" applyAlignment="1">
      <alignment horizontal="center" vertical="center"/>
    </xf>
    <xf numFmtId="0" fontId="4" fillId="0" borderId="18" xfId="0" applyFont="1" applyBorder="1"/>
    <xf numFmtId="0" fontId="10" fillId="3" borderId="16" xfId="0" applyFont="1" applyFill="1" applyBorder="1" applyAlignment="1">
      <alignment horizontal="left" vertical="center" wrapText="1"/>
    </xf>
    <xf numFmtId="0" fontId="4" fillId="0" borderId="19" xfId="0" applyFont="1" applyBorder="1"/>
    <xf numFmtId="0" fontId="4" fillId="0" borderId="11" xfId="0" applyFont="1" applyBorder="1"/>
    <xf numFmtId="0" fontId="6" fillId="3" borderId="4" xfId="0" applyFont="1" applyFill="1" applyBorder="1" applyAlignment="1">
      <alignment horizontal="center" vertical="center"/>
    </xf>
    <xf numFmtId="0" fontId="7" fillId="3" borderId="4" xfId="0" applyFont="1" applyFill="1" applyBorder="1" applyAlignment="1">
      <alignment horizontal="center" vertical="center"/>
    </xf>
    <xf numFmtId="0" fontId="8" fillId="3" borderId="26" xfId="0" applyFont="1" applyFill="1" applyBorder="1" applyAlignment="1">
      <alignment horizontal="center" vertical="center"/>
    </xf>
    <xf numFmtId="0" fontId="8" fillId="4" borderId="16" xfId="0" applyFont="1" applyFill="1" applyBorder="1" applyAlignment="1">
      <alignment horizontal="center" vertical="center" wrapText="1"/>
    </xf>
    <xf numFmtId="0" fontId="22" fillId="3" borderId="16" xfId="0" applyFont="1" applyFill="1" applyBorder="1" applyAlignment="1">
      <alignment horizontal="center" vertical="center"/>
    </xf>
    <xf numFmtId="0" fontId="8" fillId="3" borderId="37" xfId="0" applyFont="1" applyFill="1" applyBorder="1" applyAlignment="1">
      <alignment horizontal="center" vertical="top"/>
    </xf>
    <xf numFmtId="0" fontId="8" fillId="3" borderId="30" xfId="0" applyFont="1" applyFill="1" applyBorder="1" applyAlignment="1">
      <alignment horizontal="center" vertical="top"/>
    </xf>
    <xf numFmtId="0" fontId="8" fillId="3" borderId="43" xfId="0" applyFont="1" applyFill="1" applyBorder="1" applyAlignment="1">
      <alignment horizontal="center" vertical="top"/>
    </xf>
    <xf numFmtId="0" fontId="8" fillId="2" borderId="37" xfId="0" applyFont="1" applyFill="1" applyBorder="1" applyAlignment="1">
      <alignment horizontal="center" vertical="top"/>
    </xf>
    <xf numFmtId="0" fontId="8" fillId="2" borderId="30" xfId="0" applyFont="1" applyFill="1" applyBorder="1" applyAlignment="1">
      <alignment horizontal="center" vertical="top"/>
    </xf>
    <xf numFmtId="0" fontId="8" fillId="2" borderId="5" xfId="0" applyFont="1" applyFill="1" applyBorder="1" applyAlignment="1">
      <alignment horizontal="center" vertical="top"/>
    </xf>
    <xf numFmtId="0" fontId="8" fillId="2" borderId="62" xfId="0" applyFont="1" applyFill="1" applyBorder="1" applyAlignment="1">
      <alignment horizontal="center" vertical="top"/>
    </xf>
    <xf numFmtId="0" fontId="8" fillId="2" borderId="65" xfId="0" applyFont="1" applyFill="1" applyBorder="1" applyAlignment="1">
      <alignment horizontal="center" vertical="top"/>
    </xf>
    <xf numFmtId="0" fontId="3" fillId="7" borderId="15" xfId="0" applyFont="1" applyFill="1" applyBorder="1" applyAlignment="1">
      <alignment horizontal="center" vertical="center" wrapText="1"/>
    </xf>
    <xf numFmtId="0" fontId="9" fillId="0" borderId="15" xfId="0" applyFont="1" applyBorder="1"/>
    <xf numFmtId="0" fontId="3" fillId="0" borderId="15" xfId="0" applyFont="1" applyBorder="1" applyAlignment="1">
      <alignment horizontal="left" vertical="center" wrapText="1"/>
    </xf>
    <xf numFmtId="0" fontId="8" fillId="3" borderId="88" xfId="0" applyFont="1" applyFill="1" applyBorder="1" applyAlignment="1">
      <alignment horizontal="center" vertical="top"/>
    </xf>
    <xf numFmtId="0" fontId="3" fillId="0" borderId="89" xfId="0" applyFont="1" applyBorder="1" applyAlignment="1">
      <alignment horizontal="left" vertical="center" wrapText="1"/>
    </xf>
    <xf numFmtId="1" fontId="3" fillId="0" borderId="90" xfId="0" applyNumberFormat="1" applyFont="1" applyBorder="1" applyAlignment="1">
      <alignment horizontal="center" vertical="center"/>
    </xf>
    <xf numFmtId="0" fontId="8" fillId="4" borderId="71" xfId="0" applyFont="1" applyFill="1" applyBorder="1" applyAlignment="1">
      <alignment horizontal="center"/>
    </xf>
    <xf numFmtId="0" fontId="19" fillId="0" borderId="72" xfId="0" applyFont="1" applyBorder="1"/>
    <xf numFmtId="0" fontId="19" fillId="0" borderId="73" xfId="0" applyFont="1" applyBorder="1"/>
    <xf numFmtId="0" fontId="8" fillId="4" borderId="74" xfId="0" applyFont="1" applyFill="1" applyBorder="1" applyAlignment="1">
      <alignment horizontal="center"/>
    </xf>
    <xf numFmtId="0" fontId="8" fillId="0" borderId="75" xfId="0" applyFont="1" applyBorder="1" applyAlignment="1">
      <alignment horizontal="center"/>
    </xf>
    <xf numFmtId="0" fontId="8" fillId="4" borderId="76" xfId="0" applyFont="1" applyFill="1" applyBorder="1" applyAlignment="1">
      <alignment horizontal="center" vertical="center"/>
    </xf>
    <xf numFmtId="0" fontId="19" fillId="0" borderId="75" xfId="0" applyFont="1" applyBorder="1"/>
    <xf numFmtId="0" fontId="19" fillId="0" borderId="77" xfId="0" applyFont="1" applyBorder="1"/>
    <xf numFmtId="0" fontId="3" fillId="0" borderId="75" xfId="0" applyFont="1" applyBorder="1"/>
    <xf numFmtId="0" fontId="19" fillId="0" borderId="78" xfId="0" applyFont="1" applyBorder="1"/>
    <xf numFmtId="0" fontId="8" fillId="4" borderId="79"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24" xfId="0" applyFont="1" applyFill="1" applyBorder="1" applyAlignment="1">
      <alignment horizontal="center"/>
    </xf>
    <xf numFmtId="0" fontId="19" fillId="0" borderId="26" xfId="0" applyFont="1" applyBorder="1"/>
    <xf numFmtId="0" fontId="19" fillId="0" borderId="12" xfId="0" applyFont="1" applyBorder="1"/>
    <xf numFmtId="0" fontId="8" fillId="4" borderId="25" xfId="0" applyFont="1" applyFill="1" applyBorder="1" applyAlignment="1">
      <alignment horizontal="center"/>
    </xf>
    <xf numFmtId="0" fontId="8" fillId="4" borderId="26" xfId="0" applyFont="1" applyFill="1" applyBorder="1" applyAlignment="1">
      <alignment horizontal="center"/>
    </xf>
    <xf numFmtId="0" fontId="19" fillId="0" borderId="9" xfId="0" applyFont="1" applyBorder="1"/>
    <xf numFmtId="0" fontId="8" fillId="0" borderId="15" xfId="0" applyFont="1" applyBorder="1" applyAlignment="1">
      <alignment horizontal="center"/>
    </xf>
    <xf numFmtId="0" fontId="19" fillId="0" borderId="13" xfId="0" applyFont="1" applyBorder="1"/>
    <xf numFmtId="0" fontId="25" fillId="0" borderId="15" xfId="0" applyFont="1" applyBorder="1"/>
    <xf numFmtId="0" fontId="19" fillId="0" borderId="53" xfId="0" applyFont="1" applyBorder="1"/>
    <xf numFmtId="0" fontId="3" fillId="0" borderId="15" xfId="0" applyFont="1" applyBorder="1"/>
    <xf numFmtId="0" fontId="19" fillId="0" borderId="80" xfId="0" applyFont="1" applyBorder="1"/>
    <xf numFmtId="0" fontId="19" fillId="0" borderId="81" xfId="0" applyFont="1" applyBorder="1"/>
    <xf numFmtId="0" fontId="19" fillId="0" borderId="31" xfId="0" applyFont="1" applyBorder="1"/>
    <xf numFmtId="0" fontId="8" fillId="4" borderId="27" xfId="0" applyFont="1" applyFill="1" applyBorder="1" applyAlignment="1">
      <alignment horizontal="center"/>
    </xf>
    <xf numFmtId="0" fontId="19" fillId="0" borderId="28" xfId="0" applyFont="1" applyBorder="1"/>
    <xf numFmtId="0" fontId="19" fillId="0" borderId="29" xfId="0" applyFont="1" applyBorder="1"/>
    <xf numFmtId="0" fontId="8" fillId="4" borderId="22" xfId="0" applyFont="1" applyFill="1" applyBorder="1" applyAlignment="1">
      <alignment horizontal="center" vertical="center"/>
    </xf>
    <xf numFmtId="0" fontId="8" fillId="4" borderId="30"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0" borderId="15" xfId="0" applyFont="1" applyBorder="1" applyAlignment="1">
      <alignment horizontal="center" vertical="center" wrapText="1"/>
    </xf>
    <xf numFmtId="0" fontId="19" fillId="0" borderId="58" xfId="0" applyFont="1" applyBorder="1"/>
    <xf numFmtId="0" fontId="19" fillId="0" borderId="59" xfId="0" applyFont="1" applyBorder="1"/>
    <xf numFmtId="0" fontId="19" fillId="0" borderId="60" xfId="0" applyFont="1" applyBorder="1"/>
    <xf numFmtId="0" fontId="8" fillId="0" borderId="15" xfId="0" applyFont="1" applyBorder="1"/>
    <xf numFmtId="0" fontId="19" fillId="0" borderId="82" xfId="0" applyFont="1" applyBorder="1"/>
    <xf numFmtId="0" fontId="8" fillId="4" borderId="32" xfId="0" applyFont="1" applyFill="1" applyBorder="1" applyAlignment="1">
      <alignment horizontal="center" vertical="center" wrapText="1"/>
    </xf>
    <xf numFmtId="0" fontId="8" fillId="4" borderId="30" xfId="0" applyFont="1" applyFill="1" applyBorder="1" applyAlignment="1">
      <alignment horizontal="center" vertical="center"/>
    </xf>
    <xf numFmtId="0" fontId="19" fillId="0" borderId="33" xfId="0" applyFont="1" applyBorder="1"/>
    <xf numFmtId="0" fontId="8" fillId="4" borderId="8"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22" xfId="0" applyFont="1" applyBorder="1" applyAlignment="1">
      <alignment horizontal="left" vertical="center" wrapText="1"/>
    </xf>
    <xf numFmtId="0" fontId="3" fillId="0" borderId="23" xfId="0" applyFont="1" applyBorder="1" applyAlignment="1">
      <alignment horizontal="left" vertical="center" wrapText="1"/>
    </xf>
    <xf numFmtId="0" fontId="8" fillId="0" borderId="21" xfId="0" applyFont="1" applyBorder="1" applyAlignment="1">
      <alignment horizontal="center" vertical="top" wrapText="1"/>
    </xf>
    <xf numFmtId="0" fontId="8" fillId="0" borderId="22" xfId="0" applyFont="1" applyBorder="1" applyAlignment="1">
      <alignment horizontal="center" vertical="top" wrapText="1"/>
    </xf>
    <xf numFmtId="0" fontId="8" fillId="0" borderId="35" xfId="0" applyFont="1" applyBorder="1" applyAlignment="1">
      <alignment horizontal="center" vertical="center" wrapText="1"/>
    </xf>
    <xf numFmtId="1" fontId="8" fillId="0" borderId="36" xfId="0" applyNumberFormat="1" applyFont="1" applyBorder="1" applyAlignment="1">
      <alignment horizontal="center" vertical="center" wrapText="1"/>
    </xf>
    <xf numFmtId="0" fontId="8" fillId="5" borderId="37" xfId="0" applyFont="1" applyFill="1" applyBorder="1" applyAlignment="1">
      <alignment horizontal="center" vertical="center"/>
    </xf>
    <xf numFmtId="0" fontId="3" fillId="6" borderId="22" xfId="0" applyFont="1" applyFill="1" applyBorder="1" applyAlignment="1">
      <alignment horizontal="left" vertical="center" wrapText="1"/>
    </xf>
    <xf numFmtId="0" fontId="3" fillId="0" borderId="23" xfId="0" applyFont="1" applyBorder="1" applyAlignment="1">
      <alignment horizontal="center" vertical="center" wrapText="1"/>
    </xf>
    <xf numFmtId="0" fontId="3" fillId="0" borderId="15" xfId="0" applyFont="1" applyBorder="1" applyAlignment="1">
      <alignment horizontal="center"/>
    </xf>
    <xf numFmtId="14" fontId="3" fillId="0" borderId="21" xfId="0" applyNumberFormat="1" applyFont="1" applyBorder="1" applyAlignment="1">
      <alignment horizontal="center" vertical="center"/>
    </xf>
    <xf numFmtId="14" fontId="18" fillId="0" borderId="21" xfId="0" applyNumberFormat="1" applyFont="1" applyBorder="1" applyAlignment="1">
      <alignment horizontal="center" vertical="center" wrapText="1"/>
    </xf>
    <xf numFmtId="49" fontId="18" fillId="0" borderId="84" xfId="0" applyNumberFormat="1" applyFont="1" applyBorder="1" applyAlignment="1">
      <alignment horizontal="center" vertical="center" wrapText="1"/>
    </xf>
    <xf numFmtId="0" fontId="19" fillId="0" borderId="32" xfId="0" applyFont="1" applyBorder="1"/>
    <xf numFmtId="0" fontId="8" fillId="0" borderId="39" xfId="0" applyFont="1" applyBorder="1" applyAlignment="1">
      <alignment horizontal="center" vertical="center" wrapText="1"/>
    </xf>
    <xf numFmtId="0" fontId="19" fillId="0" borderId="40" xfId="0" applyFont="1" applyBorder="1"/>
    <xf numFmtId="0" fontId="8" fillId="0" borderId="30" xfId="0" applyFont="1" applyBorder="1" applyAlignment="1">
      <alignment horizontal="center" vertical="top" wrapText="1"/>
    </xf>
    <xf numFmtId="0" fontId="28" fillId="0" borderId="30" xfId="0" applyFont="1" applyBorder="1"/>
    <xf numFmtId="0" fontId="29" fillId="0" borderId="32" xfId="0" applyFont="1" applyBorder="1"/>
    <xf numFmtId="0" fontId="19" fillId="0" borderId="85" xfId="0" applyFont="1" applyBorder="1"/>
    <xf numFmtId="0" fontId="8" fillId="0" borderId="41" xfId="0" applyFont="1" applyBorder="1" applyAlignment="1">
      <alignment horizontal="center" vertical="center" wrapText="1"/>
    </xf>
    <xf numFmtId="0" fontId="8" fillId="5" borderId="22" xfId="0" applyFont="1" applyFill="1" applyBorder="1" applyAlignment="1">
      <alignment horizontal="center" vertical="center" wrapText="1"/>
    </xf>
    <xf numFmtId="0" fontId="8" fillId="8" borderId="23" xfId="0" applyFont="1" applyFill="1" applyBorder="1" applyAlignment="1">
      <alignment horizontal="left" vertical="center" wrapText="1"/>
    </xf>
    <xf numFmtId="0" fontId="8" fillId="0" borderId="15" xfId="0" applyFont="1" applyBorder="1" applyAlignment="1">
      <alignment horizontal="left" vertical="center" wrapText="1"/>
    </xf>
    <xf numFmtId="0" fontId="19" fillId="0" borderId="42" xfId="0" applyFont="1" applyBorder="1"/>
    <xf numFmtId="0" fontId="19" fillId="0" borderId="44" xfId="0" applyFont="1" applyBorder="1"/>
    <xf numFmtId="0" fontId="8" fillId="0" borderId="46" xfId="0" applyFont="1" applyBorder="1" applyAlignment="1">
      <alignment horizontal="center" vertical="center" wrapText="1"/>
    </xf>
    <xf numFmtId="0" fontId="19" fillId="0" borderId="47" xfId="0" applyFont="1" applyBorder="1"/>
    <xf numFmtId="0" fontId="19" fillId="0" borderId="48" xfId="0" applyFont="1" applyBorder="1"/>
    <xf numFmtId="0" fontId="28" fillId="0" borderId="43" xfId="0" applyFont="1" applyBorder="1"/>
    <xf numFmtId="0" fontId="29" fillId="0" borderId="48" xfId="0" applyFont="1" applyBorder="1"/>
    <xf numFmtId="0" fontId="19" fillId="0" borderId="83" xfId="0" applyFont="1" applyBorder="1"/>
    <xf numFmtId="1" fontId="8" fillId="0" borderId="49" xfId="0" applyNumberFormat="1" applyFont="1" applyBorder="1" applyAlignment="1">
      <alignment horizontal="center" vertical="center" wrapText="1"/>
    </xf>
    <xf numFmtId="0" fontId="3" fillId="0" borderId="51" xfId="0" applyFont="1" applyBorder="1" applyAlignment="1">
      <alignment horizontal="center" vertical="center" wrapText="1"/>
    </xf>
    <xf numFmtId="14" fontId="3" fillId="0" borderId="50" xfId="0" applyNumberFormat="1" applyFont="1" applyBorder="1" applyAlignment="1">
      <alignment horizontal="center" vertical="center"/>
    </xf>
    <xf numFmtId="0" fontId="18" fillId="0" borderId="37" xfId="0" applyFont="1" applyBorder="1" applyAlignment="1">
      <alignment horizontal="center" vertical="center" wrapText="1"/>
    </xf>
    <xf numFmtId="0" fontId="18" fillId="0" borderId="50" xfId="0" applyFont="1" applyBorder="1" applyAlignment="1">
      <alignment horizontal="center" vertical="center" wrapText="1"/>
    </xf>
    <xf numFmtId="0" fontId="19" fillId="0" borderId="52" xfId="0" applyFont="1" applyBorder="1"/>
    <xf numFmtId="0" fontId="8" fillId="0" borderId="43" xfId="0" applyFont="1" applyBorder="1" applyAlignment="1">
      <alignment horizontal="center" vertical="top" wrapText="1"/>
    </xf>
    <xf numFmtId="0" fontId="8" fillId="0" borderId="86" xfId="0" applyFont="1" applyBorder="1" applyAlignment="1">
      <alignment horizontal="center" vertical="top" wrapText="1"/>
    </xf>
    <xf numFmtId="0" fontId="3" fillId="11" borderId="37" xfId="0" applyFont="1" applyFill="1" applyBorder="1" applyAlignment="1">
      <alignment horizontal="center" vertical="top" wrapText="1"/>
    </xf>
    <xf numFmtId="0" fontId="3" fillId="0" borderId="51" xfId="0" applyFont="1" applyBorder="1" applyAlignment="1">
      <alignment horizontal="center" vertical="top" wrapText="1"/>
    </xf>
    <xf numFmtId="0" fontId="8" fillId="0" borderId="50" xfId="0" applyFont="1" applyBorder="1" applyAlignment="1">
      <alignment horizontal="center" vertical="top" wrapText="1"/>
    </xf>
    <xf numFmtId="0" fontId="8" fillId="0" borderId="37" xfId="0" applyFont="1" applyBorder="1" applyAlignment="1">
      <alignment horizontal="center" vertical="top" wrapText="1"/>
    </xf>
    <xf numFmtId="0" fontId="8" fillId="2" borderId="22" xfId="0" applyFont="1" applyFill="1" applyBorder="1" applyAlignment="1">
      <alignment horizontal="center" vertical="center" wrapText="1"/>
    </xf>
    <xf numFmtId="0" fontId="3" fillId="0" borderId="66" xfId="0" applyFont="1" applyBorder="1" applyAlignment="1">
      <alignment horizontal="center" vertical="top" wrapText="1"/>
    </xf>
    <xf numFmtId="0" fontId="3" fillId="0" borderId="68" xfId="0" applyFont="1" applyBorder="1" applyAlignment="1">
      <alignment horizontal="center" vertical="top"/>
    </xf>
    <xf numFmtId="0" fontId="3" fillId="6" borderId="64" xfId="0" applyFont="1" applyFill="1" applyBorder="1" applyAlignment="1">
      <alignment horizontal="center" vertical="center" wrapText="1"/>
    </xf>
    <xf numFmtId="0" fontId="30" fillId="0" borderId="22" xfId="0" applyFont="1" applyBorder="1" applyAlignment="1">
      <alignment horizontal="center" vertical="center" wrapText="1"/>
    </xf>
    <xf numFmtId="0" fontId="27" fillId="0" borderId="22" xfId="0" applyFont="1" applyBorder="1" applyAlignment="1">
      <alignment horizontal="center" vertical="center" wrapText="1"/>
    </xf>
    <xf numFmtId="0" fontId="8" fillId="0" borderId="81" xfId="0" applyFont="1" applyBorder="1" applyAlignment="1">
      <alignment horizontal="center" vertical="top" wrapText="1"/>
    </xf>
    <xf numFmtId="0" fontId="3" fillId="11" borderId="30" xfId="0" applyFont="1" applyFill="1" applyBorder="1" applyAlignment="1">
      <alignment horizontal="center" vertical="top" wrapText="1"/>
    </xf>
    <xf numFmtId="0" fontId="3" fillId="0" borderId="31" xfId="0" applyFont="1" applyBorder="1" applyAlignment="1">
      <alignment horizontal="center" vertical="top" wrapText="1"/>
    </xf>
    <xf numFmtId="0" fontId="8" fillId="0" borderId="32" xfId="0" applyFont="1" applyBorder="1" applyAlignment="1">
      <alignment horizontal="center" vertical="top" wrapText="1"/>
    </xf>
    <xf numFmtId="0" fontId="3" fillId="0" borderId="14" xfId="0" applyFont="1" applyBorder="1" applyAlignment="1">
      <alignment horizontal="center" vertical="top" wrapText="1"/>
    </xf>
    <xf numFmtId="0" fontId="3" fillId="0" borderId="69" xfId="0" applyFont="1" applyBorder="1" applyAlignment="1">
      <alignment horizontal="center" vertical="top"/>
    </xf>
    <xf numFmtId="0" fontId="3" fillId="6" borderId="10" xfId="0" applyFont="1" applyFill="1" applyBorder="1" applyAlignment="1">
      <alignment horizontal="center" vertical="center" wrapText="1"/>
    </xf>
    <xf numFmtId="0" fontId="30" fillId="0" borderId="30" xfId="0" applyFont="1" applyBorder="1" applyAlignment="1">
      <alignment horizontal="center" vertical="center" wrapText="1"/>
    </xf>
    <xf numFmtId="0" fontId="27" fillId="0" borderId="30" xfId="0" applyFont="1" applyBorder="1" applyAlignment="1">
      <alignment horizontal="center" vertical="center" wrapText="1"/>
    </xf>
    <xf numFmtId="0" fontId="31" fillId="0" borderId="30" xfId="0" applyFont="1" applyBorder="1"/>
    <xf numFmtId="0" fontId="30" fillId="0" borderId="43" xfId="0" applyFont="1" applyBorder="1" applyAlignment="1">
      <alignment horizontal="center" vertical="center" wrapText="1"/>
    </xf>
    <xf numFmtId="0" fontId="27" fillId="0" borderId="43" xfId="0" applyFont="1" applyBorder="1" applyAlignment="1">
      <alignment horizontal="center" vertical="center" wrapText="1"/>
    </xf>
    <xf numFmtId="0" fontId="31" fillId="0" borderId="43" xfId="0" applyFont="1" applyBorder="1"/>
    <xf numFmtId="0" fontId="27" fillId="0" borderId="37"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43" xfId="0" applyFont="1" applyBorder="1" applyAlignment="1">
      <alignment horizontal="center" vertical="center" wrapText="1"/>
    </xf>
    <xf numFmtId="0" fontId="30" fillId="0" borderId="37" xfId="0" applyFont="1" applyBorder="1" applyAlignment="1">
      <alignment horizontal="center" vertical="center" wrapText="1"/>
    </xf>
    <xf numFmtId="0" fontId="19" fillId="0" borderId="30" xfId="0" applyFont="1" applyBorder="1" applyAlignment="1"/>
    <xf numFmtId="0" fontId="3" fillId="0" borderId="70" xfId="0" applyFont="1" applyBorder="1" applyAlignment="1">
      <alignment horizontal="center" vertical="top"/>
    </xf>
    <xf numFmtId="0" fontId="3" fillId="6" borderId="61" xfId="0" applyFont="1" applyFill="1" applyBorder="1" applyAlignment="1">
      <alignment horizontal="center" vertical="center" wrapText="1"/>
    </xf>
    <xf numFmtId="0" fontId="8" fillId="0" borderId="68" xfId="0" applyFont="1" applyBorder="1" applyAlignment="1">
      <alignment horizontal="center" vertical="top" wrapText="1"/>
    </xf>
    <xf numFmtId="0" fontId="3" fillId="0" borderId="6" xfId="0" applyFont="1" applyBorder="1" applyAlignment="1">
      <alignment horizontal="center" vertical="top" wrapText="1"/>
    </xf>
    <xf numFmtId="0" fontId="3" fillId="0" borderId="5" xfId="0" applyFont="1" applyBorder="1" applyAlignment="1">
      <alignment horizontal="center" vertical="top" wrapText="1"/>
    </xf>
    <xf numFmtId="0" fontId="8" fillId="0" borderId="5" xfId="0" applyFont="1" applyBorder="1" applyAlignment="1">
      <alignment horizontal="center" vertical="top" wrapText="1"/>
    </xf>
    <xf numFmtId="0" fontId="8" fillId="0" borderId="57" xfId="0" applyFont="1" applyBorder="1" applyAlignment="1">
      <alignment horizontal="center" vertical="center" wrapText="1"/>
    </xf>
    <xf numFmtId="0" fontId="8" fillId="0" borderId="66" xfId="0" applyFont="1" applyBorder="1" applyAlignment="1">
      <alignment horizontal="center" vertical="center" wrapText="1"/>
    </xf>
    <xf numFmtId="0" fontId="8" fillId="0" borderId="6" xfId="0" applyFont="1" applyBorder="1" applyAlignment="1">
      <alignment horizontal="center" vertical="center" wrapText="1"/>
    </xf>
    <xf numFmtId="0" fontId="8" fillId="2" borderId="5" xfId="0" applyFont="1" applyFill="1" applyBorder="1" applyAlignment="1">
      <alignment horizontal="center" vertical="top" wrapText="1"/>
    </xf>
    <xf numFmtId="0" fontId="8" fillId="2" borderId="56" xfId="0" applyFont="1" applyFill="1" applyBorder="1" applyAlignment="1">
      <alignment horizontal="center" vertical="center" wrapText="1"/>
    </xf>
    <xf numFmtId="0" fontId="3" fillId="0" borderId="62" xfId="0" applyFont="1" applyBorder="1" applyAlignment="1">
      <alignment horizontal="center" vertical="top"/>
    </xf>
    <xf numFmtId="0" fontId="3" fillId="6" borderId="57" xfId="0" applyFont="1" applyFill="1" applyBorder="1" applyAlignment="1">
      <alignment horizontal="center" vertical="center" wrapText="1"/>
    </xf>
    <xf numFmtId="0" fontId="18" fillId="0" borderId="21" xfId="0" applyFont="1" applyBorder="1" applyAlignment="1">
      <alignment horizontal="center" vertical="center" wrapText="1"/>
    </xf>
    <xf numFmtId="49" fontId="3" fillId="0" borderId="84" xfId="0" applyNumberFormat="1" applyFont="1" applyBorder="1" applyAlignment="1">
      <alignment horizontal="center" vertical="center" wrapText="1"/>
    </xf>
    <xf numFmtId="0" fontId="8" fillId="0" borderId="69" xfId="0" applyFont="1" applyBorder="1" applyAlignment="1">
      <alignment horizontal="center" vertical="top" wrapText="1"/>
    </xf>
    <xf numFmtId="0" fontId="3" fillId="0" borderId="53" xfId="0" applyFont="1" applyBorder="1" applyAlignment="1">
      <alignment horizontal="center" vertical="top" wrapText="1"/>
    </xf>
    <xf numFmtId="0" fontId="3" fillId="0" borderId="62" xfId="0" applyFont="1" applyBorder="1" applyAlignment="1">
      <alignment horizontal="center" vertical="top" wrapText="1"/>
    </xf>
    <xf numFmtId="0" fontId="8" fillId="0" borderId="62" xfId="0" applyFont="1" applyBorder="1" applyAlignment="1">
      <alignment horizontal="center" vertical="top" wrapText="1"/>
    </xf>
    <xf numFmtId="0" fontId="19" fillId="0" borderId="10" xfId="0" applyFont="1" applyBorder="1"/>
    <xf numFmtId="0" fontId="19" fillId="0" borderId="14" xfId="0" applyFont="1" applyBorder="1"/>
    <xf numFmtId="0" fontId="19" fillId="0" borderId="67" xfId="0" applyFont="1" applyBorder="1"/>
    <xf numFmtId="0" fontId="8" fillId="2" borderId="62" xfId="0" applyFont="1" applyFill="1" applyBorder="1" applyAlignment="1">
      <alignment horizontal="center" vertical="top" wrapText="1"/>
    </xf>
    <xf numFmtId="0" fontId="19" fillId="0" borderId="15" xfId="0" applyFont="1" applyBorder="1"/>
    <xf numFmtId="0" fontId="8" fillId="7" borderId="5" xfId="0" applyFont="1" applyFill="1" applyBorder="1" applyAlignment="1">
      <alignment horizontal="center" vertical="top" wrapText="1"/>
    </xf>
    <xf numFmtId="0" fontId="8" fillId="7" borderId="62" xfId="0" applyFont="1" applyFill="1" applyBorder="1" applyAlignment="1">
      <alignment horizontal="center" vertical="top" wrapText="1"/>
    </xf>
    <xf numFmtId="0" fontId="19" fillId="0" borderId="63" xfId="0" applyFont="1" applyBorder="1"/>
    <xf numFmtId="0" fontId="19" fillId="0" borderId="85" xfId="0" applyFont="1" applyBorder="1" applyAlignment="1">
      <alignment horizontal="center"/>
    </xf>
    <xf numFmtId="0" fontId="19" fillId="0" borderId="83" xfId="0" applyFont="1" applyBorder="1" applyAlignment="1">
      <alignment horizontal="center"/>
    </xf>
    <xf numFmtId="0" fontId="8" fillId="0" borderId="70" xfId="0" applyFont="1" applyBorder="1" applyAlignment="1">
      <alignment horizontal="center" vertical="top" wrapText="1"/>
    </xf>
    <xf numFmtId="0" fontId="3" fillId="0" borderId="67" xfId="0" applyFont="1" applyBorder="1" applyAlignment="1">
      <alignment horizontal="center" vertical="top" wrapText="1"/>
    </xf>
    <xf numFmtId="0" fontId="3" fillId="0" borderId="65" xfId="0" applyFont="1" applyBorder="1" applyAlignment="1">
      <alignment horizontal="center" vertical="top" wrapText="1"/>
    </xf>
    <xf numFmtId="0" fontId="8" fillId="0" borderId="65" xfId="0" applyFont="1" applyBorder="1" applyAlignment="1">
      <alignment horizontal="center" vertical="top" wrapText="1"/>
    </xf>
    <xf numFmtId="0" fontId="19" fillId="0" borderId="87" xfId="0" applyFont="1" applyBorder="1"/>
    <xf numFmtId="0" fontId="19" fillId="0" borderId="88" xfId="0" applyFont="1" applyBorder="1"/>
    <xf numFmtId="0" fontId="8" fillId="0" borderId="90" xfId="0" applyFont="1" applyBorder="1" applyAlignment="1">
      <alignment horizontal="center" vertical="center" wrapText="1"/>
    </xf>
    <xf numFmtId="0" fontId="19" fillId="0" borderId="91" xfId="0" applyFont="1" applyBorder="1"/>
    <xf numFmtId="0" fontId="19" fillId="0" borderId="92" xfId="0" applyFont="1" applyBorder="1"/>
    <xf numFmtId="0" fontId="8" fillId="7" borderId="65" xfId="0" applyFont="1" applyFill="1" applyBorder="1" applyAlignment="1">
      <alignment horizontal="center" vertical="top" wrapText="1"/>
    </xf>
    <xf numFmtId="0" fontId="8" fillId="2" borderId="65" xfId="0" applyFont="1" applyFill="1" applyBorder="1" applyAlignment="1">
      <alignment horizontal="center" vertical="top" wrapText="1"/>
    </xf>
    <xf numFmtId="0" fontId="19" fillId="0" borderId="93" xfId="0" applyFont="1" applyBorder="1"/>
    <xf numFmtId="0" fontId="3" fillId="0" borderId="65" xfId="0" applyFont="1" applyBorder="1" applyAlignment="1">
      <alignment horizontal="center" vertical="top"/>
    </xf>
    <xf numFmtId="0" fontId="3" fillId="6" borderId="87" xfId="0" applyFont="1" applyFill="1" applyBorder="1" applyAlignment="1">
      <alignment horizontal="center" vertical="center" wrapText="1"/>
    </xf>
    <xf numFmtId="0" fontId="19" fillId="0" borderId="94" xfId="0" applyFont="1" applyBorder="1"/>
    <xf numFmtId="0" fontId="3" fillId="0" borderId="93" xfId="0" applyFont="1" applyBorder="1" applyAlignment="1">
      <alignment horizontal="center"/>
    </xf>
    <xf numFmtId="0" fontId="19" fillId="0" borderId="95" xfId="0" applyFont="1" applyBorder="1"/>
    <xf numFmtId="0" fontId="3" fillId="0" borderId="93" xfId="0" applyFont="1" applyBorder="1"/>
    <xf numFmtId="0" fontId="19" fillId="0" borderId="96" xfId="0" applyFont="1" applyBorder="1"/>
    <xf numFmtId="0" fontId="8" fillId="0" borderId="79" xfId="0" applyFont="1" applyBorder="1" applyAlignment="1">
      <alignment vertical="top" wrapText="1"/>
    </xf>
    <xf numFmtId="0" fontId="19" fillId="0" borderId="81" xfId="0" applyFont="1" applyBorder="1" applyAlignment="1"/>
    <xf numFmtId="0" fontId="8" fillId="0" borderId="22" xfId="0" applyFont="1" applyBorder="1" applyAlignment="1">
      <alignment vertical="top" wrapText="1"/>
    </xf>
    <xf numFmtId="0" fontId="8" fillId="0" borderId="30" xfId="0" applyFont="1" applyBorder="1" applyAlignment="1">
      <alignment horizontal="center" vertical="center" wrapText="1"/>
    </xf>
    <xf numFmtId="0" fontId="8" fillId="0" borderId="43" xfId="0" applyFont="1" applyBorder="1" applyAlignment="1">
      <alignment horizontal="center" vertical="center" wrapText="1"/>
    </xf>
    <xf numFmtId="0" fontId="8" fillId="5" borderId="30" xfId="0" applyFont="1" applyFill="1" applyBorder="1" applyAlignment="1">
      <alignment horizontal="center" vertical="center"/>
    </xf>
    <xf numFmtId="0" fontId="8" fillId="5" borderId="33" xfId="0" applyFont="1" applyFill="1" applyBorder="1" applyAlignment="1">
      <alignment horizontal="center" vertical="center"/>
    </xf>
    <xf numFmtId="1" fontId="8" fillId="0" borderId="40" xfId="0" applyNumberFormat="1" applyFont="1" applyBorder="1" applyAlignment="1">
      <alignment horizontal="center" vertical="center" wrapText="1"/>
    </xf>
    <xf numFmtId="1" fontId="8" fillId="0" borderId="52" xfId="0" applyNumberFormat="1" applyFont="1" applyBorder="1" applyAlignment="1">
      <alignment horizontal="center" vertical="center" wrapText="1"/>
    </xf>
    <xf numFmtId="0" fontId="8" fillId="5" borderId="30" xfId="0" applyFont="1" applyFill="1" applyBorder="1" applyAlignment="1">
      <alignment horizontal="center" vertical="center" wrapText="1"/>
    </xf>
    <xf numFmtId="0" fontId="8" fillId="5" borderId="43" xfId="0" applyFont="1" applyFill="1" applyBorder="1" applyAlignment="1">
      <alignment horizontal="center" vertical="center" wrapText="1"/>
    </xf>
    <xf numFmtId="0" fontId="8" fillId="0" borderId="40" xfId="0" applyFont="1" applyBorder="1" applyAlignment="1">
      <alignment horizontal="center" vertical="center" wrapText="1"/>
    </xf>
    <xf numFmtId="0" fontId="8" fillId="0" borderId="47" xfId="0" applyFont="1" applyBorder="1" applyAlignment="1">
      <alignment horizontal="center" vertical="center" wrapText="1"/>
    </xf>
    <xf numFmtId="0" fontId="3" fillId="0" borderId="30" xfId="0" applyFont="1" applyBorder="1" applyAlignment="1">
      <alignment horizontal="left" vertical="center" wrapText="1"/>
    </xf>
    <xf numFmtId="0" fontId="3" fillId="0" borderId="33" xfId="0" applyFont="1" applyBorder="1" applyAlignment="1">
      <alignment horizontal="left" vertical="center" wrapText="1"/>
    </xf>
    <xf numFmtId="0" fontId="3" fillId="0" borderId="30" xfId="0" applyFont="1" applyBorder="1" applyAlignment="1">
      <alignment horizontal="center" vertical="center" wrapText="1"/>
    </xf>
    <xf numFmtId="0" fontId="3" fillId="0" borderId="33" xfId="0" applyFont="1" applyBorder="1" applyAlignment="1">
      <alignment horizontal="center" vertical="center" wrapText="1"/>
    </xf>
    <xf numFmtId="0" fontId="8" fillId="0" borderId="37" xfId="0" applyFont="1" applyBorder="1" applyAlignment="1">
      <alignment vertical="top" wrapText="1"/>
    </xf>
    <xf numFmtId="0" fontId="8" fillId="0" borderId="30" xfId="0" applyFont="1" applyBorder="1" applyAlignment="1">
      <alignment vertical="top" wrapText="1"/>
    </xf>
    <xf numFmtId="0" fontId="8" fillId="0" borderId="48" xfId="0" applyFont="1" applyBorder="1" applyAlignment="1">
      <alignment horizontal="center" vertical="top" wrapText="1"/>
    </xf>
    <xf numFmtId="0" fontId="3" fillId="0" borderId="23" xfId="0" applyFont="1" applyBorder="1" applyAlignment="1">
      <alignment vertical="top" wrapText="1"/>
    </xf>
    <xf numFmtId="0" fontId="19" fillId="0" borderId="31" xfId="0" applyFont="1" applyBorder="1" applyAlignment="1"/>
    <xf numFmtId="0" fontId="3" fillId="0" borderId="38" xfId="0" applyFont="1" applyBorder="1" applyAlignment="1">
      <alignment vertical="top"/>
    </xf>
    <xf numFmtId="0" fontId="19" fillId="0" borderId="13" xfId="0" applyFont="1" applyBorder="1" applyAlignment="1"/>
    <xf numFmtId="0" fontId="3" fillId="7" borderId="57" xfId="0" applyFont="1" applyFill="1" applyBorder="1" applyAlignment="1">
      <alignment horizontal="center" vertical="center" wrapText="1"/>
    </xf>
    <xf numFmtId="0" fontId="8" fillId="7" borderId="68" xfId="0" applyFont="1" applyFill="1" applyBorder="1" applyAlignment="1">
      <alignment horizontal="center" vertical="top" wrapText="1"/>
    </xf>
    <xf numFmtId="0" fontId="8" fillId="7" borderId="69" xfId="0" applyFont="1" applyFill="1" applyBorder="1" applyAlignment="1">
      <alignment horizontal="center" vertical="top" wrapText="1"/>
    </xf>
    <xf numFmtId="0" fontId="8" fillId="7" borderId="70" xfId="0" applyFont="1" applyFill="1" applyBorder="1" applyAlignment="1">
      <alignment horizontal="center" vertical="top" wrapText="1"/>
    </xf>
    <xf numFmtId="0" fontId="8" fillId="0" borderId="97" xfId="0" applyFont="1" applyBorder="1" applyAlignment="1">
      <alignment horizontal="center" vertical="top" wrapText="1"/>
    </xf>
    <xf numFmtId="0" fontId="8" fillId="11" borderId="22" xfId="0" applyFont="1" applyFill="1" applyBorder="1" applyAlignment="1">
      <alignment vertical="top" wrapText="1"/>
    </xf>
    <xf numFmtId="0" fontId="19" fillId="11" borderId="30" xfId="0" applyFont="1" applyFill="1" applyBorder="1" applyAlignment="1"/>
    <xf numFmtId="0" fontId="19" fillId="11" borderId="10" xfId="0" applyFont="1" applyFill="1" applyBorder="1" applyAlignment="1"/>
    <xf numFmtId="0" fontId="6" fillId="3" borderId="4" xfId="1" applyFont="1" applyFill="1" applyBorder="1" applyAlignment="1">
      <alignment horizontal="center" vertical="center"/>
    </xf>
    <xf numFmtId="0" fontId="4" fillId="0" borderId="6" xfId="1" applyFont="1" applyBorder="1"/>
    <xf numFmtId="0" fontId="7" fillId="3" borderId="4" xfId="1" applyFont="1" applyFill="1" applyBorder="1" applyAlignment="1">
      <alignment horizontal="center" vertical="center"/>
    </xf>
    <xf numFmtId="0" fontId="4" fillId="0" borderId="11" xfId="1" applyFont="1" applyBorder="1"/>
    <xf numFmtId="0" fontId="8" fillId="3" borderId="26" xfId="1" applyFont="1" applyFill="1" applyBorder="1" applyAlignment="1">
      <alignment horizontal="center" vertical="center"/>
    </xf>
    <xf numFmtId="0" fontId="4" fillId="0" borderId="26" xfId="1" applyFont="1" applyBorder="1"/>
    <xf numFmtId="0" fontId="4" fillId="0" borderId="12" xfId="1" applyFont="1" applyBorder="1"/>
    <xf numFmtId="0" fontId="8" fillId="3" borderId="8" xfId="1" applyFont="1" applyFill="1" applyBorder="1" applyAlignment="1">
      <alignment horizontal="center" vertical="center"/>
    </xf>
    <xf numFmtId="0" fontId="9" fillId="0" borderId="15" xfId="1" applyFont="1"/>
    <xf numFmtId="0" fontId="1" fillId="0" borderId="15" xfId="1"/>
    <xf numFmtId="0" fontId="4" fillId="0" borderId="13" xfId="1" applyFont="1" applyBorder="1"/>
    <xf numFmtId="0" fontId="4" fillId="0" borderId="53" xfId="1" applyFont="1" applyBorder="1"/>
    <xf numFmtId="0" fontId="4" fillId="0" borderId="58" xfId="1" applyFont="1" applyBorder="1"/>
    <xf numFmtId="0" fontId="4" fillId="0" borderId="59" xfId="1" applyFont="1" applyBorder="1"/>
    <xf numFmtId="0" fontId="4" fillId="0" borderId="60" xfId="1" applyFont="1" applyBorder="1"/>
    <xf numFmtId="49" fontId="8" fillId="3" borderId="8" xfId="1" applyNumberFormat="1" applyFont="1" applyFill="1" applyBorder="1" applyAlignment="1">
      <alignment horizontal="center" vertical="center"/>
    </xf>
    <xf numFmtId="164" fontId="8" fillId="3" borderId="8" xfId="1" applyNumberFormat="1" applyFont="1" applyFill="1" applyBorder="1" applyAlignment="1">
      <alignment horizontal="center" vertical="center"/>
    </xf>
    <xf numFmtId="0" fontId="6" fillId="3" borderId="14" xfId="1" applyFont="1" applyFill="1" applyBorder="1" applyAlignment="1">
      <alignment horizontal="left" vertical="center"/>
    </xf>
    <xf numFmtId="0" fontId="6" fillId="3" borderId="15" xfId="1" applyFont="1" applyFill="1" applyAlignment="1">
      <alignment horizontal="center" vertical="center"/>
    </xf>
    <xf numFmtId="14" fontId="6" fillId="3" borderId="15" xfId="1" applyNumberFormat="1" applyFont="1" applyFill="1" applyAlignment="1">
      <alignment horizontal="center" vertical="center"/>
    </xf>
    <xf numFmtId="0" fontId="6" fillId="3" borderId="56" xfId="1" applyFont="1" applyFill="1" applyBorder="1" applyAlignment="1">
      <alignment horizontal="center" vertical="center"/>
    </xf>
    <xf numFmtId="0" fontId="8" fillId="4" borderId="16" xfId="1" applyFont="1" applyFill="1" applyBorder="1" applyAlignment="1">
      <alignment horizontal="center" vertical="center" wrapText="1"/>
    </xf>
    <xf numFmtId="0" fontId="4" fillId="0" borderId="18" xfId="1" applyFont="1" applyBorder="1"/>
    <xf numFmtId="14" fontId="3" fillId="3" borderId="17" xfId="1" applyNumberFormat="1" applyFont="1" applyFill="1" applyBorder="1" applyAlignment="1">
      <alignment vertical="center"/>
    </xf>
    <xf numFmtId="0" fontId="6" fillId="3" borderId="15" xfId="1" applyFont="1" applyFill="1" applyAlignment="1">
      <alignment vertical="center"/>
    </xf>
    <xf numFmtId="0" fontId="6" fillId="3" borderId="15" xfId="1" applyFont="1" applyFill="1" applyAlignment="1">
      <alignment horizontal="left" vertical="center"/>
    </xf>
    <xf numFmtId="0" fontId="8" fillId="4" borderId="16" xfId="1" applyFont="1" applyFill="1" applyBorder="1" applyAlignment="1">
      <alignment horizontal="center" vertical="center"/>
    </xf>
    <xf numFmtId="0" fontId="8" fillId="3" borderId="16" xfId="1" applyFont="1" applyFill="1" applyBorder="1" applyAlignment="1">
      <alignment horizontal="center" vertical="center"/>
    </xf>
    <xf numFmtId="0" fontId="4" fillId="0" borderId="19" xfId="1" applyFont="1" applyBorder="1"/>
    <xf numFmtId="0" fontId="9" fillId="0" borderId="15" xfId="1" applyFont="1" applyAlignment="1">
      <alignment horizontal="left" vertical="center"/>
    </xf>
    <xf numFmtId="0" fontId="6" fillId="0" borderId="15" xfId="1" applyFont="1" applyAlignment="1">
      <alignment horizontal="center" vertical="center"/>
    </xf>
    <xf numFmtId="0" fontId="3" fillId="3" borderId="16" xfId="1" applyFont="1" applyFill="1" applyBorder="1" applyAlignment="1">
      <alignment horizontal="left" vertical="center" wrapText="1"/>
    </xf>
    <xf numFmtId="0" fontId="3" fillId="3" borderId="15" xfId="1" applyFont="1" applyFill="1" applyAlignment="1">
      <alignment horizontal="left" vertical="center" wrapText="1"/>
    </xf>
    <xf numFmtId="0" fontId="6" fillId="3" borderId="14" xfId="1" applyFont="1" applyFill="1" applyBorder="1" applyAlignment="1">
      <alignment horizontal="center" vertical="center"/>
    </xf>
    <xf numFmtId="0" fontId="6" fillId="3" borderId="28" xfId="1" applyFont="1" applyFill="1" applyBorder="1" applyAlignment="1">
      <alignment horizontal="center" vertical="center"/>
    </xf>
    <xf numFmtId="14" fontId="6" fillId="3" borderId="28" xfId="1" applyNumberFormat="1" applyFont="1" applyFill="1" applyBorder="1" applyAlignment="1">
      <alignment horizontal="center" vertical="center"/>
    </xf>
    <xf numFmtId="0" fontId="6" fillId="3" borderId="59" xfId="1" applyFont="1" applyFill="1" applyBorder="1" applyAlignment="1">
      <alignment horizontal="center" vertical="center"/>
    </xf>
    <xf numFmtId="0" fontId="32" fillId="9" borderId="20" xfId="1" applyFont="1" applyFill="1" applyBorder="1" applyAlignment="1">
      <alignment horizontal="center"/>
    </xf>
    <xf numFmtId="0" fontId="4" fillId="10" borderId="54" xfId="1" applyFont="1" applyFill="1" applyBorder="1"/>
    <xf numFmtId="0" fontId="4" fillId="10" borderId="7" xfId="1" applyFont="1" applyFill="1" applyBorder="1"/>
    <xf numFmtId="0" fontId="6" fillId="0" borderId="15" xfId="1" applyFont="1" applyAlignment="1">
      <alignment horizontal="center"/>
    </xf>
    <xf numFmtId="0" fontId="6" fillId="9" borderId="4" xfId="1" applyFont="1" applyFill="1" applyBorder="1" applyAlignment="1">
      <alignment horizontal="center" vertical="center"/>
    </xf>
    <xf numFmtId="0" fontId="4" fillId="10" borderId="11" xfId="1" applyFont="1" applyFill="1" applyBorder="1"/>
    <xf numFmtId="0" fontId="4" fillId="10" borderId="6" xfId="1" applyFont="1" applyFill="1" applyBorder="1"/>
    <xf numFmtId="0" fontId="32" fillId="9" borderId="21" xfId="1" applyFont="1" applyFill="1" applyBorder="1" applyAlignment="1">
      <alignment horizontal="center" vertical="center" wrapText="1"/>
    </xf>
    <xf numFmtId="0" fontId="32" fillId="9" borderId="22" xfId="1" applyFont="1" applyFill="1" applyBorder="1" applyAlignment="1">
      <alignment horizontal="center" vertical="center" wrapText="1"/>
    </xf>
    <xf numFmtId="0" fontId="32" fillId="9" borderId="23" xfId="1" applyFont="1" applyFill="1" applyBorder="1" applyAlignment="1">
      <alignment horizontal="center" vertical="center" wrapText="1"/>
    </xf>
    <xf numFmtId="0" fontId="32" fillId="10" borderId="24" xfId="1" applyFont="1" applyFill="1" applyBorder="1" applyAlignment="1">
      <alignment horizontal="center"/>
    </xf>
    <xf numFmtId="0" fontId="4" fillId="10" borderId="26" xfId="1" applyFont="1" applyFill="1" applyBorder="1"/>
    <xf numFmtId="0" fontId="4" fillId="10" borderId="12" xfId="1" applyFont="1" applyFill="1" applyBorder="1"/>
    <xf numFmtId="0" fontId="32" fillId="10" borderId="25" xfId="1" applyFont="1" applyFill="1" applyBorder="1" applyAlignment="1">
      <alignment horizontal="center"/>
    </xf>
    <xf numFmtId="0" fontId="32" fillId="9" borderId="26" xfId="1" applyFont="1" applyFill="1" applyBorder="1" applyAlignment="1">
      <alignment horizontal="center"/>
    </xf>
    <xf numFmtId="0" fontId="4" fillId="10" borderId="9" xfId="1" applyFont="1" applyFill="1" applyBorder="1"/>
    <xf numFmtId="0" fontId="4" fillId="10" borderId="13" xfId="1" applyFont="1" applyFill="1" applyBorder="1"/>
    <xf numFmtId="0" fontId="1" fillId="10" borderId="15" xfId="1" applyFill="1"/>
    <xf numFmtId="0" fontId="4" fillId="10" borderId="53" xfId="1" applyFont="1" applyFill="1" applyBorder="1"/>
    <xf numFmtId="0" fontId="6" fillId="0" borderId="15" xfId="1" applyFont="1"/>
    <xf numFmtId="0" fontId="4" fillId="10" borderId="32" xfId="1" applyFont="1" applyFill="1" applyBorder="1"/>
    <xf numFmtId="0" fontId="4" fillId="10" borderId="30" xfId="1" applyFont="1" applyFill="1" applyBorder="1"/>
    <xf numFmtId="0" fontId="4" fillId="10" borderId="31" xfId="1" applyFont="1" applyFill="1" applyBorder="1"/>
    <xf numFmtId="0" fontId="32" fillId="9" borderId="27" xfId="1" applyFont="1" applyFill="1" applyBorder="1" applyAlignment="1">
      <alignment horizontal="center"/>
    </xf>
    <xf numFmtId="0" fontId="4" fillId="10" borderId="28" xfId="1" applyFont="1" applyFill="1" applyBorder="1"/>
    <xf numFmtId="0" fontId="4" fillId="10" borderId="29" xfId="1" applyFont="1" applyFill="1" applyBorder="1"/>
    <xf numFmtId="0" fontId="32" fillId="9" borderId="22" xfId="1" applyFont="1" applyFill="1" applyBorder="1" applyAlignment="1">
      <alignment horizontal="center" vertical="center"/>
    </xf>
    <xf numFmtId="0" fontId="32" fillId="9" borderId="30" xfId="1" applyFont="1" applyFill="1" applyBorder="1" applyAlignment="1">
      <alignment horizontal="center" vertical="center" wrapText="1"/>
    </xf>
    <xf numFmtId="0" fontId="32" fillId="9" borderId="30" xfId="1" applyFont="1" applyFill="1" applyBorder="1" applyAlignment="1">
      <alignment horizontal="center" vertical="center" wrapText="1"/>
    </xf>
    <xf numFmtId="0" fontId="32" fillId="9" borderId="25" xfId="1" applyFont="1" applyFill="1" applyBorder="1" applyAlignment="1">
      <alignment horizontal="center" vertical="center" wrapText="1"/>
    </xf>
    <xf numFmtId="0" fontId="6" fillId="0" borderId="15" xfId="1" applyFont="1" applyAlignment="1">
      <alignment horizontal="center" vertical="center" wrapText="1"/>
    </xf>
    <xf numFmtId="0" fontId="4" fillId="10" borderId="58" xfId="1" applyFont="1" applyFill="1" applyBorder="1"/>
    <xf numFmtId="0" fontId="4" fillId="10" borderId="59" xfId="1" applyFont="1" applyFill="1" applyBorder="1"/>
    <xf numFmtId="0" fontId="4" fillId="10" borderId="60" xfId="1" applyFont="1" applyFill="1" applyBorder="1"/>
    <xf numFmtId="0" fontId="32" fillId="9" borderId="32" xfId="1" applyFont="1" applyFill="1" applyBorder="1" applyAlignment="1">
      <alignment horizontal="center" vertical="center" wrapText="1"/>
    </xf>
    <xf numFmtId="0" fontId="32" fillId="9" borderId="30" xfId="1" applyFont="1" applyFill="1" applyBorder="1" applyAlignment="1">
      <alignment horizontal="center" vertical="center"/>
    </xf>
    <xf numFmtId="0" fontId="33" fillId="9" borderId="33" xfId="1" applyFont="1" applyFill="1" applyBorder="1" applyAlignment="1">
      <alignment horizontal="center" vertical="center" wrapText="1"/>
    </xf>
    <xf numFmtId="0" fontId="4" fillId="10" borderId="33" xfId="1" applyFont="1" applyFill="1" applyBorder="1"/>
    <xf numFmtId="0" fontId="32" fillId="9" borderId="33" xfId="1" applyFont="1" applyFill="1" applyBorder="1" applyAlignment="1">
      <alignment horizontal="center" vertical="center" wrapText="1"/>
    </xf>
    <xf numFmtId="0" fontId="32" fillId="9" borderId="8" xfId="1" applyFont="1" applyFill="1" applyBorder="1" applyAlignment="1">
      <alignment horizontal="center" vertical="center" wrapText="1"/>
    </xf>
    <xf numFmtId="0" fontId="32" fillId="9" borderId="34" xfId="1" applyFont="1" applyFill="1" applyBorder="1" applyAlignment="1">
      <alignment horizontal="center" vertical="center" wrapText="1"/>
    </xf>
    <xf numFmtId="0" fontId="6" fillId="9" borderId="32" xfId="1" applyFont="1" applyFill="1" applyBorder="1" applyAlignment="1">
      <alignment horizontal="center" vertical="center" wrapText="1"/>
    </xf>
    <xf numFmtId="0" fontId="6" fillId="9" borderId="33" xfId="1" applyFont="1" applyFill="1" applyBorder="1" applyAlignment="1">
      <alignment horizontal="center" vertical="center" wrapText="1"/>
    </xf>
    <xf numFmtId="0" fontId="6" fillId="9" borderId="42" xfId="1" applyFont="1" applyFill="1" applyBorder="1" applyAlignment="1">
      <alignment horizontal="center" vertical="center" wrapText="1"/>
    </xf>
    <xf numFmtId="0" fontId="34" fillId="0" borderId="21" xfId="1" applyFont="1" applyBorder="1" applyAlignment="1">
      <alignment horizontal="center" vertical="top" wrapText="1"/>
    </xf>
    <xf numFmtId="0" fontId="35" fillId="0" borderId="22" xfId="1" applyFont="1" applyBorder="1" applyAlignment="1">
      <alignment horizontal="center" vertical="top" wrapText="1"/>
    </xf>
    <xf numFmtId="0" fontId="35" fillId="0" borderId="55" xfId="1" applyFont="1" applyBorder="1" applyAlignment="1">
      <alignment horizontal="center" vertical="top" wrapText="1"/>
    </xf>
    <xf numFmtId="0" fontId="35" fillId="0" borderId="23" xfId="1" applyFont="1" applyBorder="1" applyAlignment="1">
      <alignment horizontal="center" vertical="top" wrapText="1"/>
    </xf>
    <xf numFmtId="0" fontId="32" fillId="0" borderId="21" xfId="1" applyFont="1" applyBorder="1" applyAlignment="1">
      <alignment horizontal="center" vertical="top" wrapText="1"/>
    </xf>
    <xf numFmtId="0" fontId="32" fillId="0" borderId="22" xfId="1" applyFont="1" applyBorder="1" applyAlignment="1">
      <alignment horizontal="center" vertical="top" wrapText="1"/>
    </xf>
    <xf numFmtId="0" fontId="32" fillId="0" borderId="22" xfId="1" applyFont="1" applyBorder="1" applyAlignment="1">
      <alignment horizontal="center" vertical="center" wrapText="1"/>
    </xf>
    <xf numFmtId="0" fontId="33" fillId="3" borderId="22" xfId="1" applyFont="1" applyFill="1" applyBorder="1" applyAlignment="1">
      <alignment horizontal="center" vertical="top"/>
    </xf>
    <xf numFmtId="0" fontId="35" fillId="0" borderId="22" xfId="1" applyFont="1" applyBorder="1" applyAlignment="1">
      <alignment horizontal="left" vertical="center" wrapText="1"/>
    </xf>
    <xf numFmtId="0" fontId="35" fillId="0" borderId="22" xfId="1" applyFont="1" applyBorder="1" applyAlignment="1">
      <alignment horizontal="center" vertical="center" wrapText="1"/>
    </xf>
    <xf numFmtId="0" fontId="36" fillId="0" borderId="1" xfId="1" applyFont="1" applyBorder="1" applyAlignment="1">
      <alignment horizontal="left" vertical="center" wrapText="1"/>
    </xf>
    <xf numFmtId="0" fontId="32" fillId="0" borderId="35" xfId="1" applyFont="1" applyBorder="1" applyAlignment="1">
      <alignment horizontal="center" vertical="center" wrapText="1"/>
    </xf>
    <xf numFmtId="1" fontId="36" fillId="0" borderId="35" xfId="1" applyNumberFormat="1" applyFont="1" applyBorder="1" applyAlignment="1">
      <alignment horizontal="center" vertical="center"/>
    </xf>
    <xf numFmtId="1" fontId="37" fillId="0" borderId="36" xfId="1" applyNumberFormat="1" applyFont="1" applyBorder="1" applyAlignment="1">
      <alignment horizontal="center" vertical="center" wrapText="1"/>
    </xf>
    <xf numFmtId="0" fontId="33" fillId="0" borderId="22" xfId="1" applyFont="1" applyBorder="1" applyAlignment="1">
      <alignment horizontal="center" vertical="center" wrapText="1"/>
    </xf>
    <xf numFmtId="0" fontId="37" fillId="5" borderId="37" xfId="1" applyFont="1" applyFill="1" applyBorder="1" applyAlignment="1">
      <alignment horizontal="center" vertical="center"/>
    </xf>
    <xf numFmtId="0" fontId="37" fillId="0" borderId="37" xfId="1" applyFont="1" applyBorder="1" applyAlignment="1">
      <alignment horizontal="center" vertical="center" wrapText="1"/>
    </xf>
    <xf numFmtId="0" fontId="38" fillId="0" borderId="22" xfId="1" applyFont="1" applyBorder="1" applyAlignment="1">
      <alignment horizontal="center" vertical="top" wrapText="1"/>
    </xf>
    <xf numFmtId="0" fontId="38" fillId="0" borderId="22" xfId="1" applyFont="1" applyBorder="1" applyAlignment="1">
      <alignment horizontal="center" vertical="center" wrapText="1"/>
    </xf>
    <xf numFmtId="0" fontId="39" fillId="0" borderId="38" xfId="1" applyFont="1" applyBorder="1" applyAlignment="1">
      <alignment horizontal="center" vertical="top"/>
    </xf>
    <xf numFmtId="0" fontId="35" fillId="6" borderId="22" xfId="1" applyFont="1" applyFill="1" applyBorder="1" applyAlignment="1">
      <alignment horizontal="left" vertical="center" wrapText="1"/>
    </xf>
    <xf numFmtId="0" fontId="35" fillId="0" borderId="23" xfId="1" applyFont="1" applyBorder="1" applyAlignment="1">
      <alignment horizontal="center" vertical="center" wrapText="1"/>
    </xf>
    <xf numFmtId="0" fontId="9" fillId="0" borderId="15" xfId="1" applyFont="1" applyAlignment="1">
      <alignment horizontal="center"/>
    </xf>
    <xf numFmtId="14" fontId="9" fillId="0" borderId="21" xfId="1" applyNumberFormat="1" applyFont="1" applyBorder="1" applyAlignment="1">
      <alignment horizontal="center" vertical="center"/>
    </xf>
    <xf numFmtId="0" fontId="14" fillId="0" borderId="22" xfId="1" applyFont="1" applyBorder="1" applyAlignment="1">
      <alignment horizontal="center" vertical="center" wrapText="1"/>
    </xf>
    <xf numFmtId="0" fontId="9" fillId="0" borderId="23" xfId="1" applyFont="1" applyBorder="1" applyAlignment="1">
      <alignment horizontal="center" vertical="center" wrapText="1"/>
    </xf>
    <xf numFmtId="0" fontId="14" fillId="0" borderId="21" xfId="1" applyFont="1" applyBorder="1" applyAlignment="1">
      <alignment horizontal="center" vertical="center" wrapText="1"/>
    </xf>
    <xf numFmtId="49" fontId="14" fillId="0" borderId="23" xfId="1" applyNumberFormat="1" applyFont="1" applyBorder="1" applyAlignment="1">
      <alignment horizontal="center" vertical="center" wrapText="1"/>
    </xf>
    <xf numFmtId="0" fontId="4" fillId="0" borderId="32" xfId="1" applyFont="1" applyBorder="1"/>
    <xf numFmtId="0" fontId="4" fillId="0" borderId="30" xfId="1" applyFont="1" applyBorder="1"/>
    <xf numFmtId="0" fontId="4" fillId="0" borderId="14" xfId="1" applyFont="1" applyBorder="1"/>
    <xf numFmtId="0" fontId="4" fillId="0" borderId="31" xfId="1" applyFont="1" applyBorder="1"/>
    <xf numFmtId="0" fontId="36" fillId="0" borderId="2" xfId="1" applyFont="1" applyBorder="1" applyAlignment="1">
      <alignment horizontal="left" vertical="center" wrapText="1"/>
    </xf>
    <xf numFmtId="0" fontId="32" fillId="0" borderId="39" xfId="1" applyFont="1" applyBorder="1" applyAlignment="1">
      <alignment horizontal="center" vertical="center" wrapText="1"/>
    </xf>
    <xf numFmtId="1" fontId="36" fillId="0" borderId="39" xfId="1" applyNumberFormat="1" applyFont="1" applyBorder="1" applyAlignment="1">
      <alignment horizontal="center" vertical="center"/>
    </xf>
    <xf numFmtId="0" fontId="4" fillId="0" borderId="40" xfId="1" applyFont="1" applyBorder="1"/>
    <xf numFmtId="0" fontId="38" fillId="0" borderId="30" xfId="1" applyFont="1" applyBorder="1" applyAlignment="1">
      <alignment horizontal="center" vertical="top" wrapText="1"/>
    </xf>
    <xf numFmtId="0" fontId="4" fillId="0" borderId="33" xfId="1" applyFont="1" applyBorder="1"/>
    <xf numFmtId="0" fontId="36" fillId="0" borderId="15" xfId="1" applyFont="1" applyAlignment="1">
      <alignment horizontal="left" vertical="center" wrapText="1"/>
    </xf>
    <xf numFmtId="0" fontId="36" fillId="7" borderId="8" xfId="1" applyFont="1" applyFill="1" applyBorder="1" applyAlignment="1">
      <alignment horizontal="center" vertical="center" wrapText="1"/>
    </xf>
    <xf numFmtId="0" fontId="40" fillId="0" borderId="41" xfId="1" applyFont="1" applyBorder="1" applyAlignment="1">
      <alignment horizontal="center" vertical="center" wrapText="1"/>
    </xf>
    <xf numFmtId="0" fontId="40" fillId="5" borderId="22" xfId="1" applyFont="1" applyFill="1" applyBorder="1" applyAlignment="1">
      <alignment horizontal="center" vertical="center" wrapText="1"/>
    </xf>
    <xf numFmtId="0" fontId="37" fillId="7" borderId="22" xfId="1" applyFont="1" applyFill="1" applyBorder="1" applyAlignment="1">
      <alignment horizontal="center" vertical="center" wrapText="1"/>
    </xf>
    <xf numFmtId="0" fontId="32" fillId="8" borderId="23" xfId="1" applyFont="1" applyFill="1" applyBorder="1" applyAlignment="1">
      <alignment horizontal="left" vertical="center" wrapText="1"/>
    </xf>
    <xf numFmtId="0" fontId="6" fillId="0" borderId="15" xfId="1" applyFont="1" applyAlignment="1">
      <alignment horizontal="left" vertical="center" wrapText="1"/>
    </xf>
    <xf numFmtId="0" fontId="4" fillId="0" borderId="42" xfId="1" applyFont="1" applyBorder="1"/>
    <xf numFmtId="0" fontId="36" fillId="0" borderId="45" xfId="1" applyFont="1" applyBorder="1" applyAlignment="1">
      <alignment horizontal="left" vertical="center" wrapText="1"/>
    </xf>
    <xf numFmtId="0" fontId="32" fillId="0" borderId="46" xfId="1" applyFont="1" applyBorder="1" applyAlignment="1">
      <alignment horizontal="center" vertical="center" wrapText="1"/>
    </xf>
    <xf numFmtId="1" fontId="36" fillId="0" borderId="46" xfId="1" applyNumberFormat="1" applyFont="1" applyBorder="1" applyAlignment="1">
      <alignment horizontal="center" vertical="center"/>
    </xf>
    <xf numFmtId="0" fontId="4" fillId="0" borderId="47" xfId="1" applyFont="1" applyBorder="1"/>
    <xf numFmtId="0" fontId="4" fillId="0" borderId="43" xfId="1" applyFont="1" applyBorder="1"/>
    <xf numFmtId="0" fontId="4" fillId="0" borderId="44" xfId="1" applyFont="1" applyBorder="1"/>
    <xf numFmtId="0" fontId="4" fillId="0" borderId="48" xfId="1" applyFont="1" applyBorder="1"/>
    <xf numFmtId="1" fontId="37" fillId="0" borderId="49" xfId="1" applyNumberFormat="1" applyFont="1" applyBorder="1" applyAlignment="1">
      <alignment horizontal="center" vertical="center" wrapText="1"/>
    </xf>
    <xf numFmtId="0" fontId="33" fillId="0" borderId="37" xfId="1" applyFont="1" applyBorder="1" applyAlignment="1">
      <alignment horizontal="center" vertical="center" wrapText="1"/>
    </xf>
    <xf numFmtId="0" fontId="35" fillId="0" borderId="50" xfId="1" applyFont="1" applyBorder="1" applyAlignment="1">
      <alignment horizontal="left" vertical="center" wrapText="1"/>
    </xf>
    <xf numFmtId="0" fontId="35" fillId="0" borderId="51" xfId="1" applyFont="1" applyBorder="1" applyAlignment="1">
      <alignment horizontal="center" vertical="center" wrapText="1"/>
    </xf>
    <xf numFmtId="0" fontId="14" fillId="0" borderId="50" xfId="1" applyFont="1" applyBorder="1" applyAlignment="1">
      <alignment horizontal="center" vertical="center" wrapText="1"/>
    </xf>
    <xf numFmtId="0" fontId="4" fillId="0" borderId="52" xfId="1" applyFont="1" applyBorder="1"/>
    <xf numFmtId="0" fontId="4" fillId="0" borderId="63" xfId="1" applyFont="1" applyBorder="1"/>
    <xf numFmtId="14" fontId="9" fillId="0" borderId="50" xfId="1" applyNumberFormat="1" applyFont="1" applyBorder="1" applyAlignment="1">
      <alignment horizontal="center" vertical="center"/>
    </xf>
    <xf numFmtId="0" fontId="14" fillId="0" borderId="37" xfId="1" applyFont="1" applyBorder="1" applyAlignment="1">
      <alignment horizontal="center" vertical="center" wrapText="1"/>
    </xf>
    <xf numFmtId="0" fontId="9" fillId="0" borderId="51" xfId="1" applyFont="1" applyBorder="1" applyAlignment="1">
      <alignment horizontal="center" vertical="center" wrapText="1"/>
    </xf>
    <xf numFmtId="0" fontId="35" fillId="0" borderId="22" xfId="1" applyFont="1" applyBorder="1" applyAlignment="1">
      <alignment horizontal="center" vertical="center" wrapText="1"/>
    </xf>
    <xf numFmtId="0" fontId="14" fillId="0" borderId="50" xfId="1" applyFont="1" applyBorder="1" applyAlignment="1">
      <alignment horizontal="center" vertical="center" wrapText="1"/>
    </xf>
    <xf numFmtId="0" fontId="35" fillId="0" borderId="30" xfId="1" applyFont="1" applyBorder="1" applyAlignment="1">
      <alignment horizontal="center" vertical="center" wrapText="1"/>
    </xf>
    <xf numFmtId="0" fontId="14" fillId="0" borderId="32" xfId="1" applyFont="1" applyBorder="1" applyAlignment="1">
      <alignment horizontal="center" vertical="center" wrapText="1"/>
    </xf>
    <xf numFmtId="0" fontId="35" fillId="0" borderId="33" xfId="1" applyFont="1" applyBorder="1" applyAlignment="1">
      <alignment horizontal="center" vertical="center" wrapText="1"/>
    </xf>
    <xf numFmtId="0" fontId="14" fillId="0" borderId="48" xfId="1" applyFont="1" applyBorder="1" applyAlignment="1">
      <alignment horizontal="center" vertical="center" wrapText="1"/>
    </xf>
    <xf numFmtId="0" fontId="38" fillId="0" borderId="43" xfId="1" applyFont="1" applyBorder="1" applyAlignment="1">
      <alignment horizontal="center" vertical="top" wrapText="1"/>
    </xf>
    <xf numFmtId="0" fontId="16" fillId="3" borderId="15" xfId="1" applyFont="1" applyFill="1" applyAlignment="1">
      <alignment horizontal="right"/>
    </xf>
    <xf numFmtId="0" fontId="10" fillId="3" borderId="16" xfId="1" applyFont="1" applyFill="1" applyBorder="1" applyAlignment="1">
      <alignment horizontal="left" vertical="center" wrapText="1"/>
    </xf>
    <xf numFmtId="0" fontId="6" fillId="9" borderId="20" xfId="1" applyFont="1" applyFill="1" applyBorder="1" applyAlignment="1">
      <alignment horizontal="center"/>
    </xf>
    <xf numFmtId="0" fontId="6" fillId="9" borderId="21" xfId="1" applyFont="1" applyFill="1" applyBorder="1" applyAlignment="1">
      <alignment horizontal="center" vertical="center" wrapText="1"/>
    </xf>
    <xf numFmtId="0" fontId="6" fillId="9" borderId="22" xfId="1" applyFont="1" applyFill="1" applyBorder="1" applyAlignment="1">
      <alignment horizontal="center" vertical="center" wrapText="1"/>
    </xf>
    <xf numFmtId="0" fontId="6" fillId="9" borderId="23" xfId="1" applyFont="1" applyFill="1" applyBorder="1" applyAlignment="1">
      <alignment horizontal="center" vertical="center" wrapText="1"/>
    </xf>
    <xf numFmtId="0" fontId="6" fillId="10" borderId="24" xfId="1" applyFont="1" applyFill="1" applyBorder="1" applyAlignment="1">
      <alignment horizontal="center"/>
    </xf>
    <xf numFmtId="0" fontId="6" fillId="10" borderId="25" xfId="1" applyFont="1" applyFill="1" applyBorder="1" applyAlignment="1">
      <alignment horizontal="center"/>
    </xf>
    <xf numFmtId="0" fontId="6" fillId="9" borderId="26" xfId="1" applyFont="1" applyFill="1" applyBorder="1" applyAlignment="1">
      <alignment horizontal="center"/>
    </xf>
    <xf numFmtId="0" fontId="6" fillId="9" borderId="27" xfId="1" applyFont="1" applyFill="1" applyBorder="1" applyAlignment="1">
      <alignment horizontal="center"/>
    </xf>
    <xf numFmtId="0" fontId="6" fillId="9" borderId="22" xfId="1" applyFont="1" applyFill="1" applyBorder="1" applyAlignment="1">
      <alignment horizontal="center" vertical="center"/>
    </xf>
    <xf numFmtId="0" fontId="6" fillId="9" borderId="30" xfId="1" applyFont="1" applyFill="1" applyBorder="1" applyAlignment="1">
      <alignment horizontal="center" vertical="center" wrapText="1"/>
    </xf>
    <xf numFmtId="0" fontId="6" fillId="9" borderId="30" xfId="1" applyFont="1" applyFill="1" applyBorder="1" applyAlignment="1">
      <alignment horizontal="center" vertical="center" wrapText="1"/>
    </xf>
    <xf numFmtId="0" fontId="6" fillId="9" borderId="25" xfId="1" applyFont="1" applyFill="1" applyBorder="1" applyAlignment="1">
      <alignment horizontal="center" vertical="center" wrapText="1"/>
    </xf>
    <xf numFmtId="0" fontId="6" fillId="9" borderId="30" xfId="1" applyFont="1" applyFill="1" applyBorder="1" applyAlignment="1">
      <alignment horizontal="center" vertical="center"/>
    </xf>
    <xf numFmtId="0" fontId="8" fillId="9" borderId="33" xfId="1" applyFont="1" applyFill="1" applyBorder="1" applyAlignment="1">
      <alignment horizontal="center" vertical="center" wrapText="1"/>
    </xf>
    <xf numFmtId="0" fontId="6" fillId="9" borderId="8" xfId="1" applyFont="1" applyFill="1" applyBorder="1" applyAlignment="1">
      <alignment horizontal="center" vertical="center" wrapText="1"/>
    </xf>
    <xf numFmtId="0" fontId="6" fillId="9" borderId="34" xfId="1" applyFont="1" applyFill="1" applyBorder="1" applyAlignment="1">
      <alignment horizontal="center" vertical="center" wrapText="1"/>
    </xf>
    <xf numFmtId="0" fontId="11" fillId="0" borderId="21" xfId="1" applyFont="1" applyBorder="1" applyAlignment="1">
      <alignment horizontal="center" vertical="top" wrapText="1"/>
    </xf>
    <xf numFmtId="0" fontId="10" fillId="0" borderId="22" xfId="1" applyFont="1" applyBorder="1" applyAlignment="1">
      <alignment horizontal="center" vertical="top" wrapText="1"/>
    </xf>
    <xf numFmtId="0" fontId="10" fillId="0" borderId="23" xfId="1" applyFont="1" applyBorder="1" applyAlignment="1">
      <alignment horizontal="center" vertical="top" wrapText="1"/>
    </xf>
    <xf numFmtId="0" fontId="6" fillId="0" borderId="21" xfId="1" applyFont="1" applyBorder="1" applyAlignment="1">
      <alignment horizontal="center" vertical="top" wrapText="1"/>
    </xf>
    <xf numFmtId="0" fontId="6" fillId="0" borderId="22" xfId="1" applyFont="1" applyBorder="1" applyAlignment="1">
      <alignment horizontal="center" vertical="top" wrapText="1"/>
    </xf>
    <xf numFmtId="0" fontId="6" fillId="0" borderId="22" xfId="1" applyFont="1" applyBorder="1" applyAlignment="1">
      <alignment horizontal="center" vertical="center" wrapText="1"/>
    </xf>
    <xf numFmtId="0" fontId="8" fillId="3" borderId="22" xfId="1" applyFont="1" applyFill="1" applyBorder="1" applyAlignment="1">
      <alignment horizontal="center" vertical="top"/>
    </xf>
    <xf numFmtId="0" fontId="3" fillId="0" borderId="1" xfId="1" applyFont="1" applyBorder="1" applyAlignment="1">
      <alignment horizontal="left" vertical="center" wrapText="1"/>
    </xf>
    <xf numFmtId="0" fontId="6" fillId="0" borderId="35" xfId="1" applyFont="1" applyBorder="1" applyAlignment="1">
      <alignment horizontal="center" vertical="center" wrapText="1"/>
    </xf>
    <xf numFmtId="1" fontId="3" fillId="0" borderId="35" xfId="1" applyNumberFormat="1" applyFont="1" applyBorder="1" applyAlignment="1">
      <alignment horizontal="center" vertical="center"/>
    </xf>
    <xf numFmtId="1" fontId="12" fillId="0" borderId="36" xfId="1" applyNumberFormat="1" applyFont="1" applyBorder="1" applyAlignment="1">
      <alignment horizontal="center" vertical="center" wrapText="1"/>
    </xf>
    <xf numFmtId="0" fontId="8" fillId="0" borderId="22" xfId="1" applyFont="1" applyBorder="1" applyAlignment="1">
      <alignment horizontal="center" vertical="center" wrapText="1"/>
    </xf>
    <xf numFmtId="0" fontId="12" fillId="5" borderId="37" xfId="1" applyFont="1" applyFill="1" applyBorder="1" applyAlignment="1">
      <alignment horizontal="center" vertical="center"/>
    </xf>
    <xf numFmtId="0" fontId="12" fillId="0" borderId="37" xfId="1" applyFont="1" applyBorder="1" applyAlignment="1">
      <alignment horizontal="center" vertical="center" wrapText="1"/>
    </xf>
    <xf numFmtId="0" fontId="13" fillId="0" borderId="22" xfId="1" applyFont="1" applyBorder="1" applyAlignment="1">
      <alignment horizontal="center" vertical="top" wrapText="1"/>
    </xf>
    <xf numFmtId="0" fontId="13" fillId="0" borderId="22" xfId="1" applyFont="1" applyBorder="1" applyAlignment="1">
      <alignment horizontal="center" vertical="center" wrapText="1"/>
    </xf>
    <xf numFmtId="0" fontId="9" fillId="0" borderId="38" xfId="1" applyFont="1" applyBorder="1" applyAlignment="1">
      <alignment horizontal="center" vertical="top"/>
    </xf>
    <xf numFmtId="0" fontId="20" fillId="0" borderId="21" xfId="1" applyFont="1" applyBorder="1" applyAlignment="1">
      <alignment horizontal="center" vertical="center" wrapText="1"/>
    </xf>
    <xf numFmtId="0" fontId="3" fillId="0" borderId="2" xfId="1" applyFont="1" applyBorder="1" applyAlignment="1">
      <alignment horizontal="left" vertical="center" wrapText="1"/>
    </xf>
    <xf numFmtId="0" fontId="6" fillId="0" borderId="39" xfId="1" applyFont="1" applyBorder="1" applyAlignment="1">
      <alignment horizontal="center" vertical="center" wrapText="1"/>
    </xf>
    <xf numFmtId="1" fontId="3" fillId="0" borderId="39" xfId="1" applyNumberFormat="1" applyFont="1" applyBorder="1" applyAlignment="1">
      <alignment horizontal="center" vertical="center"/>
    </xf>
    <xf numFmtId="0" fontId="13" fillId="0" borderId="30" xfId="1" applyFont="1" applyBorder="1" applyAlignment="1">
      <alignment horizontal="center" vertical="top" wrapText="1"/>
    </xf>
    <xf numFmtId="0" fontId="20" fillId="0" borderId="32" xfId="1" applyFont="1" applyBorder="1" applyAlignment="1">
      <alignment horizontal="center" vertical="center" wrapText="1"/>
    </xf>
    <xf numFmtId="0" fontId="3" fillId="0" borderId="15" xfId="1" applyFont="1" applyAlignment="1">
      <alignment horizontal="left" vertical="center" wrapText="1"/>
    </xf>
    <xf numFmtId="0" fontId="3" fillId="7" borderId="8" xfId="1" applyFont="1" applyFill="1" applyBorder="1" applyAlignment="1">
      <alignment horizontal="center" vertical="center" wrapText="1"/>
    </xf>
    <xf numFmtId="0" fontId="7" fillId="0" borderId="41" xfId="1" applyFont="1" applyBorder="1" applyAlignment="1">
      <alignment horizontal="center" vertical="center" wrapText="1"/>
    </xf>
    <xf numFmtId="0" fontId="7" fillId="5" borderId="22" xfId="1" applyFont="1" applyFill="1" applyBorder="1" applyAlignment="1">
      <alignment horizontal="center" vertical="center" wrapText="1"/>
    </xf>
    <xf numFmtId="0" fontId="12" fillId="7" borderId="22" xfId="1" applyFont="1" applyFill="1" applyBorder="1" applyAlignment="1">
      <alignment horizontal="center" vertical="top" wrapText="1"/>
    </xf>
    <xf numFmtId="0" fontId="3" fillId="0" borderId="45" xfId="1" applyFont="1" applyBorder="1" applyAlignment="1">
      <alignment horizontal="left" vertical="center" wrapText="1"/>
    </xf>
    <xf numFmtId="0" fontId="6" fillId="0" borderId="46" xfId="1" applyFont="1" applyBorder="1" applyAlignment="1">
      <alignment horizontal="center" vertical="center" wrapText="1"/>
    </xf>
    <xf numFmtId="1" fontId="3" fillId="0" borderId="46" xfId="1" applyNumberFormat="1" applyFont="1" applyBorder="1" applyAlignment="1">
      <alignment horizontal="center" vertical="center"/>
    </xf>
    <xf numFmtId="0" fontId="20" fillId="0" borderId="48" xfId="1" applyFont="1" applyBorder="1" applyAlignment="1">
      <alignment horizontal="center" vertical="center" wrapText="1"/>
    </xf>
    <xf numFmtId="1" fontId="12" fillId="0" borderId="49" xfId="1" applyNumberFormat="1" applyFont="1" applyBorder="1" applyAlignment="1">
      <alignment horizontal="center" vertical="center" wrapText="1"/>
    </xf>
    <xf numFmtId="0" fontId="8" fillId="0" borderId="37" xfId="1" applyFont="1" applyBorder="1" applyAlignment="1">
      <alignment horizontal="center" vertical="center" wrapText="1"/>
    </xf>
    <xf numFmtId="0" fontId="15" fillId="0" borderId="50" xfId="1" applyFont="1" applyBorder="1" applyAlignment="1">
      <alignment horizontal="left" vertical="center" wrapText="1"/>
    </xf>
    <xf numFmtId="0" fontId="15" fillId="0" borderId="51" xfId="1" applyFont="1" applyBorder="1" applyAlignment="1">
      <alignment horizontal="center" vertical="center" wrapText="1"/>
    </xf>
    <xf numFmtId="0" fontId="20" fillId="0" borderId="32" xfId="1" applyFont="1" applyBorder="1" applyAlignment="1">
      <alignment horizontal="center" vertical="top" wrapText="1"/>
    </xf>
    <xf numFmtId="0" fontId="6" fillId="8" borderId="23" xfId="1" applyFont="1" applyFill="1" applyBorder="1" applyAlignment="1">
      <alignment horizontal="left" vertical="center" wrapText="1"/>
    </xf>
    <xf numFmtId="0" fontId="10" fillId="0" borderId="23" xfId="1" applyFont="1" applyBorder="1" applyAlignment="1">
      <alignment horizontal="center" vertical="center" wrapText="1"/>
    </xf>
    <xf numFmtId="0" fontId="20" fillId="0" borderId="48" xfId="1" applyFont="1" applyBorder="1" applyAlignment="1">
      <alignment horizontal="center" vertical="top" wrapText="1"/>
    </xf>
    <xf numFmtId="0" fontId="10" fillId="0" borderId="22" xfId="1" applyFont="1" applyBorder="1" applyAlignment="1">
      <alignment horizontal="center" vertical="center" wrapText="1"/>
    </xf>
    <xf numFmtId="0" fontId="10" fillId="0" borderId="22" xfId="1" applyFont="1" applyBorder="1" applyAlignment="1">
      <alignment horizontal="left" vertical="center" wrapText="1"/>
    </xf>
    <xf numFmtId="0" fontId="10" fillId="0" borderId="23" xfId="1" applyFont="1" applyBorder="1" applyAlignment="1">
      <alignment horizontal="left" vertical="center" wrapText="1"/>
    </xf>
    <xf numFmtId="0" fontId="15" fillId="12" borderId="22" xfId="1" applyFont="1" applyFill="1" applyBorder="1" applyAlignment="1">
      <alignment horizontal="left" vertical="center" wrapText="1"/>
    </xf>
    <xf numFmtId="0" fontId="10" fillId="0" borderId="50" xfId="1" applyFont="1" applyBorder="1" applyAlignment="1">
      <alignment horizontal="left" vertical="center" wrapText="1"/>
    </xf>
    <xf numFmtId="0" fontId="10" fillId="0" borderId="51" xfId="1" applyFont="1" applyBorder="1" applyAlignment="1">
      <alignment horizontal="center" vertical="center" wrapText="1"/>
    </xf>
    <xf numFmtId="0" fontId="4" fillId="12" borderId="30" xfId="1" applyFont="1" applyFill="1" applyBorder="1"/>
    <xf numFmtId="0" fontId="4" fillId="12" borderId="33" xfId="1" applyFont="1" applyFill="1" applyBorder="1"/>
    <xf numFmtId="0" fontId="10" fillId="12" borderId="22" xfId="1" applyFont="1" applyFill="1" applyBorder="1" applyAlignment="1">
      <alignment horizontal="left" vertical="center" wrapText="1"/>
    </xf>
    <xf numFmtId="0" fontId="10" fillId="12" borderId="22" xfId="1" applyFont="1" applyFill="1" applyBorder="1" applyAlignment="1">
      <alignment horizontal="center" vertical="center" wrapText="1"/>
    </xf>
    <xf numFmtId="0" fontId="10" fillId="12" borderId="22" xfId="1" applyFont="1" applyFill="1" applyBorder="1" applyAlignment="1">
      <alignment horizontal="center" vertical="center" wrapText="1"/>
    </xf>
    <xf numFmtId="0" fontId="10" fillId="0" borderId="22" xfId="1" applyFont="1" applyBorder="1" applyAlignment="1">
      <alignment horizontal="center" vertical="center" wrapText="1"/>
    </xf>
    <xf numFmtId="0" fontId="10" fillId="12" borderId="30" xfId="1" applyFont="1" applyFill="1" applyBorder="1" applyAlignment="1">
      <alignment horizontal="center" vertical="center" wrapText="1"/>
    </xf>
    <xf numFmtId="0" fontId="10" fillId="0" borderId="30" xfId="1" applyFont="1" applyBorder="1" applyAlignment="1">
      <alignment horizontal="center" vertical="center" wrapText="1"/>
    </xf>
    <xf numFmtId="0" fontId="10" fillId="12" borderId="33" xfId="1" applyFont="1" applyFill="1" applyBorder="1" applyAlignment="1">
      <alignment horizontal="center" vertical="center" wrapText="1"/>
    </xf>
    <xf numFmtId="0" fontId="10" fillId="0" borderId="33" xfId="1" applyFont="1" applyBorder="1" applyAlignment="1">
      <alignment horizontal="center" vertical="center" wrapText="1"/>
    </xf>
    <xf numFmtId="0" fontId="13" fillId="0" borderId="43" xfId="1" applyFont="1" applyBorder="1" applyAlignment="1">
      <alignment horizontal="center" vertical="top" wrapText="1"/>
    </xf>
    <xf numFmtId="0" fontId="6" fillId="3" borderId="4" xfId="2" applyFont="1" applyFill="1" applyBorder="1" applyAlignment="1">
      <alignment horizontal="center" vertical="center"/>
    </xf>
    <xf numFmtId="0" fontId="4" fillId="0" borderId="6" xfId="2" applyFont="1" applyBorder="1"/>
    <xf numFmtId="0" fontId="7" fillId="3" borderId="4" xfId="2" applyFont="1" applyFill="1" applyBorder="1" applyAlignment="1">
      <alignment horizontal="center" vertical="center"/>
    </xf>
    <xf numFmtId="0" fontId="4" fillId="0" borderId="11" xfId="2" applyFont="1" applyBorder="1"/>
    <xf numFmtId="0" fontId="8" fillId="3" borderId="26" xfId="2" applyFont="1" applyFill="1" applyBorder="1" applyAlignment="1">
      <alignment horizontal="center" vertical="center"/>
    </xf>
    <xf numFmtId="0" fontId="4" fillId="0" borderId="26" xfId="2" applyFont="1" applyBorder="1"/>
    <xf numFmtId="0" fontId="4" fillId="0" borderId="12" xfId="2" applyFont="1" applyBorder="1"/>
    <xf numFmtId="0" fontId="8" fillId="3" borderId="8" xfId="2" applyFont="1" applyFill="1" applyBorder="1" applyAlignment="1">
      <alignment horizontal="center" vertical="center"/>
    </xf>
    <xf numFmtId="0" fontId="9" fillId="0" borderId="15" xfId="2" applyFont="1"/>
    <xf numFmtId="0" fontId="23" fillId="0" borderId="15" xfId="2"/>
    <xf numFmtId="0" fontId="4" fillId="0" borderId="13" xfId="2" applyFont="1" applyBorder="1"/>
    <xf numFmtId="0" fontId="4" fillId="0" borderId="53" xfId="2" applyFont="1" applyBorder="1"/>
    <xf numFmtId="0" fontId="4" fillId="0" borderId="58" xfId="2" applyFont="1" applyBorder="1"/>
    <xf numFmtId="0" fontId="4" fillId="0" borderId="59" xfId="2" applyFont="1" applyBorder="1"/>
    <xf numFmtId="0" fontId="4" fillId="0" borderId="60" xfId="2" applyFont="1" applyBorder="1"/>
    <xf numFmtId="49" fontId="8" fillId="3" borderId="8" xfId="2" applyNumberFormat="1" applyFont="1" applyFill="1" applyBorder="1" applyAlignment="1">
      <alignment horizontal="center" vertical="center"/>
    </xf>
    <xf numFmtId="164" fontId="8" fillId="3" borderId="8" xfId="2" applyNumberFormat="1" applyFont="1" applyFill="1" applyBorder="1" applyAlignment="1">
      <alignment horizontal="center" vertical="center"/>
    </xf>
    <xf numFmtId="0" fontId="6" fillId="3" borderId="14" xfId="2" applyFont="1" applyFill="1" applyBorder="1" applyAlignment="1">
      <alignment horizontal="left" vertical="center"/>
    </xf>
    <xf numFmtId="0" fontId="6" fillId="3" borderId="15" xfId="2" applyFont="1" applyFill="1" applyAlignment="1">
      <alignment horizontal="center" vertical="center"/>
    </xf>
    <xf numFmtId="14" fontId="6" fillId="3" borderId="15" xfId="2" applyNumberFormat="1" applyFont="1" applyFill="1" applyAlignment="1">
      <alignment horizontal="center" vertical="center"/>
    </xf>
    <xf numFmtId="0" fontId="6" fillId="3" borderId="56" xfId="2" applyFont="1" applyFill="1" applyBorder="1" applyAlignment="1">
      <alignment horizontal="center" vertical="center"/>
    </xf>
    <xf numFmtId="0" fontId="8" fillId="4" borderId="16" xfId="2" applyFont="1" applyFill="1" applyBorder="1" applyAlignment="1">
      <alignment horizontal="center" vertical="center" wrapText="1"/>
    </xf>
    <xf numFmtId="0" fontId="4" fillId="0" borderId="18" xfId="2" applyFont="1" applyBorder="1"/>
    <xf numFmtId="14" fontId="3" fillId="3" borderId="17" xfId="2" applyNumberFormat="1" applyFont="1" applyFill="1" applyBorder="1" applyAlignment="1">
      <alignment vertical="center"/>
    </xf>
    <xf numFmtId="0" fontId="6" fillId="3" borderId="15" xfId="2" applyFont="1" applyFill="1" applyAlignment="1">
      <alignment vertical="center"/>
    </xf>
    <xf numFmtId="0" fontId="6" fillId="3" borderId="15" xfId="2" applyFont="1" applyFill="1" applyAlignment="1">
      <alignment horizontal="left" vertical="center"/>
    </xf>
    <xf numFmtId="0" fontId="8" fillId="4" borderId="16" xfId="2" applyFont="1" applyFill="1" applyBorder="1" applyAlignment="1">
      <alignment horizontal="center" vertical="center"/>
    </xf>
    <xf numFmtId="0" fontId="8" fillId="3" borderId="16" xfId="2" applyFont="1" applyFill="1" applyBorder="1" applyAlignment="1">
      <alignment horizontal="center" vertical="center"/>
    </xf>
    <xf numFmtId="0" fontId="4" fillId="0" borderId="19" xfId="2" applyFont="1" applyBorder="1"/>
    <xf numFmtId="0" fontId="9" fillId="0" borderId="15" xfId="2" applyFont="1" applyAlignment="1">
      <alignment horizontal="left" vertical="center"/>
    </xf>
    <xf numFmtId="0" fontId="6" fillId="0" borderId="15" xfId="2" applyFont="1" applyAlignment="1">
      <alignment horizontal="center" vertical="center"/>
    </xf>
    <xf numFmtId="0" fontId="3" fillId="3" borderId="16" xfId="2" applyFont="1" applyFill="1" applyBorder="1" applyAlignment="1">
      <alignment horizontal="left" vertical="center" wrapText="1"/>
    </xf>
    <xf numFmtId="0" fontId="3" fillId="3" borderId="15" xfId="2" applyFont="1" applyFill="1" applyAlignment="1">
      <alignment horizontal="left" vertical="center" wrapText="1"/>
    </xf>
    <xf numFmtId="0" fontId="6" fillId="3" borderId="14" xfId="2" applyFont="1" applyFill="1" applyBorder="1" applyAlignment="1">
      <alignment horizontal="center" vertical="center"/>
    </xf>
    <xf numFmtId="0" fontId="6" fillId="3" borderId="28" xfId="2" applyFont="1" applyFill="1" applyBorder="1" applyAlignment="1">
      <alignment horizontal="center" vertical="center"/>
    </xf>
    <xf numFmtId="14" fontId="6" fillId="3" borderId="28" xfId="2" applyNumberFormat="1" applyFont="1" applyFill="1" applyBorder="1" applyAlignment="1">
      <alignment horizontal="center" vertical="center"/>
    </xf>
    <xf numFmtId="0" fontId="6" fillId="3" borderId="59" xfId="2" applyFont="1" applyFill="1" applyBorder="1" applyAlignment="1">
      <alignment horizontal="center" vertical="center"/>
    </xf>
    <xf numFmtId="0" fontId="6" fillId="9" borderId="20" xfId="2" applyFont="1" applyFill="1" applyBorder="1" applyAlignment="1">
      <alignment horizontal="center"/>
    </xf>
    <xf numFmtId="0" fontId="4" fillId="10" borderId="54" xfId="2" applyFont="1" applyFill="1" applyBorder="1"/>
    <xf numFmtId="0" fontId="4" fillId="10" borderId="7" xfId="2" applyFont="1" applyFill="1" applyBorder="1"/>
    <xf numFmtId="0" fontId="6" fillId="0" borderId="15" xfId="2" applyFont="1" applyAlignment="1">
      <alignment horizontal="center"/>
    </xf>
    <xf numFmtId="0" fontId="6" fillId="9" borderId="4" xfId="2" applyFont="1" applyFill="1" applyBorder="1" applyAlignment="1">
      <alignment horizontal="center" vertical="center"/>
    </xf>
    <xf numFmtId="0" fontId="4" fillId="10" borderId="11" xfId="2" applyFont="1" applyFill="1" applyBorder="1"/>
    <xf numFmtId="0" fontId="4" fillId="10" borderId="6" xfId="2" applyFont="1" applyFill="1" applyBorder="1"/>
    <xf numFmtId="0" fontId="6" fillId="9" borderId="21" xfId="2" applyFont="1" applyFill="1" applyBorder="1" applyAlignment="1">
      <alignment horizontal="center" vertical="center" wrapText="1"/>
    </xf>
    <xf numFmtId="0" fontId="6" fillId="9" borderId="22" xfId="2" applyFont="1" applyFill="1" applyBorder="1" applyAlignment="1">
      <alignment horizontal="center" vertical="center" wrapText="1"/>
    </xf>
    <xf numFmtId="0" fontId="6" fillId="9" borderId="23" xfId="2" applyFont="1" applyFill="1" applyBorder="1" applyAlignment="1">
      <alignment horizontal="center" vertical="center" wrapText="1"/>
    </xf>
    <xf numFmtId="0" fontId="6" fillId="10" borderId="24" xfId="2" applyFont="1" applyFill="1" applyBorder="1" applyAlignment="1">
      <alignment horizontal="center"/>
    </xf>
    <xf numFmtId="0" fontId="4" fillId="10" borderId="26" xfId="2" applyFont="1" applyFill="1" applyBorder="1"/>
    <xf numFmtId="0" fontId="4" fillId="10" borderId="12" xfId="2" applyFont="1" applyFill="1" applyBorder="1"/>
    <xf numFmtId="0" fontId="6" fillId="10" borderId="25" xfId="2" applyFont="1" applyFill="1" applyBorder="1" applyAlignment="1">
      <alignment horizontal="center"/>
    </xf>
    <xf numFmtId="0" fontId="6" fillId="9" borderId="26" xfId="2" applyFont="1" applyFill="1" applyBorder="1" applyAlignment="1">
      <alignment horizontal="center"/>
    </xf>
    <xf numFmtId="0" fontId="4" fillId="10" borderId="9" xfId="2" applyFont="1" applyFill="1" applyBorder="1"/>
    <xf numFmtId="0" fontId="4" fillId="10" borderId="13" xfId="2" applyFont="1" applyFill="1" applyBorder="1"/>
    <xf numFmtId="0" fontId="23" fillId="10" borderId="15" xfId="2" applyFill="1"/>
    <xf numFmtId="0" fontId="4" fillId="10" borderId="53" xfId="2" applyFont="1" applyFill="1" applyBorder="1"/>
    <xf numFmtId="0" fontId="6" fillId="0" borderId="15" xfId="2" applyFont="1"/>
    <xf numFmtId="0" fontId="4" fillId="10" borderId="32" xfId="2" applyFont="1" applyFill="1" applyBorder="1"/>
    <xf numFmtId="0" fontId="4" fillId="10" borderId="30" xfId="2" applyFont="1" applyFill="1" applyBorder="1"/>
    <xf numFmtId="0" fontId="4" fillId="10" borderId="31" xfId="2" applyFont="1" applyFill="1" applyBorder="1"/>
    <xf numFmtId="0" fontId="6" fillId="9" borderId="27" xfId="2" applyFont="1" applyFill="1" applyBorder="1" applyAlignment="1">
      <alignment horizontal="center"/>
    </xf>
    <xf numFmtId="0" fontId="4" fillId="10" borderId="28" xfId="2" applyFont="1" applyFill="1" applyBorder="1"/>
    <xf numFmtId="0" fontId="4" fillId="10" borderId="29" xfId="2" applyFont="1" applyFill="1" applyBorder="1"/>
    <xf numFmtId="0" fontId="6" fillId="9" borderId="22" xfId="2" applyFont="1" applyFill="1" applyBorder="1" applyAlignment="1">
      <alignment horizontal="center" vertical="center"/>
    </xf>
    <xf numFmtId="0" fontId="6" fillId="9" borderId="30" xfId="2" applyFont="1" applyFill="1" applyBorder="1" applyAlignment="1">
      <alignment horizontal="center" vertical="center" wrapText="1"/>
    </xf>
    <xf numFmtId="0" fontId="6" fillId="9" borderId="30" xfId="2" applyFont="1" applyFill="1" applyBorder="1" applyAlignment="1">
      <alignment horizontal="center" vertical="center" wrapText="1"/>
    </xf>
    <xf numFmtId="0" fontId="6" fillId="9" borderId="25" xfId="2" applyFont="1" applyFill="1" applyBorder="1" applyAlignment="1">
      <alignment horizontal="center" vertical="center" wrapText="1"/>
    </xf>
    <xf numFmtId="0" fontId="6" fillId="0" borderId="15" xfId="2" applyFont="1" applyAlignment="1">
      <alignment horizontal="center" vertical="center" wrapText="1"/>
    </xf>
    <xf numFmtId="0" fontId="4" fillId="10" borderId="58" xfId="2" applyFont="1" applyFill="1" applyBorder="1"/>
    <xf numFmtId="0" fontId="4" fillId="10" borderId="59" xfId="2" applyFont="1" applyFill="1" applyBorder="1"/>
    <xf numFmtId="0" fontId="4" fillId="10" borderId="60" xfId="2" applyFont="1" applyFill="1" applyBorder="1"/>
    <xf numFmtId="0" fontId="6" fillId="9" borderId="32" xfId="2" applyFont="1" applyFill="1" applyBorder="1" applyAlignment="1">
      <alignment horizontal="center" vertical="center" wrapText="1"/>
    </xf>
    <xf numFmtId="0" fontId="6" fillId="9" borderId="30" xfId="2" applyFont="1" applyFill="1" applyBorder="1" applyAlignment="1">
      <alignment horizontal="center" vertical="center"/>
    </xf>
    <xf numFmtId="0" fontId="8" fillId="9" borderId="33" xfId="2" applyFont="1" applyFill="1" applyBorder="1" applyAlignment="1">
      <alignment horizontal="center" vertical="center" wrapText="1"/>
    </xf>
    <xf numFmtId="0" fontId="4" fillId="10" borderId="33" xfId="2" applyFont="1" applyFill="1" applyBorder="1"/>
    <xf numFmtId="0" fontId="6" fillId="9" borderId="33" xfId="2" applyFont="1" applyFill="1" applyBorder="1" applyAlignment="1">
      <alignment horizontal="center" vertical="center" wrapText="1"/>
    </xf>
    <xf numFmtId="0" fontId="6" fillId="9" borderId="8" xfId="2" applyFont="1" applyFill="1" applyBorder="1" applyAlignment="1">
      <alignment horizontal="center" vertical="center" wrapText="1"/>
    </xf>
    <xf numFmtId="0" fontId="6" fillId="9" borderId="34" xfId="2" applyFont="1" applyFill="1" applyBorder="1" applyAlignment="1">
      <alignment horizontal="center" vertical="center" wrapText="1"/>
    </xf>
    <xf numFmtId="0" fontId="6" fillId="9" borderId="42" xfId="2" applyFont="1" applyFill="1" applyBorder="1" applyAlignment="1">
      <alignment horizontal="center" vertical="center" wrapText="1"/>
    </xf>
    <xf numFmtId="0" fontId="11" fillId="0" borderId="21" xfId="2" applyFont="1" applyBorder="1" applyAlignment="1">
      <alignment horizontal="center" vertical="top" wrapText="1"/>
    </xf>
    <xf numFmtId="0" fontId="35" fillId="0" borderId="22" xfId="2" applyFont="1" applyBorder="1" applyAlignment="1">
      <alignment horizontal="center" vertical="top" wrapText="1"/>
    </xf>
    <xf numFmtId="0" fontId="35" fillId="0" borderId="23" xfId="2" applyFont="1" applyBorder="1" applyAlignment="1">
      <alignment horizontal="center" vertical="top" wrapText="1"/>
    </xf>
    <xf numFmtId="0" fontId="6" fillId="0" borderId="21" xfId="2" applyFont="1" applyBorder="1" applyAlignment="1">
      <alignment horizontal="center" vertical="top" wrapText="1"/>
    </xf>
    <xf numFmtId="0" fontId="6" fillId="0" borderId="22" xfId="2" applyFont="1" applyBorder="1" applyAlignment="1">
      <alignment horizontal="center" vertical="top" wrapText="1"/>
    </xf>
    <xf numFmtId="0" fontId="6" fillId="0" borderId="22" xfId="2" applyFont="1" applyBorder="1" applyAlignment="1">
      <alignment horizontal="center" vertical="center" wrapText="1"/>
    </xf>
    <xf numFmtId="0" fontId="8" fillId="3" borderId="22" xfId="2" applyFont="1" applyFill="1" applyBorder="1" applyAlignment="1">
      <alignment horizontal="center" vertical="top"/>
    </xf>
    <xf numFmtId="0" fontId="35" fillId="0" borderId="22" xfId="2" applyFont="1" applyBorder="1" applyAlignment="1">
      <alignment horizontal="left" vertical="center" wrapText="1"/>
    </xf>
    <xf numFmtId="0" fontId="35" fillId="0" borderId="22" xfId="2" applyFont="1" applyBorder="1" applyAlignment="1">
      <alignment horizontal="center" vertical="center" wrapText="1"/>
    </xf>
    <xf numFmtId="0" fontId="3" fillId="0" borderId="1" xfId="2" applyFont="1" applyBorder="1" applyAlignment="1">
      <alignment horizontal="left" vertical="center" wrapText="1"/>
    </xf>
    <xf numFmtId="0" fontId="6" fillId="0" borderId="35" xfId="2" applyFont="1" applyBorder="1" applyAlignment="1">
      <alignment horizontal="center" vertical="center" wrapText="1"/>
    </xf>
    <xf numFmtId="1" fontId="3" fillId="0" borderId="35" xfId="2" applyNumberFormat="1" applyFont="1" applyBorder="1" applyAlignment="1">
      <alignment horizontal="center" vertical="center"/>
    </xf>
    <xf numFmtId="1" fontId="12" fillId="0" borderId="36" xfId="2" applyNumberFormat="1" applyFont="1" applyBorder="1" applyAlignment="1">
      <alignment horizontal="center" vertical="center" wrapText="1"/>
    </xf>
    <xf numFmtId="0" fontId="8" fillId="0" borderId="22" xfId="2" applyFont="1" applyBorder="1" applyAlignment="1">
      <alignment horizontal="center" vertical="center" wrapText="1"/>
    </xf>
    <xf numFmtId="0" fontId="12" fillId="5" borderId="37" xfId="2" applyFont="1" applyFill="1" applyBorder="1" applyAlignment="1">
      <alignment horizontal="center" vertical="center"/>
    </xf>
    <xf numFmtId="0" fontId="12" fillId="0" borderId="37" xfId="2" applyFont="1" applyBorder="1" applyAlignment="1">
      <alignment horizontal="center" vertical="center" wrapText="1"/>
    </xf>
    <xf numFmtId="0" fontId="38" fillId="0" borderId="22" xfId="2" applyFont="1" applyBorder="1" applyAlignment="1">
      <alignment horizontal="center" vertical="top" wrapText="1"/>
    </xf>
    <xf numFmtId="0" fontId="13" fillId="0" borderId="22" xfId="2" applyFont="1" applyBorder="1" applyAlignment="1">
      <alignment horizontal="center" vertical="center" wrapText="1"/>
    </xf>
    <xf numFmtId="0" fontId="13" fillId="0" borderId="22" xfId="2" applyFont="1" applyBorder="1" applyAlignment="1">
      <alignment horizontal="center" vertical="top" wrapText="1"/>
    </xf>
    <xf numFmtId="0" fontId="35" fillId="6" borderId="22" xfId="2" applyFont="1" applyFill="1" applyBorder="1" applyAlignment="1">
      <alignment horizontal="left" vertical="top" wrapText="1"/>
    </xf>
    <xf numFmtId="0" fontId="9" fillId="0" borderId="38" xfId="2" applyFont="1" applyBorder="1" applyAlignment="1">
      <alignment horizontal="center" vertical="top"/>
    </xf>
    <xf numFmtId="0" fontId="35" fillId="6" borderId="22" xfId="2" applyFont="1" applyFill="1" applyBorder="1" applyAlignment="1">
      <alignment horizontal="left" vertical="center" wrapText="1"/>
    </xf>
    <xf numFmtId="14" fontId="35" fillId="0" borderId="23" xfId="2" applyNumberFormat="1" applyFont="1" applyBorder="1" applyAlignment="1">
      <alignment horizontal="center" vertical="center" wrapText="1"/>
    </xf>
    <xf numFmtId="0" fontId="9" fillId="0" borderId="15" xfId="2" applyFont="1" applyAlignment="1">
      <alignment horizontal="center"/>
    </xf>
    <xf numFmtId="14" fontId="9" fillId="0" borderId="21" xfId="2" applyNumberFormat="1" applyFont="1" applyBorder="1" applyAlignment="1">
      <alignment horizontal="center" vertical="center"/>
    </xf>
    <xf numFmtId="0" fontId="14" fillId="0" borderId="22" xfId="2" applyFont="1" applyBorder="1" applyAlignment="1">
      <alignment horizontal="center" vertical="center" wrapText="1"/>
    </xf>
    <xf numFmtId="0" fontId="9" fillId="0" borderId="23" xfId="2" applyFont="1" applyBorder="1" applyAlignment="1">
      <alignment horizontal="center" vertical="center" wrapText="1"/>
    </xf>
    <xf numFmtId="0" fontId="14" fillId="0" borderId="21" xfId="2" applyFont="1" applyBorder="1" applyAlignment="1">
      <alignment horizontal="center" vertical="center" wrapText="1"/>
    </xf>
    <xf numFmtId="49" fontId="14" fillId="0" borderId="23" xfId="2" applyNumberFormat="1" applyFont="1" applyBorder="1" applyAlignment="1">
      <alignment horizontal="center" vertical="center" wrapText="1"/>
    </xf>
    <xf numFmtId="0" fontId="4" fillId="0" borderId="32" xfId="2" applyFont="1" applyBorder="1"/>
    <xf numFmtId="0" fontId="4" fillId="0" borderId="30" xfId="2" applyFont="1" applyBorder="1"/>
    <xf numFmtId="0" fontId="4" fillId="0" borderId="31" xfId="2" applyFont="1" applyBorder="1"/>
    <xf numFmtId="0" fontId="3" fillId="0" borderId="2" xfId="2" applyFont="1" applyBorder="1" applyAlignment="1">
      <alignment horizontal="left" vertical="center" wrapText="1"/>
    </xf>
    <xf numFmtId="0" fontId="6" fillId="0" borderId="39" xfId="2" applyFont="1" applyBorder="1" applyAlignment="1">
      <alignment horizontal="center" vertical="center" wrapText="1"/>
    </xf>
    <xf numFmtId="1" fontId="3" fillId="0" borderId="39" xfId="2" applyNumberFormat="1" applyFont="1" applyBorder="1" applyAlignment="1">
      <alignment horizontal="center" vertical="center"/>
    </xf>
    <xf numFmtId="0" fontId="4" fillId="0" borderId="40" xfId="2" applyFont="1" applyBorder="1"/>
    <xf numFmtId="0" fontId="4" fillId="0" borderId="33" xfId="2" applyFont="1" applyBorder="1"/>
    <xf numFmtId="0" fontId="3" fillId="0" borderId="15" xfId="2" applyFont="1" applyAlignment="1">
      <alignment horizontal="left" vertical="center" wrapText="1"/>
    </xf>
    <xf numFmtId="0" fontId="3" fillId="7" borderId="8" xfId="2" applyFont="1" applyFill="1" applyBorder="1" applyAlignment="1">
      <alignment horizontal="center" vertical="center" wrapText="1"/>
    </xf>
    <xf numFmtId="0" fontId="7" fillId="0" borderId="41" xfId="2" applyFont="1" applyBorder="1" applyAlignment="1">
      <alignment horizontal="center" vertical="center" wrapText="1"/>
    </xf>
    <xf numFmtId="0" fontId="7" fillId="5" borderId="22" xfId="2" applyFont="1" applyFill="1" applyBorder="1" applyAlignment="1">
      <alignment horizontal="center" vertical="center" wrapText="1"/>
    </xf>
    <xf numFmtId="0" fontId="12" fillId="7" borderId="22" xfId="2" applyFont="1" applyFill="1" applyBorder="1" applyAlignment="1">
      <alignment horizontal="center" vertical="center" wrapText="1"/>
    </xf>
    <xf numFmtId="0" fontId="32" fillId="8" borderId="23" xfId="2" applyFont="1" applyFill="1" applyBorder="1" applyAlignment="1">
      <alignment horizontal="left" vertical="center" wrapText="1"/>
    </xf>
    <xf numFmtId="0" fontId="6" fillId="0" borderId="15" xfId="2" applyFont="1" applyAlignment="1">
      <alignment horizontal="left" vertical="center" wrapText="1"/>
    </xf>
    <xf numFmtId="0" fontId="4" fillId="0" borderId="42" xfId="2" applyFont="1" applyBorder="1"/>
    <xf numFmtId="0" fontId="35" fillId="0" borderId="23" xfId="2" applyFont="1" applyBorder="1" applyAlignment="1">
      <alignment horizontal="center" vertical="center" wrapText="1"/>
    </xf>
    <xf numFmtId="0" fontId="3" fillId="0" borderId="45" xfId="2" applyFont="1" applyBorder="1" applyAlignment="1">
      <alignment horizontal="left" vertical="center" wrapText="1"/>
    </xf>
    <xf numFmtId="0" fontId="6" fillId="0" borderId="46" xfId="2" applyFont="1" applyBorder="1" applyAlignment="1">
      <alignment horizontal="center" vertical="center" wrapText="1"/>
    </xf>
    <xf numFmtId="1" fontId="3" fillId="0" borderId="46" xfId="2" applyNumberFormat="1" applyFont="1" applyBorder="1" applyAlignment="1">
      <alignment horizontal="center" vertical="center"/>
    </xf>
    <xf numFmtId="0" fontId="4" fillId="0" borderId="47" xfId="2" applyFont="1" applyBorder="1"/>
    <xf numFmtId="0" fontId="4" fillId="0" borderId="43" xfId="2" applyFont="1" applyBorder="1"/>
    <xf numFmtId="0" fontId="4" fillId="0" borderId="44" xfId="2" applyFont="1" applyBorder="1"/>
    <xf numFmtId="0" fontId="4" fillId="0" borderId="48" xfId="2" applyFont="1" applyBorder="1"/>
    <xf numFmtId="1" fontId="12" fillId="0" borderId="49" xfId="2" applyNumberFormat="1" applyFont="1" applyBorder="1" applyAlignment="1">
      <alignment horizontal="center" vertical="center" wrapText="1"/>
    </xf>
    <xf numFmtId="0" fontId="8" fillId="0" borderId="37" xfId="2" applyFont="1" applyBorder="1" applyAlignment="1">
      <alignment horizontal="center" vertical="center" wrapText="1"/>
    </xf>
    <xf numFmtId="0" fontId="15" fillId="0" borderId="50" xfId="2" applyFont="1" applyBorder="1" applyAlignment="1">
      <alignment horizontal="left" vertical="center" wrapText="1"/>
    </xf>
    <xf numFmtId="0" fontId="15" fillId="0" borderId="51" xfId="2" applyFont="1" applyBorder="1" applyAlignment="1">
      <alignment horizontal="center" vertical="center" wrapText="1"/>
    </xf>
    <xf numFmtId="0" fontId="14" fillId="0" borderId="37" xfId="2" applyFont="1" applyBorder="1" applyAlignment="1">
      <alignment horizontal="center" vertical="center" wrapText="1"/>
    </xf>
    <xf numFmtId="0" fontId="9" fillId="0" borderId="51" xfId="2" applyFont="1" applyBorder="1" applyAlignment="1">
      <alignment horizontal="center" vertical="center" wrapText="1"/>
    </xf>
    <xf numFmtId="0" fontId="4" fillId="0" borderId="52" xfId="2" applyFont="1" applyBorder="1"/>
    <xf numFmtId="0" fontId="6" fillId="8" borderId="23" xfId="2" applyFont="1" applyFill="1" applyBorder="1" applyAlignment="1">
      <alignment horizontal="left" vertical="center" wrapText="1"/>
    </xf>
    <xf numFmtId="0" fontId="10" fillId="0" borderId="23" xfId="2" applyFont="1" applyBorder="1" applyAlignment="1">
      <alignment horizontal="center" vertical="center" wrapText="1"/>
    </xf>
    <xf numFmtId="0" fontId="10" fillId="0" borderId="50" xfId="2" applyFont="1" applyBorder="1" applyAlignment="1">
      <alignment horizontal="left" vertical="center" wrapText="1"/>
    </xf>
    <xf numFmtId="0" fontId="10" fillId="0" borderId="51" xfId="2" applyFont="1" applyBorder="1" applyAlignment="1">
      <alignment horizontal="center" vertical="center" wrapText="1"/>
    </xf>
    <xf numFmtId="0" fontId="10" fillId="0" borderId="22" xfId="2" applyFont="1" applyBorder="1" applyAlignment="1">
      <alignment horizontal="left" vertical="center" wrapText="1"/>
    </xf>
    <xf numFmtId="0" fontId="10" fillId="0" borderId="22" xfId="2" applyFont="1" applyBorder="1" applyAlignment="1">
      <alignment horizontal="center" vertical="center" wrapText="1"/>
    </xf>
    <xf numFmtId="14" fontId="9" fillId="0" borderId="50" xfId="2" applyNumberFormat="1" applyFont="1" applyBorder="1" applyAlignment="1">
      <alignment horizontal="center" vertical="center"/>
    </xf>
    <xf numFmtId="0" fontId="14" fillId="0" borderId="50" xfId="2" applyFont="1" applyBorder="1" applyAlignment="1">
      <alignment horizontal="center" vertical="center" wrapText="1"/>
    </xf>
    <xf numFmtId="0" fontId="10" fillId="0" borderId="22" xfId="2" applyFont="1" applyBorder="1" applyAlignment="1">
      <alignment horizontal="center" vertical="center" wrapText="1"/>
    </xf>
    <xf numFmtId="0" fontId="14" fillId="0" borderId="50" xfId="2" applyFont="1" applyBorder="1" applyAlignment="1">
      <alignment horizontal="center" vertical="center" wrapText="1"/>
    </xf>
    <xf numFmtId="0" fontId="10" fillId="0" borderId="30" xfId="2" applyFont="1" applyBorder="1" applyAlignment="1">
      <alignment horizontal="center" vertical="center" wrapText="1"/>
    </xf>
    <xf numFmtId="0" fontId="14" fillId="0" borderId="32" xfId="2" applyFont="1" applyBorder="1" applyAlignment="1">
      <alignment horizontal="center" vertical="center" wrapText="1"/>
    </xf>
    <xf numFmtId="0" fontId="10" fillId="0" borderId="33" xfId="2" applyFont="1" applyBorder="1" applyAlignment="1">
      <alignment horizontal="center" vertical="center" wrapText="1"/>
    </xf>
    <xf numFmtId="0" fontId="14" fillId="0" borderId="48" xfId="2" applyFont="1" applyBorder="1" applyAlignment="1">
      <alignment horizontal="center" vertical="center" wrapText="1"/>
    </xf>
    <xf numFmtId="0" fontId="10" fillId="0" borderId="23" xfId="2" applyFont="1" applyBorder="1" applyAlignment="1">
      <alignment horizontal="center" vertical="center" wrapText="1"/>
    </xf>
    <xf numFmtId="0" fontId="6" fillId="0" borderId="21" xfId="2" applyFont="1" applyBorder="1" applyAlignment="1">
      <alignment vertical="top" wrapText="1"/>
    </xf>
    <xf numFmtId="0" fontId="6" fillId="0" borderId="22" xfId="2" applyFont="1" applyBorder="1" applyAlignment="1">
      <alignment vertical="top" wrapText="1"/>
    </xf>
    <xf numFmtId="0" fontId="6" fillId="0" borderId="84" xfId="2" applyFont="1" applyBorder="1" applyAlignment="1">
      <alignment horizontal="center" vertical="center" wrapText="1"/>
    </xf>
    <xf numFmtId="0" fontId="8" fillId="3" borderId="68" xfId="2" applyFont="1" applyFill="1" applyBorder="1" applyAlignment="1">
      <alignment horizontal="center" vertical="top"/>
    </xf>
    <xf numFmtId="0" fontId="6" fillId="0" borderId="57" xfId="2" applyFont="1" applyBorder="1" applyAlignment="1">
      <alignment vertical="top" wrapText="1"/>
    </xf>
    <xf numFmtId="0" fontId="10" fillId="0" borderId="51" xfId="2" applyFont="1" applyBorder="1" applyAlignment="1">
      <alignment horizontal="center" vertical="top" wrapText="1"/>
    </xf>
    <xf numFmtId="0" fontId="9" fillId="0" borderId="21" xfId="2" applyFont="1" applyBorder="1" applyAlignment="1">
      <alignment horizontal="center" vertical="top"/>
    </xf>
    <xf numFmtId="0" fontId="11" fillId="0" borderId="32" xfId="2" applyFont="1" applyBorder="1" applyAlignment="1">
      <alignment horizontal="center" vertical="top" wrapText="1"/>
    </xf>
    <xf numFmtId="0" fontId="35" fillId="0" borderId="30" xfId="2" applyFont="1" applyBorder="1" applyAlignment="1">
      <alignment horizontal="center" vertical="top" wrapText="1"/>
    </xf>
    <xf numFmtId="0" fontId="35" fillId="0" borderId="31" xfId="2" applyFont="1" applyBorder="1" applyAlignment="1">
      <alignment horizontal="center" vertical="top" wrapText="1"/>
    </xf>
    <xf numFmtId="0" fontId="4" fillId="0" borderId="32" xfId="2" applyFont="1" applyBorder="1"/>
    <xf numFmtId="0" fontId="4" fillId="0" borderId="30" xfId="2" applyFont="1" applyBorder="1"/>
    <xf numFmtId="0" fontId="6" fillId="0" borderId="30" xfId="2" applyFont="1" applyBorder="1" applyAlignment="1">
      <alignment horizontal="center" vertical="center" wrapText="1"/>
    </xf>
    <xf numFmtId="0" fontId="8" fillId="3" borderId="30" xfId="2" applyFont="1" applyFill="1" applyBorder="1" applyAlignment="1">
      <alignment horizontal="center" vertical="top"/>
    </xf>
    <xf numFmtId="0" fontId="38" fillId="0" borderId="30" xfId="2" applyFont="1" applyBorder="1" applyAlignment="1">
      <alignment horizontal="center" vertical="top" wrapText="1"/>
    </xf>
    <xf numFmtId="0" fontId="13" fillId="0" borderId="30" xfId="2" applyFont="1" applyBorder="1" applyAlignment="1">
      <alignment horizontal="center" vertical="top" wrapText="1"/>
    </xf>
    <xf numFmtId="0" fontId="6" fillId="0" borderId="85" xfId="2" applyFont="1" applyBorder="1" applyAlignment="1">
      <alignment horizontal="center" vertical="center" wrapText="1"/>
    </xf>
    <xf numFmtId="0" fontId="8" fillId="3" borderId="69" xfId="2" applyFont="1" applyFill="1" applyBorder="1" applyAlignment="1">
      <alignment horizontal="center" vertical="top"/>
    </xf>
    <xf numFmtId="0" fontId="4" fillId="0" borderId="10" xfId="2" applyFont="1" applyBorder="1"/>
    <xf numFmtId="0" fontId="10" fillId="0" borderId="31" xfId="2" applyFont="1" applyBorder="1" applyAlignment="1">
      <alignment horizontal="center" vertical="top" wrapText="1"/>
    </xf>
    <xf numFmtId="0" fontId="9" fillId="0" borderId="32" xfId="2" applyFont="1" applyBorder="1" applyAlignment="1">
      <alignment horizontal="center" vertical="top"/>
    </xf>
    <xf numFmtId="0" fontId="12" fillId="7" borderId="30" xfId="2" applyFont="1" applyFill="1" applyBorder="1" applyAlignment="1">
      <alignment horizontal="center" vertical="center" wrapText="1"/>
    </xf>
    <xf numFmtId="0" fontId="11" fillId="0" borderId="48" xfId="2" applyFont="1" applyBorder="1" applyAlignment="1">
      <alignment horizontal="center" vertical="top" wrapText="1"/>
    </xf>
    <xf numFmtId="0" fontId="35" fillId="0" borderId="43" xfId="2" applyFont="1" applyBorder="1" applyAlignment="1">
      <alignment horizontal="center" vertical="top" wrapText="1"/>
    </xf>
    <xf numFmtId="0" fontId="35" fillId="0" borderId="44" xfId="2" applyFont="1" applyBorder="1" applyAlignment="1">
      <alignment horizontal="center" vertical="top" wrapText="1"/>
    </xf>
    <xf numFmtId="0" fontId="4" fillId="0" borderId="48" xfId="2" applyFont="1" applyBorder="1"/>
    <xf numFmtId="0" fontId="4" fillId="0" borderId="43" xfId="2" applyFont="1" applyBorder="1"/>
    <xf numFmtId="0" fontId="8" fillId="3" borderId="43" xfId="2" applyFont="1" applyFill="1" applyBorder="1" applyAlignment="1">
      <alignment horizontal="center" vertical="top"/>
    </xf>
    <xf numFmtId="0" fontId="38" fillId="0" borderId="43" xfId="2" applyFont="1" applyBorder="1" applyAlignment="1">
      <alignment horizontal="center" vertical="top" wrapText="1"/>
    </xf>
    <xf numFmtId="0" fontId="12" fillId="7" borderId="43" xfId="2" applyFont="1" applyFill="1" applyBorder="1" applyAlignment="1">
      <alignment horizontal="center" vertical="center" wrapText="1"/>
    </xf>
    <xf numFmtId="0" fontId="13" fillId="0" borderId="43" xfId="2" applyFont="1" applyBorder="1" applyAlignment="1">
      <alignment horizontal="center" vertical="top" wrapText="1"/>
    </xf>
    <xf numFmtId="0" fontId="8" fillId="3" borderId="70" xfId="2" applyFont="1" applyFill="1" applyBorder="1" applyAlignment="1">
      <alignment horizontal="center" vertical="top"/>
    </xf>
    <xf numFmtId="0" fontId="4" fillId="0" borderId="61" xfId="2" applyFont="1" applyBorder="1"/>
    <xf numFmtId="0" fontId="10" fillId="0" borderId="44" xfId="2" applyFont="1" applyBorder="1" applyAlignment="1">
      <alignment horizontal="center" vertical="top" wrapText="1"/>
    </xf>
    <xf numFmtId="0" fontId="9" fillId="0" borderId="48" xfId="2" applyFont="1" applyBorder="1" applyAlignment="1">
      <alignment horizontal="center" vertical="top"/>
    </xf>
    <xf numFmtId="0" fontId="35" fillId="0" borderId="97" xfId="2" applyFont="1" applyBorder="1" applyAlignment="1">
      <alignment horizontal="center" vertical="top" wrapText="1"/>
    </xf>
    <xf numFmtId="0" fontId="35" fillId="0" borderId="97" xfId="2" applyFont="1" applyBorder="1" applyAlignment="1">
      <alignment vertical="top" wrapText="1"/>
    </xf>
    <xf numFmtId="0" fontId="6" fillId="0" borderId="99" xfId="2" applyFont="1" applyBorder="1" applyAlignment="1">
      <alignment horizontal="center" vertical="top" wrapText="1"/>
    </xf>
    <xf numFmtId="0" fontId="6" fillId="0" borderId="97" xfId="2" applyFont="1" applyBorder="1" applyAlignment="1">
      <alignment horizontal="center" vertical="top" wrapText="1"/>
    </xf>
    <xf numFmtId="0" fontId="6" fillId="0" borderId="97" xfId="2" applyFont="1" applyBorder="1" applyAlignment="1">
      <alignment horizontal="center" vertical="center" wrapText="1"/>
    </xf>
    <xf numFmtId="0" fontId="8" fillId="3" borderId="97" xfId="2" applyFont="1" applyFill="1" applyBorder="1" applyAlignment="1">
      <alignment horizontal="center" vertical="top"/>
    </xf>
    <xf numFmtId="0" fontId="35" fillId="0" borderId="97" xfId="2" applyFont="1" applyBorder="1" applyAlignment="1">
      <alignment horizontal="left" vertical="center" wrapText="1"/>
    </xf>
    <xf numFmtId="0" fontId="35" fillId="0" borderId="97" xfId="2" applyFont="1" applyBorder="1" applyAlignment="1">
      <alignment horizontal="center" vertical="center" wrapText="1"/>
    </xf>
    <xf numFmtId="0" fontId="3" fillId="0" borderId="100" xfId="2" applyFont="1" applyBorder="1" applyAlignment="1">
      <alignment horizontal="left" vertical="center" wrapText="1"/>
    </xf>
    <xf numFmtId="0" fontId="6" fillId="0" borderId="101" xfId="2" applyFont="1" applyBorder="1" applyAlignment="1">
      <alignment horizontal="center" vertical="center" wrapText="1"/>
    </xf>
    <xf numFmtId="1" fontId="3" fillId="0" borderId="101" xfId="2" applyNumberFormat="1" applyFont="1" applyBorder="1" applyAlignment="1">
      <alignment horizontal="center" vertical="center"/>
    </xf>
    <xf numFmtId="1" fontId="12" fillId="0" borderId="102" xfId="2" applyNumberFormat="1" applyFont="1" applyBorder="1" applyAlignment="1">
      <alignment horizontal="center" vertical="center" wrapText="1"/>
    </xf>
    <xf numFmtId="0" fontId="8" fillId="0" borderId="97" xfId="2" applyFont="1" applyBorder="1" applyAlignment="1">
      <alignment horizontal="center" vertical="center" wrapText="1"/>
    </xf>
    <xf numFmtId="0" fontId="12" fillId="5" borderId="97" xfId="2" applyFont="1" applyFill="1" applyBorder="1" applyAlignment="1">
      <alignment horizontal="center" vertical="center"/>
    </xf>
    <xf numFmtId="0" fontId="12" fillId="0" borderId="97" xfId="2" applyFont="1" applyBorder="1" applyAlignment="1">
      <alignment horizontal="center" vertical="center" wrapText="1"/>
    </xf>
    <xf numFmtId="0" fontId="38" fillId="0" borderId="97" xfId="2" applyFont="1" applyBorder="1" applyAlignment="1">
      <alignment horizontal="center" vertical="top" wrapText="1"/>
    </xf>
    <xf numFmtId="0" fontId="13" fillId="0" borderId="97" xfId="2" applyFont="1" applyBorder="1" applyAlignment="1">
      <alignment horizontal="center" vertical="center" wrapText="1"/>
    </xf>
    <xf numFmtId="0" fontId="13" fillId="0" borderId="97" xfId="2" applyFont="1" applyBorder="1" applyAlignment="1">
      <alignment horizontal="center" vertical="top" wrapText="1"/>
    </xf>
    <xf numFmtId="0" fontId="10" fillId="0" borderId="103" xfId="2" applyFont="1" applyBorder="1" applyAlignment="1">
      <alignment horizontal="center" vertical="top" wrapText="1"/>
    </xf>
    <xf numFmtId="0" fontId="9" fillId="0" borderId="76" xfId="2" applyFont="1" applyBorder="1" applyAlignment="1">
      <alignment horizontal="center" vertical="top"/>
    </xf>
    <xf numFmtId="0" fontId="35" fillId="6" borderId="97" xfId="2" applyFont="1" applyFill="1" applyBorder="1" applyAlignment="1">
      <alignment horizontal="left" vertical="center" wrapText="1"/>
    </xf>
    <xf numFmtId="0" fontId="35" fillId="0" borderId="103" xfId="2" applyFont="1" applyBorder="1" applyAlignment="1">
      <alignment horizontal="center" vertical="center" wrapText="1"/>
    </xf>
    <xf numFmtId="0" fontId="9" fillId="0" borderId="75" xfId="2" applyFont="1" applyBorder="1" applyAlignment="1">
      <alignment horizontal="center"/>
    </xf>
    <xf numFmtId="14" fontId="9" fillId="0" borderId="99" xfId="2" applyNumberFormat="1" applyFont="1" applyBorder="1" applyAlignment="1">
      <alignment horizontal="center" vertical="center"/>
    </xf>
    <xf numFmtId="0" fontId="14" fillId="0" borderId="97" xfId="2" applyFont="1" applyBorder="1" applyAlignment="1">
      <alignment horizontal="center" vertical="center" wrapText="1"/>
    </xf>
    <xf numFmtId="0" fontId="9" fillId="0" borderId="103" xfId="2" applyFont="1" applyBorder="1" applyAlignment="1">
      <alignment horizontal="center" vertical="center" wrapText="1"/>
    </xf>
    <xf numFmtId="0" fontId="9" fillId="0" borderId="75" xfId="2" applyFont="1" applyBorder="1"/>
    <xf numFmtId="0" fontId="14" fillId="0" borderId="99" xfId="2" applyFont="1" applyBorder="1" applyAlignment="1">
      <alignment horizontal="center" vertical="center" wrapText="1"/>
    </xf>
    <xf numFmtId="49" fontId="14" fillId="0" borderId="104" xfId="2" applyNumberFormat="1" applyFont="1" applyBorder="1" applyAlignment="1">
      <alignment horizontal="center" vertical="center" wrapText="1"/>
    </xf>
    <xf numFmtId="0" fontId="6" fillId="0" borderId="32" xfId="2" applyFont="1" applyBorder="1" applyAlignment="1">
      <alignment horizontal="center" vertical="top" wrapText="1"/>
    </xf>
    <xf numFmtId="0" fontId="6" fillId="0" borderId="30" xfId="2" applyFont="1" applyBorder="1" applyAlignment="1">
      <alignment horizontal="center" vertical="top" wrapText="1"/>
    </xf>
    <xf numFmtId="0" fontId="9" fillId="0" borderId="13" xfId="2" applyFont="1" applyBorder="1" applyAlignment="1">
      <alignment horizontal="center" vertical="top"/>
    </xf>
    <xf numFmtId="0" fontId="4" fillId="0" borderId="85" xfId="2" applyFont="1" applyBorder="1"/>
    <xf numFmtId="0" fontId="4" fillId="0" borderId="83" xfId="2" applyFont="1" applyBorder="1"/>
    <xf numFmtId="0" fontId="15" fillId="0" borderId="31" xfId="2" applyFont="1" applyBorder="1" applyAlignment="1">
      <alignment horizontal="center" vertical="top" wrapText="1"/>
    </xf>
    <xf numFmtId="49" fontId="14" fillId="0" borderId="84" xfId="2" applyNumberFormat="1" applyFont="1" applyBorder="1" applyAlignment="1">
      <alignment horizontal="center" vertical="center" wrapText="1"/>
    </xf>
    <xf numFmtId="0" fontId="14" fillId="0" borderId="32" xfId="2" applyFont="1" applyBorder="1" applyAlignment="1">
      <alignment horizontal="center" vertical="center" wrapText="1"/>
    </xf>
    <xf numFmtId="0" fontId="35" fillId="0" borderId="88" xfId="2" applyFont="1" applyBorder="1" applyAlignment="1">
      <alignment horizontal="center" vertical="top" wrapText="1"/>
    </xf>
    <xf numFmtId="0" fontId="15" fillId="0" borderId="94" xfId="2" applyFont="1" applyBorder="1" applyAlignment="1">
      <alignment horizontal="center" vertical="top" wrapText="1"/>
    </xf>
    <xf numFmtId="0" fontId="6" fillId="0" borderId="95" xfId="2" applyFont="1" applyBorder="1" applyAlignment="1">
      <alignment horizontal="center" vertical="top" wrapText="1"/>
    </xf>
    <xf numFmtId="0" fontId="6" fillId="0" borderId="88" xfId="2" applyFont="1" applyBorder="1" applyAlignment="1">
      <alignment horizontal="center" vertical="top" wrapText="1"/>
    </xf>
    <xf numFmtId="0" fontId="6" fillId="0" borderId="88" xfId="2" applyFont="1" applyBorder="1" applyAlignment="1">
      <alignment horizontal="center" vertical="center" wrapText="1"/>
    </xf>
    <xf numFmtId="0" fontId="8" fillId="3" borderId="88" xfId="2" applyFont="1" applyFill="1" applyBorder="1" applyAlignment="1">
      <alignment horizontal="center" vertical="top"/>
    </xf>
    <xf numFmtId="0" fontId="4" fillId="0" borderId="88" xfId="2" applyFont="1" applyBorder="1"/>
    <xf numFmtId="0" fontId="3" fillId="0" borderId="89" xfId="2" applyFont="1" applyBorder="1" applyAlignment="1">
      <alignment horizontal="left" vertical="center" wrapText="1"/>
    </xf>
    <xf numFmtId="0" fontId="6" fillId="0" borderId="90" xfId="2" applyFont="1" applyBorder="1" applyAlignment="1">
      <alignment horizontal="center" vertical="center" wrapText="1"/>
    </xf>
    <xf numFmtId="1" fontId="3" fillId="0" borderId="90" xfId="2" applyNumberFormat="1" applyFont="1" applyBorder="1" applyAlignment="1">
      <alignment horizontal="center" vertical="center"/>
    </xf>
    <xf numFmtId="0" fontId="4" fillId="0" borderId="91" xfId="2" applyFont="1" applyBorder="1"/>
    <xf numFmtId="0" fontId="38" fillId="0" borderId="88" xfId="2" applyFont="1" applyBorder="1" applyAlignment="1">
      <alignment horizontal="center" vertical="top" wrapText="1"/>
    </xf>
    <xf numFmtId="0" fontId="12" fillId="7" borderId="88" xfId="2" applyFont="1" applyFill="1" applyBorder="1" applyAlignment="1">
      <alignment horizontal="center" vertical="center" wrapText="1"/>
    </xf>
    <xf numFmtId="0" fontId="13" fillId="0" borderId="88" xfId="2" applyFont="1" applyBorder="1" applyAlignment="1">
      <alignment horizontal="center" vertical="top" wrapText="1"/>
    </xf>
    <xf numFmtId="0" fontId="10" fillId="0" borderId="94" xfId="2" applyFont="1" applyBorder="1" applyAlignment="1">
      <alignment horizontal="center" vertical="top" wrapText="1"/>
    </xf>
    <xf numFmtId="0" fontId="9" fillId="0" borderId="106" xfId="2" applyFont="1" applyBorder="1" applyAlignment="1">
      <alignment horizontal="center" vertical="top"/>
    </xf>
    <xf numFmtId="0" fontId="4" fillId="0" borderId="95" xfId="2" applyFont="1" applyBorder="1"/>
    <xf numFmtId="0" fontId="4" fillId="0" borderId="94" xfId="2" applyFont="1" applyBorder="1"/>
    <xf numFmtId="0" fontId="9" fillId="0" borderId="93" xfId="2" applyFont="1" applyBorder="1" applyAlignment="1">
      <alignment horizontal="center"/>
    </xf>
    <xf numFmtId="0" fontId="9" fillId="0" borderId="93" xfId="2" applyFont="1" applyBorder="1"/>
    <xf numFmtId="0" fontId="14" fillId="0" borderId="95" xfId="2" applyFont="1" applyBorder="1" applyAlignment="1">
      <alignment horizontal="center" vertical="center" wrapText="1"/>
    </xf>
    <xf numFmtId="0" fontId="4" fillId="0" borderId="96" xfId="2" applyFont="1" applyBorder="1"/>
    <xf numFmtId="0" fontId="11" fillId="0" borderId="98" xfId="2" applyFont="1" applyBorder="1" applyAlignment="1">
      <alignment horizontal="center" vertical="center" wrapText="1"/>
    </xf>
    <xf numFmtId="0" fontId="11" fillId="0" borderId="81" xfId="2" applyFont="1" applyBorder="1" applyAlignment="1">
      <alignment horizontal="center" vertical="center" wrapText="1"/>
    </xf>
    <xf numFmtId="0" fontId="11" fillId="0" borderId="105" xfId="2" applyFont="1" applyBorder="1" applyAlignment="1">
      <alignment horizontal="center" vertical="center" wrapText="1"/>
    </xf>
    <xf numFmtId="49" fontId="8" fillId="0" borderId="8" xfId="2" applyNumberFormat="1" applyFont="1" applyBorder="1" applyAlignment="1">
      <alignment horizontal="center" vertical="center"/>
    </xf>
    <xf numFmtId="0" fontId="8" fillId="0" borderId="8" xfId="2" applyFont="1" applyBorder="1" applyAlignment="1">
      <alignment horizontal="center" vertical="center"/>
    </xf>
    <xf numFmtId="0" fontId="32" fillId="9" borderId="22" xfId="2" applyFont="1" applyFill="1" applyBorder="1" applyAlignment="1">
      <alignment horizontal="center" vertical="center" wrapText="1"/>
    </xf>
    <xf numFmtId="0" fontId="32" fillId="9" borderId="33" xfId="2" applyFont="1" applyFill="1" applyBorder="1" applyAlignment="1">
      <alignment horizontal="center" vertical="center" wrapText="1"/>
    </xf>
    <xf numFmtId="0" fontId="36" fillId="0" borderId="1" xfId="2" applyFont="1" applyBorder="1" applyAlignment="1">
      <alignment horizontal="left" vertical="center" wrapText="1"/>
    </xf>
    <xf numFmtId="0" fontId="32" fillId="0" borderId="35" xfId="2" applyFont="1" applyBorder="1" applyAlignment="1">
      <alignment horizontal="center" vertical="center" wrapText="1"/>
    </xf>
    <xf numFmtId="1" fontId="36" fillId="0" borderId="35" xfId="2" applyNumberFormat="1" applyFont="1" applyBorder="1" applyAlignment="1">
      <alignment horizontal="center" vertical="center"/>
    </xf>
    <xf numFmtId="1" fontId="37" fillId="0" borderId="36" xfId="2" applyNumberFormat="1" applyFont="1" applyBorder="1" applyAlignment="1">
      <alignment horizontal="center" vertical="center" wrapText="1"/>
    </xf>
    <xf numFmtId="0" fontId="33" fillId="0" borderId="22" xfId="2" applyFont="1" applyBorder="1" applyAlignment="1">
      <alignment horizontal="center" vertical="center" wrapText="1"/>
    </xf>
    <xf numFmtId="0" fontId="37" fillId="5" borderId="37" xfId="2" applyFont="1" applyFill="1" applyBorder="1" applyAlignment="1">
      <alignment horizontal="center" vertical="center"/>
    </xf>
    <xf numFmtId="0" fontId="37" fillId="0" borderId="37" xfId="2" applyFont="1" applyBorder="1" applyAlignment="1">
      <alignment horizontal="center" vertical="center" wrapText="1"/>
    </xf>
    <xf numFmtId="0" fontId="38" fillId="0" borderId="22" xfId="2" applyFont="1" applyBorder="1" applyAlignment="1">
      <alignment horizontal="center" vertical="center" wrapText="1"/>
    </xf>
    <xf numFmtId="0" fontId="32" fillId="0" borderId="22" xfId="2" applyFont="1" applyBorder="1" applyAlignment="1">
      <alignment horizontal="center" vertical="center" wrapText="1"/>
    </xf>
    <xf numFmtId="0" fontId="33" fillId="3" borderId="22" xfId="2" applyFont="1" applyFill="1" applyBorder="1" applyAlignment="1">
      <alignment horizontal="center" vertical="top"/>
    </xf>
    <xf numFmtId="0" fontId="32" fillId="0" borderId="22" xfId="2" applyFont="1" applyBorder="1" applyAlignment="1">
      <alignment horizontal="center" vertical="top" wrapText="1"/>
    </xf>
    <xf numFmtId="0" fontId="39" fillId="0" borderId="38" xfId="2" applyFont="1" applyBorder="1" applyAlignment="1">
      <alignment horizontal="center" vertical="top"/>
    </xf>
    <xf numFmtId="0" fontId="35" fillId="13" borderId="22" xfId="2" applyFont="1" applyFill="1" applyBorder="1" applyAlignment="1">
      <alignment horizontal="left" vertical="center" wrapText="1"/>
    </xf>
    <xf numFmtId="0" fontId="42" fillId="0" borderId="22" xfId="2" applyFont="1" applyBorder="1" applyAlignment="1">
      <alignment horizontal="center" vertical="center" wrapText="1"/>
    </xf>
    <xf numFmtId="0" fontId="42" fillId="0" borderId="21" xfId="2" applyFont="1" applyBorder="1" applyAlignment="1">
      <alignment horizontal="center" vertical="center" wrapText="1"/>
    </xf>
    <xf numFmtId="0" fontId="36" fillId="0" borderId="2" xfId="2" applyFont="1" applyBorder="1" applyAlignment="1">
      <alignment horizontal="left" vertical="center" wrapText="1"/>
    </xf>
    <xf numFmtId="0" fontId="32" fillId="0" borderId="39" xfId="2" applyFont="1" applyBorder="1" applyAlignment="1">
      <alignment horizontal="center" vertical="center" wrapText="1"/>
    </xf>
    <xf numFmtId="1" fontId="36" fillId="0" borderId="39" xfId="2" applyNumberFormat="1" applyFont="1" applyBorder="1" applyAlignment="1">
      <alignment horizontal="center" vertical="center"/>
    </xf>
    <xf numFmtId="0" fontId="32" fillId="0" borderId="30" xfId="2" applyFont="1" applyBorder="1" applyAlignment="1">
      <alignment horizontal="center" vertical="center" wrapText="1"/>
    </xf>
    <xf numFmtId="0" fontId="33" fillId="3" borderId="30" xfId="2" applyFont="1" applyFill="1" applyBorder="1" applyAlignment="1">
      <alignment horizontal="center" vertical="top"/>
    </xf>
    <xf numFmtId="0" fontId="32" fillId="0" borderId="30" xfId="2" applyFont="1" applyBorder="1" applyAlignment="1">
      <alignment horizontal="center" vertical="top" wrapText="1"/>
    </xf>
    <xf numFmtId="0" fontId="39" fillId="0" borderId="13" xfId="2" applyFont="1" applyBorder="1" applyAlignment="1">
      <alignment horizontal="center" vertical="top"/>
    </xf>
    <xf numFmtId="0" fontId="4" fillId="13" borderId="30" xfId="2" applyFont="1" applyFill="1" applyBorder="1"/>
    <xf numFmtId="0" fontId="36" fillId="0" borderId="15" xfId="2" applyFont="1" applyAlignment="1">
      <alignment horizontal="left" vertical="center" wrapText="1"/>
    </xf>
    <xf numFmtId="0" fontId="36" fillId="7" borderId="8" xfId="2" applyFont="1" applyFill="1" applyBorder="1" applyAlignment="1">
      <alignment horizontal="center" vertical="center" wrapText="1"/>
    </xf>
    <xf numFmtId="0" fontId="40" fillId="0" borderId="41" xfId="2" applyFont="1" applyBorder="1" applyAlignment="1">
      <alignment horizontal="center" vertical="center" wrapText="1"/>
    </xf>
    <xf numFmtId="0" fontId="40" fillId="5" borderId="22" xfId="2" applyFont="1" applyFill="1" applyBorder="1" applyAlignment="1">
      <alignment horizontal="center" vertical="center" wrapText="1"/>
    </xf>
    <xf numFmtId="0" fontId="37" fillId="7" borderId="22" xfId="2" applyFont="1" applyFill="1" applyBorder="1" applyAlignment="1">
      <alignment horizontal="center" vertical="top" wrapText="1"/>
    </xf>
    <xf numFmtId="0" fontId="37" fillId="7" borderId="30" xfId="2" applyFont="1" applyFill="1" applyBorder="1" applyAlignment="1">
      <alignment horizontal="center" vertical="top" wrapText="1"/>
    </xf>
    <xf numFmtId="0" fontId="36" fillId="0" borderId="45" xfId="2" applyFont="1" applyBorder="1" applyAlignment="1">
      <alignment horizontal="left" vertical="center" wrapText="1"/>
    </xf>
    <xf numFmtId="0" fontId="32" fillId="0" borderId="46" xfId="2" applyFont="1" applyBorder="1" applyAlignment="1">
      <alignment horizontal="center" vertical="center" wrapText="1"/>
    </xf>
    <xf numFmtId="1" fontId="36" fillId="0" borderId="46" xfId="2" applyNumberFormat="1" applyFont="1" applyBorder="1" applyAlignment="1">
      <alignment horizontal="center" vertical="center"/>
    </xf>
    <xf numFmtId="0" fontId="4" fillId="13" borderId="43" xfId="2" applyFont="1" applyFill="1" applyBorder="1"/>
    <xf numFmtId="1" fontId="37" fillId="0" borderId="49" xfId="2" applyNumberFormat="1" applyFont="1" applyBorder="1" applyAlignment="1">
      <alignment horizontal="center" vertical="center" wrapText="1"/>
    </xf>
    <xf numFmtId="0" fontId="33" fillId="0" borderId="37" xfId="2" applyFont="1" applyBorder="1" applyAlignment="1">
      <alignment horizontal="center" vertical="center" wrapText="1"/>
    </xf>
    <xf numFmtId="0" fontId="35" fillId="0" borderId="50" xfId="2" applyFont="1" applyBorder="1" applyAlignment="1">
      <alignment horizontal="left" vertical="center" wrapText="1"/>
    </xf>
    <xf numFmtId="0" fontId="35" fillId="0" borderId="51" xfId="2" applyFont="1" applyBorder="1" applyAlignment="1">
      <alignment horizontal="center" vertical="center" wrapText="1"/>
    </xf>
    <xf numFmtId="0" fontId="42" fillId="0" borderId="37" xfId="2" applyFont="1" applyBorder="1" applyAlignment="1">
      <alignment horizontal="center" vertical="center" wrapText="1"/>
    </xf>
    <xf numFmtId="0" fontId="16" fillId="3" borderId="15" xfId="2" applyFont="1" applyFill="1" applyAlignment="1">
      <alignment horizontal="right"/>
    </xf>
    <xf numFmtId="0" fontId="44" fillId="3" borderId="4" xfId="2" applyFont="1" applyFill="1" applyBorder="1" applyAlignment="1">
      <alignment horizontal="center" vertical="center"/>
    </xf>
    <xf numFmtId="0" fontId="45" fillId="0" borderId="6" xfId="2" applyFont="1" applyBorder="1"/>
    <xf numFmtId="0" fontId="46" fillId="3" borderId="4" xfId="2" applyFont="1" applyFill="1" applyBorder="1" applyAlignment="1">
      <alignment horizontal="center" vertical="center"/>
    </xf>
    <xf numFmtId="0" fontId="45" fillId="0" borderId="11" xfId="2" applyFont="1" applyBorder="1"/>
    <xf numFmtId="0" fontId="47" fillId="3" borderId="26" xfId="2" applyFont="1" applyFill="1" applyBorder="1" applyAlignment="1">
      <alignment horizontal="center" vertical="center"/>
    </xf>
    <xf numFmtId="0" fontId="45" fillId="0" borderId="26" xfId="2" applyFont="1" applyBorder="1"/>
    <xf numFmtId="0" fontId="45" fillId="0" borderId="12" xfId="2" applyFont="1" applyBorder="1"/>
    <xf numFmtId="0" fontId="47" fillId="3" borderId="8" xfId="2" applyFont="1" applyFill="1" applyBorder="1" applyAlignment="1">
      <alignment horizontal="center" vertical="center"/>
    </xf>
    <xf numFmtId="0" fontId="48" fillId="0" borderId="15" xfId="2" applyFont="1"/>
    <xf numFmtId="0" fontId="45" fillId="0" borderId="13" xfId="2" applyFont="1" applyBorder="1"/>
    <xf numFmtId="0" fontId="45" fillId="0" borderId="53" xfId="2" applyFont="1" applyBorder="1"/>
    <xf numFmtId="0" fontId="45" fillId="0" borderId="58" xfId="2" applyFont="1" applyBorder="1"/>
    <xf numFmtId="0" fontId="45" fillId="0" borderId="59" xfId="2" applyFont="1" applyBorder="1"/>
    <xf numFmtId="0" fontId="45" fillId="0" borderId="60" xfId="2" applyFont="1" applyBorder="1"/>
    <xf numFmtId="0" fontId="44" fillId="3" borderId="14" xfId="2" applyFont="1" applyFill="1" applyBorder="1" applyAlignment="1">
      <alignment horizontal="left" vertical="center"/>
    </xf>
    <xf numFmtId="0" fontId="44" fillId="3" borderId="15" xfId="2" applyFont="1" applyFill="1" applyAlignment="1">
      <alignment horizontal="center" vertical="center"/>
    </xf>
    <xf numFmtId="14" fontId="44" fillId="3" borderId="15" xfId="2" applyNumberFormat="1" applyFont="1" applyFill="1" applyAlignment="1">
      <alignment horizontal="center" vertical="center"/>
    </xf>
    <xf numFmtId="0" fontId="44" fillId="3" borderId="56" xfId="2" applyFont="1" applyFill="1" applyBorder="1" applyAlignment="1">
      <alignment horizontal="center" vertical="center"/>
    </xf>
    <xf numFmtId="0" fontId="47" fillId="4" borderId="16" xfId="2" applyFont="1" applyFill="1" applyBorder="1" applyAlignment="1">
      <alignment horizontal="center" vertical="center" wrapText="1"/>
    </xf>
    <xf numFmtId="0" fontId="45" fillId="0" borderId="18" xfId="2" applyFont="1" applyBorder="1"/>
    <xf numFmtId="14" fontId="49" fillId="3" borderId="17" xfId="2" applyNumberFormat="1" applyFont="1" applyFill="1" applyBorder="1" applyAlignment="1">
      <alignment vertical="center"/>
    </xf>
    <xf numFmtId="0" fontId="44" fillId="3" borderId="15" xfId="2" applyFont="1" applyFill="1" applyAlignment="1">
      <alignment vertical="center"/>
    </xf>
    <xf numFmtId="0" fontId="44" fillId="3" borderId="15" xfId="2" applyFont="1" applyFill="1" applyAlignment="1">
      <alignment horizontal="left" vertical="center"/>
    </xf>
    <xf numFmtId="0" fontId="47" fillId="4" borderId="16" xfId="2" applyFont="1" applyFill="1" applyBorder="1" applyAlignment="1">
      <alignment horizontal="center" vertical="center"/>
    </xf>
    <xf numFmtId="0" fontId="47" fillId="3" borderId="16" xfId="2" applyFont="1" applyFill="1" applyBorder="1" applyAlignment="1">
      <alignment horizontal="center" vertical="center"/>
    </xf>
    <xf numFmtId="0" fontId="45" fillId="0" borderId="19" xfId="2" applyFont="1" applyBorder="1"/>
    <xf numFmtId="0" fontId="48" fillId="0" borderId="15" xfId="2" applyFont="1" applyAlignment="1">
      <alignment horizontal="left" vertical="center"/>
    </xf>
    <xf numFmtId="0" fontId="44" fillId="0" borderId="15" xfId="2" applyFont="1" applyAlignment="1">
      <alignment horizontal="center" vertical="center"/>
    </xf>
    <xf numFmtId="0" fontId="50" fillId="6" borderId="16" xfId="2" applyFont="1" applyFill="1" applyBorder="1" applyAlignment="1">
      <alignment horizontal="left" vertical="center" wrapText="1"/>
    </xf>
    <xf numFmtId="0" fontId="49" fillId="3" borderId="15" xfId="2" applyFont="1" applyFill="1" applyAlignment="1">
      <alignment horizontal="left" vertical="center" wrapText="1"/>
    </xf>
    <xf numFmtId="0" fontId="44" fillId="3" borderId="14" xfId="2" applyFont="1" applyFill="1" applyBorder="1" applyAlignment="1">
      <alignment horizontal="center" vertical="center"/>
    </xf>
    <xf numFmtId="0" fontId="44" fillId="3" borderId="28" xfId="2" applyFont="1" applyFill="1" applyBorder="1" applyAlignment="1">
      <alignment horizontal="center" vertical="center"/>
    </xf>
    <xf numFmtId="14" fontId="44" fillId="3" borderId="28" xfId="2" applyNumberFormat="1" applyFont="1" applyFill="1" applyBorder="1" applyAlignment="1">
      <alignment horizontal="center" vertical="center"/>
    </xf>
    <xf numFmtId="0" fontId="44" fillId="3" borderId="59" xfId="2" applyFont="1" applyFill="1" applyBorder="1" applyAlignment="1">
      <alignment horizontal="center" vertical="center"/>
    </xf>
    <xf numFmtId="0" fontId="44" fillId="9" borderId="20" xfId="2" applyFont="1" applyFill="1" applyBorder="1" applyAlignment="1">
      <alignment horizontal="center"/>
    </xf>
    <xf numFmtId="0" fontId="45" fillId="10" borderId="54" xfId="2" applyFont="1" applyFill="1" applyBorder="1"/>
    <xf numFmtId="0" fontId="45" fillId="10" borderId="7" xfId="2" applyFont="1" applyFill="1" applyBorder="1"/>
    <xf numFmtId="0" fontId="44" fillId="0" borderId="15" xfId="2" applyFont="1" applyAlignment="1">
      <alignment horizontal="center"/>
    </xf>
    <xf numFmtId="0" fontId="44" fillId="9" borderId="4" xfId="2" applyFont="1" applyFill="1" applyBorder="1" applyAlignment="1">
      <alignment horizontal="center" vertical="center"/>
    </xf>
    <xf numFmtId="0" fontId="45" fillId="10" borderId="11" xfId="2" applyFont="1" applyFill="1" applyBorder="1"/>
    <xf numFmtId="0" fontId="45" fillId="10" borderId="6" xfId="2" applyFont="1" applyFill="1" applyBorder="1"/>
    <xf numFmtId="0" fontId="44" fillId="9" borderId="21" xfId="2" applyFont="1" applyFill="1" applyBorder="1" applyAlignment="1">
      <alignment horizontal="center" vertical="center" wrapText="1"/>
    </xf>
    <xf numFmtId="0" fontId="44" fillId="9" borderId="22" xfId="2" applyFont="1" applyFill="1" applyBorder="1" applyAlignment="1">
      <alignment horizontal="center" vertical="center" wrapText="1"/>
    </xf>
    <xf numFmtId="0" fontId="44" fillId="9" borderId="23" xfId="2" applyFont="1" applyFill="1" applyBorder="1" applyAlignment="1">
      <alignment horizontal="center" vertical="center" wrapText="1"/>
    </xf>
    <xf numFmtId="0" fontId="44" fillId="10" borderId="24" xfId="2" applyFont="1" applyFill="1" applyBorder="1" applyAlignment="1">
      <alignment horizontal="center"/>
    </xf>
    <xf numFmtId="0" fontId="45" fillId="10" borderId="26" xfId="2" applyFont="1" applyFill="1" applyBorder="1"/>
    <xf numFmtId="0" fontId="45" fillId="10" borderId="12" xfId="2" applyFont="1" applyFill="1" applyBorder="1"/>
    <xf numFmtId="0" fontId="44" fillId="10" borderId="25" xfId="2" applyFont="1" applyFill="1" applyBorder="1" applyAlignment="1">
      <alignment horizontal="center"/>
    </xf>
    <xf numFmtId="0" fontId="44" fillId="9" borderId="26" xfId="2" applyFont="1" applyFill="1" applyBorder="1" applyAlignment="1">
      <alignment horizontal="center"/>
    </xf>
    <xf numFmtId="0" fontId="45" fillId="10" borderId="9" xfId="2" applyFont="1" applyFill="1" applyBorder="1"/>
    <xf numFmtId="0" fontId="45" fillId="10" borderId="13" xfId="2" applyFont="1" applyFill="1" applyBorder="1"/>
    <xf numFmtId="0" fontId="45" fillId="10" borderId="53" xfId="2" applyFont="1" applyFill="1" applyBorder="1"/>
    <xf numFmtId="0" fontId="44" fillId="0" borderId="15" xfId="2" applyFont="1"/>
    <xf numFmtId="0" fontId="45" fillId="10" borderId="32" xfId="2" applyFont="1" applyFill="1" applyBorder="1"/>
    <xf numFmtId="0" fontId="45" fillId="10" borderId="30" xfId="2" applyFont="1" applyFill="1" applyBorder="1"/>
    <xf numFmtId="0" fontId="45" fillId="10" borderId="31" xfId="2" applyFont="1" applyFill="1" applyBorder="1"/>
    <xf numFmtId="0" fontId="44" fillId="9" borderId="27" xfId="2" applyFont="1" applyFill="1" applyBorder="1" applyAlignment="1">
      <alignment horizontal="center"/>
    </xf>
    <xf numFmtId="0" fontId="45" fillId="10" borderId="28" xfId="2" applyFont="1" applyFill="1" applyBorder="1"/>
    <xf numFmtId="0" fontId="45" fillId="10" borderId="29" xfId="2" applyFont="1" applyFill="1" applyBorder="1"/>
    <xf numFmtId="0" fontId="44" fillId="9" borderId="22" xfId="2" applyFont="1" applyFill="1" applyBorder="1" applyAlignment="1">
      <alignment horizontal="center" vertical="center"/>
    </xf>
    <xf numFmtId="0" fontId="44" fillId="9" borderId="30" xfId="2" applyFont="1" applyFill="1" applyBorder="1" applyAlignment="1">
      <alignment horizontal="center" vertical="center" wrapText="1"/>
    </xf>
    <xf numFmtId="0" fontId="44" fillId="9" borderId="30" xfId="2" applyFont="1" applyFill="1" applyBorder="1" applyAlignment="1">
      <alignment horizontal="center" vertical="center" wrapText="1"/>
    </xf>
    <xf numFmtId="0" fontId="44" fillId="9" borderId="25" xfId="2" applyFont="1" applyFill="1" applyBorder="1" applyAlignment="1">
      <alignment horizontal="center" vertical="center" wrapText="1"/>
    </xf>
    <xf numFmtId="0" fontId="44" fillId="0" borderId="15" xfId="2" applyFont="1" applyAlignment="1">
      <alignment horizontal="center" vertical="center" wrapText="1"/>
    </xf>
    <xf numFmtId="0" fontId="45" fillId="10" borderId="58" xfId="2" applyFont="1" applyFill="1" applyBorder="1"/>
    <xf numFmtId="0" fontId="45" fillId="10" borderId="59" xfId="2" applyFont="1" applyFill="1" applyBorder="1"/>
    <xf numFmtId="0" fontId="45" fillId="10" borderId="60" xfId="2" applyFont="1" applyFill="1" applyBorder="1"/>
    <xf numFmtId="0" fontId="44" fillId="9" borderId="32" xfId="2" applyFont="1" applyFill="1" applyBorder="1" applyAlignment="1">
      <alignment horizontal="center" vertical="center" wrapText="1"/>
    </xf>
    <xf numFmtId="0" fontId="44" fillId="9" borderId="30" xfId="2" applyFont="1" applyFill="1" applyBorder="1" applyAlignment="1">
      <alignment horizontal="center" vertical="center"/>
    </xf>
    <xf numFmtId="0" fontId="47" fillId="9" borderId="33" xfId="2" applyFont="1" applyFill="1" applyBorder="1" applyAlignment="1">
      <alignment horizontal="center" vertical="center" wrapText="1"/>
    </xf>
    <xf numFmtId="0" fontId="45" fillId="10" borderId="33" xfId="2" applyFont="1" applyFill="1" applyBorder="1"/>
    <xf numFmtId="0" fontId="44" fillId="9" borderId="33" xfId="2" applyFont="1" applyFill="1" applyBorder="1" applyAlignment="1">
      <alignment horizontal="center" vertical="center" wrapText="1"/>
    </xf>
    <xf numFmtId="0" fontId="44" fillId="9" borderId="8" xfId="2" applyFont="1" applyFill="1" applyBorder="1" applyAlignment="1">
      <alignment horizontal="center" vertical="center" wrapText="1"/>
    </xf>
    <xf numFmtId="0" fontId="44" fillId="9" borderId="34" xfId="2" applyFont="1" applyFill="1" applyBorder="1" applyAlignment="1">
      <alignment horizontal="center" vertical="center" wrapText="1"/>
    </xf>
    <xf numFmtId="0" fontId="44" fillId="9" borderId="42" xfId="2" applyFont="1" applyFill="1" applyBorder="1" applyAlignment="1">
      <alignment horizontal="center" vertical="center" wrapText="1"/>
    </xf>
    <xf numFmtId="0" fontId="51" fillId="0" borderId="21" xfId="2" applyFont="1" applyBorder="1" applyAlignment="1">
      <alignment horizontal="center" vertical="top" wrapText="1"/>
    </xf>
    <xf numFmtId="0" fontId="50" fillId="0" borderId="22" xfId="2" applyFont="1" applyBorder="1" applyAlignment="1">
      <alignment vertical="top" wrapText="1"/>
    </xf>
    <xf numFmtId="0" fontId="10" fillId="0" borderId="23" xfId="2" applyFont="1" applyBorder="1" applyAlignment="1">
      <alignment horizontal="center" vertical="top" wrapText="1"/>
    </xf>
    <xf numFmtId="0" fontId="44" fillId="0" borderId="21" xfId="2" applyFont="1" applyBorder="1" applyAlignment="1">
      <alignment horizontal="center" vertical="top" wrapText="1"/>
    </xf>
    <xf numFmtId="0" fontId="44" fillId="0" borderId="22" xfId="2" applyFont="1" applyBorder="1" applyAlignment="1">
      <alignment horizontal="center" vertical="top" wrapText="1"/>
    </xf>
    <xf numFmtId="0" fontId="44" fillId="0" borderId="22" xfId="2" applyFont="1" applyBorder="1" applyAlignment="1">
      <alignment horizontal="center" vertical="center" wrapText="1"/>
    </xf>
    <xf numFmtId="0" fontId="47" fillId="3" borderId="22" xfId="2" applyFont="1" applyFill="1" applyBorder="1" applyAlignment="1">
      <alignment horizontal="center" vertical="top"/>
    </xf>
    <xf numFmtId="0" fontId="36" fillId="0" borderId="22" xfId="2" applyFont="1" applyBorder="1" applyAlignment="1">
      <alignment horizontal="left" vertical="top" wrapText="1"/>
    </xf>
    <xf numFmtId="0" fontId="49" fillId="0" borderId="1" xfId="2" applyFont="1" applyBorder="1" applyAlignment="1">
      <alignment horizontal="left" vertical="center" wrapText="1"/>
    </xf>
    <xf numFmtId="0" fontId="44" fillId="0" borderId="35" xfId="2" applyFont="1" applyBorder="1" applyAlignment="1">
      <alignment horizontal="center" vertical="center" wrapText="1"/>
    </xf>
    <xf numFmtId="1" fontId="49" fillId="0" borderId="35" xfId="2" applyNumberFormat="1" applyFont="1" applyBorder="1" applyAlignment="1">
      <alignment horizontal="center" vertical="center"/>
    </xf>
    <xf numFmtId="1" fontId="52" fillId="0" borderId="36" xfId="2" applyNumberFormat="1" applyFont="1" applyBorder="1" applyAlignment="1">
      <alignment horizontal="center" vertical="center" wrapText="1"/>
    </xf>
    <xf numFmtId="0" fontId="47" fillId="0" borderId="22" xfId="2" applyFont="1" applyBorder="1" applyAlignment="1">
      <alignment horizontal="center" vertical="center" wrapText="1"/>
    </xf>
    <xf numFmtId="0" fontId="52" fillId="5" borderId="37" xfId="2" applyFont="1" applyFill="1" applyBorder="1" applyAlignment="1">
      <alignment horizontal="center" vertical="center"/>
    </xf>
    <xf numFmtId="0" fontId="52" fillId="0" borderId="37" xfId="2" applyFont="1" applyBorder="1" applyAlignment="1">
      <alignment horizontal="center" vertical="center" wrapText="1"/>
    </xf>
    <xf numFmtId="0" fontId="53" fillId="0" borderId="22" xfId="2" applyFont="1" applyBorder="1" applyAlignment="1">
      <alignment horizontal="center" vertical="center" wrapText="1"/>
    </xf>
    <xf numFmtId="0" fontId="47" fillId="0" borderId="22" xfId="2" applyFont="1" applyBorder="1" applyAlignment="1">
      <alignment horizontal="center" vertical="top"/>
    </xf>
    <xf numFmtId="0" fontId="48" fillId="0" borderId="38" xfId="2" applyFont="1" applyBorder="1" applyAlignment="1">
      <alignment horizontal="center" vertical="top"/>
    </xf>
    <xf numFmtId="0" fontId="48" fillId="0" borderId="15" xfId="2" applyFont="1" applyAlignment="1">
      <alignment horizontal="center"/>
    </xf>
    <xf numFmtId="14" fontId="48" fillId="0" borderId="21" xfId="2" applyNumberFormat="1" applyFont="1" applyBorder="1" applyAlignment="1">
      <alignment horizontal="center" vertical="center"/>
    </xf>
    <xf numFmtId="0" fontId="48" fillId="0" borderId="23" xfId="2" applyFont="1" applyBorder="1" applyAlignment="1">
      <alignment horizontal="center" vertical="center" wrapText="1"/>
    </xf>
    <xf numFmtId="49" fontId="42" fillId="0" borderId="23" xfId="2" applyNumberFormat="1" applyFont="1" applyBorder="1" applyAlignment="1">
      <alignment horizontal="center" vertical="center" wrapText="1"/>
    </xf>
    <xf numFmtId="0" fontId="45" fillId="0" borderId="32" xfId="2" applyFont="1" applyBorder="1"/>
    <xf numFmtId="0" fontId="45" fillId="0" borderId="30" xfId="2" applyFont="1" applyBorder="1"/>
    <xf numFmtId="0" fontId="45" fillId="0" borderId="31" xfId="2" applyFont="1" applyBorder="1"/>
    <xf numFmtId="0" fontId="49" fillId="0" borderId="2" xfId="2" applyFont="1" applyBorder="1" applyAlignment="1">
      <alignment horizontal="left" vertical="center" wrapText="1"/>
    </xf>
    <xf numFmtId="0" fontId="44" fillId="0" borderId="39" xfId="2" applyFont="1" applyBorder="1" applyAlignment="1">
      <alignment horizontal="center" vertical="center" wrapText="1"/>
    </xf>
    <xf numFmtId="1" fontId="49" fillId="0" borderId="39" xfId="2" applyNumberFormat="1" applyFont="1" applyBorder="1" applyAlignment="1">
      <alignment horizontal="center" vertical="center"/>
    </xf>
    <xf numFmtId="0" fontId="45" fillId="0" borderId="40" xfId="2" applyFont="1" applyBorder="1"/>
    <xf numFmtId="0" fontId="45" fillId="0" borderId="33" xfId="2" applyFont="1" applyBorder="1"/>
    <xf numFmtId="0" fontId="49" fillId="0" borderId="15" xfId="2" applyFont="1" applyAlignment="1">
      <alignment horizontal="left" vertical="center" wrapText="1"/>
    </xf>
    <xf numFmtId="0" fontId="49" fillId="7" borderId="8" xfId="2" applyFont="1" applyFill="1" applyBorder="1" applyAlignment="1">
      <alignment horizontal="center" vertical="center" wrapText="1"/>
    </xf>
    <xf numFmtId="0" fontId="46" fillId="0" borderId="41" xfId="2" applyFont="1" applyBorder="1" applyAlignment="1">
      <alignment horizontal="center" vertical="center" wrapText="1"/>
    </xf>
    <xf numFmtId="0" fontId="46" fillId="5" borderId="22" xfId="2" applyFont="1" applyFill="1" applyBorder="1" applyAlignment="1">
      <alignment horizontal="center" vertical="center" wrapText="1"/>
    </xf>
    <xf numFmtId="0" fontId="52" fillId="7" borderId="22" xfId="2" applyFont="1" applyFill="1" applyBorder="1" applyAlignment="1">
      <alignment horizontal="center" vertical="top" wrapText="1"/>
    </xf>
    <xf numFmtId="0" fontId="44" fillId="8" borderId="23" xfId="2" applyFont="1" applyFill="1" applyBorder="1" applyAlignment="1">
      <alignment horizontal="left" vertical="center" wrapText="1"/>
    </xf>
    <xf numFmtId="0" fontId="44" fillId="0" borderId="15" xfId="2" applyFont="1" applyAlignment="1">
      <alignment horizontal="left" vertical="center" wrapText="1"/>
    </xf>
    <xf numFmtId="0" fontId="45" fillId="0" borderId="42" xfId="2" applyFont="1" applyBorder="1"/>
    <xf numFmtId="0" fontId="45" fillId="0" borderId="43" xfId="2" applyFont="1" applyBorder="1"/>
    <xf numFmtId="0" fontId="45" fillId="0" borderId="44" xfId="2" applyFont="1" applyBorder="1"/>
    <xf numFmtId="0" fontId="49" fillId="0" borderId="45" xfId="2" applyFont="1" applyBorder="1" applyAlignment="1">
      <alignment horizontal="left" vertical="center" wrapText="1"/>
    </xf>
    <xf numFmtId="0" fontId="44" fillId="0" borderId="46" xfId="2" applyFont="1" applyBorder="1" applyAlignment="1">
      <alignment horizontal="center" vertical="center" wrapText="1"/>
    </xf>
    <xf numFmtId="1" fontId="49" fillId="0" borderId="46" xfId="2" applyNumberFormat="1" applyFont="1" applyBorder="1" applyAlignment="1">
      <alignment horizontal="center" vertical="center"/>
    </xf>
    <xf numFmtId="0" fontId="45" fillId="0" borderId="47" xfId="2" applyFont="1" applyBorder="1"/>
    <xf numFmtId="0" fontId="45" fillId="0" borderId="48" xfId="2" applyFont="1" applyBorder="1"/>
    <xf numFmtId="0" fontId="50" fillId="0" borderId="30" xfId="2" applyFont="1" applyBorder="1" applyAlignment="1">
      <alignment horizontal="center" vertical="center" wrapText="1"/>
    </xf>
    <xf numFmtId="0" fontId="50" fillId="0" borderId="30" xfId="2" applyFont="1" applyBorder="1" applyAlignment="1">
      <alignment horizontal="left" vertical="center" wrapText="1"/>
    </xf>
    <xf numFmtId="0" fontId="50" fillId="0" borderId="31" xfId="2" applyFont="1" applyBorder="1" applyAlignment="1">
      <alignment horizontal="left" vertical="center" wrapText="1"/>
    </xf>
    <xf numFmtId="0" fontId="55" fillId="0" borderId="22" xfId="2" applyFont="1" applyBorder="1" applyAlignment="1">
      <alignment horizontal="center" vertical="center" wrapText="1"/>
    </xf>
    <xf numFmtId="1" fontId="52" fillId="0" borderId="49" xfId="2" applyNumberFormat="1" applyFont="1" applyBorder="1" applyAlignment="1">
      <alignment horizontal="center" vertical="center" wrapText="1"/>
    </xf>
    <xf numFmtId="0" fontId="47" fillId="0" borderId="37" xfId="2" applyFont="1" applyBorder="1" applyAlignment="1">
      <alignment horizontal="center" vertical="center" wrapText="1"/>
    </xf>
    <xf numFmtId="0" fontId="55" fillId="0" borderId="50" xfId="2" applyFont="1" applyBorder="1" applyAlignment="1">
      <alignment horizontal="left" vertical="center" wrapText="1"/>
    </xf>
    <xf numFmtId="0" fontId="55" fillId="0" borderId="51" xfId="2" applyFont="1" applyBorder="1" applyAlignment="1">
      <alignment horizontal="center" vertical="center" wrapText="1"/>
    </xf>
    <xf numFmtId="14" fontId="48" fillId="0" borderId="50" xfId="2" applyNumberFormat="1" applyFont="1" applyBorder="1" applyAlignment="1">
      <alignment horizontal="center" vertical="center"/>
    </xf>
    <xf numFmtId="0" fontId="48" fillId="0" borderId="51" xfId="2" applyFont="1" applyBorder="1" applyAlignment="1">
      <alignment horizontal="center" vertical="center" wrapText="1"/>
    </xf>
    <xf numFmtId="0" fontId="42" fillId="0" borderId="50" xfId="2" applyFont="1" applyBorder="1" applyAlignment="1">
      <alignment horizontal="center" vertical="center" wrapText="1"/>
    </xf>
    <xf numFmtId="0" fontId="45" fillId="0" borderId="52" xfId="2" applyFont="1" applyBorder="1"/>
    <xf numFmtId="0" fontId="50" fillId="0" borderId="23" xfId="2" applyFont="1" applyBorder="1" applyAlignment="1">
      <alignment horizontal="center" vertical="center" wrapText="1"/>
    </xf>
    <xf numFmtId="0" fontId="50" fillId="0" borderId="22" xfId="2" applyFont="1" applyBorder="1" applyAlignment="1">
      <alignment horizontal="center" vertical="center" wrapText="1"/>
    </xf>
    <xf numFmtId="0" fontId="50" fillId="0" borderId="22" xfId="2" applyFont="1" applyBorder="1" applyAlignment="1">
      <alignment horizontal="left" vertical="center" wrapText="1"/>
    </xf>
    <xf numFmtId="0" fontId="50" fillId="0" borderId="23" xfId="2" applyFont="1" applyBorder="1" applyAlignment="1">
      <alignment horizontal="left" vertical="center" wrapText="1"/>
    </xf>
    <xf numFmtId="0" fontId="55" fillId="0" borderId="22" xfId="2" applyFont="1" applyBorder="1" applyAlignment="1">
      <alignment horizontal="left" vertical="center" wrapText="1"/>
    </xf>
    <xf numFmtId="0" fontId="50" fillId="0" borderId="50" xfId="2" applyFont="1" applyBorder="1" applyAlignment="1">
      <alignment horizontal="left" vertical="center" wrapText="1"/>
    </xf>
    <xf numFmtId="0" fontId="50" fillId="0" borderId="51" xfId="2" applyFont="1" applyBorder="1" applyAlignment="1">
      <alignment horizontal="center" vertical="center" wrapText="1"/>
    </xf>
    <xf numFmtId="0" fontId="50" fillId="0" borderId="22" xfId="2" applyFont="1" applyBorder="1" applyAlignment="1">
      <alignment horizontal="center" vertical="center" wrapText="1"/>
    </xf>
    <xf numFmtId="0" fontId="42" fillId="0" borderId="50" xfId="2" applyFont="1" applyBorder="1" applyAlignment="1">
      <alignment horizontal="center" vertical="center" wrapText="1"/>
    </xf>
    <xf numFmtId="0" fontId="50" fillId="0" borderId="30" xfId="2" applyFont="1" applyBorder="1" applyAlignment="1">
      <alignment horizontal="center" vertical="center" wrapText="1"/>
    </xf>
    <xf numFmtId="0" fontId="42" fillId="0" borderId="32" xfId="2" applyFont="1" applyBorder="1" applyAlignment="1">
      <alignment horizontal="center" vertical="center" wrapText="1"/>
    </xf>
    <xf numFmtId="0" fontId="50" fillId="0" borderId="33" xfId="2" applyFont="1" applyBorder="1" applyAlignment="1">
      <alignment horizontal="center" vertical="center" wrapText="1"/>
    </xf>
    <xf numFmtId="0" fontId="42" fillId="0" borderId="48" xfId="2" applyFont="1" applyBorder="1" applyAlignment="1">
      <alignment horizontal="center" vertical="center" wrapText="1"/>
    </xf>
    <xf numFmtId="0" fontId="56" fillId="0" borderId="50" xfId="2" applyFont="1" applyBorder="1" applyAlignment="1">
      <alignment horizontal="center" vertical="top" wrapText="1"/>
    </xf>
    <xf numFmtId="0" fontId="21" fillId="0" borderId="37" xfId="2" applyFont="1" applyBorder="1" applyAlignment="1">
      <alignment vertical="top" wrapText="1"/>
    </xf>
    <xf numFmtId="0" fontId="57" fillId="0" borderId="37" xfId="2" applyFont="1" applyBorder="1" applyAlignment="1">
      <alignment vertical="top" wrapText="1"/>
    </xf>
    <xf numFmtId="0" fontId="35" fillId="0" borderId="51" xfId="2" applyFont="1" applyBorder="1" applyAlignment="1">
      <alignment vertical="top" wrapText="1"/>
    </xf>
    <xf numFmtId="0" fontId="43" fillId="0" borderId="50" xfId="2" applyFont="1" applyBorder="1" applyAlignment="1">
      <alignment horizontal="center" vertical="top" wrapText="1"/>
    </xf>
    <xf numFmtId="0" fontId="43" fillId="0" borderId="37" xfId="2" applyFont="1" applyBorder="1" applyAlignment="1">
      <alignment horizontal="center" vertical="top" wrapText="1"/>
    </xf>
    <xf numFmtId="0" fontId="58" fillId="2" borderId="22" xfId="2" applyFont="1" applyFill="1" applyBorder="1" applyAlignment="1">
      <alignment horizontal="center" vertical="top"/>
    </xf>
    <xf numFmtId="0" fontId="47" fillId="3" borderId="37" xfId="2" applyFont="1" applyFill="1" applyBorder="1" applyAlignment="1">
      <alignment horizontal="center" vertical="top"/>
    </xf>
    <xf numFmtId="0" fontId="35" fillId="0" borderId="22" xfId="2" applyFont="1" applyBorder="1" applyAlignment="1">
      <alignment horizontal="left" vertical="top" wrapText="1"/>
    </xf>
    <xf numFmtId="0" fontId="35" fillId="0" borderId="22" xfId="2" applyFont="1" applyBorder="1" applyAlignment="1">
      <alignment horizontal="left" vertical="top" wrapText="1"/>
    </xf>
    <xf numFmtId="0" fontId="59" fillId="0" borderId="107" xfId="2" applyFont="1" applyBorder="1" applyAlignment="1">
      <alignment horizontal="left" vertical="center" wrapText="1"/>
    </xf>
    <xf numFmtId="0" fontId="43" fillId="0" borderId="108" xfId="2" applyFont="1" applyBorder="1" applyAlignment="1">
      <alignment horizontal="center" vertical="center" wrapText="1"/>
    </xf>
    <xf numFmtId="0" fontId="59" fillId="0" borderId="108" xfId="2" applyFont="1" applyBorder="1" applyAlignment="1">
      <alignment horizontal="center" vertical="center"/>
    </xf>
    <xf numFmtId="0" fontId="60" fillId="0" borderId="36" xfId="2" applyFont="1" applyBorder="1" applyAlignment="1">
      <alignment horizontal="center" vertical="center" wrapText="1"/>
    </xf>
    <xf numFmtId="0" fontId="58" fillId="0" borderId="22" xfId="2" applyFont="1" applyBorder="1" applyAlignment="1">
      <alignment horizontal="center" vertical="center" wrapText="1"/>
    </xf>
    <xf numFmtId="0" fontId="60" fillId="5" borderId="37" xfId="2" applyFont="1" applyFill="1" applyBorder="1" applyAlignment="1">
      <alignment horizontal="center" vertical="center"/>
    </xf>
    <xf numFmtId="0" fontId="60" fillId="0" borderId="37" xfId="2" applyFont="1" applyBorder="1" applyAlignment="1">
      <alignment horizontal="center" vertical="center" wrapText="1"/>
    </xf>
    <xf numFmtId="0" fontId="61" fillId="0" borderId="22" xfId="2" applyFont="1" applyBorder="1" applyAlignment="1">
      <alignment horizontal="center" vertical="center" wrapText="1"/>
    </xf>
    <xf numFmtId="0" fontId="61" fillId="0" borderId="22" xfId="2" applyFont="1" applyBorder="1" applyAlignment="1">
      <alignment horizontal="center" vertical="top" wrapText="1"/>
    </xf>
    <xf numFmtId="0" fontId="43" fillId="11" borderId="22" xfId="2" applyFont="1" applyFill="1" applyBorder="1" applyAlignment="1">
      <alignment horizontal="center" vertical="top" wrapText="1"/>
    </xf>
    <xf numFmtId="0" fontId="42" fillId="0" borderId="38" xfId="2" applyFont="1" applyBorder="1" applyAlignment="1">
      <alignment horizontal="center" vertical="top"/>
    </xf>
    <xf numFmtId="0" fontId="42" fillId="0" borderId="62" xfId="2" applyFont="1" applyBorder="1" applyAlignment="1">
      <alignment horizontal="center"/>
    </xf>
    <xf numFmtId="0" fontId="42" fillId="0" borderId="21" xfId="2" applyFont="1" applyBorder="1" applyAlignment="1">
      <alignment horizontal="center" vertical="center"/>
    </xf>
    <xf numFmtId="0" fontId="42" fillId="0" borderId="55" xfId="2" applyFont="1" applyBorder="1" applyAlignment="1">
      <alignment horizontal="center" vertical="center" wrapText="1"/>
    </xf>
    <xf numFmtId="0" fontId="42" fillId="0" borderId="68" xfId="2" applyFont="1" applyBorder="1" applyAlignment="1">
      <alignment horizontal="center"/>
    </xf>
    <xf numFmtId="0" fontId="42" fillId="0" borderId="15" xfId="2" applyFont="1"/>
    <xf numFmtId="0" fontId="43" fillId="0" borderId="23" xfId="2" applyFont="1" applyBorder="1" applyAlignment="1">
      <alignment horizontal="center" vertical="center" wrapText="1"/>
    </xf>
    <xf numFmtId="0" fontId="42" fillId="0" borderId="13" xfId="2" applyFont="1" applyBorder="1"/>
    <xf numFmtId="0" fontId="42" fillId="0" borderId="15" xfId="2" applyFont="1"/>
    <xf numFmtId="0" fontId="56" fillId="0" borderId="32" xfId="2" applyFont="1" applyBorder="1" applyAlignment="1">
      <alignment horizontal="center" vertical="top" wrapText="1"/>
    </xf>
    <xf numFmtId="0" fontId="21" fillId="0" borderId="30" xfId="2" applyFont="1" applyBorder="1" applyAlignment="1">
      <alignment vertical="top" wrapText="1"/>
    </xf>
    <xf numFmtId="0" fontId="57" fillId="0" borderId="30" xfId="2" applyFont="1" applyBorder="1" applyAlignment="1">
      <alignment vertical="top" wrapText="1"/>
    </xf>
    <xf numFmtId="0" fontId="23" fillId="0" borderId="31" xfId="2" applyBorder="1" applyAlignment="1">
      <alignment vertical="top" wrapText="1"/>
    </xf>
    <xf numFmtId="0" fontId="43" fillId="0" borderId="32" xfId="2" applyFont="1" applyBorder="1" applyAlignment="1">
      <alignment horizontal="center" vertical="top" wrapText="1"/>
    </xf>
    <xf numFmtId="0" fontId="43" fillId="0" borderId="30" xfId="2" applyFont="1" applyBorder="1" applyAlignment="1">
      <alignment horizontal="center" vertical="top" wrapText="1"/>
    </xf>
    <xf numFmtId="0" fontId="58" fillId="2" borderId="30" xfId="2" applyFont="1" applyFill="1" applyBorder="1" applyAlignment="1">
      <alignment horizontal="center" vertical="top"/>
    </xf>
    <xf numFmtId="0" fontId="47" fillId="3" borderId="30" xfId="2" applyFont="1" applyFill="1" applyBorder="1" applyAlignment="1">
      <alignment horizontal="center" vertical="top"/>
    </xf>
    <xf numFmtId="0" fontId="35" fillId="0" borderId="30" xfId="2" applyFont="1" applyBorder="1" applyAlignment="1">
      <alignment horizontal="left" vertical="top" wrapText="1"/>
    </xf>
    <xf numFmtId="0" fontId="23" fillId="0" borderId="30" xfId="2" applyBorder="1" applyAlignment="1">
      <alignment horizontal="left" vertical="top" wrapText="1"/>
    </xf>
    <xf numFmtId="0" fontId="60" fillId="0" borderId="40" xfId="2" applyFont="1" applyBorder="1" applyAlignment="1">
      <alignment horizontal="center" vertical="center" wrapText="1"/>
    </xf>
    <xf numFmtId="0" fontId="58" fillId="0" borderId="30" xfId="2" applyFont="1" applyBorder="1" applyAlignment="1">
      <alignment horizontal="center" vertical="center" wrapText="1"/>
    </xf>
    <xf numFmtId="0" fontId="60" fillId="5" borderId="30" xfId="2" applyFont="1" applyFill="1" applyBorder="1" applyAlignment="1">
      <alignment horizontal="center" vertical="center"/>
    </xf>
    <xf numFmtId="0" fontId="60" fillId="0" borderId="30" xfId="2" applyFont="1" applyBorder="1" applyAlignment="1">
      <alignment horizontal="center" vertical="center" wrapText="1"/>
    </xf>
    <xf numFmtId="0" fontId="61" fillId="0" borderId="30" xfId="2" applyFont="1" applyBorder="1" applyAlignment="1">
      <alignment horizontal="center" vertical="center" wrapText="1"/>
    </xf>
    <xf numFmtId="0" fontId="61" fillId="0" borderId="30" xfId="2" applyFont="1" applyBorder="1" applyAlignment="1">
      <alignment horizontal="center" vertical="top" wrapText="1"/>
    </xf>
    <xf numFmtId="0" fontId="43" fillId="11" borderId="30" xfId="2" applyFont="1" applyFill="1" applyBorder="1" applyAlignment="1">
      <alignment horizontal="center" vertical="top" wrapText="1"/>
    </xf>
    <xf numFmtId="0" fontId="42" fillId="0" borderId="13" xfId="2" applyFont="1" applyBorder="1" applyAlignment="1">
      <alignment horizontal="center" vertical="top"/>
    </xf>
    <xf numFmtId="0" fontId="35" fillId="6" borderId="30" xfId="2" applyFont="1" applyFill="1" applyBorder="1" applyAlignment="1">
      <alignment horizontal="left" vertical="top" wrapText="1"/>
    </xf>
    <xf numFmtId="0" fontId="35" fillId="0" borderId="31" xfId="2" applyFont="1" applyBorder="1" applyAlignment="1">
      <alignment horizontal="center" vertical="center" wrapText="1"/>
    </xf>
    <xf numFmtId="0" fontId="42" fillId="0" borderId="32" xfId="2" applyFont="1" applyBorder="1" applyAlignment="1">
      <alignment horizontal="center" vertical="center"/>
    </xf>
    <xf numFmtId="0" fontId="42" fillId="0" borderId="30" xfId="2" applyFont="1" applyBorder="1" applyAlignment="1">
      <alignment horizontal="center" vertical="center" wrapText="1"/>
    </xf>
    <xf numFmtId="0" fontId="42" fillId="0" borderId="14" xfId="2" applyFont="1" applyBorder="1" applyAlignment="1">
      <alignment horizontal="center" vertical="center" wrapText="1"/>
    </xf>
    <xf numFmtId="0" fontId="42" fillId="0" borderId="69" xfId="2" applyFont="1" applyBorder="1" applyAlignment="1">
      <alignment horizontal="center"/>
    </xf>
    <xf numFmtId="0" fontId="42" fillId="0" borderId="32" xfId="2" applyFont="1" applyBorder="1" applyAlignment="1">
      <alignment horizontal="center" vertical="center" wrapText="1"/>
    </xf>
    <xf numFmtId="0" fontId="43" fillId="0" borderId="31" xfId="2" applyFont="1" applyBorder="1" applyAlignment="1">
      <alignment horizontal="center" vertical="center" wrapText="1"/>
    </xf>
    <xf numFmtId="0" fontId="35" fillId="0" borderId="31" xfId="2" applyFont="1" applyBorder="1" applyAlignment="1">
      <alignment vertical="top" wrapText="1"/>
    </xf>
    <xf numFmtId="0" fontId="35" fillId="0" borderId="30" xfId="2" applyFont="1" applyBorder="1" applyAlignment="1">
      <alignment horizontal="left" vertical="top" wrapText="1"/>
    </xf>
    <xf numFmtId="0" fontId="59" fillId="0" borderId="109" xfId="2" applyFont="1" applyBorder="1" applyAlignment="1">
      <alignment horizontal="left" vertical="center" wrapText="1"/>
    </xf>
    <xf numFmtId="0" fontId="43" fillId="0" borderId="35" xfId="2" applyFont="1" applyBorder="1" applyAlignment="1">
      <alignment horizontal="center" vertical="center" wrapText="1"/>
    </xf>
    <xf numFmtId="0" fontId="59" fillId="0" borderId="35" xfId="2" applyFont="1" applyBorder="1" applyAlignment="1">
      <alignment horizontal="center" vertical="center"/>
    </xf>
    <xf numFmtId="0" fontId="59" fillId="0" borderId="2" xfId="2" applyFont="1" applyBorder="1" applyAlignment="1">
      <alignment horizontal="left" vertical="center" wrapText="1"/>
    </xf>
    <xf numFmtId="0" fontId="43" fillId="0" borderId="39" xfId="2" applyFont="1" applyBorder="1" applyAlignment="1">
      <alignment horizontal="center" vertical="center" wrapText="1"/>
    </xf>
    <xf numFmtId="0" fontId="59" fillId="0" borderId="39" xfId="2" applyFont="1" applyBorder="1" applyAlignment="1">
      <alignment horizontal="center" vertical="center"/>
    </xf>
    <xf numFmtId="0" fontId="61" fillId="0" borderId="33" xfId="2" applyFont="1" applyBorder="1" applyAlignment="1">
      <alignment horizontal="center" vertical="center" wrapText="1"/>
    </xf>
    <xf numFmtId="0" fontId="42" fillId="0" borderId="15" xfId="2" applyFont="1" applyAlignment="1">
      <alignment horizontal="center"/>
    </xf>
    <xf numFmtId="0" fontId="59" fillId="0" borderId="15" xfId="2" applyFont="1" applyAlignment="1">
      <alignment horizontal="left" vertical="center" wrapText="1"/>
    </xf>
    <xf numFmtId="0" fontId="60" fillId="0" borderId="52" xfId="2" applyFont="1" applyBorder="1" applyAlignment="1">
      <alignment horizontal="center" vertical="center" wrapText="1"/>
    </xf>
    <xf numFmtId="0" fontId="60" fillId="5" borderId="33" xfId="2" applyFont="1" applyFill="1" applyBorder="1" applyAlignment="1">
      <alignment horizontal="center" vertical="center"/>
    </xf>
    <xf numFmtId="0" fontId="59" fillId="0" borderId="8" xfId="2" applyFont="1" applyBorder="1" applyAlignment="1">
      <alignment horizontal="center" vertical="center" wrapText="1"/>
    </xf>
    <xf numFmtId="0" fontId="35" fillId="0" borderId="42" xfId="2" applyFont="1" applyBorder="1" applyAlignment="1">
      <alignment horizontal="center" vertical="center" wrapText="1"/>
    </xf>
    <xf numFmtId="0" fontId="59" fillId="0" borderId="3" xfId="2" applyFont="1" applyBorder="1" applyAlignment="1">
      <alignment horizontal="left" vertical="center" wrapText="1"/>
    </xf>
    <xf numFmtId="0" fontId="43" fillId="0" borderId="110" xfId="2" applyFont="1" applyBorder="1" applyAlignment="1">
      <alignment horizontal="center" vertical="center" wrapText="1"/>
    </xf>
    <xf numFmtId="0" fontId="59" fillId="0" borderId="110" xfId="2" applyFont="1" applyBorder="1" applyAlignment="1">
      <alignment horizontal="center" vertical="center"/>
    </xf>
    <xf numFmtId="0" fontId="62" fillId="0" borderId="41" xfId="2" applyFont="1" applyBorder="1" applyAlignment="1">
      <alignment horizontal="center" vertical="center" wrapText="1"/>
    </xf>
    <xf numFmtId="0" fontId="62" fillId="5" borderId="22" xfId="2" applyFont="1" applyFill="1" applyBorder="1" applyAlignment="1">
      <alignment horizontal="center" vertical="center" wrapText="1"/>
    </xf>
    <xf numFmtId="0" fontId="60" fillId="0" borderId="22" xfId="2" applyFont="1" applyBorder="1" applyAlignment="1">
      <alignment horizontal="center" vertical="top" wrapText="1"/>
    </xf>
    <xf numFmtId="0" fontId="43" fillId="8" borderId="23" xfId="2" applyFont="1" applyFill="1" applyBorder="1" applyAlignment="1">
      <alignment horizontal="left" vertical="center" wrapText="1"/>
    </xf>
    <xf numFmtId="0" fontId="43" fillId="0" borderId="62" xfId="2" applyFont="1" applyBorder="1" applyAlignment="1">
      <alignment horizontal="left" vertical="center" wrapText="1"/>
    </xf>
    <xf numFmtId="0" fontId="59" fillId="0" borderId="1" xfId="2" applyFont="1" applyBorder="1" applyAlignment="1">
      <alignment horizontal="left" vertical="center" wrapText="1"/>
    </xf>
    <xf numFmtId="0" fontId="62" fillId="0" borderId="40" xfId="2" applyFont="1" applyBorder="1" applyAlignment="1">
      <alignment horizontal="center" vertical="center" wrapText="1"/>
    </xf>
    <xf numFmtId="0" fontId="62" fillId="5" borderId="30" xfId="2" applyFont="1" applyFill="1" applyBorder="1" applyAlignment="1">
      <alignment horizontal="center" vertical="center" wrapText="1"/>
    </xf>
    <xf numFmtId="0" fontId="60" fillId="0" borderId="30" xfId="2" applyFont="1" applyBorder="1" applyAlignment="1">
      <alignment horizontal="center" vertical="top" wrapText="1"/>
    </xf>
    <xf numFmtId="0" fontId="43" fillId="8" borderId="31" xfId="2" applyFont="1" applyFill="1" applyBorder="1" applyAlignment="1">
      <alignment horizontal="left" vertical="center" wrapText="1"/>
    </xf>
    <xf numFmtId="0" fontId="43" fillId="8" borderId="42" xfId="2" applyFont="1" applyFill="1" applyBorder="1" applyAlignment="1">
      <alignment horizontal="left" vertical="center" wrapText="1"/>
    </xf>
    <xf numFmtId="0" fontId="43" fillId="0" borderId="15" xfId="2" applyFont="1" applyAlignment="1">
      <alignment horizontal="left" vertical="center" wrapText="1"/>
    </xf>
    <xf numFmtId="0" fontId="35" fillId="0" borderId="33" xfId="2" applyFont="1" applyBorder="1" applyAlignment="1">
      <alignment horizontal="left" vertical="top" wrapText="1"/>
    </xf>
    <xf numFmtId="0" fontId="59" fillId="0" borderId="45" xfId="2" applyFont="1" applyBorder="1" applyAlignment="1">
      <alignment horizontal="left" vertical="center" wrapText="1"/>
    </xf>
    <xf numFmtId="0" fontId="43" fillId="0" borderId="46" xfId="2" applyFont="1" applyBorder="1" applyAlignment="1">
      <alignment horizontal="center" vertical="center" wrapText="1"/>
    </xf>
    <xf numFmtId="0" fontId="59" fillId="0" borderId="46" xfId="2" applyFont="1" applyBorder="1" applyAlignment="1">
      <alignment horizontal="center" vertical="center"/>
    </xf>
    <xf numFmtId="0" fontId="62" fillId="0" borderId="47" xfId="2" applyFont="1" applyBorder="1" applyAlignment="1">
      <alignment horizontal="center" vertical="center" wrapText="1"/>
    </xf>
    <xf numFmtId="0" fontId="58" fillId="0" borderId="43" xfId="2" applyFont="1" applyBorder="1" applyAlignment="1">
      <alignment horizontal="center" vertical="center" wrapText="1"/>
    </xf>
    <xf numFmtId="0" fontId="62" fillId="5" borderId="43" xfId="2" applyFont="1" applyFill="1" applyBorder="1" applyAlignment="1">
      <alignment horizontal="center" vertical="center" wrapText="1"/>
    </xf>
    <xf numFmtId="0" fontId="60" fillId="0" borderId="43" xfId="2" applyFont="1" applyBorder="1" applyAlignment="1">
      <alignment horizontal="center" vertical="center" wrapText="1"/>
    </xf>
    <xf numFmtId="0" fontId="35" fillId="6" borderId="43" xfId="2" applyFont="1" applyFill="1" applyBorder="1" applyAlignment="1">
      <alignment horizontal="left" vertical="top" wrapText="1"/>
    </xf>
    <xf numFmtId="0" fontId="35" fillId="0" borderId="44" xfId="2" applyFont="1" applyBorder="1" applyAlignment="1">
      <alignment horizontal="center" vertical="center" wrapText="1"/>
    </xf>
    <xf numFmtId="0" fontId="42" fillId="0" borderId="48" xfId="2" applyFont="1" applyBorder="1" applyAlignment="1">
      <alignment horizontal="center" vertical="center"/>
    </xf>
    <xf numFmtId="0" fontId="42" fillId="0" borderId="43" xfId="2" applyFont="1" applyBorder="1" applyAlignment="1">
      <alignment horizontal="center" vertical="center" wrapText="1"/>
    </xf>
    <xf numFmtId="0" fontId="42" fillId="0" borderId="63" xfId="2" applyFont="1" applyBorder="1" applyAlignment="1">
      <alignment horizontal="center" vertical="center" wrapText="1"/>
    </xf>
    <xf numFmtId="0" fontId="42" fillId="0" borderId="70" xfId="2" applyFont="1" applyBorder="1" applyAlignment="1">
      <alignment horizontal="center"/>
    </xf>
    <xf numFmtId="0" fontId="42" fillId="0" borderId="48" xfId="2" applyFont="1" applyBorder="1" applyAlignment="1">
      <alignment horizontal="center" vertical="center" wrapText="1"/>
    </xf>
    <xf numFmtId="0" fontId="43" fillId="0" borderId="42" xfId="2" applyFont="1" applyBorder="1" applyAlignment="1">
      <alignment horizontal="center" vertical="center" wrapText="1"/>
    </xf>
    <xf numFmtId="0" fontId="57" fillId="0" borderId="30" xfId="2" applyFont="1" applyBorder="1" applyAlignment="1">
      <alignment horizontal="center" vertical="top" wrapText="1"/>
    </xf>
    <xf numFmtId="0" fontId="57" fillId="0" borderId="31" xfId="2" applyFont="1" applyBorder="1" applyAlignment="1">
      <alignment horizontal="center" vertical="top" wrapText="1"/>
    </xf>
    <xf numFmtId="0" fontId="35" fillId="0" borderId="22" xfId="2" applyFont="1" applyBorder="1" applyAlignment="1">
      <alignment horizontal="left" vertical="center" wrapText="1"/>
    </xf>
    <xf numFmtId="0" fontId="59" fillId="0" borderId="111" xfId="2" applyFont="1" applyBorder="1" applyAlignment="1">
      <alignment horizontal="left" vertical="center" wrapText="1"/>
    </xf>
    <xf numFmtId="0" fontId="43" fillId="0" borderId="112" xfId="2" applyFont="1" applyBorder="1" applyAlignment="1">
      <alignment horizontal="center" vertical="center" wrapText="1"/>
    </xf>
    <xf numFmtId="0" fontId="59" fillId="0" borderId="112" xfId="2" applyFont="1" applyBorder="1" applyAlignment="1">
      <alignment horizontal="center" vertical="center"/>
    </xf>
    <xf numFmtId="0" fontId="60" fillId="0" borderId="49" xfId="2" applyFont="1" applyBorder="1" applyAlignment="1">
      <alignment horizontal="center" vertical="center" wrapText="1"/>
    </xf>
    <xf numFmtId="0" fontId="58" fillId="0" borderId="37" xfId="2" applyFont="1" applyBorder="1" applyAlignment="1">
      <alignment horizontal="center" vertical="center" wrapText="1"/>
    </xf>
    <xf numFmtId="14" fontId="42" fillId="0" borderId="50" xfId="2" applyNumberFormat="1" applyFont="1" applyBorder="1" applyAlignment="1">
      <alignment horizontal="center" vertical="center"/>
    </xf>
    <xf numFmtId="0" fontId="43" fillId="0" borderId="37" xfId="2" applyFont="1" applyBorder="1" applyAlignment="1">
      <alignment horizontal="left" vertical="center" wrapText="1"/>
    </xf>
    <xf numFmtId="0" fontId="42" fillId="0" borderId="66" xfId="2" applyFont="1" applyBorder="1" applyAlignment="1">
      <alignment horizontal="center" vertical="center" wrapText="1"/>
    </xf>
    <xf numFmtId="0" fontId="35" fillId="0" borderId="30" xfId="2" applyFont="1" applyBorder="1" applyAlignment="1">
      <alignment horizontal="left" vertical="center" wrapText="1"/>
    </xf>
    <xf numFmtId="0" fontId="35" fillId="0" borderId="30" xfId="2" applyFont="1" applyBorder="1" applyAlignment="1">
      <alignment horizontal="center" vertical="center" wrapText="1"/>
    </xf>
    <xf numFmtId="0" fontId="23" fillId="0" borderId="30" xfId="2" applyBorder="1" applyAlignment="1">
      <alignment horizontal="left" vertical="center" wrapText="1"/>
    </xf>
    <xf numFmtId="0" fontId="55" fillId="0" borderId="32" xfId="2" applyFont="1" applyBorder="1" applyAlignment="1">
      <alignment horizontal="left" vertical="center" wrapText="1"/>
    </xf>
    <xf numFmtId="0" fontId="55" fillId="0" borderId="31" xfId="2" applyFont="1" applyBorder="1" applyAlignment="1">
      <alignment horizontal="center" vertical="center" wrapText="1"/>
    </xf>
    <xf numFmtId="14" fontId="42" fillId="0" borderId="32" xfId="2" applyNumberFormat="1" applyFont="1" applyBorder="1" applyAlignment="1">
      <alignment horizontal="center" vertical="center"/>
    </xf>
    <xf numFmtId="0" fontId="35" fillId="0" borderId="30" xfId="2" applyFont="1" applyBorder="1" applyAlignment="1">
      <alignment horizontal="left" vertical="center" wrapText="1"/>
    </xf>
    <xf numFmtId="0" fontId="42" fillId="0" borderId="30" xfId="2" applyFont="1" applyBorder="1" applyAlignment="1">
      <alignment horizontal="left" vertical="center" wrapText="1"/>
    </xf>
    <xf numFmtId="0" fontId="57" fillId="0" borderId="30" xfId="2" applyFont="1" applyBorder="1" applyAlignment="1">
      <alignment horizontal="center" vertical="top" wrapText="1"/>
    </xf>
    <xf numFmtId="0" fontId="57" fillId="0" borderId="31" xfId="2" applyFont="1" applyBorder="1" applyAlignment="1">
      <alignment horizontal="center" vertical="top" wrapText="1"/>
    </xf>
    <xf numFmtId="0" fontId="55" fillId="0" borderId="42" xfId="2" applyFont="1" applyBorder="1" applyAlignment="1">
      <alignment horizontal="center" vertical="center" wrapText="1"/>
    </xf>
    <xf numFmtId="0" fontId="57" fillId="0" borderId="23" xfId="2" applyFont="1" applyBorder="1" applyAlignment="1">
      <alignment horizontal="center" vertical="center" wrapText="1"/>
    </xf>
    <xf numFmtId="0" fontId="56" fillId="0" borderId="95" xfId="2" applyFont="1" applyBorder="1" applyAlignment="1">
      <alignment horizontal="center" vertical="top" wrapText="1"/>
    </xf>
    <xf numFmtId="0" fontId="57" fillId="0" borderId="88" xfId="2" applyFont="1" applyBorder="1" applyAlignment="1">
      <alignment horizontal="center" vertical="top" wrapText="1"/>
    </xf>
    <xf numFmtId="0" fontId="57" fillId="0" borderId="94" xfId="2" applyFont="1" applyBorder="1" applyAlignment="1">
      <alignment horizontal="center" vertical="top" wrapText="1"/>
    </xf>
    <xf numFmtId="0" fontId="43" fillId="0" borderId="95" xfId="2" applyFont="1" applyBorder="1" applyAlignment="1">
      <alignment horizontal="center" vertical="top" wrapText="1"/>
    </xf>
    <xf numFmtId="0" fontId="43" fillId="0" borderId="88" xfId="2" applyFont="1" applyBorder="1" applyAlignment="1">
      <alignment horizontal="center" vertical="top" wrapText="1"/>
    </xf>
    <xf numFmtId="0" fontId="47" fillId="3" borderId="88" xfId="2" applyFont="1" applyFill="1" applyBorder="1" applyAlignment="1">
      <alignment horizontal="center" vertical="top"/>
    </xf>
    <xf numFmtId="0" fontId="35" fillId="0" borderId="88" xfId="2" applyFont="1" applyBorder="1" applyAlignment="1">
      <alignment horizontal="left" vertical="center" wrapText="1"/>
    </xf>
    <xf numFmtId="0" fontId="35" fillId="0" borderId="88" xfId="2" applyFont="1" applyBorder="1" applyAlignment="1">
      <alignment horizontal="center" vertical="center" wrapText="1"/>
    </xf>
    <xf numFmtId="0" fontId="35" fillId="0" borderId="88" xfId="2" applyFont="1" applyBorder="1" applyAlignment="1">
      <alignment horizontal="left" vertical="center" wrapText="1"/>
    </xf>
    <xf numFmtId="0" fontId="59" fillId="0" borderId="89" xfId="2" applyFont="1" applyBorder="1" applyAlignment="1">
      <alignment horizontal="left" vertical="center" wrapText="1"/>
    </xf>
    <xf numFmtId="0" fontId="43" fillId="0" borderId="90" xfId="2" applyFont="1" applyBorder="1" applyAlignment="1">
      <alignment horizontal="center" vertical="center" wrapText="1"/>
    </xf>
    <xf numFmtId="0" fontId="59" fillId="0" borderId="90" xfId="2" applyFont="1" applyBorder="1" applyAlignment="1">
      <alignment horizontal="center" vertical="center"/>
    </xf>
    <xf numFmtId="0" fontId="62" fillId="0" borderId="91" xfId="2" applyFont="1" applyBorder="1" applyAlignment="1">
      <alignment horizontal="center" vertical="center" wrapText="1"/>
    </xf>
    <xf numFmtId="0" fontId="58" fillId="0" borderId="88" xfId="2" applyFont="1" applyBorder="1" applyAlignment="1">
      <alignment horizontal="center" vertical="center" wrapText="1"/>
    </xf>
    <xf numFmtId="0" fontId="62" fillId="5" borderId="88" xfId="2" applyFont="1" applyFill="1" applyBorder="1" applyAlignment="1">
      <alignment horizontal="center" vertical="center" wrapText="1"/>
    </xf>
    <xf numFmtId="0" fontId="60" fillId="0" borderId="88" xfId="2" applyFont="1" applyBorder="1" applyAlignment="1">
      <alignment horizontal="center" vertical="center" wrapText="1"/>
    </xf>
    <xf numFmtId="0" fontId="60" fillId="0" borderId="88" xfId="2" applyFont="1" applyBorder="1" applyAlignment="1">
      <alignment horizontal="center" vertical="top" wrapText="1"/>
    </xf>
    <xf numFmtId="0" fontId="61" fillId="0" borderId="88" xfId="2" applyFont="1" applyBorder="1" applyAlignment="1">
      <alignment horizontal="center" vertical="top" wrapText="1"/>
    </xf>
    <xf numFmtId="0" fontId="58" fillId="2" borderId="88" xfId="2" applyFont="1" applyFill="1" applyBorder="1" applyAlignment="1">
      <alignment horizontal="center" vertical="top"/>
    </xf>
    <xf numFmtId="0" fontId="43" fillId="11" borderId="88" xfId="2" applyFont="1" applyFill="1" applyBorder="1" applyAlignment="1">
      <alignment horizontal="center" vertical="top" wrapText="1"/>
    </xf>
    <xf numFmtId="0" fontId="35" fillId="0" borderId="94" xfId="2" applyFont="1" applyBorder="1" applyAlignment="1">
      <alignment horizontal="center" vertical="top" wrapText="1"/>
    </xf>
    <xf numFmtId="0" fontId="42" fillId="0" borderId="106" xfId="2" applyFont="1" applyBorder="1" applyAlignment="1">
      <alignment horizontal="center" vertical="top"/>
    </xf>
    <xf numFmtId="0" fontId="55" fillId="0" borderId="95" xfId="2" applyFont="1" applyBorder="1" applyAlignment="1">
      <alignment horizontal="left" vertical="center" wrapText="1"/>
    </xf>
    <xf numFmtId="0" fontId="57" fillId="0" borderId="94" xfId="2" applyFont="1" applyBorder="1" applyAlignment="1">
      <alignment horizontal="center" vertical="center" wrapText="1"/>
    </xf>
    <xf numFmtId="0" fontId="42" fillId="0" borderId="93" xfId="2" applyFont="1" applyBorder="1" applyAlignment="1">
      <alignment horizontal="center"/>
    </xf>
    <xf numFmtId="14" fontId="42" fillId="0" borderId="95" xfId="2" applyNumberFormat="1" applyFont="1" applyBorder="1" applyAlignment="1">
      <alignment horizontal="center" vertical="center"/>
    </xf>
    <xf numFmtId="0" fontId="42" fillId="0" borderId="88" xfId="2" applyFont="1" applyBorder="1" applyAlignment="1">
      <alignment horizontal="left" vertical="center" wrapText="1"/>
    </xf>
    <xf numFmtId="0" fontId="42" fillId="0" borderId="88" xfId="2" applyFont="1" applyBorder="1" applyAlignment="1">
      <alignment horizontal="center" vertical="center" wrapText="1"/>
    </xf>
    <xf numFmtId="0" fontId="42" fillId="0" borderId="92" xfId="2" applyFont="1" applyBorder="1" applyAlignment="1">
      <alignment horizontal="center" vertical="center" wrapText="1"/>
    </xf>
    <xf numFmtId="0" fontId="42" fillId="0" borderId="93" xfId="2" applyFont="1" applyBorder="1"/>
    <xf numFmtId="0" fontId="42" fillId="0" borderId="95" xfId="2" applyFont="1" applyBorder="1" applyAlignment="1">
      <alignment horizontal="center" vertical="center" wrapText="1"/>
    </xf>
    <xf numFmtId="0" fontId="43" fillId="0" borderId="94" xfId="2" applyFont="1" applyBorder="1" applyAlignment="1">
      <alignment horizontal="center" vertical="center" wrapText="1"/>
    </xf>
    <xf numFmtId="0" fontId="51" fillId="0" borderId="99" xfId="2" applyFont="1" applyBorder="1" applyAlignment="1">
      <alignment horizontal="center" vertical="top" wrapText="1"/>
    </xf>
    <xf numFmtId="0" fontId="44" fillId="0" borderId="99" xfId="2" applyFont="1" applyBorder="1" applyAlignment="1">
      <alignment horizontal="center" vertical="top" wrapText="1"/>
    </xf>
    <xf numFmtId="0" fontId="44" fillId="0" borderId="97" xfId="2" applyFont="1" applyBorder="1" applyAlignment="1">
      <alignment horizontal="center" vertical="top" wrapText="1"/>
    </xf>
    <xf numFmtId="0" fontId="44" fillId="0" borderId="22" xfId="2" applyFont="1" applyBorder="1" applyAlignment="1">
      <alignment horizontal="center" vertical="center" wrapText="1"/>
    </xf>
    <xf numFmtId="0" fontId="47" fillId="3" borderId="97" xfId="2" applyFont="1" applyFill="1" applyBorder="1" applyAlignment="1">
      <alignment horizontal="center" vertical="top"/>
    </xf>
    <xf numFmtId="0" fontId="53" fillId="0" borderId="97" xfId="2" applyFont="1" applyBorder="1" applyAlignment="1">
      <alignment horizontal="center" vertical="top" wrapText="1"/>
    </xf>
    <xf numFmtId="0" fontId="47" fillId="0" borderId="97" xfId="2" applyFont="1" applyBorder="1" applyAlignment="1">
      <alignment horizontal="center" vertical="top"/>
    </xf>
    <xf numFmtId="0" fontId="35" fillId="0" borderId="103" xfId="2" applyFont="1" applyBorder="1" applyAlignment="1">
      <alignment horizontal="center" vertical="top" wrapText="1"/>
    </xf>
    <xf numFmtId="0" fontId="48" fillId="0" borderId="99" xfId="2" applyFont="1" applyBorder="1" applyAlignment="1">
      <alignment horizontal="center" vertical="top"/>
    </xf>
    <xf numFmtId="0" fontId="51" fillId="0" borderId="32" xfId="2" applyFont="1" applyBorder="1" applyAlignment="1">
      <alignment horizontal="center" vertical="top" wrapText="1"/>
    </xf>
    <xf numFmtId="0" fontId="44" fillId="0" borderId="32" xfId="2" applyFont="1" applyBorder="1" applyAlignment="1">
      <alignment horizontal="center" vertical="top" wrapText="1"/>
    </xf>
    <xf numFmtId="0" fontId="44" fillId="0" borderId="30" xfId="2" applyFont="1" applyBorder="1" applyAlignment="1">
      <alignment horizontal="center" vertical="top" wrapText="1"/>
    </xf>
    <xf numFmtId="0" fontId="45" fillId="0" borderId="30" xfId="2" applyFont="1" applyBorder="1"/>
    <xf numFmtId="0" fontId="4" fillId="0" borderId="30" xfId="2" applyFont="1" applyBorder="1" applyAlignment="1">
      <alignment vertical="top"/>
    </xf>
    <xf numFmtId="0" fontId="53" fillId="0" borderId="30" xfId="2" applyFont="1" applyBorder="1" applyAlignment="1">
      <alignment horizontal="center" vertical="top" wrapText="1"/>
    </xf>
    <xf numFmtId="0" fontId="47" fillId="0" borderId="30" xfId="2" applyFont="1" applyBorder="1" applyAlignment="1">
      <alignment horizontal="center" vertical="top"/>
    </xf>
    <xf numFmtId="0" fontId="48" fillId="0" borderId="32" xfId="2" applyFont="1" applyBorder="1" applyAlignment="1">
      <alignment horizontal="center" vertical="top"/>
    </xf>
    <xf numFmtId="0" fontId="52" fillId="7" borderId="22" xfId="2" applyFont="1" applyFill="1" applyBorder="1" applyAlignment="1">
      <alignment horizontal="center" vertical="top" wrapText="1"/>
    </xf>
    <xf numFmtId="0" fontId="51" fillId="0" borderId="95" xfId="2" applyFont="1" applyBorder="1" applyAlignment="1">
      <alignment horizontal="center" vertical="top" wrapText="1"/>
    </xf>
    <xf numFmtId="0" fontId="45" fillId="0" borderId="88" xfId="2" applyFont="1" applyBorder="1"/>
    <xf numFmtId="0" fontId="44" fillId="0" borderId="95" xfId="2" applyFont="1" applyBorder="1" applyAlignment="1">
      <alignment horizontal="center" vertical="top" wrapText="1"/>
    </xf>
    <xf numFmtId="0" fontId="44" fillId="0" borderId="88" xfId="2" applyFont="1" applyBorder="1" applyAlignment="1">
      <alignment horizontal="center" vertical="top" wrapText="1"/>
    </xf>
    <xf numFmtId="0" fontId="45" fillId="0" borderId="88" xfId="2" applyFont="1" applyBorder="1"/>
    <xf numFmtId="0" fontId="4" fillId="0" borderId="88" xfId="2" applyFont="1" applyBorder="1" applyAlignment="1">
      <alignment vertical="top"/>
    </xf>
    <xf numFmtId="0" fontId="4" fillId="0" borderId="33" xfId="2" applyFont="1" applyBorder="1" applyAlignment="1">
      <alignment vertical="top"/>
    </xf>
    <xf numFmtId="0" fontId="4" fillId="0" borderId="43" xfId="2" applyFont="1" applyBorder="1" applyAlignment="1">
      <alignment vertical="top"/>
    </xf>
    <xf numFmtId="0" fontId="32" fillId="3" borderId="4" xfId="2" applyFont="1" applyFill="1" applyBorder="1" applyAlignment="1">
      <alignment horizontal="center" vertical="center"/>
    </xf>
    <xf numFmtId="0" fontId="40" fillId="3" borderId="4" xfId="2" applyFont="1" applyFill="1" applyBorder="1" applyAlignment="1">
      <alignment horizontal="center" vertical="center"/>
    </xf>
    <xf numFmtId="0" fontId="33" fillId="3" borderId="26" xfId="2" applyFont="1" applyFill="1" applyBorder="1" applyAlignment="1">
      <alignment horizontal="center" vertical="center"/>
    </xf>
    <xf numFmtId="0" fontId="33" fillId="3" borderId="8" xfId="2" applyFont="1" applyFill="1" applyBorder="1" applyAlignment="1">
      <alignment horizontal="center" vertical="center"/>
    </xf>
    <xf numFmtId="0" fontId="39" fillId="0" borderId="15" xfId="2" applyFont="1"/>
    <xf numFmtId="0" fontId="63" fillId="0" borderId="15" xfId="2" applyFont="1"/>
    <xf numFmtId="49" fontId="47" fillId="3" borderId="8" xfId="2" applyNumberFormat="1" applyFont="1" applyFill="1" applyBorder="1" applyAlignment="1">
      <alignment horizontal="center" vertical="center"/>
    </xf>
    <xf numFmtId="164" fontId="47" fillId="3" borderId="8" xfId="2" applyNumberFormat="1" applyFont="1" applyFill="1" applyBorder="1" applyAlignment="1">
      <alignment horizontal="center" vertical="center"/>
    </xf>
    <xf numFmtId="0" fontId="32" fillId="3" borderId="14" xfId="2" applyFont="1" applyFill="1" applyBorder="1" applyAlignment="1">
      <alignment horizontal="left" vertical="center"/>
    </xf>
    <xf numFmtId="0" fontId="32" fillId="3" borderId="15" xfId="2" applyFont="1" applyFill="1" applyAlignment="1">
      <alignment horizontal="center" vertical="center"/>
    </xf>
    <xf numFmtId="14" fontId="32" fillId="3" borderId="15" xfId="2" applyNumberFormat="1" applyFont="1" applyFill="1" applyAlignment="1">
      <alignment horizontal="center" vertical="center"/>
    </xf>
    <xf numFmtId="0" fontId="32" fillId="3" borderId="56" xfId="2" applyFont="1" applyFill="1" applyBorder="1" applyAlignment="1">
      <alignment horizontal="center" vertical="center"/>
    </xf>
    <xf numFmtId="0" fontId="33" fillId="4" borderId="16" xfId="2" applyFont="1" applyFill="1" applyBorder="1" applyAlignment="1">
      <alignment horizontal="center" vertical="center" wrapText="1"/>
    </xf>
    <xf numFmtId="14" fontId="36" fillId="3" borderId="17" xfId="2" applyNumberFormat="1" applyFont="1" applyFill="1" applyBorder="1" applyAlignment="1">
      <alignment vertical="center"/>
    </xf>
    <xf numFmtId="0" fontId="32" fillId="3" borderId="15" xfId="2" applyFont="1" applyFill="1" applyAlignment="1">
      <alignment vertical="center"/>
    </xf>
    <xf numFmtId="0" fontId="32" fillId="3" borderId="15" xfId="2" applyFont="1" applyFill="1" applyAlignment="1">
      <alignment horizontal="left" vertical="center"/>
    </xf>
    <xf numFmtId="0" fontId="33" fillId="4" borderId="16" xfId="2" applyFont="1" applyFill="1" applyBorder="1" applyAlignment="1">
      <alignment horizontal="center" vertical="center"/>
    </xf>
    <xf numFmtId="0" fontId="33" fillId="3" borderId="16" xfId="2" applyFont="1" applyFill="1" applyBorder="1" applyAlignment="1">
      <alignment horizontal="center" vertical="center"/>
    </xf>
    <xf numFmtId="0" fontId="39" fillId="0" borderId="15" xfId="2" applyFont="1" applyAlignment="1">
      <alignment horizontal="left" vertical="center"/>
    </xf>
    <xf numFmtId="0" fontId="32" fillId="0" borderId="15" xfId="2" applyFont="1" applyAlignment="1">
      <alignment horizontal="center" vertical="center"/>
    </xf>
    <xf numFmtId="0" fontId="35" fillId="3" borderId="16" xfId="2" applyFont="1" applyFill="1" applyBorder="1" applyAlignment="1">
      <alignment horizontal="left" vertical="center" wrapText="1"/>
    </xf>
    <xf numFmtId="0" fontId="36" fillId="3" borderId="15" xfId="2" applyFont="1" applyFill="1" applyAlignment="1">
      <alignment horizontal="left" vertical="center" wrapText="1"/>
    </xf>
    <xf numFmtId="0" fontId="32" fillId="3" borderId="14" xfId="2" applyFont="1" applyFill="1" applyBorder="1" applyAlignment="1">
      <alignment horizontal="center" vertical="center"/>
    </xf>
    <xf numFmtId="0" fontId="32" fillId="3" borderId="28" xfId="2" applyFont="1" applyFill="1" applyBorder="1" applyAlignment="1">
      <alignment horizontal="center" vertical="center"/>
    </xf>
    <xf numFmtId="14" fontId="32" fillId="3" borderId="28" xfId="2" applyNumberFormat="1" applyFont="1" applyFill="1" applyBorder="1" applyAlignment="1">
      <alignment horizontal="center" vertical="center"/>
    </xf>
    <xf numFmtId="0" fontId="32" fillId="3" borderId="59" xfId="2" applyFont="1" applyFill="1" applyBorder="1" applyAlignment="1">
      <alignment horizontal="center" vertical="center"/>
    </xf>
    <xf numFmtId="0" fontId="32" fillId="9" borderId="20" xfId="2" applyFont="1" applyFill="1" applyBorder="1" applyAlignment="1">
      <alignment horizontal="center"/>
    </xf>
    <xf numFmtId="0" fontId="32" fillId="0" borderId="15" xfId="2" applyFont="1" applyAlignment="1">
      <alignment horizontal="center"/>
    </xf>
    <xf numFmtId="0" fontId="32" fillId="9" borderId="4" xfId="2" applyFont="1" applyFill="1" applyBorder="1" applyAlignment="1">
      <alignment horizontal="center" vertical="center"/>
    </xf>
    <xf numFmtId="0" fontId="32" fillId="9" borderId="21" xfId="2" applyFont="1" applyFill="1" applyBorder="1" applyAlignment="1">
      <alignment horizontal="center" vertical="center" wrapText="1"/>
    </xf>
    <xf numFmtId="0" fontId="32" fillId="9" borderId="23" xfId="2" applyFont="1" applyFill="1" applyBorder="1" applyAlignment="1">
      <alignment horizontal="center" vertical="center" wrapText="1"/>
    </xf>
    <xf numFmtId="0" fontId="32" fillId="10" borderId="24" xfId="2" applyFont="1" applyFill="1" applyBorder="1" applyAlignment="1">
      <alignment horizontal="center"/>
    </xf>
    <xf numFmtId="0" fontId="32" fillId="10" borderId="25" xfId="2" applyFont="1" applyFill="1" applyBorder="1" applyAlignment="1">
      <alignment horizontal="center"/>
    </xf>
    <xf numFmtId="0" fontId="32" fillId="9" borderId="26" xfId="2" applyFont="1" applyFill="1" applyBorder="1" applyAlignment="1">
      <alignment horizontal="center"/>
    </xf>
    <xf numFmtId="0" fontId="63" fillId="10" borderId="15" xfId="2" applyFont="1" applyFill="1"/>
    <xf numFmtId="0" fontId="32" fillId="0" borderId="15" xfId="2" applyFont="1"/>
    <xf numFmtId="0" fontId="32" fillId="9" borderId="27" xfId="2" applyFont="1" applyFill="1" applyBorder="1" applyAlignment="1">
      <alignment horizontal="center"/>
    </xf>
    <xf numFmtId="0" fontId="32" fillId="9" borderId="22" xfId="2" applyFont="1" applyFill="1" applyBorder="1" applyAlignment="1">
      <alignment horizontal="center" vertical="center"/>
    </xf>
    <xf numFmtId="0" fontId="32" fillId="9" borderId="30" xfId="2" applyFont="1" applyFill="1" applyBorder="1" applyAlignment="1">
      <alignment horizontal="center" vertical="center" wrapText="1"/>
    </xf>
    <xf numFmtId="0" fontId="32" fillId="9" borderId="30" xfId="2" applyFont="1" applyFill="1" applyBorder="1" applyAlignment="1">
      <alignment horizontal="center" vertical="center" wrapText="1"/>
    </xf>
    <xf numFmtId="0" fontId="32" fillId="9" borderId="25" xfId="2" applyFont="1" applyFill="1" applyBorder="1" applyAlignment="1">
      <alignment horizontal="center" vertical="center" wrapText="1"/>
    </xf>
    <xf numFmtId="0" fontId="32" fillId="0" borderId="15" xfId="2" applyFont="1" applyAlignment="1">
      <alignment horizontal="center" vertical="center" wrapText="1"/>
    </xf>
    <xf numFmtId="0" fontId="32" fillId="9" borderId="32" xfId="2" applyFont="1" applyFill="1" applyBorder="1" applyAlignment="1">
      <alignment horizontal="center" vertical="center" wrapText="1"/>
    </xf>
    <xf numFmtId="0" fontId="32" fillId="9" borderId="30" xfId="2" applyFont="1" applyFill="1" applyBorder="1" applyAlignment="1">
      <alignment horizontal="center" vertical="center"/>
    </xf>
    <xf numFmtId="0" fontId="33" fillId="9" borderId="33" xfId="2" applyFont="1" applyFill="1" applyBorder="1" applyAlignment="1">
      <alignment horizontal="center" vertical="center" wrapText="1"/>
    </xf>
    <xf numFmtId="0" fontId="32" fillId="9" borderId="33" xfId="2" applyFont="1" applyFill="1" applyBorder="1" applyAlignment="1">
      <alignment horizontal="center" vertical="center" wrapText="1"/>
    </xf>
    <xf numFmtId="0" fontId="4" fillId="10" borderId="33" xfId="2" applyFont="1" applyFill="1" applyBorder="1" applyAlignment="1">
      <alignment vertical="center"/>
    </xf>
    <xf numFmtId="0" fontId="32" fillId="9" borderId="8" xfId="2" applyFont="1" applyFill="1" applyBorder="1" applyAlignment="1">
      <alignment horizontal="center" vertical="center" wrapText="1"/>
    </xf>
    <xf numFmtId="0" fontId="32" fillId="9" borderId="34" xfId="2" applyFont="1" applyFill="1" applyBorder="1" applyAlignment="1">
      <alignment horizontal="center" vertical="center" wrapText="1"/>
    </xf>
    <xf numFmtId="0" fontId="32" fillId="9" borderId="42" xfId="2" applyFont="1" applyFill="1" applyBorder="1" applyAlignment="1">
      <alignment horizontal="center" vertical="center" wrapText="1"/>
    </xf>
    <xf numFmtId="0" fontId="34" fillId="0" borderId="38" xfId="2" applyFont="1" applyBorder="1" applyAlignment="1">
      <alignment horizontal="center" vertical="top" wrapText="1"/>
    </xf>
    <xf numFmtId="0" fontId="35" fillId="0" borderId="113" xfId="2" applyFont="1" applyBorder="1" applyAlignment="1">
      <alignment horizontal="center" vertical="top" wrapText="1"/>
    </xf>
    <xf numFmtId="0" fontId="32" fillId="0" borderId="57" xfId="2" applyFont="1" applyBorder="1" applyAlignment="1">
      <alignment horizontal="center" vertical="top" wrapText="1"/>
    </xf>
    <xf numFmtId="0" fontId="39" fillId="0" borderId="15" xfId="2" applyFont="1" applyAlignment="1">
      <alignment horizontal="center"/>
    </xf>
    <xf numFmtId="14" fontId="39" fillId="0" borderId="21" xfId="2" applyNumberFormat="1" applyFont="1" applyBorder="1" applyAlignment="1">
      <alignment horizontal="center" vertical="center"/>
    </xf>
    <xf numFmtId="0" fontId="39" fillId="0" borderId="22" xfId="2" applyFont="1" applyBorder="1" applyAlignment="1">
      <alignment horizontal="center" vertical="center" wrapText="1"/>
    </xf>
    <xf numFmtId="0" fontId="39" fillId="0" borderId="23" xfId="2" applyFont="1" applyBorder="1" applyAlignment="1">
      <alignment horizontal="center" vertical="center" wrapText="1"/>
    </xf>
    <xf numFmtId="0" fontId="39" fillId="0" borderId="21" xfId="2" applyFont="1" applyBorder="1" applyAlignment="1">
      <alignment horizontal="center" vertical="center" wrapText="1"/>
    </xf>
    <xf numFmtId="49" fontId="39" fillId="0" borderId="23" xfId="2" applyNumberFormat="1" applyFont="1" applyBorder="1" applyAlignment="1">
      <alignment horizontal="center" vertical="center" wrapText="1"/>
    </xf>
    <xf numFmtId="0" fontId="34" fillId="0" borderId="13" xfId="2" applyFont="1" applyBorder="1" applyAlignment="1">
      <alignment horizontal="center" vertical="top" wrapText="1"/>
    </xf>
    <xf numFmtId="0" fontId="4" fillId="0" borderId="10" xfId="2" applyFont="1" applyBorder="1"/>
    <xf numFmtId="0" fontId="4" fillId="0" borderId="31" xfId="2" applyFont="1" applyBorder="1" applyAlignment="1">
      <alignment vertical="center"/>
    </xf>
    <xf numFmtId="0" fontId="32" fillId="0" borderId="15" xfId="2" applyFont="1" applyAlignment="1">
      <alignment horizontal="left" vertical="center" wrapText="1"/>
    </xf>
    <xf numFmtId="0" fontId="35" fillId="0" borderId="22" xfId="2" applyFont="1" applyBorder="1" applyAlignment="1">
      <alignment horizontal="justify" vertical="center" wrapText="1"/>
    </xf>
    <xf numFmtId="0" fontId="39" fillId="0" borderId="37" xfId="2" applyFont="1" applyBorder="1" applyAlignment="1">
      <alignment horizontal="center" vertical="center" wrapText="1"/>
    </xf>
    <xf numFmtId="0" fontId="39" fillId="0" borderId="50" xfId="2" applyFont="1" applyBorder="1" applyAlignment="1">
      <alignment horizontal="center" vertical="center" wrapText="1"/>
    </xf>
    <xf numFmtId="0" fontId="4" fillId="0" borderId="30" xfId="2" applyFont="1" applyBorder="1" applyAlignment="1">
      <alignment horizontal="justify" vertical="center"/>
    </xf>
    <xf numFmtId="0" fontId="4" fillId="0" borderId="33" xfId="2" applyFont="1" applyBorder="1" applyAlignment="1">
      <alignment horizontal="justify" vertical="center"/>
    </xf>
    <xf numFmtId="0" fontId="4" fillId="0" borderId="30" xfId="2" applyFont="1" applyBorder="1" applyAlignment="1">
      <alignment horizontal="center"/>
    </xf>
    <xf numFmtId="0" fontId="4" fillId="0" borderId="33" xfId="2" applyFont="1" applyBorder="1" applyAlignment="1">
      <alignment horizontal="center"/>
    </xf>
    <xf numFmtId="0" fontId="34" fillId="0" borderId="32" xfId="2" applyFont="1" applyBorder="1" applyAlignment="1">
      <alignment horizontal="center" vertical="top" wrapText="1"/>
    </xf>
    <xf numFmtId="0" fontId="35" fillId="0" borderId="31" xfId="2" applyFont="1" applyBorder="1" applyAlignment="1">
      <alignment horizontal="left" vertical="center" wrapText="1"/>
    </xf>
    <xf numFmtId="14" fontId="39" fillId="0" borderId="50" xfId="2" applyNumberFormat="1" applyFont="1" applyBorder="1" applyAlignment="1">
      <alignment horizontal="center" vertical="center"/>
    </xf>
    <xf numFmtId="0" fontId="39" fillId="0" borderId="51" xfId="2" applyFont="1" applyBorder="1" applyAlignment="1">
      <alignment horizontal="center" vertical="center" wrapText="1"/>
    </xf>
    <xf numFmtId="0" fontId="35" fillId="0" borderId="23" xfId="2" applyFont="1" applyBorder="1" applyAlignment="1">
      <alignment horizontal="left" vertical="center" wrapText="1"/>
    </xf>
    <xf numFmtId="0" fontId="35" fillId="0" borderId="22" xfId="2" applyFont="1" applyBorder="1" applyAlignment="1">
      <alignment horizontal="center" vertical="center" wrapText="1"/>
    </xf>
    <xf numFmtId="0" fontId="39" fillId="0" borderId="50" xfId="2" applyFont="1" applyBorder="1" applyAlignment="1">
      <alignment horizontal="center" vertical="center" wrapText="1"/>
    </xf>
    <xf numFmtId="0" fontId="35" fillId="0" borderId="30" xfId="2" applyFont="1" applyBorder="1" applyAlignment="1">
      <alignment horizontal="center" vertical="center" wrapText="1"/>
    </xf>
    <xf numFmtId="0" fontId="39" fillId="0" borderId="32" xfId="2" applyFont="1" applyBorder="1" applyAlignment="1">
      <alignment horizontal="center" vertical="center" wrapText="1"/>
    </xf>
    <xf numFmtId="0" fontId="35" fillId="0" borderId="33" xfId="2" applyFont="1" applyBorder="1" applyAlignment="1">
      <alignment horizontal="center" vertical="center" wrapText="1"/>
    </xf>
    <xf numFmtId="0" fontId="39" fillId="0" borderId="48" xfId="2" applyFont="1" applyBorder="1" applyAlignment="1">
      <alignment horizontal="center" vertical="center" wrapText="1"/>
    </xf>
    <xf numFmtId="0" fontId="34" fillId="0" borderId="48" xfId="2" applyFont="1" applyBorder="1" applyAlignment="1">
      <alignment horizontal="center" vertical="top" wrapText="1"/>
    </xf>
    <xf numFmtId="0" fontId="4" fillId="0" borderId="44" xfId="2" applyFont="1" applyBorder="1" applyAlignment="1">
      <alignment vertical="center"/>
    </xf>
    <xf numFmtId="0" fontId="50" fillId="3" borderId="16" xfId="2" applyFont="1" applyFill="1" applyBorder="1" applyAlignment="1">
      <alignment horizontal="left" vertical="center" wrapText="1"/>
    </xf>
    <xf numFmtId="0" fontId="44" fillId="4" borderId="20" xfId="2" applyFont="1" applyFill="1" applyBorder="1" applyAlignment="1">
      <alignment horizontal="center"/>
    </xf>
    <xf numFmtId="0" fontId="45" fillId="0" borderId="54" xfId="2" applyFont="1" applyBorder="1"/>
    <xf numFmtId="0" fontId="45" fillId="0" borderId="7" xfId="2" applyFont="1" applyBorder="1"/>
    <xf numFmtId="0" fontId="44" fillId="4" borderId="4" xfId="2" applyFont="1" applyFill="1" applyBorder="1" applyAlignment="1">
      <alignment horizontal="center" vertical="center"/>
    </xf>
    <xf numFmtId="0" fontId="44" fillId="4" borderId="21" xfId="2" applyFont="1" applyFill="1" applyBorder="1" applyAlignment="1">
      <alignment horizontal="center" vertical="center" wrapText="1"/>
    </xf>
    <xf numFmtId="0" fontId="44" fillId="4" borderId="22" xfId="2" applyFont="1" applyFill="1" applyBorder="1" applyAlignment="1">
      <alignment horizontal="center" vertical="center" wrapText="1"/>
    </xf>
    <xf numFmtId="0" fontId="44" fillId="4" borderId="23" xfId="2" applyFont="1" applyFill="1" applyBorder="1" applyAlignment="1">
      <alignment horizontal="center" vertical="center" wrapText="1"/>
    </xf>
    <xf numFmtId="0" fontId="44" fillId="4" borderId="24" xfId="2" applyFont="1" applyFill="1" applyBorder="1" applyAlignment="1">
      <alignment horizontal="center"/>
    </xf>
    <xf numFmtId="0" fontId="44" fillId="4" borderId="25" xfId="2" applyFont="1" applyFill="1" applyBorder="1" applyAlignment="1">
      <alignment horizontal="center"/>
    </xf>
    <xf numFmtId="0" fontId="44" fillId="4" borderId="26" xfId="2" applyFont="1" applyFill="1" applyBorder="1" applyAlignment="1">
      <alignment horizontal="center"/>
    </xf>
    <xf numFmtId="0" fontId="45" fillId="0" borderId="9" xfId="2" applyFont="1" applyBorder="1"/>
    <xf numFmtId="0" fontId="23" fillId="0" borderId="15" xfId="2"/>
    <xf numFmtId="0" fontId="44" fillId="4" borderId="27" xfId="2" applyFont="1" applyFill="1" applyBorder="1" applyAlignment="1">
      <alignment horizontal="center"/>
    </xf>
    <xf numFmtId="0" fontId="45" fillId="0" borderId="28" xfId="2" applyFont="1" applyBorder="1"/>
    <xf numFmtId="0" fontId="45" fillId="0" borderId="29" xfId="2" applyFont="1" applyBorder="1"/>
    <xf numFmtId="0" fontId="44" fillId="4" borderId="22" xfId="2" applyFont="1" applyFill="1" applyBorder="1" applyAlignment="1">
      <alignment horizontal="center" vertical="center"/>
    </xf>
    <xf numFmtId="0" fontId="44" fillId="4" borderId="30" xfId="2" applyFont="1" applyFill="1" applyBorder="1" applyAlignment="1">
      <alignment horizontal="center" vertical="center" wrapText="1"/>
    </xf>
    <xf numFmtId="0" fontId="44" fillId="4" borderId="30" xfId="2" applyFont="1" applyFill="1" applyBorder="1" applyAlignment="1">
      <alignment horizontal="center" vertical="center" wrapText="1"/>
    </xf>
    <xf numFmtId="0" fontId="44" fillId="4" borderId="25" xfId="2" applyFont="1" applyFill="1" applyBorder="1" applyAlignment="1">
      <alignment horizontal="center" vertical="center" wrapText="1"/>
    </xf>
    <xf numFmtId="0" fontId="44" fillId="4" borderId="32" xfId="2" applyFont="1" applyFill="1" applyBorder="1" applyAlignment="1">
      <alignment horizontal="center" vertical="center" wrapText="1"/>
    </xf>
    <xf numFmtId="0" fontId="44" fillId="4" borderId="30" xfId="2" applyFont="1" applyFill="1" applyBorder="1" applyAlignment="1">
      <alignment horizontal="center" vertical="center"/>
    </xf>
    <xf numFmtId="0" fontId="47" fillId="4" borderId="33" xfId="2" applyFont="1" applyFill="1" applyBorder="1" applyAlignment="1">
      <alignment horizontal="center" vertical="center" wrapText="1"/>
    </xf>
    <xf numFmtId="0" fontId="44" fillId="4" borderId="33" xfId="2" applyFont="1" applyFill="1" applyBorder="1" applyAlignment="1">
      <alignment horizontal="center" vertical="center" wrapText="1"/>
    </xf>
    <xf numFmtId="0" fontId="44" fillId="4" borderId="8" xfId="2" applyFont="1" applyFill="1" applyBorder="1" applyAlignment="1">
      <alignment horizontal="center" vertical="center" wrapText="1"/>
    </xf>
    <xf numFmtId="0" fontId="44" fillId="4" borderId="34" xfId="2" applyFont="1" applyFill="1" applyBorder="1" applyAlignment="1">
      <alignment horizontal="center" vertical="center" wrapText="1"/>
    </xf>
    <xf numFmtId="0" fontId="44" fillId="4" borderId="42" xfId="2" applyFont="1" applyFill="1" applyBorder="1" applyAlignment="1">
      <alignment horizontal="center" vertical="center" wrapText="1"/>
    </xf>
    <xf numFmtId="0" fontId="50" fillId="0" borderId="5" xfId="2" applyFont="1" applyBorder="1" applyAlignment="1">
      <alignment vertical="center" wrapText="1"/>
    </xf>
    <xf numFmtId="0" fontId="50" fillId="0" borderId="114" xfId="2" applyFont="1" applyBorder="1" applyAlignment="1">
      <alignment vertical="center" wrapText="1"/>
    </xf>
    <xf numFmtId="0" fontId="53" fillId="0" borderId="22" xfId="2" applyFont="1" applyBorder="1" applyAlignment="1">
      <alignment horizontal="center" vertical="top" wrapText="1"/>
    </xf>
    <xf numFmtId="0" fontId="50" fillId="0" borderId="23" xfId="2" applyFont="1" applyBorder="1" applyAlignment="1">
      <alignment horizontal="center" vertical="top" wrapText="1"/>
    </xf>
    <xf numFmtId="0" fontId="50" fillId="6" borderId="22" xfId="2" applyFont="1" applyFill="1" applyBorder="1" applyAlignment="1">
      <alignment horizontal="left" vertical="center" wrapText="1"/>
    </xf>
    <xf numFmtId="0" fontId="43" fillId="0" borderId="21" xfId="2" applyFont="1" applyBorder="1" applyAlignment="1">
      <alignment horizontal="center" vertical="center" wrapText="1"/>
    </xf>
    <xf numFmtId="0" fontId="45" fillId="0" borderId="62" xfId="2" applyFont="1" applyBorder="1"/>
    <xf numFmtId="0" fontId="45" fillId="0" borderId="115" xfId="2" applyFont="1" applyBorder="1"/>
    <xf numFmtId="0" fontId="20" fillId="0" borderId="32" xfId="2" applyFont="1" applyBorder="1" applyAlignment="1">
      <alignment horizontal="center" vertical="center" wrapText="1"/>
    </xf>
    <xf numFmtId="0" fontId="45" fillId="0" borderId="31" xfId="2" applyFont="1" applyBorder="1" applyAlignment="1">
      <alignment vertical="center"/>
    </xf>
    <xf numFmtId="0" fontId="45" fillId="0" borderId="116" xfId="2" applyFont="1" applyBorder="1"/>
    <xf numFmtId="0" fontId="45" fillId="0" borderId="117" xfId="2" applyFont="1" applyBorder="1"/>
    <xf numFmtId="0" fontId="20" fillId="0" borderId="48" xfId="2" applyFont="1" applyBorder="1" applyAlignment="1">
      <alignment horizontal="center" vertical="center" wrapText="1"/>
    </xf>
    <xf numFmtId="0" fontId="45" fillId="0" borderId="42" xfId="2" applyFont="1" applyBorder="1" applyAlignment="1">
      <alignment vertical="center"/>
    </xf>
    <xf numFmtId="0" fontId="50" fillId="0" borderId="22" xfId="2" applyFont="1" applyBorder="1" applyAlignment="1">
      <alignment horizontal="center" vertical="top" wrapText="1"/>
    </xf>
    <xf numFmtId="0" fontId="50" fillId="0" borderId="22" xfId="2" applyFont="1" applyBorder="1" applyAlignment="1">
      <alignment horizontal="left" vertical="top" wrapText="1"/>
    </xf>
    <xf numFmtId="0" fontId="44" fillId="0" borderId="57" xfId="2" applyFont="1" applyBorder="1" applyAlignment="1">
      <alignment horizontal="center" vertical="top" wrapText="1"/>
    </xf>
    <xf numFmtId="14" fontId="17" fillId="0" borderId="118" xfId="2" applyNumberFormat="1" applyFont="1" applyBorder="1" applyAlignment="1" applyProtection="1">
      <alignment horizontal="center" vertical="center" wrapText="1"/>
      <protection locked="0"/>
    </xf>
    <xf numFmtId="0" fontId="24" fillId="0" borderId="113" xfId="2" applyFont="1" applyBorder="1" applyAlignment="1" applyProtection="1">
      <alignment horizontal="left" vertical="center" wrapText="1"/>
      <protection locked="0"/>
    </xf>
    <xf numFmtId="0" fontId="9" fillId="0" borderId="113" xfId="2" applyFont="1" applyBorder="1" applyAlignment="1" applyProtection="1">
      <alignment horizontal="center" vertical="center" wrapText="1"/>
      <protection locked="0"/>
    </xf>
    <xf numFmtId="0" fontId="9" fillId="0" borderId="119" xfId="2" applyFont="1" applyBorder="1" applyAlignment="1" applyProtection="1">
      <alignment horizontal="center" vertical="center" wrapText="1"/>
      <protection locked="0"/>
    </xf>
    <xf numFmtId="0" fontId="20" fillId="0" borderId="21" xfId="2" applyFont="1" applyBorder="1" applyAlignment="1">
      <alignment horizontal="center" vertical="center" wrapText="1"/>
    </xf>
    <xf numFmtId="0" fontId="45" fillId="0" borderId="10" xfId="2" applyFont="1" applyBorder="1"/>
    <xf numFmtId="0" fontId="45" fillId="0" borderId="30" xfId="2" applyFont="1" applyBorder="1" applyAlignment="1">
      <alignment horizontal="center" vertical="top"/>
    </xf>
    <xf numFmtId="14" fontId="17" fillId="0" borderId="120" xfId="2" applyNumberFormat="1" applyFont="1" applyBorder="1" applyAlignment="1" applyProtection="1">
      <alignment horizontal="center" vertical="center" wrapText="1"/>
      <protection locked="0"/>
    </xf>
    <xf numFmtId="0" fontId="17" fillId="0" borderId="113" xfId="2" applyFont="1" applyBorder="1" applyAlignment="1" applyProtection="1">
      <alignment horizontal="left" vertical="center" wrapText="1"/>
      <protection locked="0"/>
    </xf>
    <xf numFmtId="0" fontId="9" fillId="0" borderId="121" xfId="2" applyFont="1" applyBorder="1" applyAlignment="1" applyProtection="1">
      <alignment horizontal="center" vertical="center" wrapText="1"/>
      <protection locked="0"/>
    </xf>
    <xf numFmtId="14" fontId="17" fillId="0" borderId="122" xfId="2" applyNumberFormat="1" applyFont="1" applyBorder="1" applyAlignment="1" applyProtection="1">
      <alignment horizontal="center" vertical="center" wrapText="1"/>
      <protection locked="0"/>
    </xf>
    <xf numFmtId="0" fontId="17" fillId="0" borderId="123" xfId="2" applyFont="1" applyBorder="1" applyAlignment="1" applyProtection="1">
      <alignment horizontal="left" vertical="center" wrapText="1"/>
      <protection locked="0"/>
    </xf>
    <xf numFmtId="0" fontId="9" fillId="0" borderId="123" xfId="2" applyFont="1" applyBorder="1" applyAlignment="1" applyProtection="1">
      <alignment horizontal="center" vertical="center" wrapText="1"/>
      <protection locked="0"/>
    </xf>
    <xf numFmtId="0" fontId="9" fillId="0" borderId="124" xfId="2" applyFont="1" applyBorder="1" applyAlignment="1" applyProtection="1">
      <alignment horizontal="center" vertical="center" wrapText="1"/>
      <protection locked="0"/>
    </xf>
    <xf numFmtId="0" fontId="50" fillId="0" borderId="30" xfId="2" applyFont="1" applyBorder="1" applyAlignment="1">
      <alignment horizontal="center" vertical="top" wrapText="1"/>
    </xf>
    <xf numFmtId="0" fontId="50" fillId="0" borderId="33" xfId="2" applyFont="1" applyBorder="1" applyAlignment="1">
      <alignment horizontal="center" vertical="top" wrapText="1"/>
    </xf>
    <xf numFmtId="0" fontId="45" fillId="0" borderId="61" xfId="2" applyFont="1" applyBorder="1"/>
    <xf numFmtId="0" fontId="45" fillId="0" borderId="43" xfId="2" applyFont="1" applyBorder="1" applyAlignment="1">
      <alignment horizontal="center" vertical="top"/>
    </xf>
  </cellXfs>
  <cellStyles count="3">
    <cellStyle name="Normal" xfId="0" builtinId="0"/>
    <cellStyle name="Normal 2" xfId="1" xr:uid="{7DF41B1B-02E2-4203-B3D2-74CA8E14A741}"/>
    <cellStyle name="Normal 3" xfId="2" xr:uid="{4894847D-9FE8-4E9C-94D4-529A348A873D}"/>
  </cellStyles>
  <dxfs count="102">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183BC257-A55B-4D50-A5BD-058B00980E8E}"/>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49A62712-3091-4B4D-8C0E-42C8D42C821A}"/>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25BF5095-16CB-4CCD-9687-7EAFD5361C03}"/>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A20B20FD-BBB2-444D-AA7B-373AD9AA2B32}"/>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F93498A2-E778-46FD-B713-A855595D61B8}"/>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11708245-B6D1-4BAB-A9DF-3AAF561845B5}"/>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6447BF4E-C933-4A7F-B66A-971FB5A4BC7D}"/>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92E43133-5EA2-479E-A205-DE9C19F29681}"/>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Gesti&#243;n%20Ambiental.xlsx" TargetMode="External"/><Relationship Id="rId1" Type="http://schemas.openxmlformats.org/officeDocument/2006/relationships/externalLinkPath" Target="file:///C:\Users\cague\Downloads\Mapa%20de%20Riesgos%20de%20Corrupci&#243;n%202025%20Gesti&#243;n%20Ambiental.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Gesti&#243;n%20Jur&#237;dica.xlsx" TargetMode="External"/><Relationship Id="rId1" Type="http://schemas.openxmlformats.org/officeDocument/2006/relationships/externalLinkPath" Target="file:///C:\Users\cague\Downloads\Mapa%20de%20Riesgos%20de%20Corrupci&#243;n%202025%20Gesti&#243;n%20Jur&#237;dica.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20Gesti&#243;n%20Financiera.xlsx" TargetMode="External"/><Relationship Id="rId1" Type="http://schemas.openxmlformats.org/officeDocument/2006/relationships/externalLinkPath" Target="file:///C:\Users\cague\Downloads\Mapa%20de%20Riesgos%20de%20Corrupci&#243;n%202025%20%20Gesti&#243;n%20Financiera.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20Gesti&#243;n%20Contractual.xlsx" TargetMode="External"/><Relationship Id="rId1" Type="http://schemas.openxmlformats.org/officeDocument/2006/relationships/externalLinkPath" Target="file:///C:\Users\cague\Downloads\Mapa%20de%20Riesgos%20de%20Corrupci&#243;n%202025%20-%20Gesti&#243;n%20Contractu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Economato%20(1).xlsx" TargetMode="External"/><Relationship Id="rId1" Type="http://schemas.openxmlformats.org/officeDocument/2006/relationships/externalLinkPath" Target="file:///C:\Users\cague\Downloads\Mapa%20de%20Riesgos%20de%20Corrupci&#243;n%202025%20Economato%20(1).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Gesti&#243;n%20Documental.xlsx" TargetMode="External"/><Relationship Id="rId1" Type="http://schemas.openxmlformats.org/officeDocument/2006/relationships/externalLinkPath" Target="file:///C:\Users\cague\Downloads\Mapa%20de%20Riesgos%20de%20Corrupci&#243;n%202025%20Gesti&#243;n%20Documental.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Servicios%20Administrativos.xlsx" TargetMode="External"/><Relationship Id="rId1" Type="http://schemas.openxmlformats.org/officeDocument/2006/relationships/externalLinkPath" Target="file:///C:\Users\cague\Downloads\Mapa%20de%20Riesgos%20de%20Corrupci&#243;n%202025%20Servicios%20Administrativos.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Adecuaci&#243;n%20y%20Mantenimiento%20de%20Bienes.xlsx" TargetMode="External"/><Relationship Id="rId1" Type="http://schemas.openxmlformats.org/officeDocument/2006/relationships/externalLinkPath" Target="file:///C:\Users\cague\Downloads\Mapa%20de%20Riesgos%20de%20Corrupci&#243;n%202025%20Adecuaci&#243;n%20y%20Mantenimiento%20de%20Bien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Riesgo 1"/>
      <sheetName val="ENCUESTA DE IMPACTO R1"/>
      <sheetName val="Instructivo"/>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Instructivo"/>
      <sheetName val="Riesgo 1"/>
      <sheetName val="ENCUESTA DE IMPACTO R1"/>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Riesgo 1"/>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Instructivo"/>
      <sheetName val="Riesgo 1"/>
      <sheetName val="ENCUESTA DE IMPACTO R1"/>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Riesgo 1"/>
      <sheetName val="Instructivo"/>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Instructivo"/>
      <sheetName val="Riesgo 1"/>
      <sheetName val="ENCUESTA DE IMPACTO R1"/>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Instructivo"/>
      <sheetName val="Riesgo 1"/>
      <sheetName val="ENCUESTA DE IMPACTO R1"/>
      <sheetName val="Riesgo 2"/>
      <sheetName val="ENCUESTA DE IMPACTO R2"/>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 sheetId="2" refreshError="1"/>
      <sheetData sheetId="3" refreshError="1"/>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Instructivo"/>
      <sheetName val="Riesgo 1"/>
      <sheetName val="ENCUESTA DE IMPACTO R1"/>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sheetData sheetId="2"/>
      <sheetData sheetId="3"/>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heetViews>
  <sheetFormatPr baseColWidth="10" defaultColWidth="14.42578125" defaultRowHeight="15" customHeight="1"/>
  <cols>
    <col min="1" max="1" width="30.7109375" customWidth="1"/>
    <col min="2" max="2" width="23" customWidth="1"/>
    <col min="3" max="3" width="11.42578125" customWidth="1"/>
    <col min="4" max="4" width="31" customWidth="1"/>
    <col min="5" max="8" width="11.42578125" customWidth="1"/>
    <col min="9" max="9" width="68.5703125" customWidth="1"/>
    <col min="10" max="12" width="17.140625" customWidth="1"/>
    <col min="13" max="26" width="11.42578125" customWidth="1"/>
  </cols>
  <sheetData>
    <row r="2" spans="1:12" ht="15.75">
      <c r="A2" s="1" t="s">
        <v>0</v>
      </c>
      <c r="B2" s="1" t="s">
        <v>1</v>
      </c>
      <c r="D2" s="1" t="s">
        <v>2</v>
      </c>
      <c r="I2" s="2" t="s">
        <v>3</v>
      </c>
      <c r="J2" s="1" t="s">
        <v>4</v>
      </c>
      <c r="K2" s="1" t="s">
        <v>5</v>
      </c>
    </row>
    <row r="3" spans="1:12" ht="31.5">
      <c r="A3" s="1" t="s">
        <v>6</v>
      </c>
      <c r="B3" s="1" t="s">
        <v>7</v>
      </c>
      <c r="D3" s="1" t="s">
        <v>8</v>
      </c>
      <c r="E3" s="1" t="s">
        <v>7</v>
      </c>
      <c r="I3" s="3" t="s">
        <v>9</v>
      </c>
      <c r="J3" s="1" t="s">
        <v>10</v>
      </c>
      <c r="K3" s="1" t="s">
        <v>11</v>
      </c>
    </row>
    <row r="4" spans="1:12" ht="31.5">
      <c r="A4" s="1" t="s">
        <v>12</v>
      </c>
      <c r="B4" s="1" t="s">
        <v>13</v>
      </c>
      <c r="D4" s="1" t="s">
        <v>14</v>
      </c>
      <c r="E4" s="1" t="s">
        <v>15</v>
      </c>
      <c r="I4" s="4" t="s">
        <v>16</v>
      </c>
      <c r="J4" s="1" t="s">
        <v>17</v>
      </c>
      <c r="K4" s="1" t="s">
        <v>18</v>
      </c>
    </row>
    <row r="5" spans="1:12" ht="63">
      <c r="A5" s="1" t="s">
        <v>19</v>
      </c>
      <c r="B5" s="1" t="s">
        <v>20</v>
      </c>
      <c r="D5" s="1" t="s">
        <v>21</v>
      </c>
      <c r="E5" s="1" t="s">
        <v>22</v>
      </c>
      <c r="I5" s="3" t="s">
        <v>23</v>
      </c>
      <c r="J5" s="1" t="s">
        <v>24</v>
      </c>
      <c r="K5" s="1" t="s">
        <v>25</v>
      </c>
      <c r="L5" s="1" t="s">
        <v>26</v>
      </c>
    </row>
    <row r="6" spans="1:12" ht="31.5">
      <c r="A6" s="1" t="s">
        <v>27</v>
      </c>
      <c r="D6" s="1" t="s">
        <v>28</v>
      </c>
      <c r="E6" s="1" t="s">
        <v>7</v>
      </c>
      <c r="I6" s="3" t="s">
        <v>29</v>
      </c>
      <c r="J6" s="1" t="s">
        <v>30</v>
      </c>
      <c r="K6" s="1" t="s">
        <v>31</v>
      </c>
    </row>
    <row r="7" spans="1:12" ht="47.25">
      <c r="A7" s="1" t="s">
        <v>32</v>
      </c>
      <c r="D7" s="1" t="s">
        <v>33</v>
      </c>
      <c r="E7" s="1" t="s">
        <v>15</v>
      </c>
      <c r="I7" s="3" t="s">
        <v>34</v>
      </c>
      <c r="J7" s="5" t="s">
        <v>35</v>
      </c>
      <c r="K7" s="5" t="s">
        <v>36</v>
      </c>
    </row>
    <row r="8" spans="1:12" ht="31.5">
      <c r="D8" s="1" t="s">
        <v>37</v>
      </c>
      <c r="E8" s="1" t="s">
        <v>22</v>
      </c>
      <c r="I8" s="6" t="s">
        <v>38</v>
      </c>
      <c r="J8" s="1" t="s">
        <v>39</v>
      </c>
      <c r="K8" s="1" t="s">
        <v>40</v>
      </c>
      <c r="L8" s="1" t="s">
        <v>41</v>
      </c>
    </row>
    <row r="9" spans="1:12">
      <c r="A9" s="1" t="s">
        <v>42</v>
      </c>
      <c r="D9" s="1" t="s">
        <v>43</v>
      </c>
      <c r="E9" s="1" t="s">
        <v>7</v>
      </c>
    </row>
    <row r="10" spans="1:12">
      <c r="D10" s="1" t="s">
        <v>44</v>
      </c>
      <c r="E10" s="1" t="s">
        <v>15</v>
      </c>
    </row>
    <row r="11" spans="1:12">
      <c r="A11" s="1" t="s">
        <v>45</v>
      </c>
      <c r="D11" s="1" t="s">
        <v>46</v>
      </c>
      <c r="E11" s="1" t="s">
        <v>22</v>
      </c>
    </row>
    <row r="12" spans="1:12">
      <c r="A12" s="1" t="s">
        <v>47</v>
      </c>
      <c r="D12" s="1" t="s">
        <v>48</v>
      </c>
      <c r="E12" s="1" t="s">
        <v>15</v>
      </c>
    </row>
    <row r="13" spans="1:12">
      <c r="D13" s="1" t="s">
        <v>49</v>
      </c>
      <c r="E13" s="1" t="s">
        <v>15</v>
      </c>
      <c r="I13" s="1" t="s">
        <v>50</v>
      </c>
    </row>
    <row r="14" spans="1:12">
      <c r="D14" s="1" t="s">
        <v>51</v>
      </c>
      <c r="E14" s="1" t="s">
        <v>22</v>
      </c>
      <c r="I14" s="1" t="s">
        <v>52</v>
      </c>
    </row>
    <row r="15" spans="1:12">
      <c r="D15" s="1" t="s">
        <v>53</v>
      </c>
      <c r="E15" s="1" t="s">
        <v>15</v>
      </c>
      <c r="I15" s="1" t="s">
        <v>54</v>
      </c>
    </row>
    <row r="16" spans="1:12">
      <c r="A16" s="1" t="s">
        <v>55</v>
      </c>
      <c r="D16" s="1" t="s">
        <v>56</v>
      </c>
      <c r="E16" s="1" t="s">
        <v>15</v>
      </c>
      <c r="I16" s="1" t="s">
        <v>57</v>
      </c>
    </row>
    <row r="17" spans="1:9">
      <c r="A17" s="1" t="s">
        <v>58</v>
      </c>
      <c r="D17" s="1" t="s">
        <v>59</v>
      </c>
      <c r="E17" s="1" t="s">
        <v>22</v>
      </c>
    </row>
    <row r="18" spans="1:9">
      <c r="A18" s="1" t="s">
        <v>60</v>
      </c>
      <c r="I18" s="1" t="s">
        <v>61</v>
      </c>
    </row>
    <row r="19" spans="1:9">
      <c r="I19" s="1" t="s">
        <v>62</v>
      </c>
    </row>
    <row r="20" spans="1:9">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87B7E-1FAA-4E40-A329-F65108839AC4}">
  <dimension ref="A1:AQ995"/>
  <sheetViews>
    <sheetView showGridLines="0" topLeftCell="A18" zoomScale="70" zoomScaleNormal="70" workbookViewId="0">
      <selection activeCell="J18" sqref="J18:J24"/>
    </sheetView>
  </sheetViews>
  <sheetFormatPr baseColWidth="10" defaultColWidth="14.42578125" defaultRowHeight="15" customHeight="1"/>
  <cols>
    <col min="1" max="1" width="9.42578125" style="502" customWidth="1"/>
    <col min="2" max="4" width="32.5703125" style="502" customWidth="1"/>
    <col min="5" max="6" width="20.85546875" style="502" customWidth="1"/>
    <col min="7" max="7" width="20.85546875" style="502" hidden="1" customWidth="1"/>
    <col min="8" max="8" width="25.42578125" style="502" customWidth="1"/>
    <col min="9" max="9" width="46.28515625" style="502" customWidth="1"/>
    <col min="10" max="14" width="41.28515625" style="502" customWidth="1"/>
    <col min="15" max="15" width="53.7109375" style="502" customWidth="1"/>
    <col min="16" max="16" width="24.5703125" style="502" customWidth="1"/>
    <col min="17" max="17" width="11.42578125" style="502" customWidth="1"/>
    <col min="18" max="20" width="24.5703125" style="502" customWidth="1"/>
    <col min="21" max="21" width="19.7109375" style="502" customWidth="1"/>
    <col min="22" max="24" width="25.140625" style="502" customWidth="1"/>
    <col min="25" max="25" width="25.140625" style="502" hidden="1" customWidth="1"/>
    <col min="26" max="26" width="25.140625" style="502" customWidth="1"/>
    <col min="27" max="27" width="16.5703125" style="502" customWidth="1"/>
    <col min="28" max="29" width="33.42578125" style="502" customWidth="1"/>
    <col min="30" max="30" width="38.5703125" style="502" customWidth="1"/>
    <col min="31" max="31" width="34.28515625" style="502" customWidth="1"/>
    <col min="32" max="32" width="1.7109375" style="502" customWidth="1"/>
    <col min="33" max="35" width="33.42578125" style="502" customWidth="1"/>
    <col min="36" max="36" width="40.28515625" style="502" customWidth="1"/>
    <col min="37" max="37" width="34.85546875" style="502" customWidth="1"/>
    <col min="38" max="38" width="3.7109375" style="502" customWidth="1"/>
    <col min="39" max="39" width="42.5703125" style="502" customWidth="1"/>
    <col min="40" max="40" width="50.28515625" style="502" customWidth="1"/>
    <col min="41" max="43" width="11.42578125" style="502" customWidth="1"/>
    <col min="44" max="16384" width="14.42578125" style="502"/>
  </cols>
  <sheetData>
    <row r="1" spans="1:43" ht="27" customHeight="1">
      <c r="A1" s="787"/>
      <c r="B1" s="788"/>
      <c r="C1" s="789" t="s">
        <v>64</v>
      </c>
      <c r="D1" s="790"/>
      <c r="E1" s="790"/>
      <c r="F1" s="790"/>
      <c r="G1" s="790"/>
      <c r="H1" s="790"/>
      <c r="I1" s="790"/>
      <c r="J1" s="790"/>
      <c r="K1" s="790"/>
      <c r="L1" s="790"/>
      <c r="M1" s="790"/>
      <c r="N1" s="790"/>
      <c r="O1" s="790"/>
      <c r="P1" s="790"/>
      <c r="Q1" s="790"/>
      <c r="R1" s="790"/>
      <c r="S1" s="790"/>
      <c r="T1" s="790"/>
      <c r="U1" s="790"/>
      <c r="V1" s="790"/>
      <c r="W1" s="790"/>
      <c r="X1" s="790"/>
      <c r="Y1" s="790"/>
      <c r="Z1" s="790"/>
      <c r="AA1" s="790"/>
      <c r="AB1" s="790"/>
      <c r="AC1" s="790"/>
      <c r="AD1" s="790"/>
      <c r="AE1" s="790"/>
      <c r="AF1" s="790"/>
      <c r="AG1" s="790"/>
      <c r="AH1" s="790"/>
      <c r="AI1" s="790"/>
      <c r="AJ1" s="788"/>
      <c r="AK1" s="791" t="s">
        <v>65</v>
      </c>
      <c r="AL1" s="792"/>
      <c r="AM1" s="793"/>
      <c r="AN1" s="794" t="s">
        <v>66</v>
      </c>
      <c r="AO1" s="795"/>
      <c r="AP1" s="795"/>
      <c r="AQ1" s="795"/>
    </row>
    <row r="2" spans="1:43" ht="27" customHeight="1" thickBot="1">
      <c r="A2" s="796"/>
      <c r="B2" s="797"/>
      <c r="C2" s="798"/>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c r="AI2" s="799"/>
      <c r="AJ2" s="800"/>
      <c r="AK2" s="791" t="s">
        <v>67</v>
      </c>
      <c r="AL2" s="792"/>
      <c r="AM2" s="793"/>
      <c r="AN2" s="1120" t="s">
        <v>68</v>
      </c>
      <c r="AO2" s="795"/>
      <c r="AP2" s="795"/>
      <c r="AQ2" s="795"/>
    </row>
    <row r="3" spans="1:43" ht="27" customHeight="1">
      <c r="A3" s="796"/>
      <c r="B3" s="797"/>
      <c r="C3" s="789" t="s">
        <v>69</v>
      </c>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88"/>
      <c r="AK3" s="791" t="s">
        <v>70</v>
      </c>
      <c r="AL3" s="792"/>
      <c r="AM3" s="793"/>
      <c r="AN3" s="794" t="s">
        <v>71</v>
      </c>
      <c r="AO3" s="795"/>
      <c r="AP3" s="795"/>
      <c r="AQ3" s="795"/>
    </row>
    <row r="4" spans="1:43" ht="27" customHeight="1" thickBot="1">
      <c r="A4" s="798"/>
      <c r="B4" s="800"/>
      <c r="C4" s="798"/>
      <c r="D4" s="799"/>
      <c r="E4" s="799"/>
      <c r="F4" s="799"/>
      <c r="G4" s="799"/>
      <c r="H4" s="799"/>
      <c r="I4" s="799"/>
      <c r="J4" s="799"/>
      <c r="K4" s="799"/>
      <c r="L4" s="799"/>
      <c r="M4" s="799"/>
      <c r="N4" s="799"/>
      <c r="O4" s="799"/>
      <c r="P4" s="799"/>
      <c r="Q4" s="799"/>
      <c r="R4" s="799"/>
      <c r="S4" s="799"/>
      <c r="T4" s="799"/>
      <c r="U4" s="799"/>
      <c r="V4" s="799"/>
      <c r="W4" s="799"/>
      <c r="X4" s="799"/>
      <c r="Y4" s="799"/>
      <c r="Z4" s="799"/>
      <c r="AA4" s="799"/>
      <c r="AB4" s="799"/>
      <c r="AC4" s="799"/>
      <c r="AD4" s="799"/>
      <c r="AE4" s="799"/>
      <c r="AF4" s="799"/>
      <c r="AG4" s="799"/>
      <c r="AH4" s="799"/>
      <c r="AI4" s="799"/>
      <c r="AJ4" s="800"/>
      <c r="AK4" s="791" t="s">
        <v>72</v>
      </c>
      <c r="AL4" s="792"/>
      <c r="AM4" s="793"/>
      <c r="AN4" s="1121">
        <v>45677</v>
      </c>
      <c r="AO4" s="795"/>
      <c r="AP4" s="795"/>
      <c r="AQ4" s="795"/>
    </row>
    <row r="5" spans="1:43" ht="27" customHeight="1" thickBot="1">
      <c r="A5" s="801"/>
      <c r="B5" s="802"/>
      <c r="C5" s="802"/>
      <c r="D5" s="802"/>
      <c r="E5" s="802"/>
      <c r="F5" s="802"/>
      <c r="G5" s="802"/>
      <c r="H5" s="802"/>
      <c r="I5" s="802"/>
      <c r="J5" s="802"/>
      <c r="K5" s="802"/>
      <c r="L5" s="802"/>
      <c r="M5" s="802"/>
      <c r="N5" s="802"/>
      <c r="O5" s="802"/>
      <c r="P5" s="802"/>
      <c r="Q5" s="802"/>
      <c r="R5" s="802"/>
      <c r="S5" s="802"/>
      <c r="T5" s="802"/>
      <c r="U5" s="802"/>
      <c r="V5" s="802"/>
      <c r="W5" s="802"/>
      <c r="X5" s="802"/>
      <c r="Y5" s="802"/>
      <c r="Z5" s="802"/>
      <c r="AA5" s="802"/>
      <c r="AB5" s="802"/>
      <c r="AC5" s="802"/>
      <c r="AD5" s="802"/>
      <c r="AE5" s="802"/>
      <c r="AF5" s="802"/>
      <c r="AG5" s="802"/>
      <c r="AH5" s="802"/>
      <c r="AI5" s="802"/>
      <c r="AJ5" s="803"/>
      <c r="AK5" s="804"/>
      <c r="AL5" s="795"/>
      <c r="AM5" s="795"/>
      <c r="AN5" s="795"/>
      <c r="AO5" s="795"/>
      <c r="AP5" s="795"/>
      <c r="AQ5" s="795"/>
    </row>
    <row r="6" spans="1:43" ht="36" customHeight="1" thickBot="1">
      <c r="A6" s="805" t="s">
        <v>73</v>
      </c>
      <c r="B6" s="806"/>
      <c r="C6" s="807">
        <v>45617</v>
      </c>
      <c r="D6" s="808"/>
      <c r="E6" s="802"/>
      <c r="F6" s="802"/>
      <c r="G6" s="802"/>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3"/>
      <c r="AK6" s="802"/>
      <c r="AL6" s="795"/>
      <c r="AM6" s="795"/>
      <c r="AN6" s="795"/>
      <c r="AO6" s="795"/>
      <c r="AP6" s="795"/>
      <c r="AQ6" s="795"/>
    </row>
    <row r="7" spans="1:43" ht="17.25" customHeight="1" thickBot="1">
      <c r="A7" s="809"/>
      <c r="B7" s="802"/>
      <c r="C7" s="802"/>
      <c r="D7" s="802"/>
      <c r="E7" s="802"/>
      <c r="F7" s="802"/>
      <c r="G7" s="802"/>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3"/>
      <c r="AK7" s="802"/>
      <c r="AL7" s="795"/>
      <c r="AM7" s="795"/>
      <c r="AN7" s="795"/>
      <c r="AO7" s="795"/>
      <c r="AP7" s="795"/>
      <c r="AQ7" s="795"/>
    </row>
    <row r="8" spans="1:43" ht="59.25" customHeight="1" thickBot="1">
      <c r="A8" s="810" t="s">
        <v>74</v>
      </c>
      <c r="B8" s="806"/>
      <c r="C8" s="811" t="s">
        <v>536</v>
      </c>
      <c r="D8" s="806"/>
      <c r="E8" s="806"/>
      <c r="F8" s="806"/>
      <c r="G8" s="806"/>
      <c r="H8" s="812"/>
      <c r="I8" s="802"/>
      <c r="J8" s="802"/>
      <c r="K8" s="802"/>
      <c r="L8" s="802"/>
      <c r="T8" s="802"/>
      <c r="U8" s="802"/>
      <c r="V8" s="802"/>
      <c r="W8" s="802"/>
      <c r="X8" s="802"/>
      <c r="Y8" s="802"/>
      <c r="Z8" s="802"/>
      <c r="AA8" s="802"/>
      <c r="AB8" s="802"/>
      <c r="AC8" s="802"/>
      <c r="AD8" s="802"/>
      <c r="AE8" s="802"/>
      <c r="AF8" s="802"/>
      <c r="AG8" s="802"/>
      <c r="AH8" s="802"/>
      <c r="AI8" s="802"/>
      <c r="AJ8" s="803"/>
      <c r="AK8" s="802"/>
      <c r="AL8" s="795"/>
      <c r="AM8" s="795"/>
      <c r="AN8" s="795"/>
      <c r="AO8" s="795"/>
      <c r="AP8" s="795"/>
      <c r="AQ8" s="795"/>
    </row>
    <row r="9" spans="1:43" ht="13.5" customHeight="1" thickBot="1">
      <c r="A9" s="813"/>
      <c r="B9" s="814"/>
      <c r="C9" s="814"/>
      <c r="D9" s="814"/>
      <c r="E9" s="814"/>
      <c r="F9" s="814"/>
      <c r="G9" s="814"/>
      <c r="H9" s="814"/>
      <c r="I9" s="814"/>
      <c r="J9" s="814"/>
      <c r="K9" s="814"/>
      <c r="L9" s="814"/>
      <c r="M9" s="814"/>
      <c r="N9" s="814"/>
      <c r="O9" s="814"/>
      <c r="P9" s="814"/>
      <c r="Q9" s="814"/>
      <c r="R9" s="814"/>
      <c r="S9" s="814"/>
      <c r="T9" s="802"/>
      <c r="U9" s="802"/>
      <c r="V9" s="802"/>
      <c r="W9" s="802"/>
      <c r="X9" s="802"/>
      <c r="Y9" s="802"/>
      <c r="Z9" s="802"/>
      <c r="AA9" s="802"/>
      <c r="AB9" s="802"/>
      <c r="AC9" s="802"/>
      <c r="AD9" s="802"/>
      <c r="AE9" s="802"/>
      <c r="AF9" s="802"/>
      <c r="AG9" s="802"/>
      <c r="AH9" s="802"/>
      <c r="AI9" s="802"/>
      <c r="AJ9" s="803"/>
      <c r="AK9" s="802"/>
      <c r="AL9" s="795"/>
      <c r="AM9" s="795"/>
      <c r="AN9" s="795"/>
      <c r="AO9" s="795"/>
      <c r="AP9" s="795"/>
      <c r="AQ9" s="795"/>
    </row>
    <row r="10" spans="1:43" ht="59.25" customHeight="1" thickBot="1">
      <c r="A10" s="810" t="s">
        <v>76</v>
      </c>
      <c r="B10" s="806"/>
      <c r="C10" s="1197" t="s">
        <v>537</v>
      </c>
      <c r="D10" s="806"/>
      <c r="E10" s="806"/>
      <c r="F10" s="806"/>
      <c r="G10" s="806"/>
      <c r="H10" s="806"/>
      <c r="I10" s="806"/>
      <c r="J10" s="812"/>
      <c r="K10" s="816"/>
      <c r="L10" s="816"/>
      <c r="M10" s="816"/>
      <c r="N10" s="816"/>
      <c r="O10" s="802"/>
      <c r="P10" s="802"/>
      <c r="Q10" s="802"/>
      <c r="R10" s="802"/>
      <c r="S10" s="802"/>
      <c r="T10" s="802"/>
      <c r="U10" s="802"/>
      <c r="V10" s="802"/>
      <c r="W10" s="802"/>
      <c r="X10" s="802"/>
      <c r="Y10" s="802"/>
      <c r="Z10" s="802"/>
      <c r="AA10" s="802"/>
      <c r="AB10" s="802"/>
      <c r="AC10" s="802"/>
      <c r="AD10" s="802"/>
      <c r="AE10" s="802"/>
      <c r="AF10" s="802"/>
      <c r="AG10" s="802"/>
      <c r="AH10" s="802"/>
      <c r="AI10" s="802"/>
      <c r="AJ10" s="803"/>
      <c r="AK10" s="802"/>
      <c r="AL10" s="795"/>
      <c r="AM10" s="795"/>
      <c r="AN10" s="795"/>
      <c r="AO10" s="795"/>
      <c r="AP10" s="795"/>
      <c r="AQ10" s="795"/>
    </row>
    <row r="11" spans="1:43" ht="59.25" customHeight="1" thickBot="1">
      <c r="A11" s="810" t="s">
        <v>78</v>
      </c>
      <c r="B11" s="806"/>
      <c r="C11" s="1197" t="s">
        <v>538</v>
      </c>
      <c r="D11" s="806"/>
      <c r="E11" s="806"/>
      <c r="F11" s="806"/>
      <c r="G11" s="806"/>
      <c r="H11" s="806"/>
      <c r="I11" s="806"/>
      <c r="J11" s="812"/>
      <c r="K11" s="816"/>
      <c r="L11" s="816"/>
      <c r="M11" s="816"/>
      <c r="N11" s="816"/>
      <c r="O11" s="802"/>
      <c r="P11" s="802"/>
      <c r="Q11" s="802"/>
      <c r="R11" s="802"/>
      <c r="S11" s="802"/>
      <c r="T11" s="802"/>
      <c r="U11" s="802"/>
      <c r="V11" s="802"/>
      <c r="W11" s="802"/>
      <c r="X11" s="802"/>
      <c r="Y11" s="802"/>
      <c r="Z11" s="802"/>
      <c r="AA11" s="802"/>
      <c r="AB11" s="802"/>
      <c r="AC11" s="802"/>
      <c r="AD11" s="802"/>
      <c r="AE11" s="802"/>
      <c r="AF11" s="802"/>
      <c r="AG11" s="802"/>
      <c r="AH11" s="802"/>
      <c r="AI11" s="802"/>
      <c r="AJ11" s="803"/>
      <c r="AK11" s="802"/>
      <c r="AL11" s="795"/>
      <c r="AM11" s="795"/>
      <c r="AN11" s="795"/>
      <c r="AO11" s="795"/>
      <c r="AP11" s="795"/>
      <c r="AQ11" s="795"/>
    </row>
    <row r="12" spans="1:43" ht="15.75" customHeight="1">
      <c r="A12" s="802"/>
      <c r="B12" s="802"/>
      <c r="C12" s="802"/>
      <c r="D12" s="802"/>
      <c r="E12" s="802"/>
      <c r="F12" s="802"/>
      <c r="G12" s="802"/>
      <c r="H12" s="802"/>
      <c r="I12" s="802"/>
      <c r="J12" s="802"/>
      <c r="K12" s="802"/>
      <c r="L12" s="802"/>
      <c r="M12" s="802"/>
      <c r="N12" s="802"/>
      <c r="O12" s="802"/>
      <c r="P12" s="802"/>
      <c r="Q12" s="802"/>
      <c r="R12" s="802"/>
      <c r="S12" s="802"/>
      <c r="T12" s="802"/>
      <c r="U12" s="802"/>
      <c r="V12" s="802"/>
      <c r="W12" s="802"/>
      <c r="X12" s="802"/>
      <c r="Y12" s="802"/>
      <c r="Z12" s="802"/>
      <c r="AA12" s="802"/>
      <c r="AB12" s="802"/>
      <c r="AC12" s="802"/>
      <c r="AD12" s="802"/>
      <c r="AE12" s="802"/>
      <c r="AF12" s="802"/>
      <c r="AG12" s="802"/>
      <c r="AH12" s="802"/>
      <c r="AI12" s="802"/>
      <c r="AJ12" s="803"/>
      <c r="AK12" s="802"/>
      <c r="AL12" s="795"/>
      <c r="AM12" s="795"/>
      <c r="AN12" s="795"/>
      <c r="AO12" s="795"/>
      <c r="AP12" s="795"/>
      <c r="AQ12" s="795"/>
    </row>
    <row r="13" spans="1:43" ht="15.75" customHeight="1" thickBot="1">
      <c r="A13" s="817"/>
      <c r="B13" s="802"/>
      <c r="C13" s="802"/>
      <c r="D13" s="802"/>
      <c r="E13" s="802"/>
      <c r="F13" s="802"/>
      <c r="G13" s="802"/>
      <c r="H13" s="802"/>
      <c r="I13" s="802"/>
      <c r="J13" s="802"/>
      <c r="K13" s="802"/>
      <c r="L13" s="802"/>
      <c r="M13" s="802"/>
      <c r="N13" s="802"/>
      <c r="O13" s="802"/>
      <c r="P13" s="802"/>
      <c r="Q13" s="802"/>
      <c r="R13" s="802"/>
      <c r="S13" s="802"/>
      <c r="T13" s="802"/>
      <c r="U13" s="802"/>
      <c r="V13" s="802"/>
      <c r="W13" s="802"/>
      <c r="X13" s="802"/>
      <c r="Y13" s="802"/>
      <c r="Z13" s="802"/>
      <c r="AA13" s="802"/>
      <c r="AB13" s="802"/>
      <c r="AC13" s="802"/>
      <c r="AD13" s="802"/>
      <c r="AE13" s="802"/>
      <c r="AF13" s="802"/>
      <c r="AG13" s="818"/>
      <c r="AH13" s="818"/>
      <c r="AI13" s="818"/>
      <c r="AJ13" s="819"/>
      <c r="AK13" s="820"/>
      <c r="AL13" s="795"/>
      <c r="AM13" s="795"/>
      <c r="AN13" s="795"/>
      <c r="AO13" s="795"/>
      <c r="AP13" s="795"/>
      <c r="AQ13" s="795"/>
    </row>
    <row r="14" spans="1:43">
      <c r="A14" s="821" t="s">
        <v>80</v>
      </c>
      <c r="B14" s="822"/>
      <c r="C14" s="822"/>
      <c r="D14" s="823"/>
      <c r="E14" s="821" t="s">
        <v>81</v>
      </c>
      <c r="F14" s="822"/>
      <c r="G14" s="822"/>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3"/>
      <c r="AF14" s="824"/>
      <c r="AG14" s="825" t="s">
        <v>82</v>
      </c>
      <c r="AH14" s="826"/>
      <c r="AI14" s="826"/>
      <c r="AJ14" s="826"/>
      <c r="AK14" s="827"/>
      <c r="AL14" s="795"/>
      <c r="AM14" s="825" t="s">
        <v>83</v>
      </c>
      <c r="AN14" s="827"/>
      <c r="AO14" s="795"/>
      <c r="AP14" s="795"/>
      <c r="AQ14" s="795"/>
    </row>
    <row r="15" spans="1:43">
      <c r="A15" s="828" t="s">
        <v>84</v>
      </c>
      <c r="B15" s="829" t="s">
        <v>85</v>
      </c>
      <c r="C15" s="829" t="s">
        <v>86</v>
      </c>
      <c r="D15" s="830" t="s">
        <v>87</v>
      </c>
      <c r="E15" s="831" t="s">
        <v>88</v>
      </c>
      <c r="F15" s="832"/>
      <c r="G15" s="832"/>
      <c r="H15" s="833"/>
      <c r="I15" s="834" t="s">
        <v>89</v>
      </c>
      <c r="J15" s="832"/>
      <c r="K15" s="832"/>
      <c r="L15" s="832"/>
      <c r="M15" s="832"/>
      <c r="N15" s="832"/>
      <c r="O15" s="832"/>
      <c r="P15" s="832"/>
      <c r="Q15" s="832"/>
      <c r="R15" s="832"/>
      <c r="S15" s="832"/>
      <c r="T15" s="832"/>
      <c r="U15" s="832"/>
      <c r="V15" s="832"/>
      <c r="W15" s="832"/>
      <c r="X15" s="835"/>
      <c r="Y15" s="835"/>
      <c r="Z15" s="834" t="s">
        <v>90</v>
      </c>
      <c r="AA15" s="832"/>
      <c r="AB15" s="832"/>
      <c r="AC15" s="832"/>
      <c r="AD15" s="832"/>
      <c r="AE15" s="836"/>
      <c r="AF15" s="824"/>
      <c r="AG15" s="837"/>
      <c r="AH15" s="547"/>
      <c r="AI15" s="547"/>
      <c r="AJ15" s="547"/>
      <c r="AK15" s="838"/>
      <c r="AL15" s="795"/>
      <c r="AM15" s="837"/>
      <c r="AN15" s="838"/>
      <c r="AO15" s="839"/>
      <c r="AP15" s="839"/>
      <c r="AQ15" s="839"/>
    </row>
    <row r="16" spans="1:43" ht="32.25" customHeight="1" thickBot="1">
      <c r="A16" s="840"/>
      <c r="B16" s="841"/>
      <c r="C16" s="841"/>
      <c r="D16" s="842"/>
      <c r="E16" s="843" t="s">
        <v>91</v>
      </c>
      <c r="F16" s="844"/>
      <c r="G16" s="844"/>
      <c r="H16" s="845"/>
      <c r="I16" s="829" t="s">
        <v>92</v>
      </c>
      <c r="J16" s="829" t="s">
        <v>93</v>
      </c>
      <c r="K16" s="829" t="s">
        <v>94</v>
      </c>
      <c r="L16" s="829" t="s">
        <v>95</v>
      </c>
      <c r="M16" s="829" t="s">
        <v>96</v>
      </c>
      <c r="N16" s="829" t="s">
        <v>97</v>
      </c>
      <c r="O16" s="846" t="s">
        <v>98</v>
      </c>
      <c r="P16" s="846" t="s">
        <v>99</v>
      </c>
      <c r="Q16" s="846" t="s">
        <v>100</v>
      </c>
      <c r="R16" s="829" t="s">
        <v>101</v>
      </c>
      <c r="S16" s="847" t="s">
        <v>102</v>
      </c>
      <c r="T16" s="829" t="s">
        <v>103</v>
      </c>
      <c r="U16" s="829" t="s">
        <v>104</v>
      </c>
      <c r="V16" s="829" t="s">
        <v>105</v>
      </c>
      <c r="W16" s="829" t="s">
        <v>106</v>
      </c>
      <c r="X16" s="829" t="s">
        <v>107</v>
      </c>
      <c r="Y16" s="848"/>
      <c r="Z16" s="847" t="s">
        <v>108</v>
      </c>
      <c r="AA16" s="829" t="s">
        <v>109</v>
      </c>
      <c r="AB16" s="829" t="s">
        <v>110</v>
      </c>
      <c r="AC16" s="829" t="s">
        <v>55</v>
      </c>
      <c r="AD16" s="849" t="s">
        <v>111</v>
      </c>
      <c r="AE16" s="836"/>
      <c r="AF16" s="850"/>
      <c r="AG16" s="851"/>
      <c r="AH16" s="852"/>
      <c r="AI16" s="852"/>
      <c r="AJ16" s="852"/>
      <c r="AK16" s="853"/>
      <c r="AL16" s="839"/>
      <c r="AM16" s="851"/>
      <c r="AN16" s="853"/>
      <c r="AO16" s="839"/>
      <c r="AP16" s="795"/>
      <c r="AQ16" s="839"/>
    </row>
    <row r="17" spans="1:43" ht="102" customHeight="1" thickBot="1">
      <c r="A17" s="840"/>
      <c r="B17" s="841"/>
      <c r="C17" s="841"/>
      <c r="D17" s="842"/>
      <c r="E17" s="854" t="s">
        <v>0</v>
      </c>
      <c r="F17" s="848" t="s">
        <v>1</v>
      </c>
      <c r="G17" s="855"/>
      <c r="H17" s="856" t="s">
        <v>112</v>
      </c>
      <c r="I17" s="857"/>
      <c r="J17" s="857"/>
      <c r="K17" s="857"/>
      <c r="L17" s="857"/>
      <c r="M17" s="857"/>
      <c r="N17" s="857"/>
      <c r="O17" s="857"/>
      <c r="P17" s="857"/>
      <c r="Q17" s="857"/>
      <c r="R17" s="857"/>
      <c r="S17" s="857"/>
      <c r="T17" s="857"/>
      <c r="U17" s="857"/>
      <c r="V17" s="857"/>
      <c r="W17" s="857"/>
      <c r="X17" s="857"/>
      <c r="Y17" s="858"/>
      <c r="Z17" s="857"/>
      <c r="AA17" s="857"/>
      <c r="AB17" s="857"/>
      <c r="AC17" s="857"/>
      <c r="AD17" s="859" t="s">
        <v>113</v>
      </c>
      <c r="AE17" s="860" t="s">
        <v>114</v>
      </c>
      <c r="AF17" s="850"/>
      <c r="AG17" s="854" t="s">
        <v>115</v>
      </c>
      <c r="AH17" s="858" t="s">
        <v>116</v>
      </c>
      <c r="AI17" s="858" t="s">
        <v>117</v>
      </c>
      <c r="AJ17" s="858" t="s">
        <v>118</v>
      </c>
      <c r="AK17" s="861" t="s">
        <v>119</v>
      </c>
      <c r="AL17" s="839"/>
      <c r="AM17" s="854" t="s">
        <v>120</v>
      </c>
      <c r="AN17" s="861" t="s">
        <v>121</v>
      </c>
      <c r="AO17" s="839"/>
      <c r="AP17" s="795"/>
      <c r="AQ17" s="839"/>
    </row>
    <row r="18" spans="1:43" ht="51" customHeight="1">
      <c r="A18" s="862">
        <v>1</v>
      </c>
      <c r="B18" s="1239" t="s">
        <v>539</v>
      </c>
      <c r="C18" s="1239" t="s">
        <v>540</v>
      </c>
      <c r="D18" s="1239" t="s">
        <v>541</v>
      </c>
      <c r="E18" s="1240" t="s">
        <v>6</v>
      </c>
      <c r="F18" s="866" t="s">
        <v>13</v>
      </c>
      <c r="G18" s="867" t="str">
        <f>+CONCATENATE(E18," - ",F18)</f>
        <v>MUY BAJA - MAYOR</v>
      </c>
      <c r="H18" s="868" t="str">
        <f>+VLOOKUP(G18,[8]Datos!D3:E17,2,FALSE)</f>
        <v>ALTO</v>
      </c>
      <c r="I18" s="921" t="s">
        <v>542</v>
      </c>
      <c r="J18" s="921" t="s">
        <v>509</v>
      </c>
      <c r="K18" s="921" t="s">
        <v>543</v>
      </c>
      <c r="L18" s="921" t="s">
        <v>544</v>
      </c>
      <c r="M18" s="921" t="s">
        <v>545</v>
      </c>
      <c r="N18" s="921" t="s">
        <v>546</v>
      </c>
      <c r="O18" s="870" t="s">
        <v>3</v>
      </c>
      <c r="P18" s="871" t="s">
        <v>4</v>
      </c>
      <c r="Q18" s="872">
        <f>IF(P18="ASIGNADO",15,IF(P18="NO ASIGNADO",0,"0"))</f>
        <v>15</v>
      </c>
      <c r="R18" s="873">
        <f>SUM(Q18:Q24)</f>
        <v>100</v>
      </c>
      <c r="S18" s="874" t="s">
        <v>131</v>
      </c>
      <c r="T18" s="875">
        <f>IF(T21="DÉBIL",0,IF(T21="MODERADO",50,IF(T21="FUERTE",100,"")))</f>
        <v>100</v>
      </c>
      <c r="U18" s="876" t="str">
        <f>IF(AND(R21="FUERTE",S18="FUERTE (SIEMPRE SE EJECUTA)"),"NO","SÍ")</f>
        <v>NO</v>
      </c>
      <c r="V18" s="1226" t="str">
        <f t="array" ref="V18">_xlfn.IFS(AVERAGE(T18,T25,T32,T39,T46,T53)=100,"FUERTE",AVERAGE(T18,T25,T32,T39,T46,T53)&lt;50,"DÉBIL",AVERAGE(T18,T25,T32,T39,T46,T53)&gt;=50,"MODERADO")</f>
        <v>FUERTE</v>
      </c>
      <c r="W18" s="877" t="s">
        <v>62</v>
      </c>
      <c r="X18" s="1226" t="str">
        <f>IF(AND(E18="MUY BAJA",W21=2),"MUY BAJA",IF(AND(E18="BAJA",W21=2),"MUY BAJA",IF(AND(E18="MEDIA",W21=2),"MUY BAJA",IF(AND(E18="ALTA",W21=2),"BAJA",IF(AND(E18="MUY ALTA",W21=2),"MEDIA",IF(AND(E18="MUY BAJA",W21=1),"MUY BAJA",IF(AND(E18="BAJA",W21=1),"MUY BAJA",IF(AND(E18="MEDIA",W21=1),"BAJA",IF(AND(E18="ALTA",W21=1),"MEDIA",IF(AND(E18="MUY ALTA",W21=1),"ALTA",E18))))))))))</f>
        <v>MUY BAJA</v>
      </c>
      <c r="Y18" s="867" t="str">
        <f>+CONCATENATE(X18," - ",F18)</f>
        <v>MUY BAJA - MAYOR</v>
      </c>
      <c r="Z18" s="868" t="str">
        <f>+VLOOKUP(Y18,[8]Datos!$D$3:$E$17,2,FALSE)</f>
        <v>ALTO</v>
      </c>
      <c r="AA18" s="866" t="s">
        <v>45</v>
      </c>
      <c r="AB18" s="1227" t="s">
        <v>547</v>
      </c>
      <c r="AC18" s="879"/>
      <c r="AD18" s="1228" t="s">
        <v>548</v>
      </c>
      <c r="AE18" s="919" t="s">
        <v>530</v>
      </c>
      <c r="AF18" s="880"/>
      <c r="AG18" s="1241">
        <v>45779</v>
      </c>
      <c r="AH18" s="1242" t="s">
        <v>549</v>
      </c>
      <c r="AI18" s="1242" t="s">
        <v>550</v>
      </c>
      <c r="AJ18" s="1243" t="s">
        <v>551</v>
      </c>
      <c r="AK18" s="1244" t="s">
        <v>481</v>
      </c>
      <c r="AL18" s="795"/>
      <c r="AM18" s="1245" t="s">
        <v>552</v>
      </c>
      <c r="AN18" s="883"/>
      <c r="AO18" s="795"/>
      <c r="AP18" s="795"/>
      <c r="AQ18" s="795"/>
    </row>
    <row r="19" spans="1:43" ht="62.25" customHeight="1">
      <c r="A19" s="884"/>
      <c r="B19" s="885"/>
      <c r="C19" s="885"/>
      <c r="D19" s="885"/>
      <c r="E19" s="1246"/>
      <c r="F19" s="885"/>
      <c r="G19" s="885"/>
      <c r="H19" s="1247"/>
      <c r="I19" s="885"/>
      <c r="J19" s="885"/>
      <c r="K19" s="885"/>
      <c r="L19" s="885"/>
      <c r="M19" s="885"/>
      <c r="N19" s="885"/>
      <c r="O19" s="887" t="s">
        <v>9</v>
      </c>
      <c r="P19" s="888" t="s">
        <v>10</v>
      </c>
      <c r="Q19" s="889">
        <f>IF(P19="ADECUADO",15,IF(P19="INADECUADO",0,"0"))</f>
        <v>15</v>
      </c>
      <c r="R19" s="890"/>
      <c r="S19" s="885"/>
      <c r="T19" s="885"/>
      <c r="U19" s="885"/>
      <c r="V19" s="885"/>
      <c r="W19" s="891"/>
      <c r="X19" s="885"/>
      <c r="Y19" s="885"/>
      <c r="Z19" s="885"/>
      <c r="AA19" s="885"/>
      <c r="AB19" s="886"/>
      <c r="AC19" s="796"/>
      <c r="AD19" s="885"/>
      <c r="AE19" s="886"/>
      <c r="AF19" s="880"/>
      <c r="AG19" s="1248"/>
      <c r="AH19" s="1249"/>
      <c r="AI19" s="1249"/>
      <c r="AJ19" s="1243"/>
      <c r="AK19" s="1250"/>
      <c r="AL19" s="795"/>
      <c r="AM19" s="1232"/>
      <c r="AN19" s="886"/>
      <c r="AO19" s="795"/>
      <c r="AP19" s="795"/>
      <c r="AQ19" s="795"/>
    </row>
    <row r="20" spans="1:43" ht="75.75" customHeight="1">
      <c r="A20" s="884"/>
      <c r="B20" s="885"/>
      <c r="C20" s="885"/>
      <c r="D20" s="885"/>
      <c r="E20" s="1246"/>
      <c r="F20" s="885"/>
      <c r="G20" s="885"/>
      <c r="H20" s="1247"/>
      <c r="I20" s="885"/>
      <c r="J20" s="885"/>
      <c r="K20" s="885"/>
      <c r="L20" s="885"/>
      <c r="M20" s="885"/>
      <c r="N20" s="885"/>
      <c r="O20" s="892" t="s">
        <v>16</v>
      </c>
      <c r="P20" s="888" t="s">
        <v>17</v>
      </c>
      <c r="Q20" s="889">
        <f>IF(P20="OPORTUNA",15,IF(P20="INOPORTUNA",0,"0"))</f>
        <v>15</v>
      </c>
      <c r="R20" s="890"/>
      <c r="S20" s="885"/>
      <c r="T20" s="891"/>
      <c r="U20" s="885"/>
      <c r="V20" s="885"/>
      <c r="W20" s="893" t="s">
        <v>138</v>
      </c>
      <c r="X20" s="885"/>
      <c r="Y20" s="885"/>
      <c r="Z20" s="885"/>
      <c r="AA20" s="885"/>
      <c r="AB20" s="886"/>
      <c r="AC20" s="796"/>
      <c r="AD20" s="885"/>
      <c r="AE20" s="886"/>
      <c r="AF20" s="880"/>
      <c r="AG20" s="1248"/>
      <c r="AH20" s="1249"/>
      <c r="AI20" s="1249"/>
      <c r="AJ20" s="1243"/>
      <c r="AK20" s="1250"/>
      <c r="AL20" s="795"/>
      <c r="AM20" s="1232"/>
      <c r="AN20" s="886"/>
      <c r="AO20" s="795"/>
      <c r="AP20" s="795"/>
      <c r="AQ20" s="795"/>
    </row>
    <row r="21" spans="1:43" ht="90.75" customHeight="1">
      <c r="A21" s="884"/>
      <c r="B21" s="885"/>
      <c r="C21" s="885"/>
      <c r="D21" s="885"/>
      <c r="E21" s="1246"/>
      <c r="F21" s="885"/>
      <c r="G21" s="885"/>
      <c r="H21" s="1247"/>
      <c r="I21" s="885"/>
      <c r="J21" s="885"/>
      <c r="K21" s="885"/>
      <c r="L21" s="885"/>
      <c r="M21" s="885"/>
      <c r="N21" s="885"/>
      <c r="O21" s="887" t="s">
        <v>23</v>
      </c>
      <c r="P21" s="888" t="s">
        <v>24</v>
      </c>
      <c r="Q21" s="889">
        <f>IF(P21="PREVENIR",15,IF(P21="DETECTAR",10,IF(P21="NO ES UN CONTROL",0,"0")))</f>
        <v>15</v>
      </c>
      <c r="R21" s="894" t="str">
        <f>IF(R18&lt;86,"DÉBIL",IF(R18&lt;96,"MODERADO",IF(R18&lt;101,"FUERTE","")))</f>
        <v>FUERTE</v>
      </c>
      <c r="S21" s="885"/>
      <c r="T21" s="895" t="str">
        <f>IF(AND(R21="FUERTE",S18="FUERTE (SIEMPRE SE EJECUTA)"),"FUERTE",IF(OR(R21="DÉBIL",S18="DÉBIL (NO SE EJECUTA)"),"DÉBIL",IF(OR(R21="MODERADO",S18="MODERADO (ALGUNAS VECES)"),"MODERADO")))</f>
        <v>FUERTE</v>
      </c>
      <c r="U21" s="885"/>
      <c r="V21" s="885"/>
      <c r="W21" s="896">
        <f>IF(AND($V$18="FUERTE",$W$18="DIRECTAMENTE"),2,IF(AND($V$18="FUERTE",$W$18="DIRECTAMENTE"),2,IF(AND($V$18="FUERTE",$W$18="DIRECTAMENTE"),2,IF(AND($V$18="FUERTE",$W$18="NO DISMINUYE"),0,IF(AND($V$18="MODERADO",$W$18="DIRECTAMENTE"),1,IF(AND($V$18="MODERADO",$W$18="DIRECTAMENTE"),1,IF(AND($V$18="MODERADO",$W$18="DIRECTAMENTE"),1,IF(AND($V$18="MODERADO",$W$18="NO DISMINUYE"),0,"N/A"))))))))</f>
        <v>2</v>
      </c>
      <c r="X21" s="885"/>
      <c r="Y21" s="885"/>
      <c r="Z21" s="885"/>
      <c r="AA21" s="885"/>
      <c r="AB21" s="886"/>
      <c r="AC21" s="796"/>
      <c r="AD21" s="885"/>
      <c r="AE21" s="897" t="s">
        <v>139</v>
      </c>
      <c r="AF21" s="898"/>
      <c r="AG21" s="1248"/>
      <c r="AH21" s="1249"/>
      <c r="AI21" s="1249"/>
      <c r="AJ21" s="1243"/>
      <c r="AK21" s="1250"/>
      <c r="AL21" s="795"/>
      <c r="AM21" s="1232"/>
      <c r="AN21" s="886"/>
      <c r="AO21" s="795"/>
      <c r="AP21" s="795"/>
      <c r="AQ21" s="795"/>
    </row>
    <row r="22" spans="1:43" ht="111" customHeight="1">
      <c r="A22" s="884"/>
      <c r="B22" s="885"/>
      <c r="C22" s="885"/>
      <c r="D22" s="885"/>
      <c r="E22" s="1246"/>
      <c r="F22" s="885"/>
      <c r="G22" s="885"/>
      <c r="H22" s="1247"/>
      <c r="I22" s="885"/>
      <c r="J22" s="885"/>
      <c r="K22" s="885"/>
      <c r="L22" s="885"/>
      <c r="M22" s="885"/>
      <c r="N22" s="885"/>
      <c r="O22" s="887" t="s">
        <v>29</v>
      </c>
      <c r="P22" s="888" t="s">
        <v>30</v>
      </c>
      <c r="Q22" s="889">
        <f>IF(P22="CONFIABLE",15,IF(P22="NO CONFIABLE",0,"0"))</f>
        <v>15</v>
      </c>
      <c r="R22" s="890"/>
      <c r="S22" s="885"/>
      <c r="T22" s="885"/>
      <c r="U22" s="885"/>
      <c r="V22" s="885"/>
      <c r="W22" s="885"/>
      <c r="X22" s="885"/>
      <c r="Y22" s="885"/>
      <c r="Z22" s="885"/>
      <c r="AA22" s="885"/>
      <c r="AB22" s="886"/>
      <c r="AC22" s="796"/>
      <c r="AD22" s="885"/>
      <c r="AE22" s="899"/>
      <c r="AF22" s="898"/>
      <c r="AG22" s="1248"/>
      <c r="AH22" s="1249"/>
      <c r="AI22" s="1249"/>
      <c r="AJ22" s="1243"/>
      <c r="AK22" s="1250"/>
      <c r="AL22" s="795"/>
      <c r="AM22" s="1232"/>
      <c r="AN22" s="886"/>
      <c r="AO22" s="795"/>
      <c r="AP22" s="795"/>
      <c r="AQ22" s="795"/>
    </row>
    <row r="23" spans="1:43" ht="84" customHeight="1">
      <c r="A23" s="884"/>
      <c r="B23" s="885"/>
      <c r="C23" s="885"/>
      <c r="D23" s="885"/>
      <c r="E23" s="1246"/>
      <c r="F23" s="885"/>
      <c r="G23" s="885"/>
      <c r="H23" s="1247"/>
      <c r="I23" s="885"/>
      <c r="J23" s="885"/>
      <c r="K23" s="885"/>
      <c r="L23" s="885"/>
      <c r="M23" s="885"/>
      <c r="N23" s="885"/>
      <c r="O23" s="887" t="s">
        <v>34</v>
      </c>
      <c r="P23" s="888" t="s">
        <v>35</v>
      </c>
      <c r="Q23" s="889">
        <f>IF(P23="SE INVESTIGAN Y SE RESUELVEN OPORTUNAMENTE",15,IF(P23="NO SE INVESTIGAN Y SE RESUELVEN OPORTUNAMENTE",0,"0"))</f>
        <v>15</v>
      </c>
      <c r="R23" s="890"/>
      <c r="S23" s="885"/>
      <c r="T23" s="885"/>
      <c r="U23" s="885"/>
      <c r="V23" s="885"/>
      <c r="W23" s="885"/>
      <c r="X23" s="885"/>
      <c r="Y23" s="885"/>
      <c r="Z23" s="885"/>
      <c r="AA23" s="885"/>
      <c r="AB23" s="886"/>
      <c r="AC23" s="796"/>
      <c r="AD23" s="885"/>
      <c r="AE23" s="919" t="s">
        <v>553</v>
      </c>
      <c r="AF23" s="880"/>
      <c r="AG23" s="1248"/>
      <c r="AH23" s="1249"/>
      <c r="AI23" s="1249"/>
      <c r="AJ23" s="1243"/>
      <c r="AK23" s="1250"/>
      <c r="AL23" s="795"/>
      <c r="AM23" s="1232"/>
      <c r="AN23" s="886"/>
      <c r="AO23" s="795"/>
      <c r="AP23" s="795"/>
      <c r="AQ23" s="795"/>
    </row>
    <row r="24" spans="1:43" ht="80.25" customHeight="1" thickBot="1">
      <c r="A24" s="884"/>
      <c r="B24" s="891"/>
      <c r="C24" s="891"/>
      <c r="D24" s="891"/>
      <c r="E24" s="1246"/>
      <c r="F24" s="885"/>
      <c r="G24" s="885"/>
      <c r="H24" s="1247"/>
      <c r="I24" s="891"/>
      <c r="J24" s="891"/>
      <c r="K24" s="891"/>
      <c r="L24" s="891"/>
      <c r="M24" s="891"/>
      <c r="N24" s="891"/>
      <c r="O24" s="902" t="s">
        <v>38</v>
      </c>
      <c r="P24" s="903" t="s">
        <v>39</v>
      </c>
      <c r="Q24" s="904">
        <f>IF(P24="COMPLETA",10,IF(P24="INCOMPLETA",5,IF(P24="NO EXISTE",0,"0")))</f>
        <v>10</v>
      </c>
      <c r="R24" s="905"/>
      <c r="S24" s="900"/>
      <c r="T24" s="900"/>
      <c r="U24" s="900"/>
      <c r="V24" s="885"/>
      <c r="W24" s="885"/>
      <c r="X24" s="885"/>
      <c r="Y24" s="885"/>
      <c r="Z24" s="885"/>
      <c r="AA24" s="885"/>
      <c r="AB24" s="886"/>
      <c r="AC24" s="796"/>
      <c r="AD24" s="900"/>
      <c r="AE24" s="901"/>
      <c r="AF24" s="880"/>
      <c r="AG24" s="1251"/>
      <c r="AH24" s="1252"/>
      <c r="AI24" s="1252"/>
      <c r="AJ24" s="1253"/>
      <c r="AK24" s="1254"/>
      <c r="AL24" s="795"/>
      <c r="AM24" s="1236"/>
      <c r="AN24" s="899"/>
      <c r="AO24" s="795"/>
      <c r="AP24" s="795"/>
      <c r="AQ24" s="795"/>
    </row>
    <row r="25" spans="1:43" ht="38.25" hidden="1" customHeight="1">
      <c r="A25" s="884"/>
      <c r="B25" s="1255"/>
      <c r="C25" s="1255"/>
      <c r="D25" s="1255"/>
      <c r="E25" s="1246"/>
      <c r="F25" s="885"/>
      <c r="G25" s="885"/>
      <c r="H25" s="1247"/>
      <c r="I25" s="921"/>
      <c r="J25" s="920"/>
      <c r="K25" s="920"/>
      <c r="L25" s="920"/>
      <c r="M25" s="920"/>
      <c r="N25" s="920"/>
      <c r="O25" s="870" t="s">
        <v>3</v>
      </c>
      <c r="P25" s="871" t="s">
        <v>4</v>
      </c>
      <c r="Q25" s="872">
        <f>IF(P25="ASIGNADO",15,IF(P25="NO ASIGNADO",0,"0"))</f>
        <v>15</v>
      </c>
      <c r="R25" s="911">
        <f>SUM(Q25:Q31)</f>
        <v>100</v>
      </c>
      <c r="S25" s="912" t="s">
        <v>131</v>
      </c>
      <c r="T25" s="875">
        <f>IF(T28="DÉBIL",0,IF(T28="MODERADO",50,IF(T28="FUERTE",100,"")))</f>
        <v>100</v>
      </c>
      <c r="U25" s="876" t="str">
        <f>IF(AND(R28="FUERTE",S25="FUERTE (SIEMPRE SE EJECUTA)"),"NO","SÍ")</f>
        <v>NO</v>
      </c>
      <c r="V25" s="885"/>
      <c r="W25" s="885"/>
      <c r="X25" s="885"/>
      <c r="Y25" s="885"/>
      <c r="Z25" s="885"/>
      <c r="AA25" s="885"/>
      <c r="AB25" s="886"/>
      <c r="AC25" s="796"/>
      <c r="AD25" s="913"/>
      <c r="AE25" s="914"/>
      <c r="AF25" s="880"/>
      <c r="AG25" s="915"/>
      <c r="AH25" s="785"/>
      <c r="AI25" s="785"/>
      <c r="AJ25" s="785"/>
      <c r="AK25" s="916"/>
      <c r="AL25" s="795"/>
      <c r="AM25" s="917"/>
      <c r="AN25" s="883"/>
      <c r="AO25" s="795"/>
      <c r="AP25" s="795"/>
      <c r="AQ25" s="795"/>
    </row>
    <row r="26" spans="1:43" ht="55.5" hidden="1" customHeight="1">
      <c r="A26" s="884"/>
      <c r="B26" s="1255"/>
      <c r="C26" s="1255"/>
      <c r="D26" s="1255"/>
      <c r="E26" s="1246"/>
      <c r="F26" s="885"/>
      <c r="G26" s="885"/>
      <c r="H26" s="1247"/>
      <c r="I26" s="885"/>
      <c r="J26" s="885"/>
      <c r="K26" s="885"/>
      <c r="L26" s="885"/>
      <c r="M26" s="885"/>
      <c r="N26" s="885"/>
      <c r="O26" s="887" t="s">
        <v>9</v>
      </c>
      <c r="P26" s="888" t="s">
        <v>141</v>
      </c>
      <c r="Q26" s="889">
        <f>IF(P26="ADECUADO",15,IF(P26="INADECUADO",0,"0"))</f>
        <v>15</v>
      </c>
      <c r="R26" s="890"/>
      <c r="S26" s="885"/>
      <c r="T26" s="885"/>
      <c r="U26" s="885"/>
      <c r="V26" s="885"/>
      <c r="W26" s="885"/>
      <c r="X26" s="885"/>
      <c r="Y26" s="885"/>
      <c r="Z26" s="885"/>
      <c r="AA26" s="885"/>
      <c r="AB26" s="886"/>
      <c r="AC26" s="796"/>
      <c r="AD26" s="884"/>
      <c r="AE26" s="886"/>
      <c r="AF26" s="880"/>
      <c r="AG26" s="884"/>
      <c r="AH26" s="885"/>
      <c r="AI26" s="885"/>
      <c r="AJ26" s="885"/>
      <c r="AK26" s="886"/>
      <c r="AL26" s="795"/>
      <c r="AM26" s="884"/>
      <c r="AN26" s="886"/>
      <c r="AO26" s="795"/>
      <c r="AP26" s="795"/>
      <c r="AQ26" s="795"/>
    </row>
    <row r="27" spans="1:43" ht="85.5" hidden="1" customHeight="1">
      <c r="A27" s="884"/>
      <c r="B27" s="1255"/>
      <c r="C27" s="1255"/>
      <c r="D27" s="1255"/>
      <c r="E27" s="1246"/>
      <c r="F27" s="885"/>
      <c r="G27" s="885"/>
      <c r="H27" s="1247"/>
      <c r="I27" s="885"/>
      <c r="J27" s="885"/>
      <c r="K27" s="885"/>
      <c r="L27" s="885"/>
      <c r="M27" s="885"/>
      <c r="N27" s="885"/>
      <c r="O27" s="892" t="s">
        <v>16</v>
      </c>
      <c r="P27" s="888" t="s">
        <v>17</v>
      </c>
      <c r="Q27" s="889">
        <f>IF(P27="OPORTUNA",15,IF(P27="INOPORTUNA",0,"0"))</f>
        <v>15</v>
      </c>
      <c r="R27" s="918"/>
      <c r="S27" s="885"/>
      <c r="T27" s="891"/>
      <c r="U27" s="885"/>
      <c r="V27" s="885"/>
      <c r="W27" s="885"/>
      <c r="X27" s="885"/>
      <c r="Y27" s="885"/>
      <c r="Z27" s="885"/>
      <c r="AA27" s="885"/>
      <c r="AB27" s="886"/>
      <c r="AC27" s="796"/>
      <c r="AD27" s="884"/>
      <c r="AE27" s="899"/>
      <c r="AF27" s="880"/>
      <c r="AG27" s="884"/>
      <c r="AH27" s="885"/>
      <c r="AI27" s="885"/>
      <c r="AJ27" s="885"/>
      <c r="AK27" s="886"/>
      <c r="AL27" s="795"/>
      <c r="AM27" s="884"/>
      <c r="AN27" s="886"/>
      <c r="AO27" s="795"/>
      <c r="AP27" s="795"/>
      <c r="AQ27" s="795"/>
    </row>
    <row r="28" spans="1:43" ht="96.75" hidden="1" customHeight="1">
      <c r="A28" s="884"/>
      <c r="B28" s="1255"/>
      <c r="C28" s="1255"/>
      <c r="D28" s="1255"/>
      <c r="E28" s="1246"/>
      <c r="F28" s="885"/>
      <c r="G28" s="885"/>
      <c r="H28" s="1247"/>
      <c r="I28" s="885"/>
      <c r="J28" s="885"/>
      <c r="K28" s="885"/>
      <c r="L28" s="885"/>
      <c r="M28" s="885"/>
      <c r="N28" s="885"/>
      <c r="O28" s="887" t="s">
        <v>23</v>
      </c>
      <c r="P28" s="888" t="s">
        <v>24</v>
      </c>
      <c r="Q28" s="889">
        <f>IF(P28="PREVENIR",15,IF(P28="DETECTAR",10,IF(P28="NO ES UN CONTROL",0,"0")))</f>
        <v>15</v>
      </c>
      <c r="R28" s="894" t="str">
        <f>IF(R25&lt;86,"DÉBIL",IF(R25&lt;96,"MODERADO",IF(R25&lt;101,"FUERTE","")))</f>
        <v>FUERTE</v>
      </c>
      <c r="S28" s="885"/>
      <c r="T28" s="895" t="str">
        <f>IF(AND(R28="FUERTE",S25="FUERTE (SIEMPRE SE EJECUTA)"),"FUERTE",IF(OR(R28="DÉBIL",S25="DÉBIL (NO SE EJECUTA)"),"DÉBIL",IF(OR(R28="MODERADO",S25="MODERADO (ALGUNAS VECES)"),"MODERADO")))</f>
        <v>FUERTE</v>
      </c>
      <c r="U28" s="885"/>
      <c r="V28" s="885"/>
      <c r="W28" s="885"/>
      <c r="X28" s="885"/>
      <c r="Y28" s="885"/>
      <c r="Z28" s="885"/>
      <c r="AA28" s="885"/>
      <c r="AB28" s="886"/>
      <c r="AC28" s="796"/>
      <c r="AD28" s="884"/>
      <c r="AE28" s="897" t="s">
        <v>139</v>
      </c>
      <c r="AF28" s="898"/>
      <c r="AG28" s="884"/>
      <c r="AH28" s="885"/>
      <c r="AI28" s="885"/>
      <c r="AJ28" s="885"/>
      <c r="AK28" s="886"/>
      <c r="AL28" s="795"/>
      <c r="AM28" s="884"/>
      <c r="AN28" s="886"/>
      <c r="AO28" s="795"/>
      <c r="AP28" s="795"/>
      <c r="AQ28" s="795"/>
    </row>
    <row r="29" spans="1:43" ht="69.75" hidden="1" customHeight="1">
      <c r="A29" s="884"/>
      <c r="B29" s="1255"/>
      <c r="C29" s="1255"/>
      <c r="D29" s="1255"/>
      <c r="E29" s="1246"/>
      <c r="F29" s="885"/>
      <c r="G29" s="885"/>
      <c r="H29" s="1247"/>
      <c r="I29" s="885"/>
      <c r="J29" s="885"/>
      <c r="K29" s="885"/>
      <c r="L29" s="885"/>
      <c r="M29" s="885"/>
      <c r="N29" s="885"/>
      <c r="O29" s="887" t="s">
        <v>29</v>
      </c>
      <c r="P29" s="888" t="s">
        <v>30</v>
      </c>
      <c r="Q29" s="889">
        <f>IF(P29="CONFIABLE",15,IF(P29="NO CONFIABLE",0,"0"))</f>
        <v>15</v>
      </c>
      <c r="R29" s="890"/>
      <c r="S29" s="885"/>
      <c r="T29" s="885"/>
      <c r="U29" s="885"/>
      <c r="V29" s="885"/>
      <c r="W29" s="885"/>
      <c r="X29" s="885"/>
      <c r="Y29" s="885"/>
      <c r="Z29" s="885"/>
      <c r="AA29" s="885"/>
      <c r="AB29" s="886"/>
      <c r="AC29" s="796"/>
      <c r="AD29" s="884"/>
      <c r="AE29" s="899"/>
      <c r="AF29" s="898"/>
      <c r="AG29" s="884"/>
      <c r="AH29" s="885"/>
      <c r="AI29" s="885"/>
      <c r="AJ29" s="885"/>
      <c r="AK29" s="886"/>
      <c r="AL29" s="795"/>
      <c r="AM29" s="884"/>
      <c r="AN29" s="886"/>
      <c r="AO29" s="795"/>
      <c r="AP29" s="795"/>
      <c r="AQ29" s="795"/>
    </row>
    <row r="30" spans="1:43" ht="86.25" hidden="1" customHeight="1">
      <c r="A30" s="884"/>
      <c r="B30" s="1255"/>
      <c r="C30" s="1255"/>
      <c r="D30" s="1255"/>
      <c r="E30" s="1246"/>
      <c r="F30" s="885"/>
      <c r="G30" s="885"/>
      <c r="H30" s="1247"/>
      <c r="I30" s="885"/>
      <c r="J30" s="885"/>
      <c r="K30" s="885"/>
      <c r="L30" s="885"/>
      <c r="M30" s="885"/>
      <c r="N30" s="885"/>
      <c r="O30" s="887" t="s">
        <v>34</v>
      </c>
      <c r="P30" s="888" t="s">
        <v>35</v>
      </c>
      <c r="Q30" s="889">
        <f>IF(P30="SE INVESTIGAN Y SE RESUELVEN OPORTUNAMENTE",15,IF(P30="NO SE INVESTIGAN Y SE RESUELVEN OPORTUNAMENTE",0,"0"))</f>
        <v>15</v>
      </c>
      <c r="R30" s="890"/>
      <c r="S30" s="885"/>
      <c r="T30" s="885"/>
      <c r="U30" s="885"/>
      <c r="V30" s="885"/>
      <c r="W30" s="885"/>
      <c r="X30" s="885"/>
      <c r="Y30" s="885"/>
      <c r="Z30" s="885"/>
      <c r="AA30" s="885"/>
      <c r="AB30" s="886"/>
      <c r="AC30" s="796"/>
      <c r="AD30" s="884"/>
      <c r="AE30" s="919"/>
      <c r="AF30" s="880"/>
      <c r="AG30" s="884"/>
      <c r="AH30" s="885"/>
      <c r="AI30" s="885"/>
      <c r="AJ30" s="885"/>
      <c r="AK30" s="886"/>
      <c r="AL30" s="795"/>
      <c r="AM30" s="884"/>
      <c r="AN30" s="886"/>
      <c r="AO30" s="795"/>
      <c r="AP30" s="795"/>
      <c r="AQ30" s="795"/>
    </row>
    <row r="31" spans="1:43" ht="69.75" hidden="1" customHeight="1">
      <c r="A31" s="884"/>
      <c r="B31" s="1256"/>
      <c r="C31" s="1256"/>
      <c r="D31" s="1256"/>
      <c r="E31" s="1246"/>
      <c r="F31" s="885"/>
      <c r="G31" s="885"/>
      <c r="H31" s="1247"/>
      <c r="I31" s="891"/>
      <c r="J31" s="891"/>
      <c r="K31" s="891"/>
      <c r="L31" s="891"/>
      <c r="M31" s="891"/>
      <c r="N31" s="891"/>
      <c r="O31" s="902" t="s">
        <v>38</v>
      </c>
      <c r="P31" s="903" t="s">
        <v>142</v>
      </c>
      <c r="Q31" s="904">
        <f>IF(P31="COMPLETA",10,IF(P31="INCOMPLETA",5,IF(P31="NO EXISTE",0,"0")))</f>
        <v>10</v>
      </c>
      <c r="R31" s="905"/>
      <c r="S31" s="900"/>
      <c r="T31" s="900"/>
      <c r="U31" s="900"/>
      <c r="V31" s="885"/>
      <c r="W31" s="885"/>
      <c r="X31" s="885"/>
      <c r="Y31" s="885"/>
      <c r="Z31" s="885"/>
      <c r="AA31" s="885"/>
      <c r="AB31" s="886"/>
      <c r="AC31" s="796"/>
      <c r="AD31" s="906"/>
      <c r="AE31" s="901"/>
      <c r="AF31" s="880"/>
      <c r="AG31" s="906"/>
      <c r="AH31" s="900"/>
      <c r="AI31" s="900"/>
      <c r="AJ31" s="900"/>
      <c r="AK31" s="901"/>
      <c r="AL31" s="795"/>
      <c r="AM31" s="906"/>
      <c r="AN31" s="899"/>
      <c r="AO31" s="795"/>
      <c r="AP31" s="795"/>
      <c r="AQ31" s="795"/>
    </row>
    <row r="32" spans="1:43" ht="63.75" hidden="1" customHeight="1">
      <c r="A32" s="884"/>
      <c r="B32" s="907"/>
      <c r="C32" s="908"/>
      <c r="D32" s="909"/>
      <c r="E32" s="1246"/>
      <c r="F32" s="885"/>
      <c r="G32" s="885"/>
      <c r="H32" s="1247"/>
      <c r="I32" s="923"/>
      <c r="J32" s="923"/>
      <c r="K32" s="923"/>
      <c r="L32" s="923"/>
      <c r="M32" s="920"/>
      <c r="N32" s="920"/>
      <c r="O32" s="870" t="s">
        <v>3</v>
      </c>
      <c r="P32" s="871" t="s">
        <v>4</v>
      </c>
      <c r="Q32" s="872">
        <f>IF(P32="ASIGNADO",15,IF(P32="NO ASIGNADO",0,"0"))</f>
        <v>15</v>
      </c>
      <c r="R32" s="911">
        <f>SUM(Q32:Q38)</f>
        <v>100</v>
      </c>
      <c r="S32" s="912" t="s">
        <v>131</v>
      </c>
      <c r="T32" s="875">
        <f>IF(T35="DÉBIL",0,IF(T35="MODERADO",50,IF(T35="FUERTE",100,"")))</f>
        <v>100</v>
      </c>
      <c r="U32" s="876" t="str">
        <f>IF(AND(R35="FUERTE",S32="FUERTE (SIEMPRE SE EJECUTA)"),"NO","SÍ")</f>
        <v>NO</v>
      </c>
      <c r="V32" s="885"/>
      <c r="W32" s="885"/>
      <c r="X32" s="885"/>
      <c r="Y32" s="885"/>
      <c r="Z32" s="885"/>
      <c r="AA32" s="885"/>
      <c r="AB32" s="886"/>
      <c r="AC32" s="796"/>
      <c r="AD32" s="924"/>
      <c r="AE32" s="925"/>
      <c r="AF32" s="880"/>
      <c r="AG32" s="915"/>
      <c r="AH32" s="785"/>
      <c r="AI32" s="785"/>
      <c r="AJ32" s="785"/>
      <c r="AK32" s="916"/>
      <c r="AL32" s="795"/>
      <c r="AM32" s="917"/>
      <c r="AN32" s="883"/>
      <c r="AO32" s="795"/>
      <c r="AP32" s="795"/>
      <c r="AQ32" s="795"/>
    </row>
    <row r="33" spans="1:43" ht="63.75" hidden="1" customHeight="1">
      <c r="A33" s="884"/>
      <c r="B33" s="885"/>
      <c r="C33" s="885"/>
      <c r="D33" s="886"/>
      <c r="E33" s="1246"/>
      <c r="F33" s="885"/>
      <c r="G33" s="885"/>
      <c r="H33" s="1247"/>
      <c r="I33" s="885"/>
      <c r="J33" s="885"/>
      <c r="K33" s="885"/>
      <c r="L33" s="885"/>
      <c r="M33" s="885"/>
      <c r="N33" s="885"/>
      <c r="O33" s="887" t="s">
        <v>9</v>
      </c>
      <c r="P33" s="888" t="s">
        <v>141</v>
      </c>
      <c r="Q33" s="889">
        <f>IF(P33="ADECUADO",15,IF(P33="INADECUADO",0,"0"))</f>
        <v>15</v>
      </c>
      <c r="R33" s="890"/>
      <c r="S33" s="885"/>
      <c r="T33" s="885"/>
      <c r="U33" s="885"/>
      <c r="V33" s="885"/>
      <c r="W33" s="885"/>
      <c r="X33" s="885"/>
      <c r="Y33" s="885"/>
      <c r="Z33" s="885"/>
      <c r="AA33" s="885"/>
      <c r="AB33" s="886"/>
      <c r="AC33" s="796"/>
      <c r="AD33" s="884"/>
      <c r="AE33" s="886"/>
      <c r="AF33" s="880"/>
      <c r="AG33" s="884"/>
      <c r="AH33" s="885"/>
      <c r="AI33" s="885"/>
      <c r="AJ33" s="885"/>
      <c r="AK33" s="886"/>
      <c r="AL33" s="795"/>
      <c r="AM33" s="884"/>
      <c r="AN33" s="886"/>
      <c r="AO33" s="795"/>
      <c r="AP33" s="795"/>
      <c r="AQ33" s="795"/>
    </row>
    <row r="34" spans="1:43" ht="63.75" hidden="1" customHeight="1">
      <c r="A34" s="884"/>
      <c r="B34" s="885"/>
      <c r="C34" s="885"/>
      <c r="D34" s="886"/>
      <c r="E34" s="1246"/>
      <c r="F34" s="885"/>
      <c r="G34" s="885"/>
      <c r="H34" s="1247"/>
      <c r="I34" s="885"/>
      <c r="J34" s="885"/>
      <c r="K34" s="885"/>
      <c r="L34" s="885"/>
      <c r="M34" s="885"/>
      <c r="N34" s="885"/>
      <c r="O34" s="892" t="s">
        <v>16</v>
      </c>
      <c r="P34" s="888" t="s">
        <v>17</v>
      </c>
      <c r="Q34" s="889">
        <f>IF(P34="OPORTUNA",15,IF(P34="INOPORTUNA",0,"0"))</f>
        <v>15</v>
      </c>
      <c r="R34" s="918"/>
      <c r="S34" s="885"/>
      <c r="T34" s="891"/>
      <c r="U34" s="885"/>
      <c r="V34" s="885"/>
      <c r="W34" s="885"/>
      <c r="X34" s="885"/>
      <c r="Y34" s="885"/>
      <c r="Z34" s="885"/>
      <c r="AA34" s="885"/>
      <c r="AB34" s="886"/>
      <c r="AC34" s="796"/>
      <c r="AD34" s="884"/>
      <c r="AE34" s="899"/>
      <c r="AF34" s="880"/>
      <c r="AG34" s="884"/>
      <c r="AH34" s="885"/>
      <c r="AI34" s="885"/>
      <c r="AJ34" s="885"/>
      <c r="AK34" s="886"/>
      <c r="AL34" s="795"/>
      <c r="AM34" s="884"/>
      <c r="AN34" s="886"/>
      <c r="AO34" s="795"/>
      <c r="AP34" s="795"/>
      <c r="AQ34" s="795"/>
    </row>
    <row r="35" spans="1:43" ht="63.75" hidden="1" customHeight="1">
      <c r="A35" s="884"/>
      <c r="B35" s="885"/>
      <c r="C35" s="885"/>
      <c r="D35" s="886"/>
      <c r="E35" s="1246"/>
      <c r="F35" s="885"/>
      <c r="G35" s="885"/>
      <c r="H35" s="1247"/>
      <c r="I35" s="885"/>
      <c r="J35" s="885"/>
      <c r="K35" s="885"/>
      <c r="L35" s="885"/>
      <c r="M35" s="885"/>
      <c r="N35" s="885"/>
      <c r="O35" s="887" t="s">
        <v>23</v>
      </c>
      <c r="P35" s="888" t="s">
        <v>24</v>
      </c>
      <c r="Q35" s="889">
        <f>IF(P35="PREVENIR",15,IF(P35="DETECTAR",10,IF(P35="NO ES UN CONTROL",0,"0")))</f>
        <v>15</v>
      </c>
      <c r="R35" s="894" t="str">
        <f>IF(R32&lt;86,"DÉBIL",IF(R32&lt;96,"MODERADO",IF(R32&lt;101,"FUERTE","")))</f>
        <v>FUERTE</v>
      </c>
      <c r="S35" s="885"/>
      <c r="T35" s="895" t="str">
        <f>IF(AND(R35="FUERTE",S32="FUERTE (SIEMPRE SE EJECUTA)"),"FUERTE",IF(OR(R35="DÉBIL",S32="DÉBIL (NO SE EJECUTA)"),"DÉBIL",IF(OR(R35="MODERADO",S32="MODERADO (ALGUNAS VECES)"),"MODERADO")))</f>
        <v>FUERTE</v>
      </c>
      <c r="U35" s="885"/>
      <c r="V35" s="885"/>
      <c r="W35" s="885"/>
      <c r="X35" s="885"/>
      <c r="Y35" s="885"/>
      <c r="Z35" s="885"/>
      <c r="AA35" s="885"/>
      <c r="AB35" s="886"/>
      <c r="AC35" s="796"/>
      <c r="AD35" s="884"/>
      <c r="AE35" s="897" t="s">
        <v>139</v>
      </c>
      <c r="AF35" s="898"/>
      <c r="AG35" s="884"/>
      <c r="AH35" s="885"/>
      <c r="AI35" s="885"/>
      <c r="AJ35" s="885"/>
      <c r="AK35" s="886"/>
      <c r="AL35" s="795"/>
      <c r="AM35" s="884"/>
      <c r="AN35" s="886"/>
      <c r="AO35" s="795"/>
      <c r="AP35" s="795"/>
      <c r="AQ35" s="795"/>
    </row>
    <row r="36" spans="1:43" ht="63.75" hidden="1" customHeight="1">
      <c r="A36" s="884"/>
      <c r="B36" s="885"/>
      <c r="C36" s="885"/>
      <c r="D36" s="886"/>
      <c r="E36" s="1246"/>
      <c r="F36" s="885"/>
      <c r="G36" s="885"/>
      <c r="H36" s="1247"/>
      <c r="I36" s="885"/>
      <c r="J36" s="885"/>
      <c r="K36" s="885"/>
      <c r="L36" s="885"/>
      <c r="M36" s="885"/>
      <c r="N36" s="885"/>
      <c r="O36" s="887" t="s">
        <v>29</v>
      </c>
      <c r="P36" s="888" t="s">
        <v>30</v>
      </c>
      <c r="Q36" s="889">
        <f>IF(P36="CONFIABLE",15,IF(P36="NO CONFIABLE",0,"0"))</f>
        <v>15</v>
      </c>
      <c r="R36" s="890"/>
      <c r="S36" s="885"/>
      <c r="T36" s="885"/>
      <c r="U36" s="885"/>
      <c r="V36" s="885"/>
      <c r="W36" s="885"/>
      <c r="X36" s="885"/>
      <c r="Y36" s="885"/>
      <c r="Z36" s="885"/>
      <c r="AA36" s="885"/>
      <c r="AB36" s="886"/>
      <c r="AC36" s="796"/>
      <c r="AD36" s="884"/>
      <c r="AE36" s="899"/>
      <c r="AF36" s="898"/>
      <c r="AG36" s="884"/>
      <c r="AH36" s="885"/>
      <c r="AI36" s="885"/>
      <c r="AJ36" s="885"/>
      <c r="AK36" s="886"/>
      <c r="AL36" s="795"/>
      <c r="AM36" s="884"/>
      <c r="AN36" s="886"/>
      <c r="AO36" s="795"/>
      <c r="AP36" s="795"/>
      <c r="AQ36" s="795"/>
    </row>
    <row r="37" spans="1:43" ht="63.75" hidden="1" customHeight="1">
      <c r="A37" s="884"/>
      <c r="B37" s="885"/>
      <c r="C37" s="885"/>
      <c r="D37" s="886"/>
      <c r="E37" s="1246"/>
      <c r="F37" s="885"/>
      <c r="G37" s="885"/>
      <c r="H37" s="1247"/>
      <c r="I37" s="885"/>
      <c r="J37" s="885"/>
      <c r="K37" s="885"/>
      <c r="L37" s="885"/>
      <c r="M37" s="885"/>
      <c r="N37" s="885"/>
      <c r="O37" s="887" t="s">
        <v>34</v>
      </c>
      <c r="P37" s="888" t="s">
        <v>35</v>
      </c>
      <c r="Q37" s="889">
        <f>IF(P37="SE INVESTIGAN Y SE RESUELVEN OPORTUNAMENTE",15,IF(P37="NO SE INVESTIGAN Y SE RESUELVEN OPORTUNAMENTE",0,"0"))</f>
        <v>15</v>
      </c>
      <c r="R37" s="890"/>
      <c r="S37" s="885"/>
      <c r="T37" s="885"/>
      <c r="U37" s="885"/>
      <c r="V37" s="885"/>
      <c r="W37" s="885"/>
      <c r="X37" s="885"/>
      <c r="Y37" s="885"/>
      <c r="Z37" s="885"/>
      <c r="AA37" s="885"/>
      <c r="AB37" s="886"/>
      <c r="AC37" s="796"/>
      <c r="AD37" s="884"/>
      <c r="AE37" s="919"/>
      <c r="AF37" s="880"/>
      <c r="AG37" s="884"/>
      <c r="AH37" s="885"/>
      <c r="AI37" s="885"/>
      <c r="AJ37" s="885"/>
      <c r="AK37" s="886"/>
      <c r="AL37" s="795"/>
      <c r="AM37" s="884"/>
      <c r="AN37" s="886"/>
      <c r="AO37" s="795"/>
      <c r="AP37" s="795"/>
      <c r="AQ37" s="795"/>
    </row>
    <row r="38" spans="1:43" ht="63.75" hidden="1" customHeight="1">
      <c r="A38" s="884"/>
      <c r="B38" s="900"/>
      <c r="C38" s="900"/>
      <c r="D38" s="901"/>
      <c r="E38" s="1246"/>
      <c r="F38" s="885"/>
      <c r="G38" s="885"/>
      <c r="H38" s="1247"/>
      <c r="I38" s="891"/>
      <c r="J38" s="891"/>
      <c r="K38" s="891"/>
      <c r="L38" s="891"/>
      <c r="M38" s="891"/>
      <c r="N38" s="891"/>
      <c r="O38" s="902" t="s">
        <v>38</v>
      </c>
      <c r="P38" s="903" t="s">
        <v>142</v>
      </c>
      <c r="Q38" s="904">
        <f>IF(P38="COMPLETA",10,IF(P38="INCOMPLETA",5,IF(P38="NO EXISTE",0,"0")))</f>
        <v>10</v>
      </c>
      <c r="R38" s="905"/>
      <c r="S38" s="900"/>
      <c r="T38" s="900"/>
      <c r="U38" s="900"/>
      <c r="V38" s="885"/>
      <c r="W38" s="885"/>
      <c r="X38" s="885"/>
      <c r="Y38" s="885"/>
      <c r="Z38" s="885"/>
      <c r="AA38" s="885"/>
      <c r="AB38" s="886"/>
      <c r="AC38" s="796"/>
      <c r="AD38" s="906"/>
      <c r="AE38" s="901"/>
      <c r="AF38" s="880"/>
      <c r="AG38" s="906"/>
      <c r="AH38" s="900"/>
      <c r="AI38" s="900"/>
      <c r="AJ38" s="900"/>
      <c r="AK38" s="901"/>
      <c r="AL38" s="795"/>
      <c r="AM38" s="906"/>
      <c r="AN38" s="899"/>
      <c r="AO38" s="795"/>
      <c r="AP38" s="795"/>
      <c r="AQ38" s="795"/>
    </row>
    <row r="39" spans="1:43" ht="63.75" hidden="1" customHeight="1">
      <c r="A39" s="884"/>
      <c r="B39" s="920"/>
      <c r="C39" s="921"/>
      <c r="D39" s="922"/>
      <c r="E39" s="1246"/>
      <c r="F39" s="885"/>
      <c r="G39" s="885"/>
      <c r="H39" s="1247"/>
      <c r="I39" s="921"/>
      <c r="J39" s="920"/>
      <c r="K39" s="920"/>
      <c r="L39" s="920"/>
      <c r="M39" s="920"/>
      <c r="N39" s="920"/>
      <c r="O39" s="870" t="s">
        <v>3</v>
      </c>
      <c r="P39" s="871" t="s">
        <v>4</v>
      </c>
      <c r="Q39" s="872">
        <f>IF(P39="ASIGNADO",15,IF(P39="NO ASIGNADO",0,"0"))</f>
        <v>15</v>
      </c>
      <c r="R39" s="911">
        <f>SUM(Q39:Q45)</f>
        <v>100</v>
      </c>
      <c r="S39" s="912" t="s">
        <v>131</v>
      </c>
      <c r="T39" s="875">
        <f>IF(T42="DÉBIL",0,IF(T42="MODERADO",50,IF(T42="FUERTE",100,"")))</f>
        <v>100</v>
      </c>
      <c r="U39" s="876" t="str">
        <f>IF(AND(R42="FUERTE",S39="FUERTE (SIEMPRE SE EJECUTA)"),"NO","SÍ")</f>
        <v>NO</v>
      </c>
      <c r="V39" s="885"/>
      <c r="W39" s="885"/>
      <c r="X39" s="885"/>
      <c r="Y39" s="885"/>
      <c r="Z39" s="885"/>
      <c r="AA39" s="885"/>
      <c r="AB39" s="886"/>
      <c r="AC39" s="796"/>
      <c r="AD39" s="924"/>
      <c r="AE39" s="925"/>
      <c r="AF39" s="880"/>
      <c r="AG39" s="915"/>
      <c r="AH39" s="785"/>
      <c r="AI39" s="785"/>
      <c r="AJ39" s="785"/>
      <c r="AK39" s="916"/>
      <c r="AL39" s="795"/>
      <c r="AM39" s="917"/>
      <c r="AN39" s="883"/>
      <c r="AO39" s="795"/>
      <c r="AP39" s="795"/>
      <c r="AQ39" s="795"/>
    </row>
    <row r="40" spans="1:43" ht="63.75" hidden="1" customHeight="1">
      <c r="A40" s="884"/>
      <c r="B40" s="885"/>
      <c r="C40" s="885"/>
      <c r="D40" s="886"/>
      <c r="E40" s="1246"/>
      <c r="F40" s="885"/>
      <c r="G40" s="885"/>
      <c r="H40" s="1247"/>
      <c r="I40" s="885"/>
      <c r="J40" s="885"/>
      <c r="K40" s="885"/>
      <c r="L40" s="885"/>
      <c r="M40" s="885"/>
      <c r="N40" s="885"/>
      <c r="O40" s="887" t="s">
        <v>9</v>
      </c>
      <c r="P40" s="888" t="s">
        <v>141</v>
      </c>
      <c r="Q40" s="889">
        <f>IF(P40="ADECUADO",15,IF(P40="INADECUADO",0,"0"))</f>
        <v>15</v>
      </c>
      <c r="R40" s="890"/>
      <c r="S40" s="885"/>
      <c r="T40" s="885"/>
      <c r="U40" s="885"/>
      <c r="V40" s="885"/>
      <c r="W40" s="885"/>
      <c r="X40" s="885"/>
      <c r="Y40" s="885"/>
      <c r="Z40" s="885"/>
      <c r="AA40" s="885"/>
      <c r="AB40" s="886"/>
      <c r="AC40" s="796"/>
      <c r="AD40" s="884"/>
      <c r="AE40" s="886"/>
      <c r="AF40" s="880"/>
      <c r="AG40" s="884"/>
      <c r="AH40" s="885"/>
      <c r="AI40" s="885"/>
      <c r="AJ40" s="885"/>
      <c r="AK40" s="886"/>
      <c r="AL40" s="795"/>
      <c r="AM40" s="884"/>
      <c r="AN40" s="886"/>
      <c r="AO40" s="795"/>
      <c r="AP40" s="795"/>
      <c r="AQ40" s="795"/>
    </row>
    <row r="41" spans="1:43" ht="63.75" hidden="1" customHeight="1">
      <c r="A41" s="884"/>
      <c r="B41" s="885"/>
      <c r="C41" s="885"/>
      <c r="D41" s="886"/>
      <c r="E41" s="1246"/>
      <c r="F41" s="885"/>
      <c r="G41" s="885"/>
      <c r="H41" s="1247"/>
      <c r="I41" s="885"/>
      <c r="J41" s="885"/>
      <c r="K41" s="885"/>
      <c r="L41" s="885"/>
      <c r="M41" s="885"/>
      <c r="N41" s="885"/>
      <c r="O41" s="892" t="s">
        <v>16</v>
      </c>
      <c r="P41" s="888" t="s">
        <v>17</v>
      </c>
      <c r="Q41" s="889">
        <f>IF(P41="OPORTUNA",15,IF(P41="INOPORTUNA",0,"0"))</f>
        <v>15</v>
      </c>
      <c r="R41" s="918"/>
      <c r="S41" s="885"/>
      <c r="T41" s="891"/>
      <c r="U41" s="885"/>
      <c r="V41" s="885"/>
      <c r="W41" s="885"/>
      <c r="X41" s="885"/>
      <c r="Y41" s="885"/>
      <c r="Z41" s="885"/>
      <c r="AA41" s="885"/>
      <c r="AB41" s="886"/>
      <c r="AC41" s="796"/>
      <c r="AD41" s="884"/>
      <c r="AE41" s="899"/>
      <c r="AF41" s="880"/>
      <c r="AG41" s="884"/>
      <c r="AH41" s="885"/>
      <c r="AI41" s="885"/>
      <c r="AJ41" s="885"/>
      <c r="AK41" s="886"/>
      <c r="AL41" s="795"/>
      <c r="AM41" s="884"/>
      <c r="AN41" s="886"/>
      <c r="AO41" s="795"/>
      <c r="AP41" s="795"/>
      <c r="AQ41" s="795"/>
    </row>
    <row r="42" spans="1:43" ht="63.75" hidden="1" customHeight="1">
      <c r="A42" s="884"/>
      <c r="B42" s="885"/>
      <c r="C42" s="885"/>
      <c r="D42" s="886"/>
      <c r="E42" s="1246"/>
      <c r="F42" s="885"/>
      <c r="G42" s="885"/>
      <c r="H42" s="1247"/>
      <c r="I42" s="885"/>
      <c r="J42" s="885"/>
      <c r="K42" s="885"/>
      <c r="L42" s="885"/>
      <c r="M42" s="885"/>
      <c r="N42" s="885"/>
      <c r="O42" s="887" t="s">
        <v>23</v>
      </c>
      <c r="P42" s="888" t="s">
        <v>24</v>
      </c>
      <c r="Q42" s="889">
        <f>IF(P42="PREVENIR",15,IF(P42="DETECTAR",10,IF(P42="NO ES UN CONTROL",0,"0")))</f>
        <v>15</v>
      </c>
      <c r="R42" s="894" t="str">
        <f>IF(R39&lt;86,"DÉBIL",IF(R39&lt;96,"MODERADO",IF(R39&lt;101,"FUERTE","")))</f>
        <v>FUERTE</v>
      </c>
      <c r="S42" s="885"/>
      <c r="T42" s="895" t="str">
        <f>IF(AND(R42="FUERTE",S39="FUERTE (SIEMPRE SE EJECUTA)"),"FUERTE",IF(OR(R42="DÉBIL",S39="DÉBIL (NO SE EJECUTA)"),"DÉBIL",IF(OR(R42="MODERADO",S39="MODERADO (ALGUNAS VECES)"),"MODERADO")))</f>
        <v>FUERTE</v>
      </c>
      <c r="U42" s="885"/>
      <c r="V42" s="885"/>
      <c r="W42" s="885"/>
      <c r="X42" s="885"/>
      <c r="Y42" s="885"/>
      <c r="Z42" s="885"/>
      <c r="AA42" s="885"/>
      <c r="AB42" s="886"/>
      <c r="AC42" s="796"/>
      <c r="AD42" s="884"/>
      <c r="AE42" s="897" t="s">
        <v>139</v>
      </c>
      <c r="AF42" s="898"/>
      <c r="AG42" s="884"/>
      <c r="AH42" s="885"/>
      <c r="AI42" s="885"/>
      <c r="AJ42" s="885"/>
      <c r="AK42" s="886"/>
      <c r="AL42" s="795"/>
      <c r="AM42" s="884"/>
      <c r="AN42" s="886"/>
      <c r="AO42" s="795"/>
      <c r="AP42" s="795"/>
      <c r="AQ42" s="795"/>
    </row>
    <row r="43" spans="1:43" ht="63.75" hidden="1" customHeight="1">
      <c r="A43" s="884"/>
      <c r="B43" s="885"/>
      <c r="C43" s="885"/>
      <c r="D43" s="886"/>
      <c r="E43" s="1246"/>
      <c r="F43" s="885"/>
      <c r="G43" s="885"/>
      <c r="H43" s="1247"/>
      <c r="I43" s="885"/>
      <c r="J43" s="885"/>
      <c r="K43" s="885"/>
      <c r="L43" s="885"/>
      <c r="M43" s="885"/>
      <c r="N43" s="885"/>
      <c r="O43" s="887" t="s">
        <v>29</v>
      </c>
      <c r="P43" s="888" t="s">
        <v>30</v>
      </c>
      <c r="Q43" s="889">
        <f>IF(P43="CONFIABLE",15,IF(P43="NO CONFIABLE",0,"0"))</f>
        <v>15</v>
      </c>
      <c r="R43" s="890"/>
      <c r="S43" s="885"/>
      <c r="T43" s="885"/>
      <c r="U43" s="885"/>
      <c r="V43" s="885"/>
      <c r="W43" s="885"/>
      <c r="X43" s="885"/>
      <c r="Y43" s="885"/>
      <c r="Z43" s="885"/>
      <c r="AA43" s="885"/>
      <c r="AB43" s="886"/>
      <c r="AC43" s="796"/>
      <c r="AD43" s="884"/>
      <c r="AE43" s="899"/>
      <c r="AF43" s="898"/>
      <c r="AG43" s="884"/>
      <c r="AH43" s="885"/>
      <c r="AI43" s="885"/>
      <c r="AJ43" s="885"/>
      <c r="AK43" s="886"/>
      <c r="AL43" s="795"/>
      <c r="AM43" s="884"/>
      <c r="AN43" s="886"/>
      <c r="AO43" s="795"/>
      <c r="AP43" s="795"/>
      <c r="AQ43" s="795"/>
    </row>
    <row r="44" spans="1:43" ht="63.75" hidden="1" customHeight="1">
      <c r="A44" s="884"/>
      <c r="B44" s="885"/>
      <c r="C44" s="885"/>
      <c r="D44" s="886"/>
      <c r="E44" s="1246"/>
      <c r="F44" s="885"/>
      <c r="G44" s="885"/>
      <c r="H44" s="1247"/>
      <c r="I44" s="885"/>
      <c r="J44" s="885"/>
      <c r="K44" s="885"/>
      <c r="L44" s="885"/>
      <c r="M44" s="885"/>
      <c r="N44" s="885"/>
      <c r="O44" s="887" t="s">
        <v>34</v>
      </c>
      <c r="P44" s="888" t="s">
        <v>35</v>
      </c>
      <c r="Q44" s="889">
        <f>IF(P44="SE INVESTIGAN Y SE RESUELVEN OPORTUNAMENTE",15,IF(P44="NO SE INVESTIGAN Y SE RESUELVEN OPORTUNAMENTE",0,"0"))</f>
        <v>15</v>
      </c>
      <c r="R44" s="890"/>
      <c r="S44" s="885"/>
      <c r="T44" s="885"/>
      <c r="U44" s="885"/>
      <c r="V44" s="885"/>
      <c r="W44" s="885"/>
      <c r="X44" s="885"/>
      <c r="Y44" s="885"/>
      <c r="Z44" s="885"/>
      <c r="AA44" s="885"/>
      <c r="AB44" s="886"/>
      <c r="AC44" s="796"/>
      <c r="AD44" s="884"/>
      <c r="AE44" s="919"/>
      <c r="AF44" s="880"/>
      <c r="AG44" s="884"/>
      <c r="AH44" s="885"/>
      <c r="AI44" s="885"/>
      <c r="AJ44" s="885"/>
      <c r="AK44" s="886"/>
      <c r="AL44" s="795"/>
      <c r="AM44" s="884"/>
      <c r="AN44" s="886"/>
      <c r="AO44" s="795"/>
      <c r="AP44" s="795"/>
      <c r="AQ44" s="795"/>
    </row>
    <row r="45" spans="1:43" ht="63.75" hidden="1" customHeight="1">
      <c r="A45" s="884"/>
      <c r="B45" s="900"/>
      <c r="C45" s="900"/>
      <c r="D45" s="901"/>
      <c r="E45" s="1246"/>
      <c r="F45" s="885"/>
      <c r="G45" s="885"/>
      <c r="H45" s="1247"/>
      <c r="I45" s="891"/>
      <c r="J45" s="891"/>
      <c r="K45" s="891"/>
      <c r="L45" s="891"/>
      <c r="M45" s="891"/>
      <c r="N45" s="891"/>
      <c r="O45" s="902" t="s">
        <v>38</v>
      </c>
      <c r="P45" s="903" t="s">
        <v>142</v>
      </c>
      <c r="Q45" s="904">
        <f>IF(P45="COMPLETA",10,IF(P45="INCOMPLETA",5,IF(P45="NO EXISTE",0,"0")))</f>
        <v>10</v>
      </c>
      <c r="R45" s="905"/>
      <c r="S45" s="900"/>
      <c r="T45" s="900"/>
      <c r="U45" s="900"/>
      <c r="V45" s="885"/>
      <c r="W45" s="885"/>
      <c r="X45" s="885"/>
      <c r="Y45" s="885"/>
      <c r="Z45" s="885"/>
      <c r="AA45" s="885"/>
      <c r="AB45" s="886"/>
      <c r="AC45" s="796"/>
      <c r="AD45" s="906"/>
      <c r="AE45" s="901"/>
      <c r="AF45" s="880"/>
      <c r="AG45" s="906"/>
      <c r="AH45" s="900"/>
      <c r="AI45" s="900"/>
      <c r="AJ45" s="900"/>
      <c r="AK45" s="901"/>
      <c r="AL45" s="795"/>
      <c r="AM45" s="906"/>
      <c r="AN45" s="899"/>
      <c r="AO45" s="795"/>
      <c r="AP45" s="795"/>
      <c r="AQ45" s="795"/>
    </row>
    <row r="46" spans="1:43" ht="63.75" hidden="1" customHeight="1">
      <c r="A46" s="884"/>
      <c r="B46" s="920"/>
      <c r="C46" s="921"/>
      <c r="D46" s="922"/>
      <c r="E46" s="1246"/>
      <c r="F46" s="885"/>
      <c r="G46" s="885"/>
      <c r="H46" s="1247"/>
      <c r="I46" s="921"/>
      <c r="J46" s="920"/>
      <c r="K46" s="920"/>
      <c r="L46" s="926"/>
      <c r="M46" s="926"/>
      <c r="N46" s="920"/>
      <c r="O46" s="870" t="s">
        <v>3</v>
      </c>
      <c r="P46" s="871" t="s">
        <v>4</v>
      </c>
      <c r="Q46" s="872">
        <f>IF(P46="ASIGNADO",15,IF(P46="NO ASIGNADO",0,"0"))</f>
        <v>15</v>
      </c>
      <c r="R46" s="911">
        <f>SUM(Q46:Q52)</f>
        <v>100</v>
      </c>
      <c r="S46" s="912" t="s">
        <v>131</v>
      </c>
      <c r="T46" s="875">
        <f>IF(T49="DÉBIL",0,IF(T49="MODERADO",50,IF(T49="FUERTE",100,"")))</f>
        <v>100</v>
      </c>
      <c r="U46" s="876" t="str">
        <f>IF(AND(R49="FUERTE",S46="FUERTE (SIEMPRE SE EJECUTA)"),"NO","SÍ")</f>
        <v>NO</v>
      </c>
      <c r="V46" s="885"/>
      <c r="W46" s="885"/>
      <c r="X46" s="885"/>
      <c r="Y46" s="885"/>
      <c r="Z46" s="885"/>
      <c r="AA46" s="885"/>
      <c r="AB46" s="886"/>
      <c r="AC46" s="796"/>
      <c r="AD46" s="924"/>
      <c r="AE46" s="925"/>
      <c r="AF46" s="880"/>
      <c r="AG46" s="915"/>
      <c r="AH46" s="785"/>
      <c r="AI46" s="785"/>
      <c r="AJ46" s="785"/>
      <c r="AK46" s="916"/>
      <c r="AL46" s="795"/>
      <c r="AM46" s="927"/>
      <c r="AN46" s="883"/>
      <c r="AO46" s="795"/>
      <c r="AP46" s="795"/>
      <c r="AQ46" s="795"/>
    </row>
    <row r="47" spans="1:43" ht="63.75" hidden="1" customHeight="1">
      <c r="A47" s="884"/>
      <c r="B47" s="885"/>
      <c r="C47" s="885"/>
      <c r="D47" s="886"/>
      <c r="E47" s="1246"/>
      <c r="F47" s="885"/>
      <c r="G47" s="885"/>
      <c r="H47" s="1247"/>
      <c r="I47" s="885"/>
      <c r="J47" s="885"/>
      <c r="K47" s="885"/>
      <c r="L47" s="928"/>
      <c r="M47" s="928"/>
      <c r="N47" s="885"/>
      <c r="O47" s="887" t="s">
        <v>9</v>
      </c>
      <c r="P47" s="888" t="s">
        <v>141</v>
      </c>
      <c r="Q47" s="889">
        <f>IF(P47="ADECUADO",15,IF(P47="INADECUADO",0,"0"))</f>
        <v>15</v>
      </c>
      <c r="R47" s="890"/>
      <c r="S47" s="885"/>
      <c r="T47" s="885"/>
      <c r="U47" s="885"/>
      <c r="V47" s="885"/>
      <c r="W47" s="885"/>
      <c r="X47" s="885"/>
      <c r="Y47" s="885"/>
      <c r="Z47" s="885"/>
      <c r="AA47" s="885"/>
      <c r="AB47" s="886"/>
      <c r="AC47" s="796"/>
      <c r="AD47" s="884"/>
      <c r="AE47" s="886"/>
      <c r="AF47" s="880"/>
      <c r="AG47" s="884"/>
      <c r="AH47" s="885"/>
      <c r="AI47" s="885"/>
      <c r="AJ47" s="885"/>
      <c r="AK47" s="886"/>
      <c r="AL47" s="795"/>
      <c r="AM47" s="929"/>
      <c r="AN47" s="886"/>
      <c r="AO47" s="795"/>
      <c r="AP47" s="795"/>
      <c r="AQ47" s="795"/>
    </row>
    <row r="48" spans="1:43" ht="63.75" hidden="1" customHeight="1">
      <c r="A48" s="884"/>
      <c r="B48" s="885"/>
      <c r="C48" s="885"/>
      <c r="D48" s="886"/>
      <c r="E48" s="1246"/>
      <c r="F48" s="885"/>
      <c r="G48" s="885"/>
      <c r="H48" s="1247"/>
      <c r="I48" s="885"/>
      <c r="J48" s="885"/>
      <c r="K48" s="885"/>
      <c r="L48" s="928"/>
      <c r="M48" s="928"/>
      <c r="N48" s="885"/>
      <c r="O48" s="892" t="s">
        <v>16</v>
      </c>
      <c r="P48" s="888" t="s">
        <v>17</v>
      </c>
      <c r="Q48" s="889">
        <f>IF(P48="OPORTUNA",15,IF(P48="INOPORTUNA",0,"0"))</f>
        <v>15</v>
      </c>
      <c r="R48" s="918"/>
      <c r="S48" s="885"/>
      <c r="T48" s="891"/>
      <c r="U48" s="885"/>
      <c r="V48" s="885"/>
      <c r="W48" s="885"/>
      <c r="X48" s="885"/>
      <c r="Y48" s="885"/>
      <c r="Z48" s="885"/>
      <c r="AA48" s="885"/>
      <c r="AB48" s="886"/>
      <c r="AC48" s="796"/>
      <c r="AD48" s="884"/>
      <c r="AE48" s="899"/>
      <c r="AF48" s="880"/>
      <c r="AG48" s="884"/>
      <c r="AH48" s="885"/>
      <c r="AI48" s="885"/>
      <c r="AJ48" s="885"/>
      <c r="AK48" s="886"/>
      <c r="AL48" s="795"/>
      <c r="AM48" s="929"/>
      <c r="AN48" s="886"/>
      <c r="AO48" s="795"/>
      <c r="AP48" s="795"/>
      <c r="AQ48" s="795"/>
    </row>
    <row r="49" spans="1:43" ht="63.75" hidden="1" customHeight="1">
      <c r="A49" s="884"/>
      <c r="B49" s="885"/>
      <c r="C49" s="885"/>
      <c r="D49" s="886"/>
      <c r="E49" s="1246"/>
      <c r="F49" s="885"/>
      <c r="G49" s="885"/>
      <c r="H49" s="1247"/>
      <c r="I49" s="885"/>
      <c r="J49" s="885"/>
      <c r="K49" s="885"/>
      <c r="L49" s="928"/>
      <c r="M49" s="928"/>
      <c r="N49" s="885"/>
      <c r="O49" s="887" t="s">
        <v>23</v>
      </c>
      <c r="P49" s="888" t="s">
        <v>24</v>
      </c>
      <c r="Q49" s="889">
        <f>IF(P49="PREVENIR",15,IF(P49="DETECTAR",10,IF(P49="NO ES UN CONTROL",0,"0")))</f>
        <v>15</v>
      </c>
      <c r="R49" s="894" t="str">
        <f>IF(R46&lt;86,"DÉBIL",IF(R46&lt;96,"MODERADO",IF(R46&lt;101,"FUERTE","")))</f>
        <v>FUERTE</v>
      </c>
      <c r="S49" s="885"/>
      <c r="T49" s="895" t="str">
        <f>IF(AND(R49="FUERTE",S46="FUERTE (SIEMPRE SE EJECUTA)"),"FUERTE",IF(OR(R49="DÉBIL",S46="DÉBIL (NO SE EJECUTA)"),"DÉBIL",IF(OR(R49="MODERADO",S46="MODERADO (ALGUNAS VECES)"),"MODERADO")))</f>
        <v>FUERTE</v>
      </c>
      <c r="U49" s="885"/>
      <c r="V49" s="885"/>
      <c r="W49" s="885"/>
      <c r="X49" s="885"/>
      <c r="Y49" s="885"/>
      <c r="Z49" s="885"/>
      <c r="AA49" s="885"/>
      <c r="AB49" s="886"/>
      <c r="AC49" s="796"/>
      <c r="AD49" s="884"/>
      <c r="AE49" s="897" t="s">
        <v>139</v>
      </c>
      <c r="AF49" s="898"/>
      <c r="AG49" s="884"/>
      <c r="AH49" s="885"/>
      <c r="AI49" s="885"/>
      <c r="AJ49" s="885"/>
      <c r="AK49" s="886"/>
      <c r="AL49" s="795"/>
      <c r="AM49" s="929"/>
      <c r="AN49" s="886"/>
      <c r="AO49" s="795"/>
      <c r="AP49" s="795"/>
      <c r="AQ49" s="795"/>
    </row>
    <row r="50" spans="1:43" ht="63.75" hidden="1" customHeight="1">
      <c r="A50" s="884"/>
      <c r="B50" s="885"/>
      <c r="C50" s="885"/>
      <c r="D50" s="886"/>
      <c r="E50" s="1246"/>
      <c r="F50" s="885"/>
      <c r="G50" s="885"/>
      <c r="H50" s="1247"/>
      <c r="I50" s="885"/>
      <c r="J50" s="885"/>
      <c r="K50" s="885"/>
      <c r="L50" s="928"/>
      <c r="M50" s="928"/>
      <c r="N50" s="885"/>
      <c r="O50" s="887" t="s">
        <v>29</v>
      </c>
      <c r="P50" s="888" t="s">
        <v>30</v>
      </c>
      <c r="Q50" s="889">
        <f>IF(P50="CONFIABLE",15,IF(P50="NO CONFIABLE",0,"0"))</f>
        <v>15</v>
      </c>
      <c r="R50" s="890"/>
      <c r="S50" s="885"/>
      <c r="T50" s="885"/>
      <c r="U50" s="885"/>
      <c r="V50" s="885"/>
      <c r="W50" s="885"/>
      <c r="X50" s="885"/>
      <c r="Y50" s="885"/>
      <c r="Z50" s="885"/>
      <c r="AA50" s="885"/>
      <c r="AB50" s="886"/>
      <c r="AC50" s="796"/>
      <c r="AD50" s="884"/>
      <c r="AE50" s="899"/>
      <c r="AF50" s="898"/>
      <c r="AG50" s="884"/>
      <c r="AH50" s="885"/>
      <c r="AI50" s="885"/>
      <c r="AJ50" s="885"/>
      <c r="AK50" s="886"/>
      <c r="AL50" s="795"/>
      <c r="AM50" s="929"/>
      <c r="AN50" s="886"/>
      <c r="AO50" s="795"/>
      <c r="AP50" s="795"/>
      <c r="AQ50" s="795"/>
    </row>
    <row r="51" spans="1:43" ht="63.75" hidden="1" customHeight="1">
      <c r="A51" s="884"/>
      <c r="B51" s="885"/>
      <c r="C51" s="885"/>
      <c r="D51" s="886"/>
      <c r="E51" s="1246"/>
      <c r="F51" s="885"/>
      <c r="G51" s="885"/>
      <c r="H51" s="1247"/>
      <c r="I51" s="885"/>
      <c r="J51" s="885"/>
      <c r="K51" s="885"/>
      <c r="L51" s="928"/>
      <c r="M51" s="928"/>
      <c r="N51" s="885"/>
      <c r="O51" s="887" t="s">
        <v>34</v>
      </c>
      <c r="P51" s="888" t="s">
        <v>35</v>
      </c>
      <c r="Q51" s="889">
        <f>IF(P51="SE INVESTIGAN Y SE RESUELVEN OPORTUNAMENTE",15,IF(P51="NO SE INVESTIGAN Y SE RESUELVEN OPORTUNAMENTE",0,"0"))</f>
        <v>15</v>
      </c>
      <c r="R51" s="890"/>
      <c r="S51" s="885"/>
      <c r="T51" s="885"/>
      <c r="U51" s="885"/>
      <c r="V51" s="885"/>
      <c r="W51" s="885"/>
      <c r="X51" s="885"/>
      <c r="Y51" s="885"/>
      <c r="Z51" s="885"/>
      <c r="AA51" s="885"/>
      <c r="AB51" s="886"/>
      <c r="AC51" s="796"/>
      <c r="AD51" s="884"/>
      <c r="AE51" s="919"/>
      <c r="AF51" s="880"/>
      <c r="AG51" s="884"/>
      <c r="AH51" s="885"/>
      <c r="AI51" s="885"/>
      <c r="AJ51" s="885"/>
      <c r="AK51" s="886"/>
      <c r="AL51" s="795"/>
      <c r="AM51" s="929"/>
      <c r="AN51" s="886"/>
      <c r="AO51" s="795"/>
      <c r="AP51" s="795"/>
      <c r="AQ51" s="795"/>
    </row>
    <row r="52" spans="1:43" ht="63.75" hidden="1" customHeight="1">
      <c r="A52" s="884"/>
      <c r="B52" s="900"/>
      <c r="C52" s="900"/>
      <c r="D52" s="901"/>
      <c r="E52" s="1246"/>
      <c r="F52" s="885"/>
      <c r="G52" s="885"/>
      <c r="H52" s="1247"/>
      <c r="I52" s="891"/>
      <c r="J52" s="891"/>
      <c r="K52" s="891"/>
      <c r="L52" s="930"/>
      <c r="M52" s="930"/>
      <c r="N52" s="891"/>
      <c r="O52" s="902" t="s">
        <v>38</v>
      </c>
      <c r="P52" s="903" t="s">
        <v>39</v>
      </c>
      <c r="Q52" s="904">
        <f>IF(P52="COMPLETA",10,IF(P52="INCOMPLETA",5,IF(P52="NO EXISTE",0,"0")))</f>
        <v>10</v>
      </c>
      <c r="R52" s="905"/>
      <c r="S52" s="900"/>
      <c r="T52" s="900"/>
      <c r="U52" s="900"/>
      <c r="V52" s="885"/>
      <c r="W52" s="885"/>
      <c r="X52" s="885"/>
      <c r="Y52" s="885"/>
      <c r="Z52" s="885"/>
      <c r="AA52" s="885"/>
      <c r="AB52" s="886"/>
      <c r="AC52" s="796"/>
      <c r="AD52" s="906"/>
      <c r="AE52" s="901"/>
      <c r="AF52" s="880"/>
      <c r="AG52" s="906"/>
      <c r="AH52" s="900"/>
      <c r="AI52" s="900"/>
      <c r="AJ52" s="900"/>
      <c r="AK52" s="901"/>
      <c r="AL52" s="795"/>
      <c r="AM52" s="931"/>
      <c r="AN52" s="899"/>
      <c r="AO52" s="795"/>
      <c r="AP52" s="795"/>
      <c r="AQ52" s="795"/>
    </row>
    <row r="53" spans="1:43" ht="63.75" hidden="1" customHeight="1">
      <c r="A53" s="884"/>
      <c r="B53" s="920"/>
      <c r="C53" s="921"/>
      <c r="D53" s="922"/>
      <c r="E53" s="1246"/>
      <c r="F53" s="885"/>
      <c r="G53" s="885"/>
      <c r="H53" s="1247"/>
      <c r="I53" s="921"/>
      <c r="J53" s="920"/>
      <c r="K53" s="920"/>
      <c r="L53" s="920"/>
      <c r="M53" s="920"/>
      <c r="N53" s="920"/>
      <c r="O53" s="870" t="s">
        <v>3</v>
      </c>
      <c r="P53" s="871" t="s">
        <v>4</v>
      </c>
      <c r="Q53" s="872">
        <f>IF(P53="ASIGNADO",15,IF(P53="NO ASIGNADO",0,"0"))</f>
        <v>15</v>
      </c>
      <c r="R53" s="911">
        <f>SUM(Q53:Q59)</f>
        <v>100</v>
      </c>
      <c r="S53" s="912" t="s">
        <v>131</v>
      </c>
      <c r="T53" s="875">
        <f>IF(T56="DÉBIL",0,IF(T56="MODERADO",50,IF(T56="FUERTE",100,"")))</f>
        <v>100</v>
      </c>
      <c r="U53" s="876" t="str">
        <f>IF(AND(R56="FUERTE",S53="FUERTE (SIEMPRE SE EJECUTA)"),"NO","SÍ")</f>
        <v>NO</v>
      </c>
      <c r="V53" s="885"/>
      <c r="W53" s="885"/>
      <c r="X53" s="885"/>
      <c r="Y53" s="885"/>
      <c r="Z53" s="885"/>
      <c r="AA53" s="885"/>
      <c r="AB53" s="886"/>
      <c r="AC53" s="796"/>
      <c r="AD53" s="924"/>
      <c r="AE53" s="925"/>
      <c r="AF53" s="880"/>
      <c r="AG53" s="915"/>
      <c r="AH53" s="785"/>
      <c r="AI53" s="785"/>
      <c r="AJ53" s="785"/>
      <c r="AK53" s="916"/>
      <c r="AL53" s="795"/>
      <c r="AM53" s="917"/>
      <c r="AN53" s="883"/>
    </row>
    <row r="54" spans="1:43" ht="63.75" hidden="1" customHeight="1">
      <c r="A54" s="884"/>
      <c r="B54" s="885"/>
      <c r="C54" s="885"/>
      <c r="D54" s="886"/>
      <c r="E54" s="1246"/>
      <c r="F54" s="885"/>
      <c r="G54" s="885"/>
      <c r="H54" s="1247"/>
      <c r="I54" s="885"/>
      <c r="J54" s="885"/>
      <c r="K54" s="885"/>
      <c r="L54" s="885"/>
      <c r="M54" s="885"/>
      <c r="N54" s="885"/>
      <c r="O54" s="887" t="s">
        <v>9</v>
      </c>
      <c r="P54" s="888" t="s">
        <v>10</v>
      </c>
      <c r="Q54" s="889">
        <f>IF(P54="ADECUADO",15,IF(P54="INADECUADO",0,"0"))</f>
        <v>15</v>
      </c>
      <c r="R54" s="890"/>
      <c r="S54" s="885"/>
      <c r="T54" s="885"/>
      <c r="U54" s="885"/>
      <c r="V54" s="885"/>
      <c r="W54" s="885"/>
      <c r="X54" s="885"/>
      <c r="Y54" s="885"/>
      <c r="Z54" s="885"/>
      <c r="AA54" s="885"/>
      <c r="AB54" s="886"/>
      <c r="AC54" s="796"/>
      <c r="AD54" s="884"/>
      <c r="AE54" s="886"/>
      <c r="AF54" s="880"/>
      <c r="AG54" s="884"/>
      <c r="AH54" s="885"/>
      <c r="AI54" s="885"/>
      <c r="AJ54" s="885"/>
      <c r="AK54" s="886"/>
      <c r="AL54" s="795"/>
      <c r="AM54" s="884"/>
      <c r="AN54" s="886"/>
    </row>
    <row r="55" spans="1:43" ht="63.75" hidden="1" customHeight="1">
      <c r="A55" s="884"/>
      <c r="B55" s="885"/>
      <c r="C55" s="885"/>
      <c r="D55" s="886"/>
      <c r="E55" s="1246"/>
      <c r="F55" s="885"/>
      <c r="G55" s="885"/>
      <c r="H55" s="1247"/>
      <c r="I55" s="885"/>
      <c r="J55" s="885"/>
      <c r="K55" s="885"/>
      <c r="L55" s="885"/>
      <c r="M55" s="885"/>
      <c r="N55" s="885"/>
      <c r="O55" s="892" t="s">
        <v>16</v>
      </c>
      <c r="P55" s="888" t="s">
        <v>17</v>
      </c>
      <c r="Q55" s="889">
        <f>IF(P55="OPORTUNA",15,IF(P55="INOPORTUNA",0,"0"))</f>
        <v>15</v>
      </c>
      <c r="R55" s="918"/>
      <c r="S55" s="885"/>
      <c r="T55" s="891"/>
      <c r="U55" s="885"/>
      <c r="V55" s="885"/>
      <c r="W55" s="885"/>
      <c r="X55" s="885"/>
      <c r="Y55" s="885"/>
      <c r="Z55" s="885"/>
      <c r="AA55" s="885"/>
      <c r="AB55" s="886"/>
      <c r="AC55" s="796"/>
      <c r="AD55" s="884"/>
      <c r="AE55" s="899"/>
      <c r="AF55" s="880"/>
      <c r="AG55" s="884"/>
      <c r="AH55" s="885"/>
      <c r="AI55" s="885"/>
      <c r="AJ55" s="885"/>
      <c r="AK55" s="886"/>
      <c r="AL55" s="795"/>
      <c r="AM55" s="884"/>
      <c r="AN55" s="886"/>
    </row>
    <row r="56" spans="1:43" ht="63.75" hidden="1" customHeight="1">
      <c r="A56" s="884"/>
      <c r="B56" s="885"/>
      <c r="C56" s="885"/>
      <c r="D56" s="886"/>
      <c r="E56" s="1246"/>
      <c r="F56" s="885"/>
      <c r="G56" s="885"/>
      <c r="H56" s="1247"/>
      <c r="I56" s="885"/>
      <c r="J56" s="885"/>
      <c r="K56" s="885"/>
      <c r="L56" s="885"/>
      <c r="M56" s="885"/>
      <c r="N56" s="885"/>
      <c r="O56" s="887" t="s">
        <v>23</v>
      </c>
      <c r="P56" s="888" t="s">
        <v>24</v>
      </c>
      <c r="Q56" s="889">
        <f>IF(P56="PREVENIR",15,IF(P56="DETECTAR",10,IF(P56="NO ES UN CONTROL",0,"0")))</f>
        <v>15</v>
      </c>
      <c r="R56" s="894" t="str">
        <f>IF(R53&lt;86,"DÉBIL",IF(R53&lt;96,"MODERADO",IF(R53&lt;101,"FUERTE","")))</f>
        <v>FUERTE</v>
      </c>
      <c r="S56" s="885"/>
      <c r="T56" s="895" t="str">
        <f>IF(AND(R56="FUERTE",S53="FUERTE (SIEMPRE SE EJECUTA)"),"FUERTE",IF(OR(R56="DÉBIL",S53="DÉBIL (NO SE EJECUTA)"),"DÉBIL",IF(OR(R56="MODERADO",S53="MODERADO (ALGUNAS VECES)"),"MODERADO")))</f>
        <v>FUERTE</v>
      </c>
      <c r="U56" s="885"/>
      <c r="V56" s="885"/>
      <c r="W56" s="885"/>
      <c r="X56" s="885"/>
      <c r="Y56" s="885"/>
      <c r="Z56" s="885"/>
      <c r="AA56" s="885"/>
      <c r="AB56" s="886"/>
      <c r="AC56" s="796"/>
      <c r="AD56" s="884"/>
      <c r="AE56" s="897" t="s">
        <v>139</v>
      </c>
      <c r="AF56" s="898"/>
      <c r="AG56" s="884"/>
      <c r="AH56" s="885"/>
      <c r="AI56" s="885"/>
      <c r="AJ56" s="885"/>
      <c r="AK56" s="886"/>
      <c r="AL56" s="795"/>
      <c r="AM56" s="884"/>
      <c r="AN56" s="886"/>
    </row>
    <row r="57" spans="1:43" ht="63.75" hidden="1" customHeight="1">
      <c r="A57" s="884"/>
      <c r="B57" s="885"/>
      <c r="C57" s="885"/>
      <c r="D57" s="886"/>
      <c r="E57" s="1246"/>
      <c r="F57" s="885"/>
      <c r="G57" s="885"/>
      <c r="H57" s="1247"/>
      <c r="I57" s="885"/>
      <c r="J57" s="885"/>
      <c r="K57" s="885"/>
      <c r="L57" s="885"/>
      <c r="M57" s="885"/>
      <c r="N57" s="885"/>
      <c r="O57" s="887" t="s">
        <v>29</v>
      </c>
      <c r="P57" s="888" t="s">
        <v>30</v>
      </c>
      <c r="Q57" s="889">
        <f>IF(P57="CONFIABLE",15,IF(P57="NO CONFIABLE",0,"0"))</f>
        <v>15</v>
      </c>
      <c r="R57" s="890"/>
      <c r="S57" s="885"/>
      <c r="T57" s="885"/>
      <c r="U57" s="885"/>
      <c r="V57" s="885"/>
      <c r="W57" s="885"/>
      <c r="X57" s="885"/>
      <c r="Y57" s="885"/>
      <c r="Z57" s="885"/>
      <c r="AA57" s="885"/>
      <c r="AB57" s="886"/>
      <c r="AC57" s="796"/>
      <c r="AD57" s="884"/>
      <c r="AE57" s="899"/>
      <c r="AF57" s="898"/>
      <c r="AG57" s="884"/>
      <c r="AH57" s="885"/>
      <c r="AI57" s="885"/>
      <c r="AJ57" s="885"/>
      <c r="AK57" s="886"/>
      <c r="AL57" s="795"/>
      <c r="AM57" s="884"/>
      <c r="AN57" s="886"/>
    </row>
    <row r="58" spans="1:43" ht="63.75" hidden="1" customHeight="1">
      <c r="A58" s="884"/>
      <c r="B58" s="885"/>
      <c r="C58" s="885"/>
      <c r="D58" s="886"/>
      <c r="E58" s="1246"/>
      <c r="F58" s="885"/>
      <c r="G58" s="885"/>
      <c r="H58" s="1247"/>
      <c r="I58" s="885"/>
      <c r="J58" s="885"/>
      <c r="K58" s="885"/>
      <c r="L58" s="885"/>
      <c r="M58" s="885"/>
      <c r="N58" s="885"/>
      <c r="O58" s="887" t="s">
        <v>34</v>
      </c>
      <c r="P58" s="888" t="s">
        <v>35</v>
      </c>
      <c r="Q58" s="889">
        <f>IF(P58="SE INVESTIGAN Y SE RESUELVEN OPORTUNAMENTE",15,IF(P58="NO SE INVESTIGAN Y SE RESUELVEN OPORTUNAMENTE",0,"0"))</f>
        <v>15</v>
      </c>
      <c r="R58" s="890"/>
      <c r="S58" s="885"/>
      <c r="T58" s="885"/>
      <c r="U58" s="885"/>
      <c r="V58" s="885"/>
      <c r="W58" s="885"/>
      <c r="X58" s="885"/>
      <c r="Y58" s="885"/>
      <c r="Z58" s="885"/>
      <c r="AA58" s="885"/>
      <c r="AB58" s="886"/>
      <c r="AC58" s="796"/>
      <c r="AD58" s="884"/>
      <c r="AE58" s="919"/>
      <c r="AF58" s="880"/>
      <c r="AG58" s="884"/>
      <c r="AH58" s="885"/>
      <c r="AI58" s="885"/>
      <c r="AJ58" s="885"/>
      <c r="AK58" s="886"/>
      <c r="AL58" s="795"/>
      <c r="AM58" s="884"/>
      <c r="AN58" s="886"/>
    </row>
    <row r="59" spans="1:43" ht="63.75" hidden="1" customHeight="1">
      <c r="A59" s="906"/>
      <c r="B59" s="900"/>
      <c r="C59" s="900"/>
      <c r="D59" s="901"/>
      <c r="E59" s="1257"/>
      <c r="F59" s="900"/>
      <c r="G59" s="900"/>
      <c r="H59" s="1258"/>
      <c r="I59" s="891"/>
      <c r="J59" s="891"/>
      <c r="K59" s="891"/>
      <c r="L59" s="891"/>
      <c r="M59" s="891"/>
      <c r="N59" s="891"/>
      <c r="O59" s="902" t="s">
        <v>38</v>
      </c>
      <c r="P59" s="903" t="s">
        <v>39</v>
      </c>
      <c r="Q59" s="904">
        <f>IF(P59="COMPLETA",10,IF(P59="INCOMPLETA",5,IF(P59="NO EXISTE",0,"0")))</f>
        <v>10</v>
      </c>
      <c r="R59" s="905"/>
      <c r="S59" s="900"/>
      <c r="T59" s="900"/>
      <c r="U59" s="900"/>
      <c r="V59" s="900"/>
      <c r="W59" s="900"/>
      <c r="X59" s="900"/>
      <c r="Y59" s="900"/>
      <c r="Z59" s="900"/>
      <c r="AA59" s="900"/>
      <c r="AB59" s="901"/>
      <c r="AC59" s="798"/>
      <c r="AD59" s="906"/>
      <c r="AE59" s="901"/>
      <c r="AF59" s="880"/>
      <c r="AG59" s="906"/>
      <c r="AH59" s="900"/>
      <c r="AI59" s="900"/>
      <c r="AJ59" s="900"/>
      <c r="AK59" s="901"/>
      <c r="AL59" s="795"/>
      <c r="AM59" s="906"/>
      <c r="AN59" s="899"/>
    </row>
    <row r="60" spans="1:43" ht="15.75" customHeight="1"/>
    <row r="61" spans="1:43" ht="15.75" customHeight="1"/>
    <row r="62" spans="1:43" ht="15.75" customHeight="1">
      <c r="AN62" s="786" t="s">
        <v>143</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11">
    <mergeCell ref="AJ53:AJ59"/>
    <mergeCell ref="AK53:AK59"/>
    <mergeCell ref="AM53:AM59"/>
    <mergeCell ref="AN53:AN59"/>
    <mergeCell ref="R56:R59"/>
    <mergeCell ref="T56:T59"/>
    <mergeCell ref="AE56:AE57"/>
    <mergeCell ref="AE58:AE59"/>
    <mergeCell ref="U53:U59"/>
    <mergeCell ref="AD53:AD59"/>
    <mergeCell ref="AE53:AE55"/>
    <mergeCell ref="AG53:AG59"/>
    <mergeCell ref="AH53:AH59"/>
    <mergeCell ref="AI53:AI59"/>
    <mergeCell ref="K53:K59"/>
    <mergeCell ref="L53:L59"/>
    <mergeCell ref="M53:M59"/>
    <mergeCell ref="N53:N59"/>
    <mergeCell ref="R53:R55"/>
    <mergeCell ref="S53:S59"/>
    <mergeCell ref="AN46:AN52"/>
    <mergeCell ref="R49:R52"/>
    <mergeCell ref="T49:T52"/>
    <mergeCell ref="AE49:AE50"/>
    <mergeCell ref="AE51:AE52"/>
    <mergeCell ref="B53:B59"/>
    <mergeCell ref="C53:C59"/>
    <mergeCell ref="D53:D59"/>
    <mergeCell ref="I53:I59"/>
    <mergeCell ref="J53:J59"/>
    <mergeCell ref="AE46:AE48"/>
    <mergeCell ref="AG46:AG52"/>
    <mergeCell ref="AH46:AH52"/>
    <mergeCell ref="AI46:AI52"/>
    <mergeCell ref="AJ46:AJ52"/>
    <mergeCell ref="AK46:AK52"/>
    <mergeCell ref="N46:N52"/>
    <mergeCell ref="R46:R48"/>
    <mergeCell ref="S46:S52"/>
    <mergeCell ref="T46:T48"/>
    <mergeCell ref="U46:U52"/>
    <mergeCell ref="AD46:AD52"/>
    <mergeCell ref="B46:B52"/>
    <mergeCell ref="C46:C52"/>
    <mergeCell ref="D46:D52"/>
    <mergeCell ref="I46:I52"/>
    <mergeCell ref="J46:J52"/>
    <mergeCell ref="K46:K52"/>
    <mergeCell ref="AM39:AM45"/>
    <mergeCell ref="AN39:AN45"/>
    <mergeCell ref="R42:R45"/>
    <mergeCell ref="T42:T45"/>
    <mergeCell ref="AE42:AE43"/>
    <mergeCell ref="AE44:AE45"/>
    <mergeCell ref="AE39:AE41"/>
    <mergeCell ref="AG39:AG45"/>
    <mergeCell ref="AH39:AH45"/>
    <mergeCell ref="AI39:AI45"/>
    <mergeCell ref="AJ39:AJ45"/>
    <mergeCell ref="AK39:AK45"/>
    <mergeCell ref="L39:L45"/>
    <mergeCell ref="M39:M45"/>
    <mergeCell ref="N39:N45"/>
    <mergeCell ref="R39:R41"/>
    <mergeCell ref="S39:S45"/>
    <mergeCell ref="T39:T41"/>
    <mergeCell ref="B39:B45"/>
    <mergeCell ref="C39:C45"/>
    <mergeCell ref="D39:D45"/>
    <mergeCell ref="I39:I45"/>
    <mergeCell ref="J39:J45"/>
    <mergeCell ref="K39:K45"/>
    <mergeCell ref="AM32:AM38"/>
    <mergeCell ref="AN32:AN38"/>
    <mergeCell ref="R35:R38"/>
    <mergeCell ref="T35:T38"/>
    <mergeCell ref="AE35:AE36"/>
    <mergeCell ref="AE37:AE38"/>
    <mergeCell ref="AE32:AE34"/>
    <mergeCell ref="AG32:AG38"/>
    <mergeCell ref="AH32:AH38"/>
    <mergeCell ref="AI32:AI38"/>
    <mergeCell ref="AJ32:AJ38"/>
    <mergeCell ref="AK32:AK38"/>
    <mergeCell ref="L32:L38"/>
    <mergeCell ref="M32:M38"/>
    <mergeCell ref="N32:N38"/>
    <mergeCell ref="R32:R34"/>
    <mergeCell ref="S32:S38"/>
    <mergeCell ref="T32:T34"/>
    <mergeCell ref="B32:B38"/>
    <mergeCell ref="C32:C38"/>
    <mergeCell ref="D32:D38"/>
    <mergeCell ref="I32:I38"/>
    <mergeCell ref="J32:J38"/>
    <mergeCell ref="K32:K38"/>
    <mergeCell ref="AM25:AM31"/>
    <mergeCell ref="AN25:AN31"/>
    <mergeCell ref="R28:R31"/>
    <mergeCell ref="T28:T31"/>
    <mergeCell ref="AE28:AE29"/>
    <mergeCell ref="AE30:AE31"/>
    <mergeCell ref="AE25:AE27"/>
    <mergeCell ref="AG25:AG31"/>
    <mergeCell ref="AH25:AH31"/>
    <mergeCell ref="AI25:AI31"/>
    <mergeCell ref="AJ25:AJ31"/>
    <mergeCell ref="AK25:AK31"/>
    <mergeCell ref="I25:I31"/>
    <mergeCell ref="J25:J31"/>
    <mergeCell ref="K25:K31"/>
    <mergeCell ref="L25:L31"/>
    <mergeCell ref="M25:M31"/>
    <mergeCell ref="N25:N31"/>
    <mergeCell ref="AM18:AM24"/>
    <mergeCell ref="AN18:AN24"/>
    <mergeCell ref="R21:R24"/>
    <mergeCell ref="T21:T24"/>
    <mergeCell ref="W21:W59"/>
    <mergeCell ref="AE21:AE22"/>
    <mergeCell ref="AE23:AE24"/>
    <mergeCell ref="R25:R27"/>
    <mergeCell ref="S25:S31"/>
    <mergeCell ref="T25:T27"/>
    <mergeCell ref="AE18:AE20"/>
    <mergeCell ref="AG18:AG24"/>
    <mergeCell ref="AH18:AH24"/>
    <mergeCell ref="AI18:AI24"/>
    <mergeCell ref="AJ18:AJ24"/>
    <mergeCell ref="AK18:AK24"/>
    <mergeCell ref="Y18:Y59"/>
    <mergeCell ref="Z18:Z59"/>
    <mergeCell ref="AA18:AA59"/>
    <mergeCell ref="AB18:AB59"/>
    <mergeCell ref="AC18:AC59"/>
    <mergeCell ref="AD18:AD24"/>
    <mergeCell ref="AD25:AD31"/>
    <mergeCell ref="AD32:AD38"/>
    <mergeCell ref="AD39:AD45"/>
    <mergeCell ref="S18:S24"/>
    <mergeCell ref="T18:T20"/>
    <mergeCell ref="U18:U24"/>
    <mergeCell ref="V18:V59"/>
    <mergeCell ref="W18:W19"/>
    <mergeCell ref="X18:X59"/>
    <mergeCell ref="U25:U31"/>
    <mergeCell ref="U32:U38"/>
    <mergeCell ref="U39:U45"/>
    <mergeCell ref="T53:T55"/>
    <mergeCell ref="J18:J24"/>
    <mergeCell ref="K18:K24"/>
    <mergeCell ref="L18:L24"/>
    <mergeCell ref="M18:M24"/>
    <mergeCell ref="N18:N24"/>
    <mergeCell ref="R18:R20"/>
    <mergeCell ref="AD16:AE16"/>
    <mergeCell ref="A18:A59"/>
    <mergeCell ref="B18:B24"/>
    <mergeCell ref="C18:C24"/>
    <mergeCell ref="D18:D24"/>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J10"/>
    <mergeCell ref="A11:B11"/>
    <mergeCell ref="C11:J11"/>
    <mergeCell ref="A1:B4"/>
    <mergeCell ref="C1:AJ2"/>
    <mergeCell ref="AK1:AM1"/>
    <mergeCell ref="AK2:AM2"/>
    <mergeCell ref="C3:AJ4"/>
    <mergeCell ref="AK3:AM3"/>
    <mergeCell ref="AK4:AM4"/>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572"/>
  <sheetViews>
    <sheetView showGridLines="0" tabSelected="1" topLeftCell="A39" zoomScale="55" zoomScaleNormal="55" workbookViewId="0">
      <selection activeCell="D46" sqref="D46:D66"/>
    </sheetView>
  </sheetViews>
  <sheetFormatPr baseColWidth="10" defaultColWidth="14.42578125" defaultRowHeight="15" customHeight="1"/>
  <cols>
    <col min="1" max="1" width="9.42578125" customWidth="1"/>
    <col min="2" max="4" width="32.5703125" customWidth="1"/>
    <col min="5" max="6" width="20.85546875" customWidth="1"/>
    <col min="7" max="7" width="20.85546875" hidden="1" customWidth="1"/>
    <col min="8" max="8" width="25.42578125" customWidth="1"/>
    <col min="9" max="9" width="56.140625" customWidth="1"/>
    <col min="10" max="13" width="41.28515625" customWidth="1"/>
    <col min="14" max="14" width="45.42578125" customWidth="1"/>
    <col min="15" max="15" width="53.7109375" customWidth="1"/>
    <col min="16" max="16" width="24.5703125" customWidth="1"/>
    <col min="17" max="17" width="11.42578125" customWidth="1"/>
    <col min="18" max="20" width="24.5703125" customWidth="1"/>
    <col min="21" max="21" width="19.7109375" customWidth="1"/>
    <col min="22" max="24" width="25.140625" customWidth="1"/>
    <col min="25" max="25" width="25.140625" hidden="1" customWidth="1"/>
    <col min="26" max="26" width="25.140625" customWidth="1"/>
    <col min="27" max="27" width="16.5703125" customWidth="1"/>
    <col min="28" max="29" width="33.42578125" customWidth="1"/>
    <col min="30" max="30" width="38.5703125" customWidth="1"/>
    <col min="31" max="31" width="25.42578125" customWidth="1"/>
    <col min="32" max="32" width="1.7109375" customWidth="1"/>
    <col min="33" max="35" width="33.42578125" customWidth="1"/>
    <col min="36" max="36" width="40.28515625" customWidth="1"/>
    <col min="37" max="37" width="34.85546875" customWidth="1"/>
    <col min="38" max="38" width="3.7109375" customWidth="1"/>
    <col min="39" max="39" width="42.5703125" customWidth="1"/>
    <col min="40" max="40" width="50.28515625" customWidth="1"/>
    <col min="41" max="43" width="11.42578125" customWidth="1"/>
  </cols>
  <sheetData>
    <row r="1" spans="1:43" ht="27" customHeight="1">
      <c r="A1" s="52"/>
      <c r="B1" s="37"/>
      <c r="C1" s="53" t="s">
        <v>64</v>
      </c>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37"/>
      <c r="AK1" s="54" t="s">
        <v>65</v>
      </c>
      <c r="AL1" s="33"/>
      <c r="AM1" s="43"/>
      <c r="AN1" s="7" t="s">
        <v>66</v>
      </c>
      <c r="AO1" s="8"/>
      <c r="AP1" s="8"/>
      <c r="AQ1" s="8"/>
    </row>
    <row r="2" spans="1:43" ht="27" customHeight="1">
      <c r="A2" s="38"/>
      <c r="B2" s="39"/>
      <c r="C2" s="40"/>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41"/>
      <c r="AK2" s="54" t="s">
        <v>67</v>
      </c>
      <c r="AL2" s="33"/>
      <c r="AM2" s="43"/>
      <c r="AN2" s="9" t="s">
        <v>68</v>
      </c>
      <c r="AO2" s="8"/>
      <c r="AP2" s="8"/>
      <c r="AQ2" s="8"/>
    </row>
    <row r="3" spans="1:43" ht="27" customHeight="1">
      <c r="A3" s="38"/>
      <c r="B3" s="39"/>
      <c r="C3" s="53" t="s">
        <v>69</v>
      </c>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37"/>
      <c r="AK3" s="54" t="s">
        <v>70</v>
      </c>
      <c r="AL3" s="33"/>
      <c r="AM3" s="43"/>
      <c r="AN3" s="7" t="s">
        <v>71</v>
      </c>
      <c r="AO3" s="8"/>
      <c r="AP3" s="8"/>
      <c r="AQ3" s="8"/>
    </row>
    <row r="4" spans="1:43" ht="27" customHeight="1">
      <c r="A4" s="40"/>
      <c r="B4" s="41"/>
      <c r="C4" s="40"/>
      <c r="D4" s="34"/>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41"/>
      <c r="AK4" s="54" t="s">
        <v>72</v>
      </c>
      <c r="AL4" s="33"/>
      <c r="AM4" s="43"/>
      <c r="AN4" s="28">
        <v>45677</v>
      </c>
      <c r="AO4" s="8"/>
      <c r="AP4" s="8"/>
      <c r="AQ4" s="8"/>
    </row>
    <row r="5" spans="1:43" ht="27" customHeight="1">
      <c r="A5" s="10"/>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2"/>
      <c r="AK5" s="29"/>
      <c r="AL5" s="8"/>
      <c r="AM5" s="8"/>
      <c r="AN5" s="8"/>
      <c r="AO5" s="8"/>
      <c r="AP5" s="8"/>
      <c r="AQ5" s="8"/>
    </row>
    <row r="6" spans="1:43" ht="36" customHeight="1">
      <c r="A6" s="55" t="s">
        <v>73</v>
      </c>
      <c r="B6" s="48"/>
      <c r="C6" s="13">
        <v>45608</v>
      </c>
      <c r="D6" s="14"/>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2"/>
      <c r="AK6" s="11"/>
      <c r="AL6" s="8"/>
      <c r="AM6" s="8"/>
      <c r="AN6" s="8"/>
      <c r="AO6" s="8"/>
      <c r="AP6" s="8"/>
      <c r="AQ6" s="8"/>
    </row>
    <row r="7" spans="1:43" ht="17.25" customHeight="1">
      <c r="A7" s="15"/>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2"/>
      <c r="AK7" s="11"/>
      <c r="AL7" s="8"/>
      <c r="AM7" s="8"/>
      <c r="AN7" s="8"/>
      <c r="AO7" s="8"/>
      <c r="AP7" s="8"/>
      <c r="AQ7" s="8"/>
    </row>
    <row r="8" spans="1:43" ht="59.25" customHeight="1">
      <c r="A8" s="47" t="s">
        <v>74</v>
      </c>
      <c r="B8" s="48"/>
      <c r="C8" s="56" t="s">
        <v>75</v>
      </c>
      <c r="D8" s="48"/>
      <c r="E8" s="48"/>
      <c r="F8" s="48"/>
      <c r="G8" s="48"/>
      <c r="H8" s="50"/>
      <c r="I8" s="11"/>
      <c r="J8" s="11"/>
      <c r="K8" s="11"/>
      <c r="L8" s="11"/>
      <c r="T8" s="11"/>
      <c r="U8" s="11"/>
      <c r="V8" s="11"/>
      <c r="W8" s="11"/>
      <c r="X8" s="11"/>
      <c r="Y8" s="11"/>
      <c r="Z8" s="11"/>
      <c r="AA8" s="11"/>
      <c r="AB8" s="11"/>
      <c r="AC8" s="11"/>
      <c r="AD8" s="11"/>
      <c r="AE8" s="11"/>
      <c r="AF8" s="11"/>
      <c r="AG8" s="11"/>
      <c r="AH8" s="11"/>
      <c r="AI8" s="11"/>
      <c r="AJ8" s="12"/>
      <c r="AK8" s="11"/>
      <c r="AL8" s="8"/>
      <c r="AM8" s="8"/>
      <c r="AN8" s="8"/>
      <c r="AO8" s="8"/>
      <c r="AP8" s="8"/>
      <c r="AQ8" s="8"/>
    </row>
    <row r="9" spans="1:43" ht="13.5" customHeight="1">
      <c r="A9" s="16"/>
      <c r="B9" s="17"/>
      <c r="C9" s="17"/>
      <c r="D9" s="17"/>
      <c r="E9" s="17"/>
      <c r="F9" s="17"/>
      <c r="G9" s="17"/>
      <c r="H9" s="17"/>
      <c r="I9" s="17"/>
      <c r="J9" s="17"/>
      <c r="K9" s="17"/>
      <c r="L9" s="17"/>
      <c r="M9" s="17"/>
      <c r="N9" s="17"/>
      <c r="O9" s="17"/>
      <c r="P9" s="17"/>
      <c r="Q9" s="17"/>
      <c r="R9" s="17"/>
      <c r="S9" s="17"/>
      <c r="T9" s="11"/>
      <c r="U9" s="11"/>
      <c r="V9" s="11"/>
      <c r="W9" s="11"/>
      <c r="X9" s="11"/>
      <c r="Y9" s="11"/>
      <c r="Z9" s="11"/>
      <c r="AA9" s="11"/>
      <c r="AB9" s="11"/>
      <c r="AC9" s="11"/>
      <c r="AD9" s="11"/>
      <c r="AE9" s="11"/>
      <c r="AF9" s="11"/>
      <c r="AG9" s="11"/>
      <c r="AH9" s="11"/>
      <c r="AI9" s="11"/>
      <c r="AJ9" s="12"/>
      <c r="AK9" s="11"/>
      <c r="AL9" s="8"/>
      <c r="AM9" s="8"/>
      <c r="AN9" s="8"/>
      <c r="AO9" s="8"/>
      <c r="AP9" s="8"/>
      <c r="AQ9" s="8"/>
    </row>
    <row r="10" spans="1:43" ht="59.25" customHeight="1">
      <c r="A10" s="47" t="s">
        <v>76</v>
      </c>
      <c r="B10" s="48"/>
      <c r="C10" s="49" t="s">
        <v>77</v>
      </c>
      <c r="D10" s="48"/>
      <c r="E10" s="48"/>
      <c r="F10" s="48"/>
      <c r="G10" s="48"/>
      <c r="H10" s="48"/>
      <c r="I10" s="48"/>
      <c r="J10" s="50"/>
      <c r="K10" s="18"/>
      <c r="L10" s="18"/>
      <c r="M10" s="18"/>
      <c r="N10" s="18"/>
      <c r="O10" s="11"/>
      <c r="P10" s="11"/>
      <c r="Q10" s="11"/>
      <c r="R10" s="11"/>
      <c r="S10" s="11"/>
      <c r="T10" s="11"/>
      <c r="U10" s="11"/>
      <c r="V10" s="11"/>
      <c r="W10" s="11"/>
      <c r="X10" s="11"/>
      <c r="Y10" s="11"/>
      <c r="Z10" s="11"/>
      <c r="AA10" s="11"/>
      <c r="AB10" s="11"/>
      <c r="AC10" s="11"/>
      <c r="AD10" s="11"/>
      <c r="AE10" s="11"/>
      <c r="AF10" s="11"/>
      <c r="AG10" s="11"/>
      <c r="AH10" s="11"/>
      <c r="AI10" s="11"/>
      <c r="AJ10" s="12"/>
      <c r="AK10" s="11"/>
      <c r="AL10" s="8"/>
      <c r="AM10" s="8"/>
      <c r="AN10" s="8"/>
      <c r="AO10" s="8"/>
      <c r="AP10" s="8"/>
      <c r="AQ10" s="8"/>
    </row>
    <row r="11" spans="1:43" ht="59.25" customHeight="1">
      <c r="A11" s="47" t="s">
        <v>78</v>
      </c>
      <c r="B11" s="48"/>
      <c r="C11" s="49" t="s">
        <v>79</v>
      </c>
      <c r="D11" s="48"/>
      <c r="E11" s="48"/>
      <c r="F11" s="48"/>
      <c r="G11" s="48"/>
      <c r="H11" s="48"/>
      <c r="I11" s="48"/>
      <c r="J11" s="50"/>
      <c r="K11" s="18"/>
      <c r="L11" s="18"/>
      <c r="M11" s="18"/>
      <c r="N11" s="18"/>
      <c r="O11" s="11"/>
      <c r="P11" s="11"/>
      <c r="Q11" s="11"/>
      <c r="R11" s="11"/>
      <c r="S11" s="11"/>
      <c r="T11" s="11"/>
      <c r="U11" s="11"/>
      <c r="V11" s="11"/>
      <c r="W11" s="11"/>
      <c r="X11" s="11"/>
      <c r="Y11" s="11"/>
      <c r="Z11" s="11"/>
      <c r="AA11" s="11"/>
      <c r="AB11" s="11"/>
      <c r="AC11" s="11"/>
      <c r="AD11" s="11"/>
      <c r="AE11" s="11"/>
      <c r="AF11" s="11"/>
      <c r="AG11" s="11"/>
      <c r="AH11" s="11"/>
      <c r="AI11" s="11"/>
      <c r="AJ11" s="12"/>
      <c r="AK11" s="11"/>
      <c r="AL11" s="8"/>
      <c r="AM11" s="8"/>
      <c r="AN11" s="8"/>
      <c r="AO11" s="8"/>
      <c r="AP11" s="8"/>
      <c r="AQ11" s="8"/>
    </row>
    <row r="12" spans="1:43" ht="15.75" customHeight="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2"/>
      <c r="AK12" s="11"/>
      <c r="AL12" s="8"/>
      <c r="AM12" s="8"/>
      <c r="AN12" s="8"/>
      <c r="AO12" s="8"/>
      <c r="AP12" s="8"/>
      <c r="AQ12" s="8"/>
    </row>
    <row r="13" spans="1:43" ht="15.75" customHeight="1" thickBot="1">
      <c r="A13" s="19"/>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2"/>
      <c r="AK13" s="11"/>
      <c r="AL13" s="66"/>
      <c r="AM13" s="66"/>
      <c r="AN13" s="66"/>
      <c r="AO13" s="8"/>
      <c r="AP13" s="8"/>
      <c r="AQ13" s="8"/>
    </row>
    <row r="14" spans="1:43" ht="15.75">
      <c r="A14" s="71" t="s">
        <v>80</v>
      </c>
      <c r="B14" s="72"/>
      <c r="C14" s="72"/>
      <c r="D14" s="73"/>
      <c r="E14" s="74" t="s">
        <v>81</v>
      </c>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3"/>
      <c r="AF14" s="75"/>
      <c r="AG14" s="76" t="s">
        <v>82</v>
      </c>
      <c r="AH14" s="77"/>
      <c r="AI14" s="77"/>
      <c r="AJ14" s="77"/>
      <c r="AK14" s="78"/>
      <c r="AL14" s="79"/>
      <c r="AM14" s="76" t="s">
        <v>83</v>
      </c>
      <c r="AN14" s="80"/>
      <c r="AO14" s="8"/>
      <c r="AP14" s="8"/>
      <c r="AQ14" s="8"/>
    </row>
    <row r="15" spans="1:43" ht="15.75">
      <c r="A15" s="81" t="s">
        <v>84</v>
      </c>
      <c r="B15" s="82" t="s">
        <v>85</v>
      </c>
      <c r="C15" s="82" t="s">
        <v>86</v>
      </c>
      <c r="D15" s="83" t="s">
        <v>87</v>
      </c>
      <c r="E15" s="84" t="s">
        <v>88</v>
      </c>
      <c r="F15" s="85"/>
      <c r="G15" s="85"/>
      <c r="H15" s="86"/>
      <c r="I15" s="87" t="s">
        <v>89</v>
      </c>
      <c r="J15" s="85"/>
      <c r="K15" s="85"/>
      <c r="L15" s="85"/>
      <c r="M15" s="85"/>
      <c r="N15" s="85"/>
      <c r="O15" s="85"/>
      <c r="P15" s="85"/>
      <c r="Q15" s="85"/>
      <c r="R15" s="85"/>
      <c r="S15" s="85"/>
      <c r="T15" s="85"/>
      <c r="U15" s="85"/>
      <c r="V15" s="85"/>
      <c r="W15" s="85"/>
      <c r="X15" s="88"/>
      <c r="Y15" s="88"/>
      <c r="Z15" s="87" t="s">
        <v>90</v>
      </c>
      <c r="AA15" s="85"/>
      <c r="AB15" s="85"/>
      <c r="AC15" s="85"/>
      <c r="AD15" s="85"/>
      <c r="AE15" s="89"/>
      <c r="AF15" s="90"/>
      <c r="AG15" s="91"/>
      <c r="AH15" s="92"/>
      <c r="AI15" s="92"/>
      <c r="AJ15" s="92"/>
      <c r="AK15" s="93"/>
      <c r="AL15" s="94"/>
      <c r="AM15" s="91"/>
      <c r="AN15" s="95"/>
      <c r="AO15" s="20"/>
      <c r="AP15" s="20"/>
      <c r="AQ15" s="20"/>
    </row>
    <row r="16" spans="1:43" ht="32.25" customHeight="1" thickBot="1">
      <c r="A16" s="96"/>
      <c r="B16" s="45"/>
      <c r="C16" s="45"/>
      <c r="D16" s="97"/>
      <c r="E16" s="98" t="s">
        <v>91</v>
      </c>
      <c r="F16" s="99"/>
      <c r="G16" s="99"/>
      <c r="H16" s="100"/>
      <c r="I16" s="82" t="s">
        <v>92</v>
      </c>
      <c r="J16" s="82" t="s">
        <v>93</v>
      </c>
      <c r="K16" s="82" t="s">
        <v>94</v>
      </c>
      <c r="L16" s="82" t="s">
        <v>95</v>
      </c>
      <c r="M16" s="82" t="s">
        <v>96</v>
      </c>
      <c r="N16" s="82" t="s">
        <v>97</v>
      </c>
      <c r="O16" s="101" t="s">
        <v>98</v>
      </c>
      <c r="P16" s="101" t="s">
        <v>99</v>
      </c>
      <c r="Q16" s="101" t="s">
        <v>100</v>
      </c>
      <c r="R16" s="82" t="s">
        <v>101</v>
      </c>
      <c r="S16" s="102" t="s">
        <v>102</v>
      </c>
      <c r="T16" s="82" t="s">
        <v>103</v>
      </c>
      <c r="U16" s="82" t="s">
        <v>104</v>
      </c>
      <c r="V16" s="82" t="s">
        <v>105</v>
      </c>
      <c r="W16" s="82" t="s">
        <v>106</v>
      </c>
      <c r="X16" s="82" t="s">
        <v>107</v>
      </c>
      <c r="Y16" s="103"/>
      <c r="Z16" s="102" t="s">
        <v>108</v>
      </c>
      <c r="AA16" s="82" t="s">
        <v>109</v>
      </c>
      <c r="AB16" s="82" t="s">
        <v>110</v>
      </c>
      <c r="AC16" s="82" t="s">
        <v>55</v>
      </c>
      <c r="AD16" s="104" t="s">
        <v>111</v>
      </c>
      <c r="AE16" s="89"/>
      <c r="AF16" s="105"/>
      <c r="AG16" s="106"/>
      <c r="AH16" s="107"/>
      <c r="AI16" s="107"/>
      <c r="AJ16" s="107"/>
      <c r="AK16" s="108"/>
      <c r="AL16" s="109"/>
      <c r="AM16" s="106"/>
      <c r="AN16" s="110"/>
      <c r="AO16" s="20"/>
      <c r="AP16" s="8"/>
      <c r="AQ16" s="20"/>
    </row>
    <row r="17" spans="1:43" ht="102" customHeight="1" thickBot="1">
      <c r="A17" s="96"/>
      <c r="B17" s="45"/>
      <c r="C17" s="45"/>
      <c r="D17" s="97"/>
      <c r="E17" s="111" t="s">
        <v>0</v>
      </c>
      <c r="F17" s="103" t="s">
        <v>1</v>
      </c>
      <c r="G17" s="112"/>
      <c r="H17" s="30" t="s">
        <v>112</v>
      </c>
      <c r="I17" s="113"/>
      <c r="J17" s="113"/>
      <c r="K17" s="113"/>
      <c r="L17" s="113"/>
      <c r="M17" s="113"/>
      <c r="N17" s="113"/>
      <c r="O17" s="113"/>
      <c r="P17" s="113"/>
      <c r="Q17" s="113"/>
      <c r="R17" s="113"/>
      <c r="S17" s="113"/>
      <c r="T17" s="113"/>
      <c r="U17" s="113"/>
      <c r="V17" s="45"/>
      <c r="W17" s="113"/>
      <c r="X17" s="113"/>
      <c r="Y17" s="30"/>
      <c r="Z17" s="113"/>
      <c r="AA17" s="113"/>
      <c r="AB17" s="113"/>
      <c r="AC17" s="113"/>
      <c r="AD17" s="114" t="s">
        <v>113</v>
      </c>
      <c r="AE17" s="115" t="s">
        <v>114</v>
      </c>
      <c r="AF17" s="105"/>
      <c r="AG17" s="111" t="s">
        <v>115</v>
      </c>
      <c r="AH17" s="30" t="s">
        <v>116</v>
      </c>
      <c r="AI17" s="30" t="s">
        <v>117</v>
      </c>
      <c r="AJ17" s="30" t="s">
        <v>118</v>
      </c>
      <c r="AK17" s="116" t="s">
        <v>119</v>
      </c>
      <c r="AL17" s="109"/>
      <c r="AM17" s="111" t="s">
        <v>120</v>
      </c>
      <c r="AN17" s="117" t="s">
        <v>121</v>
      </c>
      <c r="AO17" s="20"/>
      <c r="AP17" s="8"/>
      <c r="AQ17" s="20"/>
    </row>
    <row r="18" spans="1:43" ht="31.5" customHeight="1">
      <c r="A18" s="235">
        <v>1</v>
      </c>
      <c r="B18" s="118" t="s">
        <v>122</v>
      </c>
      <c r="C18" s="119" t="s">
        <v>123</v>
      </c>
      <c r="D18" s="120" t="s">
        <v>124</v>
      </c>
      <c r="E18" s="121" t="s">
        <v>6</v>
      </c>
      <c r="F18" s="237" t="s">
        <v>13</v>
      </c>
      <c r="G18" s="36" t="str">
        <f>+CONCATENATE(E18," - ",F18)</f>
        <v>MUY BAJA - MAYOR</v>
      </c>
      <c r="H18" s="42" t="str">
        <f>+VLOOKUP(G18,Datos!D3:E17,2,FALSE)</f>
        <v>ALTO</v>
      </c>
      <c r="I18" s="119" t="s">
        <v>125</v>
      </c>
      <c r="J18" s="119" t="s">
        <v>126</v>
      </c>
      <c r="K18" s="119" t="s">
        <v>127</v>
      </c>
      <c r="L18" s="119" t="s">
        <v>128</v>
      </c>
      <c r="M18" s="119" t="s">
        <v>129</v>
      </c>
      <c r="N18" s="119" t="s">
        <v>130</v>
      </c>
      <c r="O18" s="21" t="s">
        <v>3</v>
      </c>
      <c r="P18" s="123" t="s">
        <v>4</v>
      </c>
      <c r="Q18" s="22">
        <f>IF(P18="ASIGNADO",15,IF(P18="NO ASIGNADO",0,"0"))</f>
        <v>15</v>
      </c>
      <c r="R18" s="124">
        <f>SUM(Q18:Q24)</f>
        <v>100</v>
      </c>
      <c r="S18" s="36" t="s">
        <v>131</v>
      </c>
      <c r="T18" s="125">
        <f>IF(T21="DÉBIL",0,IF(T21="MODERADO",50,IF(T21="FUERTE",100,"")))</f>
        <v>100</v>
      </c>
      <c r="U18" s="194" t="str">
        <f>IF(AND(R21="FUERTE",S18="FUERTE (SIEMPRE SE EJECUTA)"),"NO","SÍ")</f>
        <v>NO</v>
      </c>
      <c r="V18" s="189" t="s">
        <v>202</v>
      </c>
      <c r="W18" s="193" t="s">
        <v>62</v>
      </c>
      <c r="X18" s="264" t="str">
        <f>IF(AND(E18="MUY BAJA",W21=2),"MUY BAJA",IF(AND(E18="BAJA",W21=2),"MUY BAJA",IF(AND(E18="MEDIA",W21=2),"MUY BAJA",IF(AND(E18="ALTA",W21=2),"BAJA",IF(AND(E18="MUY ALTA",W21=2),"MEDIA",IF(AND(E18="MUY BAJA",W21=1),"MUY BAJA",IF(AND(E18="BAJA",W21=1),"MUY BAJA",IF(AND(E18="MEDIA",W21=1),"BAJA",IF(AND(E18="ALTA",W21=1),"MEDIA",IF(AND(E18="MUY ALTA",W21=1),"ALTA",E18))))))))))</f>
        <v>MUY BAJA</v>
      </c>
      <c r="Y18" s="36" t="str">
        <f>+CONCATENATE(X18," - ",F18)</f>
        <v>MUY BAJA - MAYOR</v>
      </c>
      <c r="Z18" s="42" t="str">
        <f>+VLOOKUP(Y18,Datos!$D$3:$E$17,2,FALSE)</f>
        <v>ALTO</v>
      </c>
      <c r="AA18" s="237" t="s">
        <v>45</v>
      </c>
      <c r="AB18" s="255" t="s">
        <v>132</v>
      </c>
      <c r="AC18" s="257"/>
      <c r="AD18" s="126" t="s">
        <v>133</v>
      </c>
      <c r="AE18" s="127" t="s">
        <v>134</v>
      </c>
      <c r="AF18" s="128"/>
      <c r="AG18" s="129">
        <v>45777</v>
      </c>
      <c r="AH18" s="118" t="s">
        <v>135</v>
      </c>
      <c r="AI18" s="44" t="s">
        <v>136</v>
      </c>
      <c r="AJ18" s="44"/>
      <c r="AK18" s="127" t="s">
        <v>137</v>
      </c>
      <c r="AL18" s="94"/>
      <c r="AM18" s="130" t="s">
        <v>203</v>
      </c>
      <c r="AN18" s="131" t="s">
        <v>204</v>
      </c>
      <c r="AO18" s="8"/>
      <c r="AP18" s="8"/>
      <c r="AQ18" s="8"/>
    </row>
    <row r="19" spans="1:43" ht="31.5">
      <c r="A19" s="236"/>
      <c r="B19" s="45"/>
      <c r="C19" s="45"/>
      <c r="D19" s="97"/>
      <c r="E19" s="172"/>
      <c r="F19" s="186"/>
      <c r="G19" s="45"/>
      <c r="H19" s="58"/>
      <c r="I19" s="45"/>
      <c r="J19" s="45"/>
      <c r="K19" s="45"/>
      <c r="L19" s="45"/>
      <c r="M19" s="45"/>
      <c r="N19" s="45"/>
      <c r="O19" s="23" t="s">
        <v>9</v>
      </c>
      <c r="P19" s="133" t="s">
        <v>10</v>
      </c>
      <c r="Q19" s="24">
        <f>IF(P19="ADECUADO",15,IF(P19="INADECUADO",0,"0"))</f>
        <v>15</v>
      </c>
      <c r="R19" s="134"/>
      <c r="S19" s="45"/>
      <c r="T19" s="45"/>
      <c r="U19" s="207"/>
      <c r="V19" s="202"/>
      <c r="W19" s="100"/>
      <c r="X19" s="265"/>
      <c r="Y19" s="45"/>
      <c r="Z19" s="58"/>
      <c r="AA19" s="186"/>
      <c r="AB19" s="256"/>
      <c r="AC19" s="258"/>
      <c r="AD19" s="45"/>
      <c r="AE19" s="97"/>
      <c r="AF19" s="128"/>
      <c r="AG19" s="132"/>
      <c r="AH19" s="136"/>
      <c r="AI19" s="45"/>
      <c r="AJ19" s="45"/>
      <c r="AK19" s="97"/>
      <c r="AL19" s="94"/>
      <c r="AM19" s="137"/>
      <c r="AN19" s="138"/>
      <c r="AO19" s="8"/>
      <c r="AP19" s="8"/>
      <c r="AQ19" s="8"/>
    </row>
    <row r="20" spans="1:43" ht="63.75" thickBot="1">
      <c r="A20" s="236"/>
      <c r="B20" s="45"/>
      <c r="C20" s="45"/>
      <c r="D20" s="97"/>
      <c r="E20" s="172"/>
      <c r="F20" s="186"/>
      <c r="G20" s="45"/>
      <c r="H20" s="58"/>
      <c r="I20" s="45"/>
      <c r="J20" s="45"/>
      <c r="K20" s="45"/>
      <c r="L20" s="45"/>
      <c r="M20" s="45"/>
      <c r="N20" s="45"/>
      <c r="O20" s="67" t="s">
        <v>16</v>
      </c>
      <c r="P20" s="133" t="s">
        <v>17</v>
      </c>
      <c r="Q20" s="24">
        <f>IF(P20="OPORTUNA",15,IF(P20="INOPORTUNA",0,"0"))</f>
        <v>15</v>
      </c>
      <c r="R20" s="134"/>
      <c r="S20" s="45"/>
      <c r="T20" s="113"/>
      <c r="U20" s="207"/>
      <c r="V20" s="202"/>
      <c r="W20" s="259" t="s">
        <v>138</v>
      </c>
      <c r="X20" s="265"/>
      <c r="Y20" s="45"/>
      <c r="Z20" s="58"/>
      <c r="AA20" s="186"/>
      <c r="AB20" s="256"/>
      <c r="AC20" s="258"/>
      <c r="AD20" s="45"/>
      <c r="AE20" s="97"/>
      <c r="AF20" s="128"/>
      <c r="AG20" s="132"/>
      <c r="AH20" s="136"/>
      <c r="AI20" s="45"/>
      <c r="AJ20" s="45"/>
      <c r="AK20" s="97"/>
      <c r="AL20" s="94"/>
      <c r="AM20" s="137"/>
      <c r="AN20" s="138"/>
      <c r="AO20" s="8"/>
      <c r="AP20" s="8"/>
      <c r="AQ20" s="8"/>
    </row>
    <row r="21" spans="1:43" ht="63">
      <c r="A21" s="236"/>
      <c r="B21" s="45"/>
      <c r="C21" s="45"/>
      <c r="D21" s="97"/>
      <c r="E21" s="172"/>
      <c r="F21" s="186"/>
      <c r="G21" s="45"/>
      <c r="H21" s="58"/>
      <c r="I21" s="45"/>
      <c r="J21" s="45"/>
      <c r="K21" s="45"/>
      <c r="L21" s="45"/>
      <c r="M21" s="45"/>
      <c r="N21" s="45"/>
      <c r="O21" s="23" t="s">
        <v>23</v>
      </c>
      <c r="P21" s="133" t="s">
        <v>24</v>
      </c>
      <c r="Q21" s="24">
        <f>IF(P21="PREVENIR",15,IF(P21="DETECTAR",10,IF(P21="NO ES UN CONTROL",0,"0")))</f>
        <v>15</v>
      </c>
      <c r="R21" s="139" t="str">
        <f>IF(R18&lt;86,"DÉBIL",IF(R18&lt;96,"MODERADO",IF(R18&lt;101,"FUERTE","")))</f>
        <v>FUERTE</v>
      </c>
      <c r="S21" s="45"/>
      <c r="T21" s="140" t="str">
        <f>IF(AND(R21="FUERTE",S18="FUERTE (SIEMPRE SE EJECUTA)"),"FUERTE",IF(OR(R21="DÉBIL",S18="DÉBIL (NO SE EJECUTA)"),"DÉBIL",IF(OR(R21="MODERADO",S18="MODERADO (ALGUNAS VECES)"),"MODERADO")))</f>
        <v>FUERTE</v>
      </c>
      <c r="U21" s="207"/>
      <c r="V21" s="202"/>
      <c r="W21" s="260">
        <v>2</v>
      </c>
      <c r="X21" s="266"/>
      <c r="Y21" s="45"/>
      <c r="Z21" s="58"/>
      <c r="AA21" s="186"/>
      <c r="AB21" s="256"/>
      <c r="AC21" s="258"/>
      <c r="AD21" s="45"/>
      <c r="AE21" s="141" t="s">
        <v>139</v>
      </c>
      <c r="AF21" s="142"/>
      <c r="AG21" s="132"/>
      <c r="AH21" s="136"/>
      <c r="AI21" s="45"/>
      <c r="AJ21" s="45"/>
      <c r="AK21" s="97"/>
      <c r="AL21" s="94"/>
      <c r="AM21" s="137"/>
      <c r="AN21" s="138"/>
      <c r="AO21" s="8"/>
      <c r="AP21" s="8"/>
      <c r="AQ21" s="8"/>
    </row>
    <row r="22" spans="1:43" ht="47.25">
      <c r="A22" s="236"/>
      <c r="B22" s="45"/>
      <c r="C22" s="45"/>
      <c r="D22" s="97"/>
      <c r="E22" s="172"/>
      <c r="F22" s="186"/>
      <c r="G22" s="45"/>
      <c r="H22" s="58"/>
      <c r="I22" s="45"/>
      <c r="J22" s="45"/>
      <c r="K22" s="45"/>
      <c r="L22" s="45"/>
      <c r="M22" s="45"/>
      <c r="N22" s="45"/>
      <c r="O22" s="23" t="s">
        <v>29</v>
      </c>
      <c r="P22" s="133" t="s">
        <v>30</v>
      </c>
      <c r="Q22" s="24">
        <f>IF(P22="CONFIABLE",15,IF(P22="NO CONFIABLE",0,"0"))</f>
        <v>15</v>
      </c>
      <c r="R22" s="134"/>
      <c r="S22" s="45"/>
      <c r="T22" s="45"/>
      <c r="U22" s="207"/>
      <c r="V22" s="202"/>
      <c r="W22" s="261"/>
      <c r="X22" s="266"/>
      <c r="Y22" s="45"/>
      <c r="Z22" s="58"/>
      <c r="AA22" s="186"/>
      <c r="AB22" s="256"/>
      <c r="AC22" s="258"/>
      <c r="AD22" s="45"/>
      <c r="AE22" s="143"/>
      <c r="AF22" s="142"/>
      <c r="AG22" s="132"/>
      <c r="AH22" s="136"/>
      <c r="AI22" s="45"/>
      <c r="AJ22" s="45"/>
      <c r="AK22" s="97"/>
      <c r="AL22" s="94"/>
      <c r="AM22" s="137"/>
      <c r="AN22" s="138"/>
      <c r="AO22" s="8"/>
      <c r="AP22" s="8"/>
      <c r="AQ22" s="8"/>
    </row>
    <row r="23" spans="1:43" ht="47.25" customHeight="1">
      <c r="A23" s="236"/>
      <c r="B23" s="45"/>
      <c r="C23" s="45"/>
      <c r="D23" s="97"/>
      <c r="E23" s="172"/>
      <c r="F23" s="186"/>
      <c r="G23" s="45"/>
      <c r="H23" s="58"/>
      <c r="I23" s="45"/>
      <c r="J23" s="45"/>
      <c r="K23" s="45"/>
      <c r="L23" s="45"/>
      <c r="M23" s="45"/>
      <c r="N23" s="45"/>
      <c r="O23" s="23" t="s">
        <v>34</v>
      </c>
      <c r="P23" s="133" t="s">
        <v>35</v>
      </c>
      <c r="Q23" s="24">
        <f>IF(P23="SE INVESTIGAN Y SE RESUELVEN OPORTUNAMENTE",15,IF(P23="NO SE INVESTIGAN Y SE RESUELVEN OPORTUNAMENTE",0,"0"))</f>
        <v>15</v>
      </c>
      <c r="R23" s="134"/>
      <c r="S23" s="45"/>
      <c r="T23" s="45"/>
      <c r="U23" s="207"/>
      <c r="V23" s="202"/>
      <c r="W23" s="261"/>
      <c r="X23" s="266"/>
      <c r="Y23" s="45"/>
      <c r="Z23" s="58"/>
      <c r="AA23" s="186"/>
      <c r="AB23" s="256"/>
      <c r="AC23" s="258"/>
      <c r="AD23" s="45"/>
      <c r="AE23" s="127" t="s">
        <v>140</v>
      </c>
      <c r="AF23" s="128"/>
      <c r="AG23" s="132"/>
      <c r="AH23" s="136"/>
      <c r="AI23" s="45"/>
      <c r="AJ23" s="45"/>
      <c r="AK23" s="97"/>
      <c r="AL23" s="94"/>
      <c r="AM23" s="137"/>
      <c r="AN23" s="138"/>
      <c r="AO23" s="8"/>
      <c r="AP23" s="8"/>
      <c r="AQ23" s="8"/>
    </row>
    <row r="24" spans="1:43" ht="48" thickBot="1">
      <c r="A24" s="236"/>
      <c r="B24" s="46"/>
      <c r="C24" s="46"/>
      <c r="D24" s="144"/>
      <c r="E24" s="254"/>
      <c r="F24" s="186"/>
      <c r="G24" s="45"/>
      <c r="H24" s="59"/>
      <c r="I24" s="113"/>
      <c r="J24" s="113"/>
      <c r="K24" s="113"/>
      <c r="L24" s="113"/>
      <c r="M24" s="113"/>
      <c r="N24" s="113"/>
      <c r="O24" s="26" t="s">
        <v>38</v>
      </c>
      <c r="P24" s="145" t="s">
        <v>39</v>
      </c>
      <c r="Q24" s="27">
        <f>IF(P24="COMPLETA",10,IF(P24="INCOMPLETA",5,IF(P24="NO EXISTE",0,"0")))</f>
        <v>10</v>
      </c>
      <c r="R24" s="146"/>
      <c r="S24" s="46"/>
      <c r="T24" s="46"/>
      <c r="U24" s="213"/>
      <c r="V24" s="216"/>
      <c r="W24" s="262"/>
      <c r="X24" s="266"/>
      <c r="Y24" s="45"/>
      <c r="Z24" s="59"/>
      <c r="AA24" s="186"/>
      <c r="AB24" s="256"/>
      <c r="AC24" s="258"/>
      <c r="AD24" s="46"/>
      <c r="AE24" s="144"/>
      <c r="AF24" s="128"/>
      <c r="AG24" s="147"/>
      <c r="AH24" s="148"/>
      <c r="AI24" s="46"/>
      <c r="AJ24" s="46"/>
      <c r="AK24" s="144"/>
      <c r="AL24" s="94"/>
      <c r="AM24" s="149"/>
      <c r="AN24" s="150"/>
      <c r="AO24" s="8"/>
      <c r="AP24" s="8"/>
      <c r="AQ24" s="8"/>
    </row>
    <row r="25" spans="1:43" ht="15.75" customHeight="1">
      <c r="A25" s="158">
        <v>2</v>
      </c>
      <c r="B25" s="159" t="s">
        <v>144</v>
      </c>
      <c r="C25" s="159" t="s">
        <v>145</v>
      </c>
      <c r="D25" s="160" t="s">
        <v>146</v>
      </c>
      <c r="E25" s="161" t="s">
        <v>6</v>
      </c>
      <c r="F25" s="252" t="s">
        <v>13</v>
      </c>
      <c r="G25" s="45"/>
      <c r="H25" s="57" t="s">
        <v>15</v>
      </c>
      <c r="I25" s="119" t="s">
        <v>147</v>
      </c>
      <c r="J25" s="119" t="s">
        <v>148</v>
      </c>
      <c r="K25" s="119" t="s">
        <v>149</v>
      </c>
      <c r="L25" s="119" t="s">
        <v>150</v>
      </c>
      <c r="M25" s="119" t="s">
        <v>151</v>
      </c>
      <c r="N25" s="118" t="s">
        <v>152</v>
      </c>
      <c r="O25" s="21" t="s">
        <v>3</v>
      </c>
      <c r="P25" s="123" t="s">
        <v>4</v>
      </c>
      <c r="Q25" s="22">
        <f>IF(P25="ASIGNADO",15,IF(P25="NO ASIGNADO",0,"0"))</f>
        <v>15</v>
      </c>
      <c r="R25" s="151">
        <f>SUM(Q25:Q31)</f>
        <v>100</v>
      </c>
      <c r="S25" s="35" t="s">
        <v>131</v>
      </c>
      <c r="T25" s="125">
        <f>IF(T28="DÉBIL",0,IF(T28="MODERADO",50,IF(T28="FUERTE",100,"")))</f>
        <v>100</v>
      </c>
      <c r="U25" s="35" t="str">
        <f>IF(AND(R28="FUERTE",S25="FUERTE (SIEMPRE SE EJECUTA)"),"NO","SÍ")</f>
        <v>NO</v>
      </c>
      <c r="V25" s="263" t="s">
        <v>202</v>
      </c>
      <c r="W25" s="193" t="s">
        <v>62</v>
      </c>
      <c r="X25" s="196" t="str">
        <f>IF(AND(E25="MUY BAJA",W28=2),"MUY BAJA",IF(AND(E25="BAJA",W28=2),"MUY BAJA",IF(AND(E25="MEDIA",W28=2),"MUY BAJA",IF(AND(E25="ALTA",W28=2),"BAJA",IF(AND(E25="MUY ALTA",W28=2),"MEDIA",IF(AND(E25="MUY BAJA",W28=1),"MUY BAJA",IF(AND(E25="BAJA",W28=1),"MUY BAJA",IF(AND(E25="MEDIA",W28=1),"BAJA",IF(AND(E25="ALTA",W28=1),"MEDIA",IF(AND(E25="MUY ALTA",W28=1),"ALTA",E25))))))))))</f>
        <v>MUY BAJA</v>
      </c>
      <c r="Y25" s="45"/>
      <c r="Z25" s="60" t="s">
        <v>15</v>
      </c>
      <c r="AA25" s="162" t="s">
        <v>45</v>
      </c>
      <c r="AB25" s="164" t="s">
        <v>153</v>
      </c>
      <c r="AC25" s="165"/>
      <c r="AD25" s="166" t="s">
        <v>154</v>
      </c>
      <c r="AE25" s="127" t="s">
        <v>155</v>
      </c>
      <c r="AF25" s="128"/>
      <c r="AG25" s="129">
        <v>45777</v>
      </c>
      <c r="AH25" s="167" t="s">
        <v>156</v>
      </c>
      <c r="AI25" s="182" t="s">
        <v>157</v>
      </c>
      <c r="AJ25" s="168"/>
      <c r="AK25" s="127"/>
      <c r="AL25" s="94"/>
      <c r="AM25" s="44" t="s">
        <v>205</v>
      </c>
      <c r="AN25" s="131" t="s">
        <v>206</v>
      </c>
      <c r="AO25" s="8"/>
      <c r="AP25" s="8"/>
      <c r="AQ25" s="8"/>
    </row>
    <row r="26" spans="1:43" ht="31.5">
      <c r="A26" s="169"/>
      <c r="B26" s="170"/>
      <c r="C26" s="170"/>
      <c r="D26" s="171"/>
      <c r="E26" s="172"/>
      <c r="F26" s="253"/>
      <c r="G26" s="45"/>
      <c r="H26" s="58"/>
      <c r="I26" s="248"/>
      <c r="J26" s="248"/>
      <c r="K26" s="248"/>
      <c r="L26" s="248"/>
      <c r="M26" s="248"/>
      <c r="N26" s="250"/>
      <c r="O26" s="23" t="s">
        <v>9</v>
      </c>
      <c r="P26" s="133" t="s">
        <v>10</v>
      </c>
      <c r="Q26" s="24">
        <f>IF(P26="ADECUADO",15,IF(P26="INADECUADO",0,"0"))</f>
        <v>15</v>
      </c>
      <c r="R26" s="242"/>
      <c r="S26" s="238"/>
      <c r="T26" s="240"/>
      <c r="U26" s="238"/>
      <c r="V26" s="135"/>
      <c r="W26" s="100"/>
      <c r="X26" s="209"/>
      <c r="Y26" s="45"/>
      <c r="Z26" s="61"/>
      <c r="AA26" s="135"/>
      <c r="AB26" s="173"/>
      <c r="AC26" s="174"/>
      <c r="AD26" s="175"/>
      <c r="AE26" s="97"/>
      <c r="AF26" s="128"/>
      <c r="AG26" s="132"/>
      <c r="AH26" s="176"/>
      <c r="AI26" s="177"/>
      <c r="AJ26" s="178"/>
      <c r="AK26" s="97"/>
      <c r="AL26" s="94"/>
      <c r="AM26" s="45"/>
      <c r="AN26" s="138"/>
      <c r="AO26" s="8"/>
      <c r="AP26" s="8"/>
      <c r="AQ26" s="8"/>
    </row>
    <row r="27" spans="1:43" ht="63">
      <c r="A27" s="169"/>
      <c r="B27" s="170"/>
      <c r="C27" s="170"/>
      <c r="D27" s="171"/>
      <c r="E27" s="172"/>
      <c r="F27" s="253"/>
      <c r="G27" s="45"/>
      <c r="H27" s="58"/>
      <c r="I27" s="248"/>
      <c r="J27" s="248"/>
      <c r="K27" s="248"/>
      <c r="L27" s="248"/>
      <c r="M27" s="248"/>
      <c r="N27" s="250"/>
      <c r="O27" s="67" t="s">
        <v>16</v>
      </c>
      <c r="P27" s="133" t="s">
        <v>17</v>
      </c>
      <c r="Q27" s="24">
        <f>IF(P27="OPORTUNA",15,IF(P27="INOPORTUNA",0,"0"))</f>
        <v>15</v>
      </c>
      <c r="R27" s="243"/>
      <c r="S27" s="238"/>
      <c r="T27" s="241"/>
      <c r="U27" s="238"/>
      <c r="V27" s="135"/>
      <c r="W27" s="25" t="s">
        <v>138</v>
      </c>
      <c r="X27" s="209"/>
      <c r="Y27" s="45"/>
      <c r="Z27" s="61"/>
      <c r="AA27" s="135"/>
      <c r="AB27" s="173"/>
      <c r="AC27" s="174"/>
      <c r="AD27" s="175"/>
      <c r="AE27" s="97"/>
      <c r="AF27" s="128"/>
      <c r="AG27" s="132"/>
      <c r="AH27" s="176"/>
      <c r="AI27" s="177"/>
      <c r="AJ27" s="178"/>
      <c r="AK27" s="97"/>
      <c r="AL27" s="94"/>
      <c r="AM27" s="45"/>
      <c r="AN27" s="138"/>
      <c r="AO27" s="8"/>
      <c r="AP27" s="8"/>
      <c r="AQ27" s="8"/>
    </row>
    <row r="28" spans="1:43" ht="63">
      <c r="A28" s="169"/>
      <c r="B28" s="170"/>
      <c r="C28" s="170"/>
      <c r="D28" s="171"/>
      <c r="E28" s="172"/>
      <c r="F28" s="253"/>
      <c r="G28" s="45"/>
      <c r="H28" s="58"/>
      <c r="I28" s="248"/>
      <c r="J28" s="248"/>
      <c r="K28" s="248"/>
      <c r="L28" s="248"/>
      <c r="M28" s="248"/>
      <c r="N28" s="250"/>
      <c r="O28" s="23" t="s">
        <v>23</v>
      </c>
      <c r="P28" s="133" t="s">
        <v>24</v>
      </c>
      <c r="Q28" s="24">
        <f>IF(P28="PREVENIR",15,IF(P28="DETECTAR",10,IF(P28="NO ES UN CONTROL",0,"0")))</f>
        <v>15</v>
      </c>
      <c r="R28" s="139" t="str">
        <f>IF(R25&lt;86,"DÉBIL",IF(R25&lt;96,"MODERADO",IF(R25&lt;101,"FUERTE","")))</f>
        <v>FUERTE</v>
      </c>
      <c r="S28" s="238"/>
      <c r="T28" s="140" t="str">
        <f>IF(AND(R28="FUERTE",S25="FUERTE (SIEMPRE SE EJECUTA)"),"FUERTE",IF(OR(R28="DÉBIL",S25="DÉBIL (NO SE EJECUTA)"),"DÉBIL",IF(OR(R28="MODERADO",S25="MODERADO (ALGUNAS VECES)"),"MODERADO")))</f>
        <v>FUERTE</v>
      </c>
      <c r="U28" s="238"/>
      <c r="V28" s="135"/>
      <c r="W28" s="122">
        <f>IF(AND($V$18="FUERTE",$W$18="DIRECTAMENTE"),2,IF(AND($V$18="FUERTE",$W$18="DIRECTAMENTE"),2,IF(AND($V$18="FUERTE",$W$18="DIRECTAMENTE"),2,IF(AND($V$18="FUERTE",$W$18="NO DISMINUYE"),0,IF(AND($V$18="MODERADO",$W$18="DIRECTAMENTE"),1,IF(AND($V$18="MODERADO",$W$18="DIRECTAMENTE"),1,IF(AND($V$18="MODERADO",$W$18="DIRECTAMENTE"),1,IF(AND($V$18="MODERADO",$W$18="NO DISMINUYE"),0,"N/A"))))))))</f>
        <v>2</v>
      </c>
      <c r="X28" s="209"/>
      <c r="Y28" s="45"/>
      <c r="Z28" s="61"/>
      <c r="AA28" s="135"/>
      <c r="AB28" s="173"/>
      <c r="AC28" s="174"/>
      <c r="AD28" s="175"/>
      <c r="AE28" s="141" t="s">
        <v>139</v>
      </c>
      <c r="AF28" s="142"/>
      <c r="AG28" s="132"/>
      <c r="AH28" s="176"/>
      <c r="AI28" s="177"/>
      <c r="AJ28" s="178"/>
      <c r="AK28" s="97"/>
      <c r="AL28" s="94"/>
      <c r="AM28" s="45"/>
      <c r="AN28" s="138"/>
      <c r="AO28" s="8"/>
      <c r="AP28" s="8"/>
      <c r="AQ28" s="8"/>
    </row>
    <row r="29" spans="1:43" ht="47.25">
      <c r="A29" s="169"/>
      <c r="B29" s="170"/>
      <c r="C29" s="170"/>
      <c r="D29" s="171"/>
      <c r="E29" s="172"/>
      <c r="F29" s="253"/>
      <c r="G29" s="45"/>
      <c r="H29" s="58"/>
      <c r="I29" s="248"/>
      <c r="J29" s="248"/>
      <c r="K29" s="248"/>
      <c r="L29" s="248"/>
      <c r="M29" s="248"/>
      <c r="N29" s="250"/>
      <c r="O29" s="23" t="s">
        <v>29</v>
      </c>
      <c r="P29" s="133" t="s">
        <v>30</v>
      </c>
      <c r="Q29" s="24">
        <f>IF(P29="CONFIABLE",15,IF(P29="NO CONFIABLE",0,"0"))</f>
        <v>15</v>
      </c>
      <c r="R29" s="246"/>
      <c r="S29" s="238"/>
      <c r="T29" s="244"/>
      <c r="U29" s="238"/>
      <c r="V29" s="135"/>
      <c r="W29" s="135"/>
      <c r="X29" s="209"/>
      <c r="Y29" s="45"/>
      <c r="Z29" s="61"/>
      <c r="AA29" s="135"/>
      <c r="AB29" s="173"/>
      <c r="AC29" s="174"/>
      <c r="AD29" s="175"/>
      <c r="AE29" s="143"/>
      <c r="AF29" s="142"/>
      <c r="AG29" s="132"/>
      <c r="AH29" s="176"/>
      <c r="AI29" s="177"/>
      <c r="AJ29" s="178"/>
      <c r="AK29" s="97"/>
      <c r="AL29" s="94"/>
      <c r="AM29" s="45"/>
      <c r="AN29" s="138"/>
      <c r="AO29" s="8"/>
      <c r="AP29" s="8"/>
      <c r="AQ29" s="8"/>
    </row>
    <row r="30" spans="1:43" ht="47.25" customHeight="1">
      <c r="A30" s="169"/>
      <c r="B30" s="170"/>
      <c r="C30" s="170"/>
      <c r="D30" s="171"/>
      <c r="E30" s="172"/>
      <c r="F30" s="253"/>
      <c r="G30" s="45"/>
      <c r="H30" s="58"/>
      <c r="I30" s="248"/>
      <c r="J30" s="248"/>
      <c r="K30" s="248"/>
      <c r="L30" s="248"/>
      <c r="M30" s="248"/>
      <c r="N30" s="250"/>
      <c r="O30" s="23" t="s">
        <v>34</v>
      </c>
      <c r="P30" s="133" t="s">
        <v>35</v>
      </c>
      <c r="Q30" s="24">
        <f>IF(P30="SE INVESTIGAN Y SE RESUELVEN OPORTUNAMENTE",15,IF(P30="NO SE INVESTIGAN Y SE RESUELVEN OPORTUNAMENTE",0,"0"))</f>
        <v>15</v>
      </c>
      <c r="R30" s="246"/>
      <c r="S30" s="238"/>
      <c r="T30" s="244"/>
      <c r="U30" s="238"/>
      <c r="V30" s="135"/>
      <c r="W30" s="135"/>
      <c r="X30" s="209"/>
      <c r="Y30" s="45"/>
      <c r="Z30" s="61"/>
      <c r="AA30" s="135"/>
      <c r="AB30" s="173"/>
      <c r="AC30" s="174"/>
      <c r="AD30" s="175"/>
      <c r="AE30" s="127" t="s">
        <v>158</v>
      </c>
      <c r="AF30" s="128"/>
      <c r="AG30" s="132"/>
      <c r="AH30" s="176"/>
      <c r="AI30" s="177"/>
      <c r="AJ30" s="178"/>
      <c r="AK30" s="97"/>
      <c r="AL30" s="94"/>
      <c r="AM30" s="45"/>
      <c r="AN30" s="138"/>
      <c r="AO30" s="8"/>
      <c r="AP30" s="8"/>
      <c r="AQ30" s="8"/>
    </row>
    <row r="31" spans="1:43" ht="48" thickBot="1">
      <c r="A31" s="169"/>
      <c r="B31" s="170"/>
      <c r="C31" s="170"/>
      <c r="D31" s="171"/>
      <c r="E31" s="172"/>
      <c r="F31" s="253"/>
      <c r="G31" s="45"/>
      <c r="H31" s="58"/>
      <c r="I31" s="249"/>
      <c r="J31" s="249"/>
      <c r="K31" s="249"/>
      <c r="L31" s="249"/>
      <c r="M31" s="249"/>
      <c r="N31" s="251"/>
      <c r="O31" s="26" t="s">
        <v>38</v>
      </c>
      <c r="P31" s="145" t="s">
        <v>39</v>
      </c>
      <c r="Q31" s="27">
        <f>IF(P31="COMPLETA",10,IF(P31="INCOMPLETA",5,IF(P31="NO EXISTE",0,"0")))</f>
        <v>10</v>
      </c>
      <c r="R31" s="247"/>
      <c r="S31" s="239"/>
      <c r="T31" s="245"/>
      <c r="U31" s="239"/>
      <c r="V31" s="135"/>
      <c r="W31" s="135"/>
      <c r="X31" s="209"/>
      <c r="Y31" s="45"/>
      <c r="Z31" s="61"/>
      <c r="AA31" s="135"/>
      <c r="AB31" s="173"/>
      <c r="AC31" s="174"/>
      <c r="AD31" s="175"/>
      <c r="AE31" s="144"/>
      <c r="AF31" s="128"/>
      <c r="AG31" s="147"/>
      <c r="AH31" s="179"/>
      <c r="AI31" s="177"/>
      <c r="AJ31" s="181"/>
      <c r="AK31" s="144"/>
      <c r="AL31" s="94"/>
      <c r="AM31" s="46"/>
      <c r="AN31" s="150"/>
      <c r="AO31" s="8"/>
      <c r="AP31" s="8"/>
      <c r="AQ31" s="8"/>
    </row>
    <row r="32" spans="1:43" ht="31.5" customHeight="1">
      <c r="A32" s="169"/>
      <c r="B32" s="170"/>
      <c r="C32" s="170"/>
      <c r="D32" s="171"/>
      <c r="E32" s="172"/>
      <c r="F32" s="253"/>
      <c r="G32" s="45"/>
      <c r="H32" s="58"/>
      <c r="I32" s="118" t="s">
        <v>159</v>
      </c>
      <c r="J32" s="118" t="s">
        <v>160</v>
      </c>
      <c r="K32" s="118" t="s">
        <v>161</v>
      </c>
      <c r="L32" s="118" t="s">
        <v>162</v>
      </c>
      <c r="M32" s="118" t="s">
        <v>163</v>
      </c>
      <c r="N32" s="118" t="s">
        <v>164</v>
      </c>
      <c r="O32" s="21" t="s">
        <v>3</v>
      </c>
      <c r="P32" s="123" t="s">
        <v>4</v>
      </c>
      <c r="Q32" s="22">
        <f>IF(P32="ASIGNADO",15,IF(P32="NO ASIGNADO",0,"0"))</f>
        <v>15</v>
      </c>
      <c r="R32" s="151">
        <f>SUM(Q32:Q38)</f>
        <v>100</v>
      </c>
      <c r="S32" s="35" t="s">
        <v>131</v>
      </c>
      <c r="T32" s="125">
        <f>IF(T35="DÉBIL",0,IF(T35="MODERADO",50,IF(T35="FUERTE",100,"")))</f>
        <v>100</v>
      </c>
      <c r="U32" s="35" t="str">
        <f>IF(AND(R35="FUERTE",S32="FUERTE (SIEMPRE SE EJECUTA)"),"NO","SÍ")</f>
        <v>NO</v>
      </c>
      <c r="V32" s="135"/>
      <c r="W32" s="135"/>
      <c r="X32" s="209"/>
      <c r="Y32" s="45"/>
      <c r="Z32" s="61"/>
      <c r="AA32" s="135"/>
      <c r="AB32" s="173"/>
      <c r="AC32" s="174"/>
      <c r="AD32" s="175"/>
      <c r="AE32" s="152"/>
      <c r="AF32" s="128"/>
      <c r="AG32" s="153">
        <v>45777</v>
      </c>
      <c r="AH32" s="182" t="s">
        <v>165</v>
      </c>
      <c r="AI32" s="177"/>
      <c r="AJ32" s="154"/>
      <c r="AK32" s="127"/>
      <c r="AL32" s="94"/>
      <c r="AM32" s="44" t="s">
        <v>207</v>
      </c>
      <c r="AN32" s="131" t="s">
        <v>208</v>
      </c>
      <c r="AO32" s="8"/>
      <c r="AP32" s="8"/>
      <c r="AQ32" s="8"/>
    </row>
    <row r="33" spans="1:43" ht="31.5">
      <c r="A33" s="169"/>
      <c r="B33" s="170"/>
      <c r="C33" s="170"/>
      <c r="D33" s="171"/>
      <c r="E33" s="172"/>
      <c r="F33" s="253"/>
      <c r="G33" s="45"/>
      <c r="H33" s="58"/>
      <c r="I33" s="45"/>
      <c r="J33" s="45"/>
      <c r="K33" s="45"/>
      <c r="L33" s="45"/>
      <c r="M33" s="45"/>
      <c r="N33" s="45"/>
      <c r="O33" s="23" t="s">
        <v>9</v>
      </c>
      <c r="P33" s="133" t="s">
        <v>141</v>
      </c>
      <c r="Q33" s="24">
        <f>IF(P33="ADECUADO",15,IF(P33="INADECUADO",0,"0"))</f>
        <v>15</v>
      </c>
      <c r="R33" s="134"/>
      <c r="S33" s="45"/>
      <c r="T33" s="45"/>
      <c r="U33" s="45"/>
      <c r="V33" s="135"/>
      <c r="W33" s="135"/>
      <c r="X33" s="209"/>
      <c r="Y33" s="45"/>
      <c r="Z33" s="61"/>
      <c r="AA33" s="135"/>
      <c r="AB33" s="173"/>
      <c r="AC33" s="174"/>
      <c r="AD33" s="175"/>
      <c r="AE33" s="97"/>
      <c r="AF33" s="128"/>
      <c r="AG33" s="132"/>
      <c r="AH33" s="177"/>
      <c r="AI33" s="177"/>
      <c r="AJ33" s="183"/>
      <c r="AK33" s="97"/>
      <c r="AL33" s="94"/>
      <c r="AM33" s="45"/>
      <c r="AN33" s="138"/>
      <c r="AO33" s="8"/>
      <c r="AP33" s="8"/>
      <c r="AQ33" s="8"/>
    </row>
    <row r="34" spans="1:43" ht="47.25">
      <c r="A34" s="169"/>
      <c r="B34" s="170"/>
      <c r="C34" s="170"/>
      <c r="D34" s="171"/>
      <c r="E34" s="172"/>
      <c r="F34" s="253"/>
      <c r="G34" s="45"/>
      <c r="H34" s="58"/>
      <c r="I34" s="45"/>
      <c r="J34" s="45"/>
      <c r="K34" s="45"/>
      <c r="L34" s="45"/>
      <c r="M34" s="45"/>
      <c r="N34" s="45"/>
      <c r="O34" s="67" t="s">
        <v>16</v>
      </c>
      <c r="P34" s="133" t="s">
        <v>17</v>
      </c>
      <c r="Q34" s="24">
        <f>IF(P34="OPORTUNA",15,IF(P34="INOPORTUNA",0,"0"))</f>
        <v>15</v>
      </c>
      <c r="R34" s="156"/>
      <c r="S34" s="45"/>
      <c r="T34" s="113"/>
      <c r="U34" s="45"/>
      <c r="V34" s="135"/>
      <c r="W34" s="135"/>
      <c r="X34" s="209"/>
      <c r="Y34" s="45"/>
      <c r="Z34" s="61"/>
      <c r="AA34" s="135"/>
      <c r="AB34" s="173"/>
      <c r="AC34" s="174"/>
      <c r="AD34" s="175"/>
      <c r="AE34" s="143"/>
      <c r="AF34" s="128"/>
      <c r="AG34" s="132"/>
      <c r="AH34" s="177"/>
      <c r="AI34" s="177"/>
      <c r="AJ34" s="183"/>
      <c r="AK34" s="97"/>
      <c r="AL34" s="94"/>
      <c r="AM34" s="45"/>
      <c r="AN34" s="138"/>
      <c r="AO34" s="8"/>
      <c r="AP34" s="8"/>
      <c r="AQ34" s="8"/>
    </row>
    <row r="35" spans="1:43" ht="63">
      <c r="A35" s="169"/>
      <c r="B35" s="170"/>
      <c r="C35" s="170"/>
      <c r="D35" s="171"/>
      <c r="E35" s="172"/>
      <c r="F35" s="253"/>
      <c r="G35" s="45"/>
      <c r="H35" s="58"/>
      <c r="I35" s="45"/>
      <c r="J35" s="45"/>
      <c r="K35" s="45"/>
      <c r="L35" s="45"/>
      <c r="M35" s="45"/>
      <c r="N35" s="45"/>
      <c r="O35" s="23" t="s">
        <v>23</v>
      </c>
      <c r="P35" s="133" t="s">
        <v>24</v>
      </c>
      <c r="Q35" s="24">
        <f>IF(P35="PREVENIR",15,IF(P35="DETECTAR",10,IF(P35="NO ES UN CONTROL",0,"0")))</f>
        <v>15</v>
      </c>
      <c r="R35" s="139" t="str">
        <f>IF(R32&lt;86,"DÉBIL",IF(R32&lt;96,"MODERADO",IF(R32&lt;101,"FUERTE","")))</f>
        <v>FUERTE</v>
      </c>
      <c r="S35" s="45"/>
      <c r="T35" s="140" t="str">
        <f>IF(AND(R35="FUERTE",S32="FUERTE (SIEMPRE SE EJECUTA)"),"FUERTE",IF(OR(R35="DÉBIL",S32="DÉBIL (NO SE EJECUTA)"),"DÉBIL",IF(OR(R35="MODERADO",S32="MODERADO (ALGUNAS VECES)"),"MODERADO")))</f>
        <v>FUERTE</v>
      </c>
      <c r="U35" s="45"/>
      <c r="V35" s="135"/>
      <c r="W35" s="135"/>
      <c r="X35" s="209"/>
      <c r="Y35" s="45"/>
      <c r="Z35" s="61"/>
      <c r="AA35" s="135"/>
      <c r="AB35" s="173"/>
      <c r="AC35" s="174"/>
      <c r="AD35" s="175"/>
      <c r="AE35" s="141" t="s">
        <v>139</v>
      </c>
      <c r="AF35" s="142"/>
      <c r="AG35" s="132"/>
      <c r="AH35" s="177"/>
      <c r="AI35" s="177"/>
      <c r="AJ35" s="183"/>
      <c r="AK35" s="97"/>
      <c r="AL35" s="94"/>
      <c r="AM35" s="45"/>
      <c r="AN35" s="138"/>
      <c r="AO35" s="8"/>
      <c r="AP35" s="8"/>
      <c r="AQ35" s="8"/>
    </row>
    <row r="36" spans="1:43" ht="47.25">
      <c r="A36" s="169"/>
      <c r="B36" s="170"/>
      <c r="C36" s="170"/>
      <c r="D36" s="171"/>
      <c r="E36" s="172"/>
      <c r="F36" s="253"/>
      <c r="G36" s="45"/>
      <c r="H36" s="58"/>
      <c r="I36" s="45"/>
      <c r="J36" s="45"/>
      <c r="K36" s="45"/>
      <c r="L36" s="45"/>
      <c r="M36" s="45"/>
      <c r="N36" s="45"/>
      <c r="O36" s="23" t="s">
        <v>29</v>
      </c>
      <c r="P36" s="133" t="s">
        <v>30</v>
      </c>
      <c r="Q36" s="24">
        <f>IF(P36="CONFIABLE",15,IF(P36="NO CONFIABLE",0,"0"))</f>
        <v>15</v>
      </c>
      <c r="R36" s="134"/>
      <c r="S36" s="45"/>
      <c r="T36" s="45"/>
      <c r="U36" s="45"/>
      <c r="V36" s="135"/>
      <c r="W36" s="135"/>
      <c r="X36" s="209"/>
      <c r="Y36" s="45"/>
      <c r="Z36" s="61"/>
      <c r="AA36" s="135"/>
      <c r="AB36" s="173"/>
      <c r="AC36" s="174"/>
      <c r="AD36" s="175"/>
      <c r="AE36" s="143"/>
      <c r="AF36" s="142"/>
      <c r="AG36" s="132"/>
      <c r="AH36" s="177"/>
      <c r="AI36" s="177"/>
      <c r="AJ36" s="183"/>
      <c r="AK36" s="97"/>
      <c r="AL36" s="94"/>
      <c r="AM36" s="45"/>
      <c r="AN36" s="138"/>
      <c r="AO36" s="8"/>
      <c r="AP36" s="8"/>
      <c r="AQ36" s="8"/>
    </row>
    <row r="37" spans="1:43" ht="47.25" customHeight="1">
      <c r="A37" s="169"/>
      <c r="B37" s="170"/>
      <c r="C37" s="170"/>
      <c r="D37" s="171"/>
      <c r="E37" s="172"/>
      <c r="F37" s="253"/>
      <c r="G37" s="45"/>
      <c r="H37" s="58"/>
      <c r="I37" s="45"/>
      <c r="J37" s="45"/>
      <c r="K37" s="45"/>
      <c r="L37" s="45"/>
      <c r="M37" s="45"/>
      <c r="N37" s="45"/>
      <c r="O37" s="23" t="s">
        <v>34</v>
      </c>
      <c r="P37" s="133" t="s">
        <v>35</v>
      </c>
      <c r="Q37" s="24">
        <f>IF(P37="SE INVESTIGAN Y SE RESUELVEN OPORTUNAMENTE",15,IF(P37="NO SE INVESTIGAN Y SE RESUELVEN OPORTUNAMENTE",0,"0"))</f>
        <v>15</v>
      </c>
      <c r="R37" s="134"/>
      <c r="S37" s="45"/>
      <c r="T37" s="45"/>
      <c r="U37" s="45"/>
      <c r="V37" s="135"/>
      <c r="W37" s="135"/>
      <c r="X37" s="209"/>
      <c r="Y37" s="45"/>
      <c r="Z37" s="61"/>
      <c r="AA37" s="135"/>
      <c r="AB37" s="173"/>
      <c r="AC37" s="174"/>
      <c r="AD37" s="175"/>
      <c r="AE37" s="127"/>
      <c r="AF37" s="128"/>
      <c r="AG37" s="132"/>
      <c r="AH37" s="177"/>
      <c r="AI37" s="177"/>
      <c r="AJ37" s="183"/>
      <c r="AK37" s="97"/>
      <c r="AL37" s="94"/>
      <c r="AM37" s="45"/>
      <c r="AN37" s="138"/>
      <c r="AO37" s="8"/>
      <c r="AP37" s="8"/>
      <c r="AQ37" s="8"/>
    </row>
    <row r="38" spans="1:43" ht="48" thickBot="1">
      <c r="A38" s="169"/>
      <c r="B38" s="170"/>
      <c r="C38" s="170"/>
      <c r="D38" s="171"/>
      <c r="E38" s="172"/>
      <c r="F38" s="253"/>
      <c r="G38" s="45"/>
      <c r="H38" s="58"/>
      <c r="I38" s="113"/>
      <c r="J38" s="113"/>
      <c r="K38" s="113"/>
      <c r="L38" s="113"/>
      <c r="M38" s="113"/>
      <c r="N38" s="113"/>
      <c r="O38" s="26" t="s">
        <v>38</v>
      </c>
      <c r="P38" s="145" t="s">
        <v>142</v>
      </c>
      <c r="Q38" s="27">
        <f>IF(P38="COMPLETA",10,IF(P38="INCOMPLETA",5,IF(P38="NO EXISTE",0,"0")))</f>
        <v>10</v>
      </c>
      <c r="R38" s="146"/>
      <c r="S38" s="46"/>
      <c r="T38" s="46"/>
      <c r="U38" s="46"/>
      <c r="V38" s="135"/>
      <c r="W38" s="135"/>
      <c r="X38" s="209"/>
      <c r="Y38" s="45"/>
      <c r="Z38" s="61"/>
      <c r="AA38" s="135"/>
      <c r="AB38" s="173"/>
      <c r="AC38" s="174"/>
      <c r="AD38" s="175"/>
      <c r="AE38" s="144"/>
      <c r="AF38" s="128"/>
      <c r="AG38" s="147"/>
      <c r="AH38" s="180"/>
      <c r="AI38" s="177"/>
      <c r="AJ38" s="184"/>
      <c r="AK38" s="144"/>
      <c r="AL38" s="94"/>
      <c r="AM38" s="46"/>
      <c r="AN38" s="150"/>
      <c r="AO38" s="8"/>
      <c r="AP38" s="8"/>
      <c r="AQ38" s="8"/>
    </row>
    <row r="39" spans="1:43" ht="31.5" customHeight="1">
      <c r="A39" s="169"/>
      <c r="B39" s="170"/>
      <c r="C39" s="170"/>
      <c r="D39" s="171"/>
      <c r="E39" s="172"/>
      <c r="F39" s="253"/>
      <c r="G39" s="45"/>
      <c r="H39" s="58"/>
      <c r="I39" s="119" t="s">
        <v>166</v>
      </c>
      <c r="J39" s="119" t="s">
        <v>167</v>
      </c>
      <c r="K39" s="119" t="s">
        <v>168</v>
      </c>
      <c r="L39" s="119" t="s">
        <v>169</v>
      </c>
      <c r="M39" s="119" t="s">
        <v>170</v>
      </c>
      <c r="N39" s="119" t="s">
        <v>171</v>
      </c>
      <c r="O39" s="21" t="s">
        <v>3</v>
      </c>
      <c r="P39" s="123" t="s">
        <v>4</v>
      </c>
      <c r="Q39" s="22">
        <f>IF(P39="ASIGNADO",15,IF(P39="NO ASIGNADO",0,"0"))</f>
        <v>15</v>
      </c>
      <c r="R39" s="151">
        <f>SUM(Q39:Q45)</f>
        <v>100</v>
      </c>
      <c r="S39" s="35" t="s">
        <v>131</v>
      </c>
      <c r="T39" s="125">
        <f>IF(T42="DÉBIL",0,IF(T42="MODERADO",50,IF(T42="FUERTE",100,"")))</f>
        <v>100</v>
      </c>
      <c r="U39" s="35" t="str">
        <f>IF(AND(R42="FUERTE",S39="FUERTE (SIEMPRE SE EJECUTA)"),"NO","SÍ")</f>
        <v>NO</v>
      </c>
      <c r="V39" s="135"/>
      <c r="W39" s="135"/>
      <c r="X39" s="209"/>
      <c r="Y39" s="45"/>
      <c r="Z39" s="61"/>
      <c r="AA39" s="135"/>
      <c r="AB39" s="173"/>
      <c r="AC39" s="174"/>
      <c r="AD39" s="175"/>
      <c r="AE39" s="152"/>
      <c r="AF39" s="128"/>
      <c r="AG39" s="153">
        <v>45777</v>
      </c>
      <c r="AH39" s="182" t="s">
        <v>172</v>
      </c>
      <c r="AI39" s="177"/>
      <c r="AJ39" s="185"/>
      <c r="AK39" s="127" t="s">
        <v>173</v>
      </c>
      <c r="AL39" s="94"/>
      <c r="AM39" s="44" t="s">
        <v>209</v>
      </c>
      <c r="AN39" s="131" t="s">
        <v>210</v>
      </c>
      <c r="AO39" s="8"/>
      <c r="AP39" s="8"/>
      <c r="AQ39" s="8"/>
    </row>
    <row r="40" spans="1:43" ht="31.5">
      <c r="A40" s="169"/>
      <c r="B40" s="170"/>
      <c r="C40" s="170"/>
      <c r="D40" s="171"/>
      <c r="E40" s="172"/>
      <c r="F40" s="253"/>
      <c r="G40" s="45"/>
      <c r="H40" s="58"/>
      <c r="I40" s="45"/>
      <c r="J40" s="45"/>
      <c r="K40" s="45"/>
      <c r="L40" s="45"/>
      <c r="M40" s="45"/>
      <c r="N40" s="45"/>
      <c r="O40" s="23" t="s">
        <v>9</v>
      </c>
      <c r="P40" s="133" t="s">
        <v>141</v>
      </c>
      <c r="Q40" s="24">
        <f>IF(P40="ADECUADO",15,IF(P40="INADECUADO",0,"0"))</f>
        <v>15</v>
      </c>
      <c r="R40" s="134"/>
      <c r="S40" s="45"/>
      <c r="T40" s="45"/>
      <c r="U40" s="45"/>
      <c r="V40" s="135"/>
      <c r="W40" s="135"/>
      <c r="X40" s="209"/>
      <c r="Y40" s="45"/>
      <c r="Z40" s="61"/>
      <c r="AA40" s="135"/>
      <c r="AB40" s="173"/>
      <c r="AC40" s="174"/>
      <c r="AD40" s="175"/>
      <c r="AE40" s="97"/>
      <c r="AF40" s="128"/>
      <c r="AG40" s="132"/>
      <c r="AH40" s="177"/>
      <c r="AI40" s="177"/>
      <c r="AJ40" s="178"/>
      <c r="AK40" s="97"/>
      <c r="AL40" s="94"/>
      <c r="AM40" s="45"/>
      <c r="AN40" s="138"/>
      <c r="AO40" s="8"/>
      <c r="AP40" s="8"/>
      <c r="AQ40" s="8"/>
    </row>
    <row r="41" spans="1:43" ht="47.25">
      <c r="A41" s="169"/>
      <c r="B41" s="170"/>
      <c r="C41" s="170"/>
      <c r="D41" s="171"/>
      <c r="E41" s="172"/>
      <c r="F41" s="253"/>
      <c r="G41" s="45"/>
      <c r="H41" s="58"/>
      <c r="I41" s="45"/>
      <c r="J41" s="45"/>
      <c r="K41" s="45"/>
      <c r="L41" s="45"/>
      <c r="M41" s="45"/>
      <c r="N41" s="45"/>
      <c r="O41" s="67" t="s">
        <v>16</v>
      </c>
      <c r="P41" s="133" t="s">
        <v>17</v>
      </c>
      <c r="Q41" s="24">
        <f>IF(P41="OPORTUNA",15,IF(P41="INOPORTUNA",0,"0"))</f>
        <v>15</v>
      </c>
      <c r="R41" s="156"/>
      <c r="S41" s="45"/>
      <c r="T41" s="113"/>
      <c r="U41" s="45"/>
      <c r="V41" s="135"/>
      <c r="W41" s="135"/>
      <c r="X41" s="209"/>
      <c r="Y41" s="45"/>
      <c r="Z41" s="61"/>
      <c r="AA41" s="135"/>
      <c r="AB41" s="173"/>
      <c r="AC41" s="174"/>
      <c r="AD41" s="175"/>
      <c r="AE41" s="143"/>
      <c r="AF41" s="128"/>
      <c r="AG41" s="132"/>
      <c r="AH41" s="177"/>
      <c r="AI41" s="177"/>
      <c r="AJ41" s="178"/>
      <c r="AK41" s="97"/>
      <c r="AL41" s="94"/>
      <c r="AM41" s="45"/>
      <c r="AN41" s="138"/>
      <c r="AO41" s="8"/>
      <c r="AP41" s="8"/>
      <c r="AQ41" s="8"/>
    </row>
    <row r="42" spans="1:43" ht="63">
      <c r="A42" s="169"/>
      <c r="B42" s="170"/>
      <c r="C42" s="170"/>
      <c r="D42" s="171"/>
      <c r="E42" s="172"/>
      <c r="F42" s="253"/>
      <c r="G42" s="45"/>
      <c r="H42" s="58"/>
      <c r="I42" s="45"/>
      <c r="J42" s="45"/>
      <c r="K42" s="45"/>
      <c r="L42" s="45"/>
      <c r="M42" s="45"/>
      <c r="N42" s="45"/>
      <c r="O42" s="23" t="s">
        <v>23</v>
      </c>
      <c r="P42" s="133" t="s">
        <v>24</v>
      </c>
      <c r="Q42" s="24">
        <f>IF(P42="PREVENIR",15,IF(P42="DETECTAR",10,IF(P42="NO ES UN CONTROL",0,"0")))</f>
        <v>15</v>
      </c>
      <c r="R42" s="139" t="str">
        <f>IF(R39&lt;86,"DÉBIL",IF(R39&lt;96,"MODERADO",IF(R39&lt;101,"FUERTE","")))</f>
        <v>FUERTE</v>
      </c>
      <c r="S42" s="45"/>
      <c r="T42" s="140" t="str">
        <f>IF(AND(R42="FUERTE",S39="FUERTE (SIEMPRE SE EJECUTA)"),"FUERTE",IF(OR(R42="DÉBIL",S39="DÉBIL (NO SE EJECUTA)"),"DÉBIL",IF(OR(R42="MODERADO",S39="MODERADO (ALGUNAS VECES)"),"MODERADO")))</f>
        <v>FUERTE</v>
      </c>
      <c r="U42" s="45"/>
      <c r="V42" s="135"/>
      <c r="W42" s="135"/>
      <c r="X42" s="209"/>
      <c r="Y42" s="45"/>
      <c r="Z42" s="61"/>
      <c r="AA42" s="135"/>
      <c r="AB42" s="173"/>
      <c r="AC42" s="174"/>
      <c r="AD42" s="175"/>
      <c r="AE42" s="141" t="s">
        <v>139</v>
      </c>
      <c r="AF42" s="142"/>
      <c r="AG42" s="132"/>
      <c r="AH42" s="177"/>
      <c r="AI42" s="177"/>
      <c r="AJ42" s="178"/>
      <c r="AK42" s="97"/>
      <c r="AL42" s="94"/>
      <c r="AM42" s="45"/>
      <c r="AN42" s="138"/>
      <c r="AO42" s="8"/>
      <c r="AP42" s="8"/>
      <c r="AQ42" s="8"/>
    </row>
    <row r="43" spans="1:43" ht="47.25">
      <c r="A43" s="169"/>
      <c r="B43" s="170"/>
      <c r="C43" s="170"/>
      <c r="D43" s="171"/>
      <c r="E43" s="172"/>
      <c r="F43" s="253"/>
      <c r="G43" s="45"/>
      <c r="H43" s="58"/>
      <c r="I43" s="45"/>
      <c r="J43" s="45"/>
      <c r="K43" s="45"/>
      <c r="L43" s="45"/>
      <c r="M43" s="45"/>
      <c r="N43" s="45"/>
      <c r="O43" s="23" t="s">
        <v>29</v>
      </c>
      <c r="P43" s="133" t="s">
        <v>30</v>
      </c>
      <c r="Q43" s="24">
        <f>IF(P43="CONFIABLE",15,IF(P43="NO CONFIABLE",0,"0"))</f>
        <v>15</v>
      </c>
      <c r="R43" s="134"/>
      <c r="S43" s="45"/>
      <c r="T43" s="45"/>
      <c r="U43" s="45"/>
      <c r="V43" s="135"/>
      <c r="W43" s="135"/>
      <c r="X43" s="209"/>
      <c r="Y43" s="45"/>
      <c r="Z43" s="61"/>
      <c r="AA43" s="135"/>
      <c r="AB43" s="173"/>
      <c r="AC43" s="174"/>
      <c r="AD43" s="175"/>
      <c r="AE43" s="143"/>
      <c r="AF43" s="142"/>
      <c r="AG43" s="132"/>
      <c r="AH43" s="177"/>
      <c r="AI43" s="177"/>
      <c r="AJ43" s="178"/>
      <c r="AK43" s="97"/>
      <c r="AL43" s="94"/>
      <c r="AM43" s="45"/>
      <c r="AN43" s="138"/>
      <c r="AO43" s="8"/>
      <c r="AP43" s="8"/>
      <c r="AQ43" s="8"/>
    </row>
    <row r="44" spans="1:43" ht="47.25" customHeight="1">
      <c r="A44" s="169"/>
      <c r="B44" s="170"/>
      <c r="C44" s="170"/>
      <c r="D44" s="171"/>
      <c r="E44" s="172"/>
      <c r="F44" s="253"/>
      <c r="G44" s="45"/>
      <c r="H44" s="58"/>
      <c r="I44" s="45"/>
      <c r="J44" s="45"/>
      <c r="K44" s="45"/>
      <c r="L44" s="45"/>
      <c r="M44" s="45"/>
      <c r="N44" s="45"/>
      <c r="O44" s="23" t="s">
        <v>34</v>
      </c>
      <c r="P44" s="133" t="s">
        <v>35</v>
      </c>
      <c r="Q44" s="24">
        <f>IF(P44="SE INVESTIGAN Y SE RESUELVEN OPORTUNAMENTE",15,IF(P44="NO SE INVESTIGAN Y SE RESUELVEN OPORTUNAMENTE",0,"0"))</f>
        <v>15</v>
      </c>
      <c r="R44" s="134"/>
      <c r="S44" s="45"/>
      <c r="T44" s="45"/>
      <c r="U44" s="45"/>
      <c r="V44" s="135"/>
      <c r="W44" s="135"/>
      <c r="X44" s="209"/>
      <c r="Y44" s="45"/>
      <c r="Z44" s="61"/>
      <c r="AA44" s="135"/>
      <c r="AB44" s="173"/>
      <c r="AC44" s="174"/>
      <c r="AD44" s="175"/>
      <c r="AE44" s="127"/>
      <c r="AF44" s="128"/>
      <c r="AG44" s="132"/>
      <c r="AH44" s="177"/>
      <c r="AI44" s="177"/>
      <c r="AJ44" s="178"/>
      <c r="AK44" s="97"/>
      <c r="AL44" s="94"/>
      <c r="AM44" s="45"/>
      <c r="AN44" s="138"/>
      <c r="AO44" s="8"/>
      <c r="AP44" s="8"/>
      <c r="AQ44" s="8"/>
    </row>
    <row r="45" spans="1:43" ht="48" thickBot="1">
      <c r="A45" s="169"/>
      <c r="B45" s="170"/>
      <c r="C45" s="170"/>
      <c r="D45" s="171"/>
      <c r="E45" s="172"/>
      <c r="F45" s="253"/>
      <c r="G45" s="45"/>
      <c r="H45" s="58"/>
      <c r="I45" s="113"/>
      <c r="J45" s="113"/>
      <c r="K45" s="113"/>
      <c r="L45" s="113"/>
      <c r="M45" s="113"/>
      <c r="N45" s="113"/>
      <c r="O45" s="26" t="s">
        <v>38</v>
      </c>
      <c r="P45" s="145" t="s">
        <v>142</v>
      </c>
      <c r="Q45" s="27">
        <f>IF(P45="COMPLETA",10,IF(P45="INCOMPLETA",5,IF(P45="NO EXISTE",0,"0")))</f>
        <v>10</v>
      </c>
      <c r="R45" s="146"/>
      <c r="S45" s="46"/>
      <c r="T45" s="46"/>
      <c r="U45" s="46"/>
      <c r="V45" s="157"/>
      <c r="W45" s="186"/>
      <c r="X45" s="226"/>
      <c r="Y45" s="45"/>
      <c r="Z45" s="61"/>
      <c r="AA45" s="135"/>
      <c r="AB45" s="173"/>
      <c r="AC45" s="187"/>
      <c r="AD45" s="188"/>
      <c r="AE45" s="144"/>
      <c r="AF45" s="128"/>
      <c r="AG45" s="147"/>
      <c r="AH45" s="180"/>
      <c r="AI45" s="180"/>
      <c r="AJ45" s="181"/>
      <c r="AK45" s="144"/>
      <c r="AL45" s="94"/>
      <c r="AM45" s="46"/>
      <c r="AN45" s="150"/>
      <c r="AO45" s="8"/>
      <c r="AP45" s="8"/>
      <c r="AQ45" s="8"/>
    </row>
    <row r="46" spans="1:43" ht="15.75">
      <c r="A46" s="189">
        <v>3</v>
      </c>
      <c r="B46" s="190" t="s">
        <v>174</v>
      </c>
      <c r="C46" s="191" t="s">
        <v>175</v>
      </c>
      <c r="D46" s="191" t="s">
        <v>176</v>
      </c>
      <c r="E46" s="192" t="s">
        <v>6</v>
      </c>
      <c r="F46" s="192" t="s">
        <v>13</v>
      </c>
      <c r="G46" s="45"/>
      <c r="H46" s="42" t="s">
        <v>15</v>
      </c>
      <c r="I46" s="119" t="s">
        <v>177</v>
      </c>
      <c r="J46" s="119" t="s">
        <v>178</v>
      </c>
      <c r="K46" s="119" t="s">
        <v>179</v>
      </c>
      <c r="L46" s="119" t="s">
        <v>180</v>
      </c>
      <c r="M46" s="119" t="s">
        <v>181</v>
      </c>
      <c r="N46" s="119" t="s">
        <v>182</v>
      </c>
      <c r="O46" s="21" t="s">
        <v>3</v>
      </c>
      <c r="P46" s="123" t="s">
        <v>4</v>
      </c>
      <c r="Q46" s="22">
        <f>IF(P46="ASIGNADO",15,IF(P46="NO ASIGNADO",0,"0"))</f>
        <v>15</v>
      </c>
      <c r="R46" s="124">
        <f>SUM(Q46:Q52)</f>
        <v>100</v>
      </c>
      <c r="S46" s="36" t="s">
        <v>131</v>
      </c>
      <c r="T46" s="125">
        <f>IF(T49="DÉBIL",0,IF(T49="MODERADO",50,IF(T49="FUERTE",100,"")))</f>
        <v>100</v>
      </c>
      <c r="U46" s="194" t="str">
        <f>IF(AND(R49="FUERTE",S46="FUERTE (SIEMPRE SE EJECUTA)"),"NO","SÍ")</f>
        <v>NO</v>
      </c>
      <c r="V46" s="192" t="s">
        <v>202</v>
      </c>
      <c r="W46" s="195" t="s">
        <v>62</v>
      </c>
      <c r="X46" s="196" t="str">
        <f>IF(AND(E46="MUY BAJA",W49=2),"MUY BAJA",IF(AND(E46="BAJA",W49=2),"MUY BAJA",IF(AND(E46="MEDIA",W49=2),"MUY BAJA",IF(AND(E46="ALTA",W49=2),"BAJA",IF(AND(E46="MUY ALTA",W49=2),"MEDIA",IF(AND(E46="MUY BAJA",W49=1),"MUY BAJA",IF(AND(E46="BAJA",W49=1),"MUY BAJA",IF(AND(E46="MEDIA",W49=1),"BAJA",IF(AND(E46="ALTA",W49=1),"MEDIA",IF(AND(E46="MUY ALTA",W49=1),"ALTA",E46))))))))))</f>
        <v>MUY BAJA</v>
      </c>
      <c r="Y46" s="45"/>
      <c r="Z46" s="62" t="str">
        <f>+VLOOKUP(Y81,Datos!$D$3:$E$17,2,FALSE)</f>
        <v>ALTO</v>
      </c>
      <c r="AA46" s="192" t="s">
        <v>45</v>
      </c>
      <c r="AB46" s="191" t="s">
        <v>183</v>
      </c>
      <c r="AC46" s="198"/>
      <c r="AD46" s="199" t="s">
        <v>184</v>
      </c>
      <c r="AE46" s="127" t="s">
        <v>185</v>
      </c>
      <c r="AF46" s="128"/>
      <c r="AG46" s="129">
        <v>45777</v>
      </c>
      <c r="AH46" s="44" t="s">
        <v>186</v>
      </c>
      <c r="AI46" s="44" t="s">
        <v>187</v>
      </c>
      <c r="AJ46" s="44"/>
      <c r="AK46" s="127"/>
      <c r="AL46" s="94"/>
      <c r="AM46" s="200" t="s">
        <v>211</v>
      </c>
      <c r="AN46" s="201" t="s">
        <v>212</v>
      </c>
      <c r="AO46" s="8"/>
      <c r="AP46" s="8"/>
      <c r="AQ46" s="8"/>
    </row>
    <row r="47" spans="1:43" ht="32.25" thickBot="1">
      <c r="A47" s="202"/>
      <c r="B47" s="203"/>
      <c r="C47" s="204"/>
      <c r="D47" s="204"/>
      <c r="E47" s="205"/>
      <c r="F47" s="205"/>
      <c r="G47" s="45"/>
      <c r="H47" s="58"/>
      <c r="I47" s="45"/>
      <c r="J47" s="45"/>
      <c r="K47" s="45"/>
      <c r="L47" s="45"/>
      <c r="M47" s="45"/>
      <c r="N47" s="45"/>
      <c r="O47" s="23" t="s">
        <v>9</v>
      </c>
      <c r="P47" s="133" t="s">
        <v>10</v>
      </c>
      <c r="Q47" s="24">
        <f>IF(P47="ADECUADO",15,IF(P47="INADECUADO",0,"0"))</f>
        <v>15</v>
      </c>
      <c r="R47" s="134"/>
      <c r="S47" s="45"/>
      <c r="T47" s="45"/>
      <c r="U47" s="207"/>
      <c r="V47" s="205"/>
      <c r="W47" s="208"/>
      <c r="X47" s="209"/>
      <c r="Y47" s="45"/>
      <c r="Z47" s="63"/>
      <c r="AA47" s="205"/>
      <c r="AB47" s="204"/>
      <c r="AC47" s="198"/>
      <c r="AD47" s="175"/>
      <c r="AE47" s="97"/>
      <c r="AF47" s="128"/>
      <c r="AG47" s="132"/>
      <c r="AH47" s="45"/>
      <c r="AI47" s="45"/>
      <c r="AJ47" s="45"/>
      <c r="AK47" s="97"/>
      <c r="AL47" s="94"/>
      <c r="AM47" s="132"/>
      <c r="AN47" s="138"/>
      <c r="AO47" s="8"/>
      <c r="AP47" s="8"/>
      <c r="AQ47" s="8"/>
    </row>
    <row r="48" spans="1:43" ht="63.75" thickBot="1">
      <c r="A48" s="202"/>
      <c r="B48" s="203"/>
      <c r="C48" s="204"/>
      <c r="D48" s="204"/>
      <c r="E48" s="205"/>
      <c r="F48" s="205"/>
      <c r="G48" s="45"/>
      <c r="H48" s="58"/>
      <c r="I48" s="45"/>
      <c r="J48" s="45"/>
      <c r="K48" s="45"/>
      <c r="L48" s="45"/>
      <c r="M48" s="45"/>
      <c r="N48" s="45"/>
      <c r="O48" s="67" t="s">
        <v>16</v>
      </c>
      <c r="P48" s="133" t="s">
        <v>17</v>
      </c>
      <c r="Q48" s="24">
        <f>IF(P48="OPORTUNA",15,IF(P48="INOPORTUNA",0,"0"))</f>
        <v>15</v>
      </c>
      <c r="R48" s="134"/>
      <c r="S48" s="45"/>
      <c r="T48" s="113"/>
      <c r="U48" s="207"/>
      <c r="V48" s="205"/>
      <c r="W48" s="65" t="s">
        <v>138</v>
      </c>
      <c r="X48" s="209"/>
      <c r="Y48" s="45"/>
      <c r="Z48" s="63"/>
      <c r="AA48" s="205"/>
      <c r="AB48" s="204"/>
      <c r="AC48" s="198"/>
      <c r="AD48" s="175"/>
      <c r="AE48" s="97"/>
      <c r="AF48" s="128"/>
      <c r="AG48" s="132"/>
      <c r="AH48" s="45"/>
      <c r="AI48" s="45"/>
      <c r="AJ48" s="45"/>
      <c r="AK48" s="97"/>
      <c r="AL48" s="94"/>
      <c r="AM48" s="132"/>
      <c r="AN48" s="138"/>
      <c r="AO48" s="8"/>
      <c r="AP48" s="8"/>
      <c r="AQ48" s="8"/>
    </row>
    <row r="49" spans="1:43" ht="63">
      <c r="A49" s="202"/>
      <c r="B49" s="203"/>
      <c r="C49" s="204"/>
      <c r="D49" s="204"/>
      <c r="E49" s="205"/>
      <c r="F49" s="205"/>
      <c r="G49" s="45"/>
      <c r="H49" s="58"/>
      <c r="I49" s="45"/>
      <c r="J49" s="45"/>
      <c r="K49" s="45"/>
      <c r="L49" s="45"/>
      <c r="M49" s="45"/>
      <c r="N49" s="45"/>
      <c r="O49" s="23" t="s">
        <v>23</v>
      </c>
      <c r="P49" s="133" t="s">
        <v>24</v>
      </c>
      <c r="Q49" s="24">
        <f>IF(P49="PREVENIR",15,IF(P49="DETECTAR",10,IF(P49="NO ES UN CONTROL",0,"0")))</f>
        <v>15</v>
      </c>
      <c r="R49" s="139" t="str">
        <f>IF(R46&lt;86,"DÉBIL",IF(R46&lt;96,"MODERADO",IF(R46&lt;101,"FUERTE","")))</f>
        <v>FUERTE</v>
      </c>
      <c r="S49" s="45"/>
      <c r="T49" s="140" t="str">
        <f>IF(AND(R49="FUERTE",S46="FUERTE (SIEMPRE SE EJECUTA)"),"FUERTE",IF(OR(R49="DÉBIL",S46="DÉBIL (NO SE EJECUTA)"),"DÉBIL",IF(OR(R49="MODERADO",S46="MODERADO (ALGUNAS VECES)"),"MODERADO")))</f>
        <v>FUERTE</v>
      </c>
      <c r="U49" s="207"/>
      <c r="V49" s="205"/>
      <c r="W49" s="211">
        <f>IF(AND($V$18="FUERTE",$W$18="DIRECTAMENTE"),2,IF(AND($V$18="FUERTE",$W$18="DIRECTAMENTE"),2,IF(AND($V$18="FUERTE",$W$18="DIRECTAMENTE"),2,IF(AND($V$18="FUERTE",$W$18="NO DISMINUYE"),0,IF(AND($V$18="MODERADO",$W$18="DIRECTAMENTE"),1,IF(AND($V$18="MODERADO",$W$18="DIRECTAMENTE"),1,IF(AND($V$18="MODERADO",$W$18="DIRECTAMENTE"),1,IF(AND($V$18="MODERADO",$W$18="NO DISMINUYE"),0,"N/A"))))))))</f>
        <v>2</v>
      </c>
      <c r="X49" s="209"/>
      <c r="Y49" s="45"/>
      <c r="Z49" s="63"/>
      <c r="AA49" s="205"/>
      <c r="AB49" s="204"/>
      <c r="AC49" s="198"/>
      <c r="AD49" s="175"/>
      <c r="AE49" s="141" t="s">
        <v>139</v>
      </c>
      <c r="AF49" s="142"/>
      <c r="AG49" s="132"/>
      <c r="AH49" s="45"/>
      <c r="AI49" s="45"/>
      <c r="AJ49" s="45"/>
      <c r="AK49" s="97"/>
      <c r="AL49" s="94"/>
      <c r="AM49" s="132"/>
      <c r="AN49" s="138"/>
      <c r="AO49" s="8"/>
      <c r="AP49" s="8"/>
      <c r="AQ49" s="8"/>
    </row>
    <row r="50" spans="1:43" ht="47.25">
      <c r="A50" s="202"/>
      <c r="B50" s="203"/>
      <c r="C50" s="204"/>
      <c r="D50" s="204"/>
      <c r="E50" s="205"/>
      <c r="F50" s="205"/>
      <c r="G50" s="45"/>
      <c r="H50" s="58"/>
      <c r="I50" s="45"/>
      <c r="J50" s="45"/>
      <c r="K50" s="45"/>
      <c r="L50" s="45"/>
      <c r="M50" s="45"/>
      <c r="N50" s="45"/>
      <c r="O50" s="23" t="s">
        <v>29</v>
      </c>
      <c r="P50" s="133" t="s">
        <v>30</v>
      </c>
      <c r="Q50" s="24">
        <f>IF(P50="CONFIABLE",15,IF(P50="NO CONFIABLE",0,"0"))</f>
        <v>15</v>
      </c>
      <c r="R50" s="134"/>
      <c r="S50" s="45"/>
      <c r="T50" s="45"/>
      <c r="U50" s="207"/>
      <c r="V50" s="205"/>
      <c r="W50" s="212"/>
      <c r="X50" s="209"/>
      <c r="Y50" s="45"/>
      <c r="Z50" s="63"/>
      <c r="AA50" s="205"/>
      <c r="AB50" s="204"/>
      <c r="AC50" s="198"/>
      <c r="AD50" s="175"/>
      <c r="AE50" s="143"/>
      <c r="AF50" s="142"/>
      <c r="AG50" s="132"/>
      <c r="AH50" s="45"/>
      <c r="AI50" s="45"/>
      <c r="AJ50" s="45"/>
      <c r="AK50" s="97"/>
      <c r="AL50" s="94"/>
      <c r="AM50" s="132"/>
      <c r="AN50" s="138"/>
      <c r="AO50" s="8"/>
      <c r="AP50" s="8"/>
      <c r="AQ50" s="8"/>
    </row>
    <row r="51" spans="1:43" ht="47.25" customHeight="1">
      <c r="A51" s="202"/>
      <c r="B51" s="203"/>
      <c r="C51" s="204"/>
      <c r="D51" s="204"/>
      <c r="E51" s="205"/>
      <c r="F51" s="205"/>
      <c r="G51" s="45"/>
      <c r="H51" s="58"/>
      <c r="I51" s="45"/>
      <c r="J51" s="45"/>
      <c r="K51" s="45"/>
      <c r="L51" s="45"/>
      <c r="M51" s="45"/>
      <c r="N51" s="45"/>
      <c r="O51" s="23" t="s">
        <v>34</v>
      </c>
      <c r="P51" s="133" t="s">
        <v>35</v>
      </c>
      <c r="Q51" s="24">
        <f>IF(P51="SE INVESTIGAN Y SE RESUELVEN OPORTUNAMENTE",15,IF(P51="NO SE INVESTIGAN Y SE RESUELVEN OPORTUNAMENTE",0,"0"))</f>
        <v>15</v>
      </c>
      <c r="R51" s="134"/>
      <c r="S51" s="45"/>
      <c r="T51" s="45"/>
      <c r="U51" s="207"/>
      <c r="V51" s="205"/>
      <c r="W51" s="212"/>
      <c r="X51" s="209"/>
      <c r="Y51" s="45"/>
      <c r="Z51" s="63"/>
      <c r="AA51" s="205"/>
      <c r="AB51" s="204"/>
      <c r="AC51" s="198"/>
      <c r="AD51" s="175"/>
      <c r="AE51" s="127" t="s">
        <v>188</v>
      </c>
      <c r="AF51" s="128"/>
      <c r="AG51" s="132"/>
      <c r="AH51" s="45"/>
      <c r="AI51" s="45"/>
      <c r="AJ51" s="45"/>
      <c r="AK51" s="97"/>
      <c r="AL51" s="94"/>
      <c r="AM51" s="132"/>
      <c r="AN51" s="138"/>
      <c r="AO51" s="8"/>
      <c r="AP51" s="8"/>
      <c r="AQ51" s="8"/>
    </row>
    <row r="52" spans="1:43" ht="48" thickBot="1">
      <c r="A52" s="202"/>
      <c r="B52" s="203"/>
      <c r="C52" s="204"/>
      <c r="D52" s="204"/>
      <c r="E52" s="205"/>
      <c r="F52" s="205"/>
      <c r="G52" s="45"/>
      <c r="H52" s="58"/>
      <c r="I52" s="113"/>
      <c r="J52" s="113"/>
      <c r="K52" s="113"/>
      <c r="L52" s="113"/>
      <c r="M52" s="113"/>
      <c r="N52" s="113"/>
      <c r="O52" s="26" t="s">
        <v>38</v>
      </c>
      <c r="P52" s="145" t="s">
        <v>39</v>
      </c>
      <c r="Q52" s="27">
        <f>IF(P52="COMPLETA",10,IF(P52="INCOMPLETA",5,IF(P52="NO EXISTE",0,"0")))</f>
        <v>10</v>
      </c>
      <c r="R52" s="146"/>
      <c r="S52" s="46"/>
      <c r="T52" s="46"/>
      <c r="U52" s="213"/>
      <c r="V52" s="205"/>
      <c r="W52" s="212"/>
      <c r="X52" s="209"/>
      <c r="Y52" s="45"/>
      <c r="Z52" s="63"/>
      <c r="AA52" s="205"/>
      <c r="AB52" s="204"/>
      <c r="AC52" s="198"/>
      <c r="AD52" s="175"/>
      <c r="AE52" s="144"/>
      <c r="AF52" s="128"/>
      <c r="AG52" s="147"/>
      <c r="AH52" s="46"/>
      <c r="AI52" s="46"/>
      <c r="AJ52" s="46"/>
      <c r="AK52" s="144"/>
      <c r="AL52" s="94"/>
      <c r="AM52" s="147"/>
      <c r="AN52" s="150"/>
      <c r="AO52" s="8"/>
      <c r="AP52" s="8"/>
      <c r="AQ52" s="8"/>
    </row>
    <row r="53" spans="1:43" ht="31.5">
      <c r="A53" s="202"/>
      <c r="B53" s="203"/>
      <c r="C53" s="204"/>
      <c r="D53" s="204"/>
      <c r="E53" s="205"/>
      <c r="F53" s="205"/>
      <c r="G53" s="45"/>
      <c r="H53" s="58"/>
      <c r="I53" s="118" t="s">
        <v>189</v>
      </c>
      <c r="J53" s="118" t="s">
        <v>190</v>
      </c>
      <c r="K53" s="118" t="s">
        <v>191</v>
      </c>
      <c r="L53" s="119" t="s">
        <v>192</v>
      </c>
      <c r="M53" s="119" t="s">
        <v>181</v>
      </c>
      <c r="N53" s="119" t="s">
        <v>182</v>
      </c>
      <c r="O53" s="21" t="s">
        <v>3</v>
      </c>
      <c r="P53" s="123" t="s">
        <v>4</v>
      </c>
      <c r="Q53" s="22">
        <f>IF(P53="ASIGNADO",15,IF(P53="NO ASIGNADO",0,"0"))</f>
        <v>15</v>
      </c>
      <c r="R53" s="151">
        <f>SUM(Q53:Q59)</f>
        <v>100</v>
      </c>
      <c r="S53" s="35" t="s">
        <v>131</v>
      </c>
      <c r="T53" s="125">
        <f>IF(T56="DÉBIL",0,IF(T56="MODERADO",50,IF(T56="FUERTE",100,"")))</f>
        <v>100</v>
      </c>
      <c r="U53" s="194" t="str">
        <f>IF(AND(R56="FUERTE",S53="FUERTE (SIEMPRE SE EJECUTA)"),"NO","SÍ")</f>
        <v>NO</v>
      </c>
      <c r="V53" s="205"/>
      <c r="W53" s="212"/>
      <c r="X53" s="209"/>
      <c r="Y53" s="45"/>
      <c r="Z53" s="63"/>
      <c r="AA53" s="205"/>
      <c r="AB53" s="204"/>
      <c r="AC53" s="198"/>
      <c r="AD53" s="175"/>
      <c r="AE53" s="152"/>
      <c r="AF53" s="128"/>
      <c r="AG53" s="129">
        <v>45777</v>
      </c>
      <c r="AH53" s="154" t="s">
        <v>193</v>
      </c>
      <c r="AI53" s="44" t="s">
        <v>187</v>
      </c>
      <c r="AJ53" s="44"/>
      <c r="AK53" s="152"/>
      <c r="AL53" s="94"/>
      <c r="AM53" s="155" t="s">
        <v>213</v>
      </c>
      <c r="AN53" s="201" t="s">
        <v>214</v>
      </c>
    </row>
    <row r="54" spans="1:43" ht="31.5">
      <c r="A54" s="202"/>
      <c r="B54" s="203"/>
      <c r="C54" s="204"/>
      <c r="D54" s="204"/>
      <c r="E54" s="205"/>
      <c r="F54" s="205"/>
      <c r="G54" s="45"/>
      <c r="H54" s="58"/>
      <c r="I54" s="45"/>
      <c r="J54" s="45"/>
      <c r="K54" s="45"/>
      <c r="L54" s="45"/>
      <c r="M54" s="45"/>
      <c r="N54" s="45"/>
      <c r="O54" s="23" t="s">
        <v>9</v>
      </c>
      <c r="P54" s="133" t="s">
        <v>141</v>
      </c>
      <c r="Q54" s="24">
        <f>IF(P54="ADECUADO",15,IF(P54="INADECUADO",0,"0"))</f>
        <v>15</v>
      </c>
      <c r="R54" s="134"/>
      <c r="S54" s="45"/>
      <c r="T54" s="45"/>
      <c r="U54" s="207"/>
      <c r="V54" s="205"/>
      <c r="W54" s="212"/>
      <c r="X54" s="209"/>
      <c r="Y54" s="45"/>
      <c r="Z54" s="63"/>
      <c r="AA54" s="205"/>
      <c r="AB54" s="204"/>
      <c r="AC54" s="198"/>
      <c r="AD54" s="175"/>
      <c r="AE54" s="97"/>
      <c r="AF54" s="128"/>
      <c r="AG54" s="132"/>
      <c r="AH54" s="45"/>
      <c r="AI54" s="45"/>
      <c r="AJ54" s="45"/>
      <c r="AK54" s="97"/>
      <c r="AL54" s="94"/>
      <c r="AM54" s="132"/>
      <c r="AN54" s="214"/>
    </row>
    <row r="55" spans="1:43" ht="47.25">
      <c r="A55" s="202"/>
      <c r="B55" s="203"/>
      <c r="C55" s="204"/>
      <c r="D55" s="204"/>
      <c r="E55" s="205"/>
      <c r="F55" s="205"/>
      <c r="G55" s="45"/>
      <c r="H55" s="58"/>
      <c r="I55" s="45"/>
      <c r="J55" s="45"/>
      <c r="K55" s="45"/>
      <c r="L55" s="45"/>
      <c r="M55" s="45"/>
      <c r="N55" s="45"/>
      <c r="O55" s="67" t="s">
        <v>16</v>
      </c>
      <c r="P55" s="133" t="s">
        <v>17</v>
      </c>
      <c r="Q55" s="24">
        <f>IF(P55="OPORTUNA",15,IF(P55="INOPORTUNA",0,"0"))</f>
        <v>15</v>
      </c>
      <c r="R55" s="156"/>
      <c r="S55" s="45"/>
      <c r="T55" s="113"/>
      <c r="U55" s="207"/>
      <c r="V55" s="205"/>
      <c r="W55" s="212"/>
      <c r="X55" s="209"/>
      <c r="Y55" s="45"/>
      <c r="Z55" s="63"/>
      <c r="AA55" s="205"/>
      <c r="AB55" s="204"/>
      <c r="AC55" s="198"/>
      <c r="AD55" s="175"/>
      <c r="AE55" s="143"/>
      <c r="AF55" s="128"/>
      <c r="AG55" s="132"/>
      <c r="AH55" s="45"/>
      <c r="AI55" s="45"/>
      <c r="AJ55" s="45"/>
      <c r="AK55" s="97"/>
      <c r="AL55" s="94"/>
      <c r="AM55" s="132"/>
      <c r="AN55" s="214"/>
    </row>
    <row r="56" spans="1:43" ht="63">
      <c r="A56" s="202"/>
      <c r="B56" s="203"/>
      <c r="C56" s="204"/>
      <c r="D56" s="204"/>
      <c r="E56" s="205"/>
      <c r="F56" s="205"/>
      <c r="G56" s="45"/>
      <c r="H56" s="58"/>
      <c r="I56" s="45"/>
      <c r="J56" s="45"/>
      <c r="K56" s="45"/>
      <c r="L56" s="45"/>
      <c r="M56" s="45"/>
      <c r="N56" s="45"/>
      <c r="O56" s="23" t="s">
        <v>23</v>
      </c>
      <c r="P56" s="133" t="s">
        <v>24</v>
      </c>
      <c r="Q56" s="24">
        <f>IF(P56="PREVENIR",15,IF(P56="DETECTAR",10,IF(P56="NO ES UN CONTROL",0,"0")))</f>
        <v>15</v>
      </c>
      <c r="R56" s="139" t="str">
        <f>IF(R53&lt;86,"DÉBIL",IF(R53&lt;96,"MODERADO",IF(R53&lt;101,"FUERTE","")))</f>
        <v>FUERTE</v>
      </c>
      <c r="S56" s="45"/>
      <c r="T56" s="140" t="str">
        <f>IF(AND(R56="FUERTE",S53="FUERTE (SIEMPRE SE EJECUTA)"),"FUERTE",IF(OR(R56="DÉBIL",S53="DÉBIL (NO SE EJECUTA)"),"DÉBIL",IF(OR(R56="MODERADO",S53="MODERADO (ALGUNAS VECES)"),"MODERADO")))</f>
        <v>FUERTE</v>
      </c>
      <c r="U56" s="207"/>
      <c r="V56" s="205"/>
      <c r="W56" s="212"/>
      <c r="X56" s="209"/>
      <c r="Y56" s="45"/>
      <c r="Z56" s="63"/>
      <c r="AA56" s="205"/>
      <c r="AB56" s="204"/>
      <c r="AC56" s="198"/>
      <c r="AD56" s="175"/>
      <c r="AE56" s="141" t="s">
        <v>139</v>
      </c>
      <c r="AF56" s="142"/>
      <c r="AG56" s="132"/>
      <c r="AH56" s="45"/>
      <c r="AI56" s="45"/>
      <c r="AJ56" s="45"/>
      <c r="AK56" s="97"/>
      <c r="AL56" s="94"/>
      <c r="AM56" s="132"/>
      <c r="AN56" s="214"/>
    </row>
    <row r="57" spans="1:43" ht="47.25">
      <c r="A57" s="202"/>
      <c r="B57" s="203"/>
      <c r="C57" s="204"/>
      <c r="D57" s="204"/>
      <c r="E57" s="205"/>
      <c r="F57" s="205"/>
      <c r="G57" s="45"/>
      <c r="H57" s="58"/>
      <c r="I57" s="45"/>
      <c r="J57" s="45"/>
      <c r="K57" s="45"/>
      <c r="L57" s="45"/>
      <c r="M57" s="45"/>
      <c r="N57" s="45"/>
      <c r="O57" s="23" t="s">
        <v>29</v>
      </c>
      <c r="P57" s="133" t="s">
        <v>30</v>
      </c>
      <c r="Q57" s="24">
        <f>IF(P57="CONFIABLE",15,IF(P57="NO CONFIABLE",0,"0"))</f>
        <v>15</v>
      </c>
      <c r="R57" s="134"/>
      <c r="S57" s="45"/>
      <c r="T57" s="45"/>
      <c r="U57" s="207"/>
      <c r="V57" s="205"/>
      <c r="W57" s="212"/>
      <c r="X57" s="209"/>
      <c r="Y57" s="45"/>
      <c r="Z57" s="63"/>
      <c r="AA57" s="205"/>
      <c r="AB57" s="204"/>
      <c r="AC57" s="198"/>
      <c r="AD57" s="175"/>
      <c r="AE57" s="143"/>
      <c r="AF57" s="142"/>
      <c r="AG57" s="132"/>
      <c r="AH57" s="45"/>
      <c r="AI57" s="45"/>
      <c r="AJ57" s="45"/>
      <c r="AK57" s="97"/>
      <c r="AL57" s="94"/>
      <c r="AM57" s="132"/>
      <c r="AN57" s="214"/>
    </row>
    <row r="58" spans="1:43" ht="47.25" customHeight="1">
      <c r="A58" s="202"/>
      <c r="B58" s="203"/>
      <c r="C58" s="204"/>
      <c r="D58" s="204"/>
      <c r="E58" s="205"/>
      <c r="F58" s="205"/>
      <c r="G58" s="45"/>
      <c r="H58" s="58"/>
      <c r="I58" s="45"/>
      <c r="J58" s="45"/>
      <c r="K58" s="45"/>
      <c r="L58" s="45"/>
      <c r="M58" s="45"/>
      <c r="N58" s="45"/>
      <c r="O58" s="23" t="s">
        <v>34</v>
      </c>
      <c r="P58" s="133" t="s">
        <v>35</v>
      </c>
      <c r="Q58" s="24">
        <f>IF(P58="SE INVESTIGAN Y SE RESUELVEN OPORTUNAMENTE",15,IF(P58="NO SE INVESTIGAN Y SE RESUELVEN OPORTUNAMENTE",0,"0"))</f>
        <v>15</v>
      </c>
      <c r="R58" s="134"/>
      <c r="S58" s="45"/>
      <c r="T58" s="45"/>
      <c r="U58" s="207"/>
      <c r="V58" s="205"/>
      <c r="W58" s="212"/>
      <c r="X58" s="209"/>
      <c r="Y58" s="45"/>
      <c r="Z58" s="63"/>
      <c r="AA58" s="205"/>
      <c r="AB58" s="204"/>
      <c r="AC58" s="198"/>
      <c r="AD58" s="175"/>
      <c r="AE58" s="127"/>
      <c r="AF58" s="128"/>
      <c r="AG58" s="132"/>
      <c r="AH58" s="45"/>
      <c r="AI58" s="45"/>
      <c r="AJ58" s="45"/>
      <c r="AK58" s="97"/>
      <c r="AL58" s="94"/>
      <c r="AM58" s="132"/>
      <c r="AN58" s="214"/>
    </row>
    <row r="59" spans="1:43" ht="48" thickBot="1">
      <c r="A59" s="202"/>
      <c r="B59" s="203"/>
      <c r="C59" s="204"/>
      <c r="D59" s="204"/>
      <c r="E59" s="205"/>
      <c r="F59" s="205"/>
      <c r="G59" s="46"/>
      <c r="H59" s="58"/>
      <c r="I59" s="113"/>
      <c r="J59" s="113"/>
      <c r="K59" s="113"/>
      <c r="L59" s="113"/>
      <c r="M59" s="113"/>
      <c r="N59" s="113"/>
      <c r="O59" s="26" t="s">
        <v>38</v>
      </c>
      <c r="P59" s="145" t="s">
        <v>142</v>
      </c>
      <c r="Q59" s="27">
        <f>IF(P59="COMPLETA",10,IF(P59="INCOMPLETA",5,IF(P59="NO EXISTE",0,"0")))</f>
        <v>10</v>
      </c>
      <c r="R59" s="146"/>
      <c r="S59" s="46"/>
      <c r="T59" s="46"/>
      <c r="U59" s="213"/>
      <c r="V59" s="205"/>
      <c r="W59" s="212"/>
      <c r="X59" s="209"/>
      <c r="Y59" s="46"/>
      <c r="Z59" s="63"/>
      <c r="AA59" s="205"/>
      <c r="AB59" s="204"/>
      <c r="AC59" s="198"/>
      <c r="AD59" s="175"/>
      <c r="AE59" s="144"/>
      <c r="AF59" s="128"/>
      <c r="AG59" s="147"/>
      <c r="AH59" s="46"/>
      <c r="AI59" s="46"/>
      <c r="AJ59" s="46"/>
      <c r="AK59" s="144"/>
      <c r="AL59" s="94"/>
      <c r="AM59" s="147"/>
      <c r="AN59" s="215"/>
    </row>
    <row r="60" spans="1:43" ht="31.5">
      <c r="A60" s="202"/>
      <c r="B60" s="203"/>
      <c r="C60" s="204"/>
      <c r="D60" s="204"/>
      <c r="E60" s="205"/>
      <c r="F60" s="205"/>
      <c r="G60" s="32" t="str">
        <f>+CONCATENATE(E25," - ",F25)</f>
        <v>MUY BAJA - MAYOR</v>
      </c>
      <c r="H60" s="58"/>
      <c r="I60" s="119" t="s">
        <v>194</v>
      </c>
      <c r="J60" s="119" t="s">
        <v>195</v>
      </c>
      <c r="K60" s="119" t="s">
        <v>196</v>
      </c>
      <c r="L60" s="119" t="s">
        <v>197</v>
      </c>
      <c r="M60" s="119" t="s">
        <v>198</v>
      </c>
      <c r="N60" s="118" t="s">
        <v>199</v>
      </c>
      <c r="O60" s="21" t="s">
        <v>3</v>
      </c>
      <c r="P60" s="123" t="s">
        <v>4</v>
      </c>
      <c r="Q60" s="22">
        <f>IF(P60="ASIGNADO",15,IF(P60="NO ASIGNADO",0,"0"))</f>
        <v>15</v>
      </c>
      <c r="R60" s="151">
        <f>SUM(Q60:Q66)</f>
        <v>100</v>
      </c>
      <c r="S60" s="35" t="s">
        <v>131</v>
      </c>
      <c r="T60" s="125">
        <f>IF(T63="DÉBIL",0,IF(T63="MODERADO",50,IF(T63="FUERTE",100,"")))</f>
        <v>100</v>
      </c>
      <c r="U60" s="194" t="str">
        <f>IF(AND(R63="FUERTE",S60="FUERTE (SIEMPRE SE EJECUTA)"),"NO","SÍ")</f>
        <v>NO</v>
      </c>
      <c r="V60" s="205"/>
      <c r="W60" s="212"/>
      <c r="X60" s="209"/>
      <c r="Y60" s="163" t="e">
        <f>+CONCATENATE(#REF!," - ",F25)</f>
        <v>#REF!</v>
      </c>
      <c r="Z60" s="63"/>
      <c r="AA60" s="205"/>
      <c r="AB60" s="204"/>
      <c r="AC60" s="198"/>
      <c r="AD60" s="175"/>
      <c r="AE60" s="152"/>
      <c r="AF60" s="128"/>
      <c r="AG60" s="153">
        <v>45777</v>
      </c>
      <c r="AH60" s="154" t="s">
        <v>200</v>
      </c>
      <c r="AI60" s="154" t="s">
        <v>201</v>
      </c>
      <c r="AJ60" s="154"/>
      <c r="AK60" s="152"/>
      <c r="AL60" s="94"/>
      <c r="AM60" s="155" t="s">
        <v>215</v>
      </c>
      <c r="AN60" s="201" t="s">
        <v>216</v>
      </c>
    </row>
    <row r="61" spans="1:43" ht="31.5">
      <c r="A61" s="202"/>
      <c r="B61" s="203"/>
      <c r="C61" s="204"/>
      <c r="D61" s="204"/>
      <c r="E61" s="205"/>
      <c r="F61" s="205"/>
      <c r="G61" s="31"/>
      <c r="H61" s="58"/>
      <c r="I61" s="45"/>
      <c r="J61" s="45"/>
      <c r="K61" s="45"/>
      <c r="L61" s="45"/>
      <c r="M61" s="45"/>
      <c r="N61" s="45"/>
      <c r="O61" s="23" t="s">
        <v>9</v>
      </c>
      <c r="P61" s="133" t="s">
        <v>141</v>
      </c>
      <c r="Q61" s="24">
        <f>IF(P61="ADECUADO",15,IF(P61="INADECUADO",0,"0"))</f>
        <v>15</v>
      </c>
      <c r="R61" s="134"/>
      <c r="S61" s="45"/>
      <c r="T61" s="45"/>
      <c r="U61" s="207"/>
      <c r="V61" s="205"/>
      <c r="W61" s="212"/>
      <c r="X61" s="209"/>
      <c r="Y61" s="31"/>
      <c r="Z61" s="63"/>
      <c r="AA61" s="205"/>
      <c r="AB61" s="204"/>
      <c r="AC61" s="198"/>
      <c r="AD61" s="175"/>
      <c r="AE61" s="97"/>
      <c r="AF61" s="128"/>
      <c r="AG61" s="132"/>
      <c r="AH61" s="45"/>
      <c r="AI61" s="45"/>
      <c r="AJ61" s="45"/>
      <c r="AK61" s="97"/>
      <c r="AL61" s="94"/>
      <c r="AM61" s="132"/>
      <c r="AN61" s="138"/>
    </row>
    <row r="62" spans="1:43" ht="47.25">
      <c r="A62" s="202"/>
      <c r="B62" s="203"/>
      <c r="C62" s="204"/>
      <c r="D62" s="204"/>
      <c r="E62" s="205"/>
      <c r="F62" s="205"/>
      <c r="G62" s="31"/>
      <c r="H62" s="58"/>
      <c r="I62" s="45"/>
      <c r="J62" s="45"/>
      <c r="K62" s="45"/>
      <c r="L62" s="45"/>
      <c r="M62" s="45"/>
      <c r="N62" s="45"/>
      <c r="O62" s="67" t="s">
        <v>16</v>
      </c>
      <c r="P62" s="133" t="s">
        <v>17</v>
      </c>
      <c r="Q62" s="24">
        <f>IF(P62="OPORTUNA",15,IF(P62="INOPORTUNA",0,"0"))</f>
        <v>15</v>
      </c>
      <c r="R62" s="156"/>
      <c r="S62" s="45"/>
      <c r="T62" s="113"/>
      <c r="U62" s="207"/>
      <c r="V62" s="205"/>
      <c r="W62" s="212"/>
      <c r="X62" s="209"/>
      <c r="Y62" s="31"/>
      <c r="Z62" s="63"/>
      <c r="AA62" s="205"/>
      <c r="AB62" s="204"/>
      <c r="AC62" s="198"/>
      <c r="AD62" s="175"/>
      <c r="AE62" s="143"/>
      <c r="AF62" s="128"/>
      <c r="AG62" s="132"/>
      <c r="AH62" s="45"/>
      <c r="AI62" s="45"/>
      <c r="AJ62" s="45"/>
      <c r="AK62" s="97"/>
      <c r="AL62" s="94"/>
      <c r="AM62" s="132"/>
      <c r="AN62" s="138"/>
    </row>
    <row r="63" spans="1:43" ht="63">
      <c r="A63" s="202"/>
      <c r="B63" s="203"/>
      <c r="C63" s="204"/>
      <c r="D63" s="204"/>
      <c r="E63" s="205"/>
      <c r="F63" s="205"/>
      <c r="G63" s="31"/>
      <c r="H63" s="58"/>
      <c r="I63" s="45"/>
      <c r="J63" s="45"/>
      <c r="K63" s="45"/>
      <c r="L63" s="45"/>
      <c r="M63" s="45"/>
      <c r="N63" s="45"/>
      <c r="O63" s="23" t="s">
        <v>23</v>
      </c>
      <c r="P63" s="133" t="s">
        <v>24</v>
      </c>
      <c r="Q63" s="24">
        <f>IF(P63="PREVENIR",15,IF(P63="DETECTAR",10,IF(P63="NO ES UN CONTROL",0,"0")))</f>
        <v>15</v>
      </c>
      <c r="R63" s="139" t="str">
        <f>IF(R60&lt;86,"DÉBIL",IF(R60&lt;96,"MODERADO",IF(R60&lt;101,"FUERTE","")))</f>
        <v>FUERTE</v>
      </c>
      <c r="S63" s="45"/>
      <c r="T63" s="140" t="str">
        <f>IF(AND(R63="FUERTE",S60="FUERTE (SIEMPRE SE EJECUTA)"),"FUERTE",IF(OR(R63="DÉBIL",S60="DÉBIL (NO SE EJECUTA)"),"DÉBIL",IF(OR(R63="MODERADO",S60="MODERADO (ALGUNAS VECES)"),"MODERADO")))</f>
        <v>FUERTE</v>
      </c>
      <c r="U63" s="207"/>
      <c r="V63" s="205"/>
      <c r="W63" s="212"/>
      <c r="X63" s="209"/>
      <c r="Y63" s="31"/>
      <c r="Z63" s="63"/>
      <c r="AA63" s="205"/>
      <c r="AB63" s="204"/>
      <c r="AC63" s="198"/>
      <c r="AD63" s="175"/>
      <c r="AE63" s="141" t="s">
        <v>139</v>
      </c>
      <c r="AF63" s="142"/>
      <c r="AG63" s="132"/>
      <c r="AH63" s="45"/>
      <c r="AI63" s="45"/>
      <c r="AJ63" s="45"/>
      <c r="AK63" s="97"/>
      <c r="AL63" s="94"/>
      <c r="AM63" s="132"/>
      <c r="AN63" s="138"/>
    </row>
    <row r="64" spans="1:43" ht="47.25">
      <c r="A64" s="202"/>
      <c r="B64" s="203"/>
      <c r="C64" s="204"/>
      <c r="D64" s="204"/>
      <c r="E64" s="205"/>
      <c r="F64" s="205"/>
      <c r="G64" s="31"/>
      <c r="H64" s="58"/>
      <c r="I64" s="45"/>
      <c r="J64" s="45"/>
      <c r="K64" s="45"/>
      <c r="L64" s="45"/>
      <c r="M64" s="45"/>
      <c r="N64" s="45"/>
      <c r="O64" s="23" t="s">
        <v>29</v>
      </c>
      <c r="P64" s="133" t="s">
        <v>30</v>
      </c>
      <c r="Q64" s="24">
        <f>IF(P64="CONFIABLE",15,IF(P64="NO CONFIABLE",0,"0"))</f>
        <v>15</v>
      </c>
      <c r="R64" s="134"/>
      <c r="S64" s="45"/>
      <c r="T64" s="45"/>
      <c r="U64" s="207"/>
      <c r="V64" s="205"/>
      <c r="W64" s="212"/>
      <c r="X64" s="209"/>
      <c r="Y64" s="31"/>
      <c r="Z64" s="63"/>
      <c r="AA64" s="205"/>
      <c r="AB64" s="204"/>
      <c r="AC64" s="198"/>
      <c r="AD64" s="175"/>
      <c r="AE64" s="143"/>
      <c r="AF64" s="142"/>
      <c r="AG64" s="132"/>
      <c r="AH64" s="45"/>
      <c r="AI64" s="45"/>
      <c r="AJ64" s="45"/>
      <c r="AK64" s="97"/>
      <c r="AL64" s="94"/>
      <c r="AM64" s="132"/>
      <c r="AN64" s="138"/>
    </row>
    <row r="65" spans="1:40" ht="47.25">
      <c r="A65" s="202"/>
      <c r="B65" s="203"/>
      <c r="C65" s="204"/>
      <c r="D65" s="204"/>
      <c r="E65" s="205"/>
      <c r="F65" s="205"/>
      <c r="G65" s="31"/>
      <c r="H65" s="58"/>
      <c r="I65" s="45"/>
      <c r="J65" s="45"/>
      <c r="K65" s="45"/>
      <c r="L65" s="45"/>
      <c r="M65" s="45"/>
      <c r="N65" s="45"/>
      <c r="O65" s="23" t="s">
        <v>34</v>
      </c>
      <c r="P65" s="133" t="s">
        <v>35</v>
      </c>
      <c r="Q65" s="24">
        <f>IF(P65="SE INVESTIGAN Y SE RESUELVEN OPORTUNAMENTE",15,IF(P65="NO SE INVESTIGAN Y SE RESUELVEN OPORTUNAMENTE",0,"0"))</f>
        <v>15</v>
      </c>
      <c r="R65" s="134"/>
      <c r="S65" s="45"/>
      <c r="T65" s="45"/>
      <c r="U65" s="207"/>
      <c r="V65" s="205"/>
      <c r="W65" s="212"/>
      <c r="X65" s="209"/>
      <c r="Y65" s="31"/>
      <c r="Z65" s="63"/>
      <c r="AA65" s="205"/>
      <c r="AB65" s="204"/>
      <c r="AC65" s="198"/>
      <c r="AD65" s="175"/>
      <c r="AE65" s="127"/>
      <c r="AF65" s="128"/>
      <c r="AG65" s="132"/>
      <c r="AH65" s="45"/>
      <c r="AI65" s="45"/>
      <c r="AJ65" s="45"/>
      <c r="AK65" s="97"/>
      <c r="AL65" s="94"/>
      <c r="AM65" s="132"/>
      <c r="AN65" s="138"/>
    </row>
    <row r="66" spans="1:40" ht="48" thickBot="1">
      <c r="A66" s="216"/>
      <c r="B66" s="217"/>
      <c r="C66" s="218"/>
      <c r="D66" s="218"/>
      <c r="E66" s="219"/>
      <c r="F66" s="219"/>
      <c r="G66" s="31"/>
      <c r="H66" s="68"/>
      <c r="I66" s="221"/>
      <c r="J66" s="221"/>
      <c r="K66" s="221"/>
      <c r="L66" s="221"/>
      <c r="M66" s="221"/>
      <c r="N66" s="221"/>
      <c r="O66" s="69" t="s">
        <v>38</v>
      </c>
      <c r="P66" s="222" t="s">
        <v>142</v>
      </c>
      <c r="Q66" s="70">
        <f>IF(P66="COMPLETA",10,IF(P66="INCOMPLETA",5,IF(P66="NO EXISTE",0,"0")))</f>
        <v>10</v>
      </c>
      <c r="R66" s="223"/>
      <c r="S66" s="221"/>
      <c r="T66" s="221"/>
      <c r="U66" s="224"/>
      <c r="V66" s="219"/>
      <c r="W66" s="225"/>
      <c r="X66" s="226"/>
      <c r="Y66" s="31"/>
      <c r="Z66" s="64"/>
      <c r="AA66" s="219"/>
      <c r="AB66" s="218"/>
      <c r="AC66" s="228"/>
      <c r="AD66" s="229"/>
      <c r="AE66" s="230"/>
      <c r="AF66" s="231"/>
      <c r="AG66" s="232"/>
      <c r="AH66" s="221"/>
      <c r="AI66" s="221"/>
      <c r="AJ66" s="221"/>
      <c r="AK66" s="230"/>
      <c r="AL66" s="233"/>
      <c r="AM66" s="232"/>
      <c r="AN66" s="234"/>
    </row>
    <row r="67" spans="1:40" ht="15.75">
      <c r="G67" s="31"/>
      <c r="Y67" s="31"/>
    </row>
    <row r="68" spans="1:40" ht="15.75">
      <c r="G68" s="31"/>
      <c r="Y68" s="31"/>
    </row>
    <row r="69" spans="1:40" ht="15.75">
      <c r="G69" s="31"/>
      <c r="Y69" s="31"/>
    </row>
    <row r="70" spans="1:40" ht="15.75">
      <c r="G70" s="31"/>
      <c r="Y70" s="31"/>
    </row>
    <row r="71" spans="1:40" ht="15.75">
      <c r="G71" s="31"/>
      <c r="Y71" s="31"/>
    </row>
    <row r="72" spans="1:40" ht="15.75">
      <c r="G72" s="31"/>
      <c r="Y72" s="31"/>
    </row>
    <row r="73" spans="1:40" ht="15.75">
      <c r="G73" s="31"/>
      <c r="Y73" s="31"/>
    </row>
    <row r="74" spans="1:40" ht="15.75">
      <c r="G74" s="31"/>
      <c r="Y74" s="31"/>
    </row>
    <row r="75" spans="1:40" ht="15.75">
      <c r="G75" s="31"/>
      <c r="Y75" s="31"/>
    </row>
    <row r="76" spans="1:40" ht="15.75">
      <c r="G76" s="31"/>
      <c r="Y76" s="31"/>
    </row>
    <row r="77" spans="1:40" ht="15.75">
      <c r="G77" s="31"/>
      <c r="Y77" s="31"/>
    </row>
    <row r="78" spans="1:40" ht="15.75">
      <c r="G78" s="31"/>
      <c r="Y78" s="31"/>
    </row>
    <row r="79" spans="1:40" ht="15.75">
      <c r="G79" s="31"/>
      <c r="Y79" s="31"/>
    </row>
    <row r="80" spans="1:40" ht="15.75">
      <c r="G80" s="31"/>
      <c r="Y80" s="31"/>
    </row>
    <row r="81" spans="7:25" ht="15.75">
      <c r="G81" s="193" t="str">
        <f>+CONCATENATE(E46," - ",F46)</f>
        <v>MUY BAJA - MAYOR</v>
      </c>
      <c r="Y81" s="197" t="str">
        <f>+CONCATENATE(X46," - ",F46)</f>
        <v>MUY BAJA - MAYOR</v>
      </c>
    </row>
    <row r="82" spans="7:25" ht="15.75">
      <c r="G82" s="206"/>
      <c r="Y82" s="210"/>
    </row>
    <row r="83" spans="7:25" ht="15.75">
      <c r="G83" s="206"/>
      <c r="Y83" s="210"/>
    </row>
    <row r="84" spans="7:25" ht="15.75">
      <c r="G84" s="206"/>
      <c r="Y84" s="210"/>
    </row>
    <row r="85" spans="7:25" ht="15.75">
      <c r="G85" s="206"/>
      <c r="Y85" s="210"/>
    </row>
    <row r="86" spans="7:25" ht="15.75">
      <c r="G86" s="206"/>
      <c r="Y86" s="210"/>
    </row>
    <row r="87" spans="7:25" ht="15.75">
      <c r="G87" s="206"/>
      <c r="Y87" s="210"/>
    </row>
    <row r="88" spans="7:25" ht="15.75">
      <c r="G88" s="206"/>
      <c r="Y88" s="210"/>
    </row>
    <row r="89" spans="7:25" ht="15.75">
      <c r="G89" s="206"/>
      <c r="Y89" s="210"/>
    </row>
    <row r="90" spans="7:25" ht="15.75">
      <c r="G90" s="206"/>
      <c r="Y90" s="210"/>
    </row>
    <row r="91" spans="7:25" ht="15.75">
      <c r="G91" s="206"/>
      <c r="Y91" s="210"/>
    </row>
    <row r="92" spans="7:25" ht="15.75">
      <c r="G92" s="206"/>
      <c r="Y92" s="210"/>
    </row>
    <row r="93" spans="7:25" ht="15.75">
      <c r="G93" s="206"/>
      <c r="Y93" s="210"/>
    </row>
    <row r="94" spans="7:25" ht="15.75">
      <c r="G94" s="206"/>
      <c r="Y94" s="210"/>
    </row>
    <row r="95" spans="7:25" ht="15.75">
      <c r="G95" s="206"/>
      <c r="Y95" s="210"/>
    </row>
    <row r="96" spans="7:25" ht="15.75">
      <c r="G96" s="206"/>
      <c r="Y96" s="210"/>
    </row>
    <row r="97" spans="7:25" ht="15.75">
      <c r="G97" s="206"/>
      <c r="Y97" s="210"/>
    </row>
    <row r="98" spans="7:25" ht="15.75">
      <c r="G98" s="206"/>
      <c r="Y98" s="210"/>
    </row>
    <row r="99" spans="7:25" ht="15.75">
      <c r="G99" s="206"/>
      <c r="Y99" s="210"/>
    </row>
    <row r="100" spans="7:25" ht="15.75">
      <c r="G100" s="206"/>
      <c r="Y100" s="210"/>
    </row>
    <row r="101" spans="7:25" ht="15.75" customHeight="1" thickBot="1">
      <c r="G101" s="220"/>
      <c r="Y101" s="227"/>
    </row>
    <row r="102" spans="7:25" ht="15.75" customHeight="1"/>
    <row r="103" spans="7:25" ht="15.75" customHeight="1"/>
    <row r="104" spans="7:25" ht="15.75" customHeight="1"/>
    <row r="105" spans="7:25" ht="15.75" customHeight="1"/>
    <row r="106" spans="7:25" ht="15.75" customHeight="1"/>
    <row r="107" spans="7:25" ht="15.75" customHeight="1"/>
    <row r="108" spans="7:25" ht="15.75" customHeight="1"/>
    <row r="109" spans="7:25" ht="15.75" customHeight="1"/>
    <row r="110" spans="7:25" ht="15.75" customHeight="1"/>
    <row r="111" spans="7:25" ht="15.75" customHeight="1"/>
    <row r="112" spans="7:25"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sheetData>
  <mergeCells count="243">
    <mergeCell ref="Z18:Z24"/>
    <mergeCell ref="AI25:AI45"/>
    <mergeCell ref="A25:A45"/>
    <mergeCell ref="A46:A66"/>
    <mergeCell ref="T28:T31"/>
    <mergeCell ref="H18:H24"/>
    <mergeCell ref="E18:E24"/>
    <mergeCell ref="V18:V24"/>
    <mergeCell ref="W21:W24"/>
    <mergeCell ref="W25:W26"/>
    <mergeCell ref="V25:V45"/>
    <mergeCell ref="D46:D66"/>
    <mergeCell ref="C46:C66"/>
    <mergeCell ref="B46:B66"/>
    <mergeCell ref="V46:V66"/>
    <mergeCell ref="W49:W66"/>
    <mergeCell ref="X46:X66"/>
    <mergeCell ref="Z46:Z66"/>
    <mergeCell ref="AA46:AA66"/>
    <mergeCell ref="AB46:AB66"/>
    <mergeCell ref="AJ60:AJ66"/>
    <mergeCell ref="AK60:AK66"/>
    <mergeCell ref="AM60:AM66"/>
    <mergeCell ref="AN60:AN66"/>
    <mergeCell ref="AE63:AE64"/>
    <mergeCell ref="AE65:AE66"/>
    <mergeCell ref="AG46:AG52"/>
    <mergeCell ref="AH46:AH52"/>
    <mergeCell ref="AI46:AI52"/>
    <mergeCell ref="AJ46:AJ52"/>
    <mergeCell ref="AK46:AK52"/>
    <mergeCell ref="AM46:AM52"/>
    <mergeCell ref="AN46:AN52"/>
    <mergeCell ref="AE49:AE50"/>
    <mergeCell ref="AE51:AE52"/>
    <mergeCell ref="AE53:AE55"/>
    <mergeCell ref="AG53:AG59"/>
    <mergeCell ref="AH53:AH59"/>
    <mergeCell ref="AI53:AI59"/>
    <mergeCell ref="AJ53:AJ59"/>
    <mergeCell ref="AK53:AK59"/>
    <mergeCell ref="AM53:AM59"/>
    <mergeCell ref="AN53:AN59"/>
    <mergeCell ref="AE56:AE57"/>
    <mergeCell ref="AE58:AE59"/>
    <mergeCell ref="AE60:AE62"/>
    <mergeCell ref="AG60:AG66"/>
    <mergeCell ref="AH60:AH66"/>
    <mergeCell ref="AI60:AI66"/>
    <mergeCell ref="G81:G101"/>
    <mergeCell ref="L53:L59"/>
    <mergeCell ref="M53:M59"/>
    <mergeCell ref="H46:H66"/>
    <mergeCell ref="F46:F66"/>
    <mergeCell ref="E46:E66"/>
    <mergeCell ref="H25:H45"/>
    <mergeCell ref="W28:W44"/>
    <mergeCell ref="Z25:Z45"/>
    <mergeCell ref="AA25:AA45"/>
    <mergeCell ref="AC25:AC45"/>
    <mergeCell ref="AD25:AD45"/>
    <mergeCell ref="X25:X45"/>
    <mergeCell ref="R60:R62"/>
    <mergeCell ref="U60:U66"/>
    <mergeCell ref="R63:R66"/>
    <mergeCell ref="T63:T66"/>
    <mergeCell ref="J60:J66"/>
    <mergeCell ref="K60:K66"/>
    <mergeCell ref="L60:L66"/>
    <mergeCell ref="M60:M66"/>
    <mergeCell ref="N60:N66"/>
    <mergeCell ref="S60:S66"/>
    <mergeCell ref="T60:T62"/>
    <mergeCell ref="U53:U59"/>
    <mergeCell ref="R56:R59"/>
    <mergeCell ref="T56:T59"/>
    <mergeCell ref="J53:J59"/>
    <mergeCell ref="K53:K59"/>
    <mergeCell ref="N53:N59"/>
    <mergeCell ref="R53:R55"/>
    <mergeCell ref="S53:S59"/>
    <mergeCell ref="T53:T55"/>
    <mergeCell ref="AD46:AD66"/>
    <mergeCell ref="AE46:AE48"/>
    <mergeCell ref="AC46:AC66"/>
    <mergeCell ref="R46:R48"/>
    <mergeCell ref="U46:U52"/>
    <mergeCell ref="R49:R52"/>
    <mergeCell ref="T49:T52"/>
    <mergeCell ref="W46:W47"/>
    <mergeCell ref="J46:J52"/>
    <mergeCell ref="K46:K52"/>
    <mergeCell ref="L46:L52"/>
    <mergeCell ref="M46:M52"/>
    <mergeCell ref="N46:N52"/>
    <mergeCell ref="S46:S52"/>
    <mergeCell ref="T46:T48"/>
    <mergeCell ref="AE39:AE41"/>
    <mergeCell ref="AG39:AG45"/>
    <mergeCell ref="AH39:AH45"/>
    <mergeCell ref="AJ39:AJ45"/>
    <mergeCell ref="AK39:AK45"/>
    <mergeCell ref="AM39:AM45"/>
    <mergeCell ref="AN39:AN45"/>
    <mergeCell ref="R42:R45"/>
    <mergeCell ref="T42:T45"/>
    <mergeCell ref="AE42:AE43"/>
    <mergeCell ref="AE44:AE45"/>
    <mergeCell ref="AB25:AB45"/>
    <mergeCell ref="J39:J45"/>
    <mergeCell ref="K39:K45"/>
    <mergeCell ref="L39:L45"/>
    <mergeCell ref="M39:M45"/>
    <mergeCell ref="N39:N45"/>
    <mergeCell ref="R39:R41"/>
    <mergeCell ref="S39:S45"/>
    <mergeCell ref="T39:T41"/>
    <mergeCell ref="U39:U45"/>
    <mergeCell ref="J32:J38"/>
    <mergeCell ref="K32:K38"/>
    <mergeCell ref="L32:L38"/>
    <mergeCell ref="M32:M38"/>
    <mergeCell ref="N32:N38"/>
    <mergeCell ref="R32:R34"/>
    <mergeCell ref="S32:S38"/>
    <mergeCell ref="T32:T34"/>
    <mergeCell ref="U32:U38"/>
    <mergeCell ref="R35:R38"/>
    <mergeCell ref="T35:T38"/>
    <mergeCell ref="AE25:AE27"/>
    <mergeCell ref="AG25:AG31"/>
    <mergeCell ref="AH25:AH31"/>
    <mergeCell ref="AJ25:AJ31"/>
    <mergeCell ref="AK25:AK31"/>
    <mergeCell ref="AM25:AM31"/>
    <mergeCell ref="AN25:AN31"/>
    <mergeCell ref="AE28:AE29"/>
    <mergeCell ref="AE30:AE31"/>
    <mergeCell ref="AE32:AE34"/>
    <mergeCell ref="AG32:AG38"/>
    <mergeCell ref="AH32:AH38"/>
    <mergeCell ref="AJ32:AJ38"/>
    <mergeCell ref="AK32:AK38"/>
    <mergeCell ref="AM32:AM38"/>
    <mergeCell ref="AN32:AN38"/>
    <mergeCell ref="AE35:AE36"/>
    <mergeCell ref="AE37:AE38"/>
    <mergeCell ref="J25:J31"/>
    <mergeCell ref="K25:K31"/>
    <mergeCell ref="L25:L31"/>
    <mergeCell ref="M25:M31"/>
    <mergeCell ref="N25:N31"/>
    <mergeCell ref="R25:R27"/>
    <mergeCell ref="S25:S31"/>
    <mergeCell ref="T25:T27"/>
    <mergeCell ref="U25:U31"/>
    <mergeCell ref="I25:I31"/>
    <mergeCell ref="I32:I38"/>
    <mergeCell ref="I39:I45"/>
    <mergeCell ref="I46:I52"/>
    <mergeCell ref="I53:I59"/>
    <mergeCell ref="I60:I66"/>
    <mergeCell ref="B25:B45"/>
    <mergeCell ref="C25:C45"/>
    <mergeCell ref="D25:D45"/>
    <mergeCell ref="E25:E45"/>
    <mergeCell ref="A1:B4"/>
    <mergeCell ref="C1:AJ2"/>
    <mergeCell ref="AK1:AM1"/>
    <mergeCell ref="AK2:AM2"/>
    <mergeCell ref="C3:AJ4"/>
    <mergeCell ref="AK3:AM3"/>
    <mergeCell ref="AK4:AM4"/>
    <mergeCell ref="A6:B6"/>
    <mergeCell ref="A8:B8"/>
    <mergeCell ref="C8:H8"/>
    <mergeCell ref="A10:B10"/>
    <mergeCell ref="C10:J10"/>
    <mergeCell ref="A11:B11"/>
    <mergeCell ref="C11:J11"/>
    <mergeCell ref="M16:M17"/>
    <mergeCell ref="N16:N17"/>
    <mergeCell ref="W18:W19"/>
    <mergeCell ref="AG18:AG24"/>
    <mergeCell ref="AH18:AH24"/>
    <mergeCell ref="A14:D14"/>
    <mergeCell ref="E14:AE14"/>
    <mergeCell ref="AG14:AK16"/>
    <mergeCell ref="J18:J24"/>
    <mergeCell ref="K18:K24"/>
    <mergeCell ref="L18:L24"/>
    <mergeCell ref="M18:M24"/>
    <mergeCell ref="N18:N24"/>
    <mergeCell ref="AE23:AE24"/>
    <mergeCell ref="AK18:AK24"/>
    <mergeCell ref="I15:W15"/>
    <mergeCell ref="Z15:AE15"/>
    <mergeCell ref="Q16:Q17"/>
    <mergeCell ref="R16:R17"/>
    <mergeCell ref="S16:S17"/>
    <mergeCell ref="AD18:AD24"/>
    <mergeCell ref="AI18:AI24"/>
    <mergeCell ref="AJ18:AJ24"/>
    <mergeCell ref="AE18:AE20"/>
    <mergeCell ref="AE21:AE22"/>
    <mergeCell ref="AM18:AM24"/>
    <mergeCell ref="AN18:AN24"/>
    <mergeCell ref="Y18:Y59"/>
    <mergeCell ref="W16:W17"/>
    <mergeCell ref="X16:X17"/>
    <mergeCell ref="Z16:Z17"/>
    <mergeCell ref="AA16:AA17"/>
    <mergeCell ref="AB16:AB17"/>
    <mergeCell ref="AC16:AC17"/>
    <mergeCell ref="AM14:AN16"/>
    <mergeCell ref="A15:A17"/>
    <mergeCell ref="B15:B17"/>
    <mergeCell ref="C15:C17"/>
    <mergeCell ref="AD16:AE16"/>
    <mergeCell ref="G18:G59"/>
    <mergeCell ref="B18:B24"/>
    <mergeCell ref="D15:D17"/>
    <mergeCell ref="E15:H15"/>
    <mergeCell ref="E16:H16"/>
    <mergeCell ref="C18:C24"/>
    <mergeCell ref="D18:D24"/>
    <mergeCell ref="T16:T17"/>
    <mergeCell ref="U16:U17"/>
    <mergeCell ref="V16:V17"/>
    <mergeCell ref="K16:K17"/>
    <mergeCell ref="I18:I24"/>
    <mergeCell ref="L16:L17"/>
    <mergeCell ref="I16:I17"/>
    <mergeCell ref="J16:J17"/>
    <mergeCell ref="O16:O17"/>
    <mergeCell ref="P16:P17"/>
    <mergeCell ref="R18:R20"/>
    <mergeCell ref="R21:R24"/>
    <mergeCell ref="R28:R31"/>
    <mergeCell ref="U18:U24"/>
    <mergeCell ref="T18:T20"/>
    <mergeCell ref="T21:T24"/>
    <mergeCell ref="S18:S24"/>
  </mergeCells>
  <conditionalFormatting sqref="H18">
    <cfRule type="containsText" dxfId="101" priority="13" operator="containsText" text="EXTREMO">
      <formula>NOT(ISERROR(SEARCH(("EXTREMO"),(H18))))</formula>
    </cfRule>
    <cfRule type="containsText" dxfId="100" priority="14" operator="containsText" text="ALTO">
      <formula>NOT(ISERROR(SEARCH(("ALTO"),(H18))))</formula>
    </cfRule>
    <cfRule type="containsText" dxfId="99" priority="15" operator="containsText" text="MODERADO">
      <formula>NOT(ISERROR(SEARCH(("MODERADO"),(H18))))</formula>
    </cfRule>
  </conditionalFormatting>
  <conditionalFormatting sqref="Z18">
    <cfRule type="containsText" dxfId="98" priority="16" operator="containsText" text="EXTREMO">
      <formula>NOT(ISERROR(SEARCH(("EXTREMO"),(Z18))))</formula>
    </cfRule>
    <cfRule type="containsText" dxfId="97" priority="17" operator="containsText" text="ALTO">
      <formula>NOT(ISERROR(SEARCH(("ALTO"),(Z18))))</formula>
    </cfRule>
    <cfRule type="containsText" dxfId="96" priority="18" operator="containsText" text="MODERADO">
      <formula>NOT(ISERROR(SEARCH(("MODERADO"),(Z18))))</formula>
    </cfRule>
  </conditionalFormatting>
  <conditionalFormatting sqref="H25">
    <cfRule type="containsText" dxfId="86" priority="7" operator="containsText" text="EXTREMO">
      <formula>NOT(ISERROR(SEARCH(("EXTREMO"),(H25))))</formula>
    </cfRule>
    <cfRule type="containsText" dxfId="85" priority="8" operator="containsText" text="ALTO">
      <formula>NOT(ISERROR(SEARCH(("ALTO"),(H25))))</formula>
    </cfRule>
    <cfRule type="containsText" dxfId="84" priority="9" operator="containsText" text="MODERADO">
      <formula>NOT(ISERROR(SEARCH(("MODERADO"),(H25))))</formula>
    </cfRule>
  </conditionalFormatting>
  <conditionalFormatting sqref="Z25">
    <cfRule type="containsText" dxfId="83" priority="10" operator="containsText" text="EXTREMO">
      <formula>NOT(ISERROR(SEARCH(("EXTREMO"),(Z25))))</formula>
    </cfRule>
    <cfRule type="containsText" dxfId="82" priority="11" operator="containsText" text="ALTO">
      <formula>NOT(ISERROR(SEARCH(("ALTO"),(Z25))))</formula>
    </cfRule>
    <cfRule type="containsText" dxfId="81" priority="12" operator="containsText" text="MODERADO">
      <formula>NOT(ISERROR(SEARCH(("MODERADO"),(Z25))))</formula>
    </cfRule>
  </conditionalFormatting>
  <conditionalFormatting sqref="H46">
    <cfRule type="containsText" dxfId="80" priority="1" operator="containsText" text="EXTREMO">
      <formula>NOT(ISERROR(SEARCH(("EXTREMO"),(H46))))</formula>
    </cfRule>
    <cfRule type="containsText" dxfId="79" priority="2" operator="containsText" text="ALTO">
      <formula>NOT(ISERROR(SEARCH(("ALTO"),(H46))))</formula>
    </cfRule>
    <cfRule type="containsText" dxfId="78" priority="3" operator="containsText" text="MODERADO">
      <formula>NOT(ISERROR(SEARCH(("MODERADO"),(H46))))</formula>
    </cfRule>
  </conditionalFormatting>
  <conditionalFormatting sqref="Z46">
    <cfRule type="containsText" dxfId="77" priority="4" operator="containsText" text="EXTREMO">
      <formula>NOT(ISERROR(SEARCH(("EXTREMO"),(Z46))))</formula>
    </cfRule>
    <cfRule type="containsText" dxfId="76" priority="5" operator="containsText" text="ALTO">
      <formula>NOT(ISERROR(SEARCH(("ALTO"),(Z46))))</formula>
    </cfRule>
    <cfRule type="containsText" dxfId="75" priority="6" operator="containsText" text="MODERADO">
      <formula>NOT(ISERROR(SEARCH(("MODERADO"),(Z46))))</formula>
    </cfRule>
  </conditionalFormatting>
  <pageMargins left="0.70866141732283472" right="0.70866141732283472" top="0.74803149606299213" bottom="0.74803149606299213" header="0" footer="0"/>
  <pageSetup scale="14" orientation="landscape"/>
  <ignoredErrors>
    <ignoredError sqref="AN2:AN4" numberStoredAsText="1"/>
  </ignoredErrors>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 P32 P39 P46 P53 P60</xm:sqref>
        </x14:dataValidation>
        <x14:dataValidation type="list" allowBlank="1" showErrorMessage="1" xr:uid="{00000000-0002-0000-0200-000001000000}">
          <x14:formula1>
            <xm:f>Datos!$B$3:$B$5</xm:f>
          </x14:formula1>
          <xm:sqref>F18 F25 F46</xm:sqref>
        </x14:dataValidation>
        <x14:dataValidation type="list" allowBlank="1" showErrorMessage="1" xr:uid="{00000000-0002-0000-0200-000002000000}">
          <x14:formula1>
            <xm:f>Datos!$A$11:$A$13</xm:f>
          </x14:formula1>
          <xm:sqref>AA18 AA25 AA46</xm:sqref>
        </x14:dataValidation>
        <x14:dataValidation type="list" allowBlank="1" showErrorMessage="1" xr:uid="{00000000-0002-0000-0200-000003000000}">
          <x14:formula1>
            <xm:f>Datos!$J$4:$K$4</xm:f>
          </x14:formula1>
          <xm:sqref>P20 P27 P34 P41 P48 P55 P62</xm:sqref>
        </x14:dataValidation>
        <x14:dataValidation type="list" allowBlank="1" showErrorMessage="1" xr:uid="{00000000-0002-0000-0200-000004000000}">
          <x14:formula1>
            <xm:f>Datos!$J$5:$L$5</xm:f>
          </x14:formula1>
          <xm:sqref>P21 P28 P35 P42 P49 P56 P63</xm:sqref>
        </x14:dataValidation>
        <x14:dataValidation type="list" allowBlank="1" showErrorMessage="1" xr:uid="{00000000-0002-0000-0200-000005000000}">
          <x14:formula1>
            <xm:f>Datos!$A$3:$A$7</xm:f>
          </x14:formula1>
          <xm:sqref>E18 E25 E46</xm:sqref>
        </x14:dataValidation>
        <x14:dataValidation type="list" allowBlank="1" showErrorMessage="1" xr:uid="{00000000-0002-0000-0200-000006000000}">
          <x14:formula1>
            <xm:f>Datos!$J$3:$K$3</xm:f>
          </x14:formula1>
          <xm:sqref>P19 P26 P33 P40 P47 P54 P61</xm:sqref>
        </x14:dataValidation>
        <x14:dataValidation type="list" allowBlank="1" showErrorMessage="1" xr:uid="{00000000-0002-0000-0200-000007000000}">
          <x14:formula1>
            <xm:f>Datos!$J$7:$K$7</xm:f>
          </x14:formula1>
          <xm:sqref>P23 P30 P37 P44 P51 P58 P65</xm:sqref>
        </x14:dataValidation>
        <x14:dataValidation type="list" allowBlank="1" showErrorMessage="1" xr:uid="{00000000-0002-0000-0200-000008000000}">
          <x14:formula1>
            <xm:f>Datos!$A$17:$A$18</xm:f>
          </x14:formula1>
          <xm:sqref>AC18 AC25 AC46</xm:sqref>
        </x14:dataValidation>
        <x14:dataValidation type="list" allowBlank="1" showErrorMessage="1" xr:uid="{00000000-0002-0000-0200-000009000000}">
          <x14:formula1>
            <xm:f>Datos!$I$19:$I$20</xm:f>
          </x14:formula1>
          <xm:sqref>W18 W46 W25</xm:sqref>
        </x14:dataValidation>
        <x14:dataValidation type="list" allowBlank="1" showErrorMessage="1" xr:uid="{00000000-0002-0000-0200-00000A000000}">
          <x14:formula1>
            <xm:f>Datos!$I$14:$I$16</xm:f>
          </x14:formula1>
          <xm:sqref>S18 S25 S32 S39 S46 S53 S60</xm:sqref>
        </x14:dataValidation>
        <x14:dataValidation type="list" allowBlank="1" showErrorMessage="1" xr:uid="{00000000-0002-0000-0200-00000B000000}">
          <x14:formula1>
            <xm:f>Datos!$J$8:$L$8</xm:f>
          </x14:formula1>
          <xm:sqref>P24 P31 P38 P45 P52 P59 P66</xm:sqref>
        </x14:dataValidation>
        <x14:dataValidation type="list" allowBlank="1" showErrorMessage="1" xr:uid="{00000000-0002-0000-0200-00000C000000}">
          <x14:formula1>
            <xm:f>Datos!$J$6:$K$6</xm:f>
          </x14:formula1>
          <xm:sqref>P22 P29 P36 P43 P50 P57 P64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47D77-DCE9-436B-9E0F-9B1BB43C2CC7}">
  <dimension ref="A1:AQ995"/>
  <sheetViews>
    <sheetView showGridLines="0" topLeftCell="AF25" zoomScale="70" zoomScaleNormal="70" workbookViewId="0">
      <selection activeCell="AI25" sqref="AI25:AI31"/>
    </sheetView>
  </sheetViews>
  <sheetFormatPr baseColWidth="10" defaultColWidth="14.42578125" defaultRowHeight="15" customHeight="1"/>
  <cols>
    <col min="1" max="1" width="9.42578125" style="276" customWidth="1"/>
    <col min="2" max="4" width="32.5703125" style="276" customWidth="1"/>
    <col min="5" max="6" width="20.85546875" style="276" customWidth="1"/>
    <col min="7" max="7" width="20.85546875" style="276" hidden="1" customWidth="1"/>
    <col min="8" max="8" width="25.42578125" style="276" customWidth="1"/>
    <col min="9" max="9" width="48" style="276" customWidth="1"/>
    <col min="10" max="10" width="30.42578125" style="276" customWidth="1"/>
    <col min="11" max="11" width="40.42578125" style="276" customWidth="1"/>
    <col min="12" max="12" width="41.5703125" style="276" customWidth="1"/>
    <col min="13" max="13" width="35.28515625" style="276" customWidth="1"/>
    <col min="14" max="14" width="38.42578125" style="276" customWidth="1"/>
    <col min="15" max="15" width="53.7109375" style="276" customWidth="1"/>
    <col min="16" max="16" width="24.5703125" style="276" customWidth="1"/>
    <col min="17" max="17" width="11.42578125" style="276" customWidth="1"/>
    <col min="18" max="20" width="24.5703125" style="276" customWidth="1"/>
    <col min="21" max="21" width="19.7109375" style="276" customWidth="1"/>
    <col min="22" max="24" width="25.140625" style="276" customWidth="1"/>
    <col min="25" max="25" width="25.140625" style="276" hidden="1" customWidth="1"/>
    <col min="26" max="26" width="25.140625" style="276" customWidth="1"/>
    <col min="27" max="27" width="16.5703125" style="276" customWidth="1"/>
    <col min="28" max="29" width="33.42578125" style="276" customWidth="1"/>
    <col min="30" max="30" width="38.5703125" style="276" customWidth="1"/>
    <col min="31" max="31" width="25.42578125" style="276" customWidth="1"/>
    <col min="32" max="32" width="1.7109375" style="276" customWidth="1"/>
    <col min="33" max="35" width="33.42578125" style="276" customWidth="1"/>
    <col min="36" max="36" width="40.28515625" style="276" customWidth="1"/>
    <col min="37" max="37" width="34.85546875" style="276" customWidth="1"/>
    <col min="38" max="38" width="3.7109375" style="276" customWidth="1"/>
    <col min="39" max="39" width="42.5703125" style="276" customWidth="1"/>
    <col min="40" max="40" width="50.28515625" style="276" customWidth="1"/>
    <col min="41" max="43" width="11.42578125" style="276" customWidth="1"/>
    <col min="44" max="16384" width="14.42578125" style="276"/>
  </cols>
  <sheetData>
    <row r="1" spans="1:43" ht="27" customHeight="1">
      <c r="A1" s="267"/>
      <c r="B1" s="268"/>
      <c r="C1" s="269" t="s">
        <v>64</v>
      </c>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68"/>
      <c r="AK1" s="271" t="s">
        <v>65</v>
      </c>
      <c r="AL1" s="272"/>
      <c r="AM1" s="273"/>
      <c r="AN1" s="274" t="s">
        <v>66</v>
      </c>
      <c r="AO1" s="275"/>
      <c r="AP1" s="275"/>
      <c r="AQ1" s="275"/>
    </row>
    <row r="2" spans="1:43" ht="27" customHeight="1" thickBot="1">
      <c r="A2" s="277"/>
      <c r="B2" s="278"/>
      <c r="C2" s="279"/>
      <c r="D2" s="280"/>
      <c r="E2" s="280"/>
      <c r="F2" s="280"/>
      <c r="G2" s="280"/>
      <c r="H2" s="280"/>
      <c r="I2" s="280"/>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c r="AJ2" s="281"/>
      <c r="AK2" s="271" t="s">
        <v>67</v>
      </c>
      <c r="AL2" s="272"/>
      <c r="AM2" s="273"/>
      <c r="AN2" s="282" t="s">
        <v>68</v>
      </c>
      <c r="AO2" s="275"/>
      <c r="AP2" s="275"/>
      <c r="AQ2" s="275"/>
    </row>
    <row r="3" spans="1:43" ht="27" customHeight="1">
      <c r="A3" s="277"/>
      <c r="B3" s="278"/>
      <c r="C3" s="269" t="s">
        <v>69</v>
      </c>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68"/>
      <c r="AK3" s="271" t="s">
        <v>70</v>
      </c>
      <c r="AL3" s="272"/>
      <c r="AM3" s="273"/>
      <c r="AN3" s="274" t="s">
        <v>71</v>
      </c>
      <c r="AO3" s="275"/>
      <c r="AP3" s="275"/>
      <c r="AQ3" s="275"/>
    </row>
    <row r="4" spans="1:43" ht="27" customHeight="1" thickBot="1">
      <c r="A4" s="279"/>
      <c r="B4" s="281"/>
      <c r="C4" s="279"/>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1"/>
      <c r="AK4" s="271" t="s">
        <v>72</v>
      </c>
      <c r="AL4" s="272"/>
      <c r="AM4" s="273"/>
      <c r="AN4" s="283">
        <v>45677</v>
      </c>
      <c r="AO4" s="275"/>
      <c r="AP4" s="275"/>
      <c r="AQ4" s="275"/>
    </row>
    <row r="5" spans="1:43" ht="27" customHeight="1" thickBot="1">
      <c r="A5" s="284"/>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6"/>
      <c r="AK5" s="287"/>
      <c r="AL5" s="275"/>
      <c r="AM5" s="275"/>
      <c r="AN5" s="275"/>
      <c r="AO5" s="275"/>
      <c r="AP5" s="275"/>
      <c r="AQ5" s="275"/>
    </row>
    <row r="6" spans="1:43" ht="36" customHeight="1" thickBot="1">
      <c r="A6" s="288" t="s">
        <v>73</v>
      </c>
      <c r="B6" s="289"/>
      <c r="C6" s="290" t="s">
        <v>217</v>
      </c>
      <c r="D6" s="291"/>
      <c r="E6" s="285"/>
      <c r="F6" s="285"/>
      <c r="G6" s="285"/>
      <c r="H6" s="285"/>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285"/>
      <c r="AJ6" s="286"/>
      <c r="AK6" s="285"/>
      <c r="AL6" s="275"/>
      <c r="AM6" s="275"/>
      <c r="AN6" s="275"/>
      <c r="AO6" s="275"/>
      <c r="AP6" s="275"/>
      <c r="AQ6" s="275"/>
    </row>
    <row r="7" spans="1:43" ht="17.25" customHeight="1" thickBot="1">
      <c r="A7" s="292"/>
      <c r="B7" s="285"/>
      <c r="C7" s="285"/>
      <c r="D7" s="285"/>
      <c r="E7" s="285"/>
      <c r="F7" s="285"/>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6"/>
      <c r="AK7" s="285"/>
      <c r="AL7" s="275"/>
      <c r="AM7" s="275"/>
      <c r="AN7" s="275"/>
      <c r="AO7" s="275"/>
      <c r="AP7" s="275"/>
      <c r="AQ7" s="275"/>
    </row>
    <row r="8" spans="1:43" ht="59.25" customHeight="1" thickBot="1">
      <c r="A8" s="293" t="s">
        <v>74</v>
      </c>
      <c r="B8" s="289"/>
      <c r="C8" s="294" t="s">
        <v>218</v>
      </c>
      <c r="D8" s="289"/>
      <c r="E8" s="289"/>
      <c r="F8" s="289"/>
      <c r="G8" s="289"/>
      <c r="H8" s="295"/>
      <c r="I8" s="285"/>
      <c r="J8" s="285"/>
      <c r="K8" s="285"/>
      <c r="L8" s="285"/>
      <c r="T8" s="285"/>
      <c r="U8" s="285"/>
      <c r="V8" s="285"/>
      <c r="W8" s="285"/>
      <c r="X8" s="285"/>
      <c r="Y8" s="285"/>
      <c r="Z8" s="285"/>
      <c r="AA8" s="285"/>
      <c r="AB8" s="285"/>
      <c r="AC8" s="285"/>
      <c r="AD8" s="285"/>
      <c r="AE8" s="285"/>
      <c r="AF8" s="285"/>
      <c r="AG8" s="285"/>
      <c r="AH8" s="285"/>
      <c r="AI8" s="285"/>
      <c r="AJ8" s="286"/>
      <c r="AK8" s="285"/>
      <c r="AL8" s="275"/>
      <c r="AM8" s="275"/>
      <c r="AN8" s="275"/>
      <c r="AO8" s="275"/>
      <c r="AP8" s="275"/>
      <c r="AQ8" s="275"/>
    </row>
    <row r="9" spans="1:43" ht="13.5" customHeight="1" thickBot="1">
      <c r="A9" s="296"/>
      <c r="B9" s="297"/>
      <c r="C9" s="297"/>
      <c r="D9" s="297"/>
      <c r="E9" s="297"/>
      <c r="F9" s="297"/>
      <c r="G9" s="297"/>
      <c r="H9" s="297"/>
      <c r="I9" s="297"/>
      <c r="J9" s="297"/>
      <c r="K9" s="297"/>
      <c r="L9" s="297"/>
      <c r="M9" s="297"/>
      <c r="N9" s="297"/>
      <c r="O9" s="297"/>
      <c r="P9" s="297"/>
      <c r="Q9" s="297"/>
      <c r="R9" s="297"/>
      <c r="S9" s="297"/>
      <c r="T9" s="285"/>
      <c r="U9" s="285"/>
      <c r="V9" s="285"/>
      <c r="W9" s="285"/>
      <c r="X9" s="285"/>
      <c r="Y9" s="285"/>
      <c r="Z9" s="285"/>
      <c r="AA9" s="285"/>
      <c r="AB9" s="285"/>
      <c r="AC9" s="285"/>
      <c r="AD9" s="285"/>
      <c r="AE9" s="285"/>
      <c r="AF9" s="285"/>
      <c r="AG9" s="285"/>
      <c r="AH9" s="285"/>
      <c r="AI9" s="285"/>
      <c r="AJ9" s="286"/>
      <c r="AK9" s="285"/>
      <c r="AL9" s="275"/>
      <c r="AM9" s="275"/>
      <c r="AN9" s="275"/>
      <c r="AO9" s="275"/>
      <c r="AP9" s="275"/>
      <c r="AQ9" s="275"/>
    </row>
    <row r="10" spans="1:43" ht="88.5" customHeight="1" thickBot="1">
      <c r="A10" s="293" t="s">
        <v>76</v>
      </c>
      <c r="B10" s="289"/>
      <c r="C10" s="298" t="s">
        <v>219</v>
      </c>
      <c r="D10" s="289"/>
      <c r="E10" s="289"/>
      <c r="F10" s="289"/>
      <c r="G10" s="289"/>
      <c r="H10" s="289"/>
      <c r="I10" s="295"/>
      <c r="J10" s="299"/>
      <c r="K10" s="299"/>
      <c r="L10" s="299"/>
      <c r="M10" s="299"/>
      <c r="N10" s="299"/>
      <c r="O10" s="285"/>
      <c r="P10" s="285"/>
      <c r="Q10" s="285"/>
      <c r="R10" s="285"/>
      <c r="S10" s="285"/>
      <c r="T10" s="285"/>
      <c r="U10" s="285"/>
      <c r="V10" s="285"/>
      <c r="W10" s="285"/>
      <c r="X10" s="285"/>
      <c r="Y10" s="285"/>
      <c r="Z10" s="285"/>
      <c r="AA10" s="285"/>
      <c r="AB10" s="285"/>
      <c r="AC10" s="285"/>
      <c r="AD10" s="285"/>
      <c r="AE10" s="285"/>
      <c r="AF10" s="285"/>
      <c r="AG10" s="285"/>
      <c r="AH10" s="285"/>
      <c r="AI10" s="285"/>
      <c r="AJ10" s="286"/>
      <c r="AK10" s="285"/>
      <c r="AL10" s="275"/>
      <c r="AM10" s="275"/>
      <c r="AN10" s="275"/>
      <c r="AO10" s="275"/>
      <c r="AP10" s="275"/>
      <c r="AQ10" s="275"/>
    </row>
    <row r="11" spans="1:43" ht="96.75" customHeight="1" thickBot="1">
      <c r="A11" s="293" t="s">
        <v>78</v>
      </c>
      <c r="B11" s="289"/>
      <c r="C11" s="298" t="s">
        <v>220</v>
      </c>
      <c r="D11" s="289"/>
      <c r="E11" s="289"/>
      <c r="F11" s="289"/>
      <c r="G11" s="289"/>
      <c r="H11" s="289"/>
      <c r="I11" s="295"/>
      <c r="J11" s="299"/>
      <c r="K11" s="299"/>
      <c r="L11" s="299"/>
      <c r="M11" s="299"/>
      <c r="N11" s="299"/>
      <c r="O11" s="285"/>
      <c r="P11" s="285"/>
      <c r="Q11" s="285"/>
      <c r="R11" s="285"/>
      <c r="S11" s="285"/>
      <c r="T11" s="285"/>
      <c r="U11" s="285"/>
      <c r="V11" s="285"/>
      <c r="W11" s="285"/>
      <c r="X11" s="285"/>
      <c r="Y11" s="285"/>
      <c r="Z11" s="285"/>
      <c r="AA11" s="285"/>
      <c r="AB11" s="285"/>
      <c r="AC11" s="285"/>
      <c r="AD11" s="285"/>
      <c r="AE11" s="285"/>
      <c r="AF11" s="285"/>
      <c r="AG11" s="285"/>
      <c r="AH11" s="285"/>
      <c r="AI11" s="285"/>
      <c r="AJ11" s="286"/>
      <c r="AK11" s="285"/>
      <c r="AL11" s="275"/>
      <c r="AM11" s="275"/>
      <c r="AN11" s="275"/>
      <c r="AO11" s="275"/>
      <c r="AP11" s="275"/>
      <c r="AQ11" s="275"/>
    </row>
    <row r="12" spans="1:43" ht="15.75" customHeight="1">
      <c r="A12" s="285"/>
      <c r="B12" s="285"/>
      <c r="C12" s="285"/>
      <c r="D12" s="285"/>
      <c r="E12" s="285"/>
      <c r="F12" s="285"/>
      <c r="G12" s="285"/>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6"/>
      <c r="AK12" s="285"/>
      <c r="AL12" s="275"/>
      <c r="AM12" s="275"/>
      <c r="AN12" s="275"/>
      <c r="AO12" s="275"/>
      <c r="AP12" s="275"/>
      <c r="AQ12" s="275"/>
    </row>
    <row r="13" spans="1:43" ht="15.75" customHeight="1" thickBot="1">
      <c r="A13" s="300"/>
      <c r="B13" s="285"/>
      <c r="C13" s="285"/>
      <c r="D13" s="285"/>
      <c r="E13" s="285"/>
      <c r="F13" s="285"/>
      <c r="G13" s="285"/>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301"/>
      <c r="AH13" s="301"/>
      <c r="AI13" s="301"/>
      <c r="AJ13" s="302"/>
      <c r="AK13" s="303"/>
      <c r="AL13" s="275"/>
      <c r="AM13" s="275"/>
      <c r="AN13" s="275"/>
      <c r="AO13" s="275"/>
      <c r="AP13" s="275"/>
      <c r="AQ13" s="275"/>
    </row>
    <row r="14" spans="1:43">
      <c r="A14" s="304" t="s">
        <v>80</v>
      </c>
      <c r="B14" s="305"/>
      <c r="C14" s="305"/>
      <c r="D14" s="306"/>
      <c r="E14" s="304" t="s">
        <v>81</v>
      </c>
      <c r="F14" s="305"/>
      <c r="G14" s="305"/>
      <c r="H14" s="305"/>
      <c r="I14" s="305"/>
      <c r="J14" s="305"/>
      <c r="K14" s="305"/>
      <c r="L14" s="305"/>
      <c r="M14" s="305"/>
      <c r="N14" s="305"/>
      <c r="O14" s="305"/>
      <c r="P14" s="305"/>
      <c r="Q14" s="305"/>
      <c r="R14" s="305"/>
      <c r="S14" s="305"/>
      <c r="T14" s="305"/>
      <c r="U14" s="305"/>
      <c r="V14" s="305"/>
      <c r="W14" s="305"/>
      <c r="X14" s="305"/>
      <c r="Y14" s="305"/>
      <c r="Z14" s="305"/>
      <c r="AA14" s="305"/>
      <c r="AB14" s="305"/>
      <c r="AC14" s="305"/>
      <c r="AD14" s="305"/>
      <c r="AE14" s="306"/>
      <c r="AF14" s="307"/>
      <c r="AG14" s="308" t="s">
        <v>82</v>
      </c>
      <c r="AH14" s="309"/>
      <c r="AI14" s="309"/>
      <c r="AJ14" s="309"/>
      <c r="AK14" s="310"/>
      <c r="AL14" s="275"/>
      <c r="AM14" s="308" t="s">
        <v>83</v>
      </c>
      <c r="AN14" s="310"/>
      <c r="AO14" s="275"/>
      <c r="AP14" s="275"/>
      <c r="AQ14" s="275"/>
    </row>
    <row r="15" spans="1:43">
      <c r="A15" s="311" t="s">
        <v>84</v>
      </c>
      <c r="B15" s="312" t="s">
        <v>85</v>
      </c>
      <c r="C15" s="312" t="s">
        <v>86</v>
      </c>
      <c r="D15" s="313" t="s">
        <v>87</v>
      </c>
      <c r="E15" s="314" t="s">
        <v>88</v>
      </c>
      <c r="F15" s="315"/>
      <c r="G15" s="315"/>
      <c r="H15" s="316"/>
      <c r="I15" s="317" t="s">
        <v>89</v>
      </c>
      <c r="J15" s="315"/>
      <c r="K15" s="315"/>
      <c r="L15" s="315"/>
      <c r="M15" s="315"/>
      <c r="N15" s="315"/>
      <c r="O15" s="315"/>
      <c r="P15" s="315"/>
      <c r="Q15" s="315"/>
      <c r="R15" s="315"/>
      <c r="S15" s="315"/>
      <c r="T15" s="315"/>
      <c r="U15" s="315"/>
      <c r="V15" s="315"/>
      <c r="W15" s="315"/>
      <c r="X15" s="318"/>
      <c r="Y15" s="318"/>
      <c r="Z15" s="317" t="s">
        <v>90</v>
      </c>
      <c r="AA15" s="315"/>
      <c r="AB15" s="315"/>
      <c r="AC15" s="315"/>
      <c r="AD15" s="315"/>
      <c r="AE15" s="319"/>
      <c r="AF15" s="307"/>
      <c r="AG15" s="320"/>
      <c r="AH15" s="321"/>
      <c r="AI15" s="321"/>
      <c r="AJ15" s="321"/>
      <c r="AK15" s="322"/>
      <c r="AL15" s="275"/>
      <c r="AM15" s="320"/>
      <c r="AN15" s="322"/>
      <c r="AO15" s="323"/>
      <c r="AP15" s="323"/>
      <c r="AQ15" s="323"/>
    </row>
    <row r="16" spans="1:43" ht="32.25" customHeight="1" thickBot="1">
      <c r="A16" s="324"/>
      <c r="B16" s="325"/>
      <c r="C16" s="325"/>
      <c r="D16" s="326"/>
      <c r="E16" s="327" t="s">
        <v>91</v>
      </c>
      <c r="F16" s="328"/>
      <c r="G16" s="328"/>
      <c r="H16" s="329"/>
      <c r="I16" s="312" t="s">
        <v>92</v>
      </c>
      <c r="J16" s="312" t="s">
        <v>93</v>
      </c>
      <c r="K16" s="312" t="s">
        <v>94</v>
      </c>
      <c r="L16" s="312" t="s">
        <v>95</v>
      </c>
      <c r="M16" s="312" t="s">
        <v>96</v>
      </c>
      <c r="N16" s="312" t="s">
        <v>97</v>
      </c>
      <c r="O16" s="330" t="s">
        <v>98</v>
      </c>
      <c r="P16" s="330" t="s">
        <v>99</v>
      </c>
      <c r="Q16" s="330" t="s">
        <v>100</v>
      </c>
      <c r="R16" s="312" t="s">
        <v>101</v>
      </c>
      <c r="S16" s="331" t="s">
        <v>102</v>
      </c>
      <c r="T16" s="312" t="s">
        <v>103</v>
      </c>
      <c r="U16" s="312" t="s">
        <v>104</v>
      </c>
      <c r="V16" s="312" t="s">
        <v>105</v>
      </c>
      <c r="W16" s="312" t="s">
        <v>106</v>
      </c>
      <c r="X16" s="312" t="s">
        <v>107</v>
      </c>
      <c r="Y16" s="332"/>
      <c r="Z16" s="331" t="s">
        <v>108</v>
      </c>
      <c r="AA16" s="312" t="s">
        <v>109</v>
      </c>
      <c r="AB16" s="312" t="s">
        <v>110</v>
      </c>
      <c r="AC16" s="312" t="s">
        <v>55</v>
      </c>
      <c r="AD16" s="333" t="s">
        <v>111</v>
      </c>
      <c r="AE16" s="319"/>
      <c r="AF16" s="334"/>
      <c r="AG16" s="335"/>
      <c r="AH16" s="336"/>
      <c r="AI16" s="336"/>
      <c r="AJ16" s="336"/>
      <c r="AK16" s="337"/>
      <c r="AL16" s="323"/>
      <c r="AM16" s="335"/>
      <c r="AN16" s="337"/>
      <c r="AO16" s="323"/>
      <c r="AP16" s="275"/>
      <c r="AQ16" s="323"/>
    </row>
    <row r="17" spans="1:43" ht="102" customHeight="1" thickBot="1">
      <c r="A17" s="324"/>
      <c r="B17" s="325"/>
      <c r="C17" s="325"/>
      <c r="D17" s="326"/>
      <c r="E17" s="338" t="s">
        <v>0</v>
      </c>
      <c r="F17" s="332" t="s">
        <v>1</v>
      </c>
      <c r="G17" s="339"/>
      <c r="H17" s="340" t="s">
        <v>112</v>
      </c>
      <c r="I17" s="341"/>
      <c r="J17" s="341"/>
      <c r="K17" s="341"/>
      <c r="L17" s="341"/>
      <c r="M17" s="341"/>
      <c r="N17" s="341"/>
      <c r="O17" s="341"/>
      <c r="P17" s="341"/>
      <c r="Q17" s="341"/>
      <c r="R17" s="341"/>
      <c r="S17" s="341"/>
      <c r="T17" s="341"/>
      <c r="U17" s="341"/>
      <c r="V17" s="341"/>
      <c r="W17" s="341"/>
      <c r="X17" s="341"/>
      <c r="Y17" s="342"/>
      <c r="Z17" s="341"/>
      <c r="AA17" s="341"/>
      <c r="AB17" s="341"/>
      <c r="AC17" s="341"/>
      <c r="AD17" s="343" t="s">
        <v>113</v>
      </c>
      <c r="AE17" s="344" t="s">
        <v>114</v>
      </c>
      <c r="AF17" s="334"/>
      <c r="AG17" s="345" t="s">
        <v>115</v>
      </c>
      <c r="AH17" s="346" t="s">
        <v>116</v>
      </c>
      <c r="AI17" s="346" t="s">
        <v>117</v>
      </c>
      <c r="AJ17" s="346" t="s">
        <v>118</v>
      </c>
      <c r="AK17" s="347" t="s">
        <v>119</v>
      </c>
      <c r="AL17" s="323"/>
      <c r="AM17" s="345" t="s">
        <v>120</v>
      </c>
      <c r="AN17" s="347" t="s">
        <v>121</v>
      </c>
      <c r="AO17" s="323"/>
      <c r="AP17" s="275"/>
      <c r="AQ17" s="323"/>
    </row>
    <row r="18" spans="1:43" ht="51" customHeight="1">
      <c r="A18" s="348">
        <v>1</v>
      </c>
      <c r="B18" s="349" t="s">
        <v>221</v>
      </c>
      <c r="C18" s="350" t="s">
        <v>222</v>
      </c>
      <c r="D18" s="351" t="s">
        <v>223</v>
      </c>
      <c r="E18" s="352" t="s">
        <v>19</v>
      </c>
      <c r="F18" s="353" t="s">
        <v>13</v>
      </c>
      <c r="G18" s="354" t="str">
        <f>+CONCATENATE(E18," - ",F18)</f>
        <v>MEDIA - MAYOR</v>
      </c>
      <c r="H18" s="355" t="str">
        <f>+VLOOKUP(G18,[1]Datos!D3:E17,2,FALSE)</f>
        <v>ALTO</v>
      </c>
      <c r="I18" s="356" t="s">
        <v>224</v>
      </c>
      <c r="J18" s="356" t="s">
        <v>225</v>
      </c>
      <c r="K18" s="356" t="s">
        <v>226</v>
      </c>
      <c r="L18" s="356" t="s">
        <v>227</v>
      </c>
      <c r="M18" s="356" t="s">
        <v>228</v>
      </c>
      <c r="N18" s="357" t="s">
        <v>229</v>
      </c>
      <c r="O18" s="358" t="s">
        <v>3</v>
      </c>
      <c r="P18" s="359" t="s">
        <v>4</v>
      </c>
      <c r="Q18" s="360">
        <f>IF(P18="ASIGNADO",15,IF(P18="NO ASIGNADO",0,"0"))</f>
        <v>15</v>
      </c>
      <c r="R18" s="361">
        <f>SUM(Q18:Q24)</f>
        <v>100</v>
      </c>
      <c r="S18" s="362" t="s">
        <v>131</v>
      </c>
      <c r="T18" s="363">
        <f>IF(T21="DÉBIL",0,IF(T21="MODERADO",50,IF(T21="FUERTE",100,"")))</f>
        <v>100</v>
      </c>
      <c r="U18" s="364" t="str">
        <f>IF(AND(R21="FUERTE",S18="FUERTE (SIEMPRE SE EJECUTA)"),"NO","SÍ")</f>
        <v>NO</v>
      </c>
      <c r="V18" s="365" t="str">
        <f t="array" ref="V18">_xlfn.IFS(AVERAGE(T18,T25,T32,T39,T46,T53)=100,"FUERTE",AVERAGE(T18,T25,T32,T39,T46,T53)&lt;50,"DÉBIL",AVERAGE(T18,T25,T32,T39,T46,T53)&gt;=50,"MODERADO")</f>
        <v>FUERTE</v>
      </c>
      <c r="W18" s="366" t="s">
        <v>62</v>
      </c>
      <c r="X18" s="365" t="str">
        <f>IF(AND(E18="MUY BAJA",W21=2),"MUY BAJA",IF(AND(E18="BAJA",W21=2),"MUY BAJA",IF(AND(E18="MEDIA",W21=2),"MUY BAJA",IF(AND(E18="ALTA",W21=2),"BAJA",IF(AND(E18="MUY ALTA",W21=2),"MEDIA",IF(AND(E18="MUY BAJA",W21=1),"MUY BAJA",IF(AND(E18="BAJA",W21=1),"MUY BAJA",IF(AND(E18="MEDIA",W21=1),"BAJA",IF(AND(E18="ALTA",W21=1),"MEDIA",IF(AND(E18="MUY ALTA",W21=1),"ALTA",E18))))))))))</f>
        <v>MUY BAJA</v>
      </c>
      <c r="Y18" s="354" t="str">
        <f>+CONCATENATE(X18," - ",F18)</f>
        <v>MUY BAJA - MAYOR</v>
      </c>
      <c r="Z18" s="355" t="str">
        <f>+VLOOKUP(Y18,[1]Datos!$D$3:$E$17,2,FALSE)</f>
        <v>ALTO</v>
      </c>
      <c r="AA18" s="353" t="s">
        <v>45</v>
      </c>
      <c r="AB18" s="351" t="s">
        <v>230</v>
      </c>
      <c r="AC18" s="367"/>
      <c r="AD18" s="368" t="s">
        <v>231</v>
      </c>
      <c r="AE18" s="369" t="s">
        <v>232</v>
      </c>
      <c r="AF18" s="370"/>
      <c r="AG18" s="371">
        <v>45783</v>
      </c>
      <c r="AH18" s="372" t="s">
        <v>233</v>
      </c>
      <c r="AI18" s="372" t="s">
        <v>234</v>
      </c>
      <c r="AJ18" s="372" t="s">
        <v>235</v>
      </c>
      <c r="AK18" s="373" t="s">
        <v>236</v>
      </c>
      <c r="AL18" s="275"/>
      <c r="AM18" s="374" t="s">
        <v>237</v>
      </c>
      <c r="AN18" s="375" t="s">
        <v>238</v>
      </c>
      <c r="AO18" s="275"/>
      <c r="AP18" s="275"/>
      <c r="AQ18" s="275"/>
    </row>
    <row r="19" spans="1:43" ht="62.25" customHeight="1">
      <c r="A19" s="376"/>
      <c r="B19" s="377"/>
      <c r="C19" s="378"/>
      <c r="D19" s="379"/>
      <c r="E19" s="376"/>
      <c r="F19" s="377"/>
      <c r="G19" s="377"/>
      <c r="H19" s="377"/>
      <c r="I19" s="377"/>
      <c r="J19" s="377"/>
      <c r="K19" s="377"/>
      <c r="L19" s="377"/>
      <c r="M19" s="377"/>
      <c r="N19" s="377"/>
      <c r="O19" s="380" t="s">
        <v>9</v>
      </c>
      <c r="P19" s="381" t="s">
        <v>10</v>
      </c>
      <c r="Q19" s="382">
        <f>IF(P19="ADECUADO",15,IF(P19="INADECUADO",0,"0"))</f>
        <v>15</v>
      </c>
      <c r="R19" s="383"/>
      <c r="S19" s="377"/>
      <c r="T19" s="377"/>
      <c r="U19" s="377"/>
      <c r="V19" s="384"/>
      <c r="W19" s="385"/>
      <c r="X19" s="377"/>
      <c r="Y19" s="377"/>
      <c r="Z19" s="377"/>
      <c r="AA19" s="377"/>
      <c r="AB19" s="379"/>
      <c r="AC19" s="277"/>
      <c r="AD19" s="377"/>
      <c r="AE19" s="379"/>
      <c r="AF19" s="370"/>
      <c r="AG19" s="376"/>
      <c r="AH19" s="377"/>
      <c r="AI19" s="377"/>
      <c r="AJ19" s="377"/>
      <c r="AK19" s="379"/>
      <c r="AL19" s="275"/>
      <c r="AM19" s="376"/>
      <c r="AN19" s="379"/>
      <c r="AO19" s="275"/>
      <c r="AP19" s="275"/>
      <c r="AQ19" s="275"/>
    </row>
    <row r="20" spans="1:43" ht="75.75" customHeight="1">
      <c r="A20" s="376"/>
      <c r="B20" s="377"/>
      <c r="C20" s="378"/>
      <c r="D20" s="379"/>
      <c r="E20" s="376"/>
      <c r="F20" s="377"/>
      <c r="G20" s="377"/>
      <c r="H20" s="377"/>
      <c r="I20" s="377"/>
      <c r="J20" s="377"/>
      <c r="K20" s="377"/>
      <c r="L20" s="377"/>
      <c r="M20" s="377"/>
      <c r="N20" s="377"/>
      <c r="O20" s="386" t="s">
        <v>16</v>
      </c>
      <c r="P20" s="381" t="s">
        <v>17</v>
      </c>
      <c r="Q20" s="382">
        <f>IF(P20="OPORTUNA",15,IF(P20="INOPORTUNA",0,"0"))</f>
        <v>15</v>
      </c>
      <c r="R20" s="383"/>
      <c r="S20" s="377"/>
      <c r="T20" s="385"/>
      <c r="U20" s="377"/>
      <c r="V20" s="384"/>
      <c r="W20" s="387" t="s">
        <v>138</v>
      </c>
      <c r="X20" s="377"/>
      <c r="Y20" s="377"/>
      <c r="Z20" s="377"/>
      <c r="AA20" s="377"/>
      <c r="AB20" s="379"/>
      <c r="AC20" s="277"/>
      <c r="AD20" s="377"/>
      <c r="AE20" s="379"/>
      <c r="AF20" s="370"/>
      <c r="AG20" s="376"/>
      <c r="AH20" s="377"/>
      <c r="AI20" s="377"/>
      <c r="AJ20" s="377"/>
      <c r="AK20" s="379"/>
      <c r="AL20" s="275"/>
      <c r="AM20" s="376"/>
      <c r="AN20" s="379"/>
      <c r="AO20" s="275"/>
      <c r="AP20" s="275"/>
      <c r="AQ20" s="275"/>
    </row>
    <row r="21" spans="1:43" ht="90.75" customHeight="1">
      <c r="A21" s="376"/>
      <c r="B21" s="377"/>
      <c r="C21" s="378"/>
      <c r="D21" s="379"/>
      <c r="E21" s="376"/>
      <c r="F21" s="377"/>
      <c r="G21" s="377"/>
      <c r="H21" s="377"/>
      <c r="I21" s="377"/>
      <c r="J21" s="377"/>
      <c r="K21" s="377"/>
      <c r="L21" s="377"/>
      <c r="M21" s="377"/>
      <c r="N21" s="377"/>
      <c r="O21" s="380" t="s">
        <v>23</v>
      </c>
      <c r="P21" s="381" t="s">
        <v>24</v>
      </c>
      <c r="Q21" s="382">
        <f>IF(P21="PREVENIR",15,IF(P21="DETECTAR",10,IF(P21="NO ES UN CONTROL",0,"0")))</f>
        <v>15</v>
      </c>
      <c r="R21" s="388" t="str">
        <f>IF(R18&lt;86,"DÉBIL",IF(R18&lt;96,"MODERADO",IF(R18&lt;101,"FUERTE","")))</f>
        <v>FUERTE</v>
      </c>
      <c r="S21" s="377"/>
      <c r="T21" s="389" t="str">
        <f>IF(AND(R21="FUERTE",S18="FUERTE (SIEMPRE SE EJECUTA)"),"FUERTE",IF(OR(R21="DÉBIL",S18="DÉBIL (NO SE EJECUTA)"),"DÉBIL",IF(OR(R21="MODERADO",S18="MODERADO (ALGUNAS VECES)"),"MODERADO")))</f>
        <v>FUERTE</v>
      </c>
      <c r="U21" s="377"/>
      <c r="V21" s="384"/>
      <c r="W21" s="390">
        <f>IF(AND($V$18="FUERTE",$W$18="DIRECTAMENTE"),2,IF(AND($V$18="FUERTE",$W$18="DIRECTAMENTE"),2,IF(AND($V$18="FUERTE",$W$18="DIRECTAMENTE"),2,IF(AND($V$18="FUERTE",$W$18="NO DISMINUYE"),0,IF(AND($V$18="MODERADO",$W$18="DIRECTAMENTE"),1,IF(AND($V$18="MODERADO",$W$18="DIRECTAMENTE"),1,IF(AND($V$18="MODERADO",$W$18="DIRECTAMENTE"),1,IF(AND($V$18="MODERADO",$W$18="NO DISMINUYE"),0,"N/A"))))))))</f>
        <v>2</v>
      </c>
      <c r="X21" s="377"/>
      <c r="Y21" s="377"/>
      <c r="Z21" s="377"/>
      <c r="AA21" s="377"/>
      <c r="AB21" s="379"/>
      <c r="AC21" s="277"/>
      <c r="AD21" s="377"/>
      <c r="AE21" s="391" t="s">
        <v>139</v>
      </c>
      <c r="AF21" s="392"/>
      <c r="AG21" s="376"/>
      <c r="AH21" s="377"/>
      <c r="AI21" s="377"/>
      <c r="AJ21" s="377"/>
      <c r="AK21" s="379"/>
      <c r="AL21" s="275"/>
      <c r="AM21" s="376"/>
      <c r="AN21" s="379"/>
      <c r="AO21" s="275"/>
      <c r="AP21" s="275"/>
      <c r="AQ21" s="275"/>
    </row>
    <row r="22" spans="1:43" ht="111" customHeight="1">
      <c r="A22" s="376"/>
      <c r="B22" s="377"/>
      <c r="C22" s="378"/>
      <c r="D22" s="379"/>
      <c r="E22" s="376"/>
      <c r="F22" s="377"/>
      <c r="G22" s="377"/>
      <c r="H22" s="377"/>
      <c r="I22" s="377"/>
      <c r="J22" s="377"/>
      <c r="K22" s="377"/>
      <c r="L22" s="377"/>
      <c r="M22" s="377"/>
      <c r="N22" s="377"/>
      <c r="O22" s="380" t="s">
        <v>29</v>
      </c>
      <c r="P22" s="381" t="s">
        <v>30</v>
      </c>
      <c r="Q22" s="382">
        <f>IF(P22="CONFIABLE",15,IF(P22="NO CONFIABLE",0,"0"))</f>
        <v>15</v>
      </c>
      <c r="R22" s="383"/>
      <c r="S22" s="377"/>
      <c r="T22" s="377"/>
      <c r="U22" s="377"/>
      <c r="V22" s="384"/>
      <c r="W22" s="377"/>
      <c r="X22" s="377"/>
      <c r="Y22" s="377"/>
      <c r="Z22" s="377"/>
      <c r="AA22" s="377"/>
      <c r="AB22" s="379"/>
      <c r="AC22" s="277"/>
      <c r="AD22" s="377"/>
      <c r="AE22" s="393"/>
      <c r="AF22" s="392"/>
      <c r="AG22" s="376"/>
      <c r="AH22" s="377"/>
      <c r="AI22" s="377"/>
      <c r="AJ22" s="377"/>
      <c r="AK22" s="379"/>
      <c r="AL22" s="275"/>
      <c r="AM22" s="376"/>
      <c r="AN22" s="379"/>
      <c r="AO22" s="275"/>
      <c r="AP22" s="275"/>
      <c r="AQ22" s="275"/>
    </row>
    <row r="23" spans="1:43" ht="84" customHeight="1">
      <c r="A23" s="376"/>
      <c r="B23" s="377"/>
      <c r="C23" s="378"/>
      <c r="D23" s="379"/>
      <c r="E23" s="376"/>
      <c r="F23" s="377"/>
      <c r="G23" s="377"/>
      <c r="H23" s="377"/>
      <c r="I23" s="377"/>
      <c r="J23" s="377"/>
      <c r="K23" s="377"/>
      <c r="L23" s="377"/>
      <c r="M23" s="377"/>
      <c r="N23" s="377"/>
      <c r="O23" s="380" t="s">
        <v>34</v>
      </c>
      <c r="P23" s="381" t="s">
        <v>35</v>
      </c>
      <c r="Q23" s="382">
        <f>IF(P23="SE INVESTIGAN Y SE RESUELVEN OPORTUNAMENTE",15,IF(P23="NO SE INVESTIGAN Y SE RESUELVEN OPORTUNAMENTE",0,"0"))</f>
        <v>15</v>
      </c>
      <c r="R23" s="383"/>
      <c r="S23" s="377"/>
      <c r="T23" s="377"/>
      <c r="U23" s="377"/>
      <c r="V23" s="384"/>
      <c r="W23" s="377"/>
      <c r="X23" s="377"/>
      <c r="Y23" s="377"/>
      <c r="Z23" s="377"/>
      <c r="AA23" s="377"/>
      <c r="AB23" s="379"/>
      <c r="AC23" s="277"/>
      <c r="AD23" s="377"/>
      <c r="AE23" s="369" t="s">
        <v>239</v>
      </c>
      <c r="AF23" s="370"/>
      <c r="AG23" s="376"/>
      <c r="AH23" s="377"/>
      <c r="AI23" s="377"/>
      <c r="AJ23" s="377"/>
      <c r="AK23" s="379"/>
      <c r="AL23" s="275"/>
      <c r="AM23" s="376"/>
      <c r="AN23" s="379"/>
      <c r="AO23" s="275"/>
      <c r="AP23" s="275"/>
      <c r="AQ23" s="275"/>
    </row>
    <row r="24" spans="1:43" ht="80.25" customHeight="1" thickBot="1">
      <c r="A24" s="376"/>
      <c r="B24" s="377"/>
      <c r="C24" s="378"/>
      <c r="D24" s="379"/>
      <c r="E24" s="376"/>
      <c r="F24" s="377"/>
      <c r="G24" s="377"/>
      <c r="H24" s="377"/>
      <c r="I24" s="385"/>
      <c r="J24" s="385"/>
      <c r="K24" s="385"/>
      <c r="L24" s="385"/>
      <c r="M24" s="385"/>
      <c r="N24" s="385"/>
      <c r="O24" s="394" t="s">
        <v>38</v>
      </c>
      <c r="P24" s="395" t="s">
        <v>39</v>
      </c>
      <c r="Q24" s="396">
        <f>IF(P24="COMPLETA",10,IF(P24="INCOMPLETA",5,IF(P24="NO EXISTE",0,"0")))</f>
        <v>10</v>
      </c>
      <c r="R24" s="397"/>
      <c r="S24" s="398"/>
      <c r="T24" s="398"/>
      <c r="U24" s="398"/>
      <c r="V24" s="384"/>
      <c r="W24" s="377"/>
      <c r="X24" s="377"/>
      <c r="Y24" s="377"/>
      <c r="Z24" s="377"/>
      <c r="AA24" s="377"/>
      <c r="AB24" s="379"/>
      <c r="AC24" s="277"/>
      <c r="AD24" s="398"/>
      <c r="AE24" s="399"/>
      <c r="AF24" s="370"/>
      <c r="AG24" s="400"/>
      <c r="AH24" s="398"/>
      <c r="AI24" s="398"/>
      <c r="AJ24" s="398"/>
      <c r="AK24" s="399"/>
      <c r="AL24" s="275"/>
      <c r="AM24" s="400"/>
      <c r="AN24" s="393"/>
      <c r="AO24" s="275"/>
      <c r="AP24" s="275"/>
      <c r="AQ24" s="275"/>
    </row>
    <row r="25" spans="1:43" ht="38.25" customHeight="1">
      <c r="A25" s="376"/>
      <c r="B25" s="377"/>
      <c r="C25" s="378"/>
      <c r="D25" s="379"/>
      <c r="E25" s="376"/>
      <c r="F25" s="377"/>
      <c r="G25" s="377"/>
      <c r="H25" s="377"/>
      <c r="I25" s="356" t="s">
        <v>240</v>
      </c>
      <c r="J25" s="356" t="s">
        <v>225</v>
      </c>
      <c r="K25" s="356" t="s">
        <v>241</v>
      </c>
      <c r="L25" s="356" t="s">
        <v>242</v>
      </c>
      <c r="M25" s="356" t="s">
        <v>243</v>
      </c>
      <c r="N25" s="357" t="s">
        <v>229</v>
      </c>
      <c r="O25" s="358" t="s">
        <v>3</v>
      </c>
      <c r="P25" s="359" t="s">
        <v>4</v>
      </c>
      <c r="Q25" s="360">
        <f>IF(P25="ASIGNADO",15,IF(P25="NO ASIGNADO",0,"0"))</f>
        <v>15</v>
      </c>
      <c r="R25" s="401">
        <f>SUM(Q25:Q31)</f>
        <v>100</v>
      </c>
      <c r="S25" s="402" t="s">
        <v>131</v>
      </c>
      <c r="T25" s="363">
        <f>IF(T28="DÉBIL",0,IF(T28="MODERADO",50,IF(T28="FUERTE",100,"")))</f>
        <v>100</v>
      </c>
      <c r="U25" s="364" t="str">
        <f>IF(AND(R28="FUERTE",S25="FUERTE (SIEMPRE SE EJECUTA)"),"NO","SÍ")</f>
        <v>NO</v>
      </c>
      <c r="V25" s="384"/>
      <c r="W25" s="377"/>
      <c r="X25" s="377"/>
      <c r="Y25" s="377"/>
      <c r="Z25" s="377"/>
      <c r="AA25" s="377"/>
      <c r="AB25" s="379"/>
      <c r="AC25" s="277"/>
      <c r="AD25" s="403"/>
      <c r="AE25" s="404"/>
      <c r="AF25" s="370"/>
      <c r="AG25" s="371">
        <v>45783</v>
      </c>
      <c r="AH25" s="372" t="s">
        <v>233</v>
      </c>
      <c r="AI25" s="372" t="s">
        <v>234</v>
      </c>
      <c r="AJ25" s="372" t="s">
        <v>235</v>
      </c>
      <c r="AK25" s="373" t="s">
        <v>236</v>
      </c>
      <c r="AL25" s="275"/>
      <c r="AM25" s="405" t="s">
        <v>244</v>
      </c>
      <c r="AN25" s="375" t="s">
        <v>245</v>
      </c>
      <c r="AO25" s="275"/>
      <c r="AP25" s="275"/>
      <c r="AQ25" s="275"/>
    </row>
    <row r="26" spans="1:43" ht="55.5" customHeight="1">
      <c r="A26" s="376"/>
      <c r="B26" s="377"/>
      <c r="C26" s="378"/>
      <c r="D26" s="379"/>
      <c r="E26" s="376"/>
      <c r="F26" s="377"/>
      <c r="G26" s="377"/>
      <c r="H26" s="377"/>
      <c r="I26" s="377"/>
      <c r="J26" s="377"/>
      <c r="K26" s="377"/>
      <c r="L26" s="377"/>
      <c r="M26" s="377"/>
      <c r="N26" s="377"/>
      <c r="O26" s="380" t="s">
        <v>9</v>
      </c>
      <c r="P26" s="381" t="s">
        <v>141</v>
      </c>
      <c r="Q26" s="382">
        <f>IF(P26="ADECUADO",15,IF(P26="INADECUADO",0,"0"))</f>
        <v>15</v>
      </c>
      <c r="R26" s="383"/>
      <c r="S26" s="377"/>
      <c r="T26" s="377"/>
      <c r="U26" s="377"/>
      <c r="V26" s="384"/>
      <c r="W26" s="377"/>
      <c r="X26" s="377"/>
      <c r="Y26" s="377"/>
      <c r="Z26" s="377"/>
      <c r="AA26" s="377"/>
      <c r="AB26" s="379"/>
      <c r="AC26" s="277"/>
      <c r="AD26" s="376"/>
      <c r="AE26" s="379"/>
      <c r="AF26" s="370"/>
      <c r="AG26" s="376"/>
      <c r="AH26" s="377"/>
      <c r="AI26" s="377"/>
      <c r="AJ26" s="377"/>
      <c r="AK26" s="379"/>
      <c r="AL26" s="275"/>
      <c r="AM26" s="376"/>
      <c r="AN26" s="379"/>
      <c r="AO26" s="275"/>
      <c r="AP26" s="275"/>
      <c r="AQ26" s="275"/>
    </row>
    <row r="27" spans="1:43" ht="85.5" customHeight="1">
      <c r="A27" s="376"/>
      <c r="B27" s="377"/>
      <c r="C27" s="378"/>
      <c r="D27" s="379"/>
      <c r="E27" s="376"/>
      <c r="F27" s="377"/>
      <c r="G27" s="377"/>
      <c r="H27" s="377"/>
      <c r="I27" s="377"/>
      <c r="J27" s="377"/>
      <c r="K27" s="377"/>
      <c r="L27" s="377"/>
      <c r="M27" s="377"/>
      <c r="N27" s="377"/>
      <c r="O27" s="386" t="s">
        <v>16</v>
      </c>
      <c r="P27" s="381" t="s">
        <v>17</v>
      </c>
      <c r="Q27" s="382">
        <f>IF(P27="OPORTUNA",15,IF(P27="INOPORTUNA",0,"0"))</f>
        <v>15</v>
      </c>
      <c r="R27" s="406"/>
      <c r="S27" s="377"/>
      <c r="T27" s="385"/>
      <c r="U27" s="377"/>
      <c r="V27" s="384"/>
      <c r="W27" s="377"/>
      <c r="X27" s="377"/>
      <c r="Y27" s="377"/>
      <c r="Z27" s="377"/>
      <c r="AA27" s="377"/>
      <c r="AB27" s="379"/>
      <c r="AC27" s="277"/>
      <c r="AD27" s="376"/>
      <c r="AE27" s="393"/>
      <c r="AF27" s="370"/>
      <c r="AG27" s="376"/>
      <c r="AH27" s="377"/>
      <c r="AI27" s="377"/>
      <c r="AJ27" s="377"/>
      <c r="AK27" s="379"/>
      <c r="AL27" s="275"/>
      <c r="AM27" s="376"/>
      <c r="AN27" s="379"/>
      <c r="AO27" s="275"/>
      <c r="AP27" s="275"/>
      <c r="AQ27" s="275"/>
    </row>
    <row r="28" spans="1:43" ht="96.75" customHeight="1">
      <c r="A28" s="376"/>
      <c r="B28" s="377"/>
      <c r="C28" s="378"/>
      <c r="D28" s="379"/>
      <c r="E28" s="376"/>
      <c r="F28" s="377"/>
      <c r="G28" s="377"/>
      <c r="H28" s="377"/>
      <c r="I28" s="377"/>
      <c r="J28" s="377"/>
      <c r="K28" s="377"/>
      <c r="L28" s="377"/>
      <c r="M28" s="377"/>
      <c r="N28" s="377"/>
      <c r="O28" s="380" t="s">
        <v>23</v>
      </c>
      <c r="P28" s="381" t="s">
        <v>24</v>
      </c>
      <c r="Q28" s="382">
        <f>IF(P28="PREVENIR",15,IF(P28="DETECTAR",10,IF(P28="NO ES UN CONTROL",0,"0")))</f>
        <v>15</v>
      </c>
      <c r="R28" s="388" t="str">
        <f>IF(R25&lt;86,"DÉBIL",IF(R25&lt;96,"MODERADO",IF(R25&lt;101,"FUERTE","")))</f>
        <v>FUERTE</v>
      </c>
      <c r="S28" s="377"/>
      <c r="T28" s="389" t="str">
        <f>IF(AND(R28="FUERTE",S25="FUERTE (SIEMPRE SE EJECUTA)"),"FUERTE",IF(OR(R28="DÉBIL",S25="DÉBIL (NO SE EJECUTA)"),"DÉBIL",IF(OR(R28="MODERADO",S25="MODERADO (ALGUNAS VECES)"),"MODERADO")))</f>
        <v>FUERTE</v>
      </c>
      <c r="U28" s="377"/>
      <c r="V28" s="384"/>
      <c r="W28" s="377"/>
      <c r="X28" s="377"/>
      <c r="Y28" s="377"/>
      <c r="Z28" s="377"/>
      <c r="AA28" s="377"/>
      <c r="AB28" s="379"/>
      <c r="AC28" s="277"/>
      <c r="AD28" s="376"/>
      <c r="AE28" s="391" t="s">
        <v>139</v>
      </c>
      <c r="AF28" s="392"/>
      <c r="AG28" s="376"/>
      <c r="AH28" s="377"/>
      <c r="AI28" s="377"/>
      <c r="AJ28" s="377"/>
      <c r="AK28" s="379"/>
      <c r="AL28" s="275"/>
      <c r="AM28" s="376"/>
      <c r="AN28" s="379"/>
      <c r="AO28" s="275"/>
      <c r="AP28" s="275"/>
      <c r="AQ28" s="275"/>
    </row>
    <row r="29" spans="1:43" ht="69.75" customHeight="1">
      <c r="A29" s="376"/>
      <c r="B29" s="377"/>
      <c r="C29" s="378"/>
      <c r="D29" s="379"/>
      <c r="E29" s="376"/>
      <c r="F29" s="377"/>
      <c r="G29" s="377"/>
      <c r="H29" s="377"/>
      <c r="I29" s="377"/>
      <c r="J29" s="377"/>
      <c r="K29" s="377"/>
      <c r="L29" s="377"/>
      <c r="M29" s="377"/>
      <c r="N29" s="377"/>
      <c r="O29" s="380" t="s">
        <v>29</v>
      </c>
      <c r="P29" s="381" t="s">
        <v>30</v>
      </c>
      <c r="Q29" s="382">
        <f>IF(P29="CONFIABLE",15,IF(P29="NO CONFIABLE",0,"0"))</f>
        <v>15</v>
      </c>
      <c r="R29" s="383"/>
      <c r="S29" s="377"/>
      <c r="T29" s="377"/>
      <c r="U29" s="377"/>
      <c r="V29" s="384"/>
      <c r="W29" s="377"/>
      <c r="X29" s="377"/>
      <c r="Y29" s="377"/>
      <c r="Z29" s="377"/>
      <c r="AA29" s="377"/>
      <c r="AB29" s="379"/>
      <c r="AC29" s="277"/>
      <c r="AD29" s="376"/>
      <c r="AE29" s="393"/>
      <c r="AF29" s="392"/>
      <c r="AG29" s="376"/>
      <c r="AH29" s="377"/>
      <c r="AI29" s="377"/>
      <c r="AJ29" s="377"/>
      <c r="AK29" s="379"/>
      <c r="AL29" s="275"/>
      <c r="AM29" s="376"/>
      <c r="AN29" s="379"/>
      <c r="AO29" s="275"/>
      <c r="AP29" s="275"/>
      <c r="AQ29" s="275"/>
    </row>
    <row r="30" spans="1:43" ht="86.25" customHeight="1">
      <c r="A30" s="376"/>
      <c r="B30" s="377"/>
      <c r="C30" s="378"/>
      <c r="D30" s="379"/>
      <c r="E30" s="376"/>
      <c r="F30" s="377"/>
      <c r="G30" s="377"/>
      <c r="H30" s="377"/>
      <c r="I30" s="377"/>
      <c r="J30" s="377"/>
      <c r="K30" s="377"/>
      <c r="L30" s="377"/>
      <c r="M30" s="377"/>
      <c r="N30" s="377"/>
      <c r="O30" s="380" t="s">
        <v>34</v>
      </c>
      <c r="P30" s="381" t="s">
        <v>35</v>
      </c>
      <c r="Q30" s="382">
        <f>IF(P30="SE INVESTIGAN Y SE RESUELVEN OPORTUNAMENTE",15,IF(P30="NO SE INVESTIGAN Y SE RESUELVEN OPORTUNAMENTE",0,"0"))</f>
        <v>15</v>
      </c>
      <c r="R30" s="383"/>
      <c r="S30" s="377"/>
      <c r="T30" s="377"/>
      <c r="U30" s="377"/>
      <c r="V30" s="384"/>
      <c r="W30" s="377"/>
      <c r="X30" s="377"/>
      <c r="Y30" s="377"/>
      <c r="Z30" s="377"/>
      <c r="AA30" s="377"/>
      <c r="AB30" s="379"/>
      <c r="AC30" s="277"/>
      <c r="AD30" s="376"/>
      <c r="AE30" s="369"/>
      <c r="AF30" s="370"/>
      <c r="AG30" s="376"/>
      <c r="AH30" s="377"/>
      <c r="AI30" s="377"/>
      <c r="AJ30" s="377"/>
      <c r="AK30" s="379"/>
      <c r="AL30" s="275"/>
      <c r="AM30" s="376"/>
      <c r="AN30" s="379"/>
      <c r="AO30" s="275"/>
      <c r="AP30" s="275"/>
      <c r="AQ30" s="275"/>
    </row>
    <row r="31" spans="1:43" ht="94.5" customHeight="1" thickBot="1">
      <c r="A31" s="376"/>
      <c r="B31" s="398"/>
      <c r="C31" s="407"/>
      <c r="D31" s="399"/>
      <c r="E31" s="376"/>
      <c r="F31" s="377"/>
      <c r="G31" s="377"/>
      <c r="H31" s="377"/>
      <c r="I31" s="385"/>
      <c r="J31" s="385"/>
      <c r="K31" s="385"/>
      <c r="L31" s="385"/>
      <c r="M31" s="385"/>
      <c r="N31" s="385"/>
      <c r="O31" s="394" t="s">
        <v>38</v>
      </c>
      <c r="P31" s="395" t="s">
        <v>142</v>
      </c>
      <c r="Q31" s="396">
        <f>IF(P31="COMPLETA",10,IF(P31="INCOMPLETA",5,IF(P31="NO EXISTE",0,"0")))</f>
        <v>10</v>
      </c>
      <c r="R31" s="397"/>
      <c r="S31" s="398"/>
      <c r="T31" s="398"/>
      <c r="U31" s="398"/>
      <c r="V31" s="384"/>
      <c r="W31" s="377"/>
      <c r="X31" s="377"/>
      <c r="Y31" s="377"/>
      <c r="Z31" s="377"/>
      <c r="AA31" s="377"/>
      <c r="AB31" s="379"/>
      <c r="AC31" s="277"/>
      <c r="AD31" s="400"/>
      <c r="AE31" s="399"/>
      <c r="AF31" s="370"/>
      <c r="AG31" s="400"/>
      <c r="AH31" s="398"/>
      <c r="AI31" s="398"/>
      <c r="AJ31" s="398"/>
      <c r="AK31" s="399"/>
      <c r="AL31" s="275"/>
      <c r="AM31" s="400"/>
      <c r="AN31" s="393"/>
      <c r="AO31" s="275"/>
      <c r="AP31" s="275"/>
      <c r="AQ31" s="275"/>
    </row>
    <row r="32" spans="1:43" ht="38.25" hidden="1" customHeight="1">
      <c r="A32" s="376"/>
      <c r="B32" s="356"/>
      <c r="C32" s="356"/>
      <c r="D32" s="356"/>
      <c r="E32" s="376"/>
      <c r="F32" s="377"/>
      <c r="G32" s="377"/>
      <c r="H32" s="377"/>
      <c r="I32" s="356"/>
      <c r="J32" s="356"/>
      <c r="K32" s="356"/>
      <c r="L32" s="356"/>
      <c r="M32" s="357"/>
      <c r="N32" s="357"/>
      <c r="O32" s="358" t="s">
        <v>3</v>
      </c>
      <c r="P32" s="359" t="s">
        <v>4</v>
      </c>
      <c r="Q32" s="360">
        <f>IF(P32="ASIGNADO",15,IF(P32="NO ASIGNADO",0,"0"))</f>
        <v>15</v>
      </c>
      <c r="R32" s="401">
        <f>SUM(Q32:Q38)</f>
        <v>100</v>
      </c>
      <c r="S32" s="402" t="s">
        <v>131</v>
      </c>
      <c r="T32" s="363">
        <f>IF(T35="DÉBIL",0,IF(T35="MODERADO",50,IF(T35="FUERTE",100,"")))</f>
        <v>100</v>
      </c>
      <c r="U32" s="364" t="str">
        <f>IF(AND(R35="FUERTE",S32="FUERTE (SIEMPRE SE EJECUTA)"),"NO","SÍ")</f>
        <v>NO</v>
      </c>
      <c r="V32" s="384"/>
      <c r="W32" s="377"/>
      <c r="X32" s="377"/>
      <c r="Y32" s="377"/>
      <c r="Z32" s="377"/>
      <c r="AA32" s="377"/>
      <c r="AB32" s="379"/>
      <c r="AC32" s="277"/>
      <c r="AD32" s="403" t="s">
        <v>246</v>
      </c>
      <c r="AE32" s="404" t="s">
        <v>247</v>
      </c>
      <c r="AF32" s="370"/>
      <c r="AG32" s="408"/>
      <c r="AH32" s="409"/>
      <c r="AI32" s="409"/>
      <c r="AJ32" s="409"/>
      <c r="AK32" s="410"/>
      <c r="AL32" s="275"/>
      <c r="AM32" s="405"/>
      <c r="AN32" s="375"/>
      <c r="AO32" s="275"/>
      <c r="AP32" s="275"/>
      <c r="AQ32" s="275"/>
    </row>
    <row r="33" spans="1:43" ht="38.25" hidden="1" customHeight="1">
      <c r="A33" s="376"/>
      <c r="B33" s="377"/>
      <c r="C33" s="377"/>
      <c r="D33" s="377"/>
      <c r="E33" s="376"/>
      <c r="F33" s="377"/>
      <c r="G33" s="377"/>
      <c r="H33" s="377"/>
      <c r="I33" s="377"/>
      <c r="J33" s="377"/>
      <c r="K33" s="377"/>
      <c r="L33" s="377"/>
      <c r="M33" s="377"/>
      <c r="N33" s="377"/>
      <c r="O33" s="380" t="s">
        <v>9</v>
      </c>
      <c r="P33" s="381" t="s">
        <v>141</v>
      </c>
      <c r="Q33" s="382">
        <f>IF(P33="ADECUADO",15,IF(P33="INADECUADO",0,"0"))</f>
        <v>15</v>
      </c>
      <c r="R33" s="383"/>
      <c r="S33" s="377"/>
      <c r="T33" s="377"/>
      <c r="U33" s="377"/>
      <c r="V33" s="384"/>
      <c r="W33" s="377"/>
      <c r="X33" s="377"/>
      <c r="Y33" s="377"/>
      <c r="Z33" s="377"/>
      <c r="AA33" s="377"/>
      <c r="AB33" s="379"/>
      <c r="AC33" s="277"/>
      <c r="AD33" s="376"/>
      <c r="AE33" s="379"/>
      <c r="AF33" s="370"/>
      <c r="AG33" s="376"/>
      <c r="AH33" s="377"/>
      <c r="AI33" s="377"/>
      <c r="AJ33" s="377"/>
      <c r="AK33" s="379"/>
      <c r="AL33" s="275"/>
      <c r="AM33" s="376"/>
      <c r="AN33" s="379"/>
      <c r="AO33" s="275"/>
      <c r="AP33" s="275"/>
      <c r="AQ33" s="275"/>
    </row>
    <row r="34" spans="1:43" ht="38.25" hidden="1" customHeight="1">
      <c r="A34" s="376"/>
      <c r="B34" s="377"/>
      <c r="C34" s="377"/>
      <c r="D34" s="377"/>
      <c r="E34" s="376"/>
      <c r="F34" s="377"/>
      <c r="G34" s="377"/>
      <c r="H34" s="377"/>
      <c r="I34" s="377"/>
      <c r="J34" s="377"/>
      <c r="K34" s="377"/>
      <c r="L34" s="377"/>
      <c r="M34" s="377"/>
      <c r="N34" s="377"/>
      <c r="O34" s="386" t="s">
        <v>16</v>
      </c>
      <c r="P34" s="381" t="s">
        <v>17</v>
      </c>
      <c r="Q34" s="382">
        <f>IF(P34="OPORTUNA",15,IF(P34="INOPORTUNA",0,"0"))</f>
        <v>15</v>
      </c>
      <c r="R34" s="406"/>
      <c r="S34" s="377"/>
      <c r="T34" s="385"/>
      <c r="U34" s="377"/>
      <c r="V34" s="384"/>
      <c r="W34" s="377"/>
      <c r="X34" s="377"/>
      <c r="Y34" s="377"/>
      <c r="Z34" s="377"/>
      <c r="AA34" s="377"/>
      <c r="AB34" s="379"/>
      <c r="AC34" s="277"/>
      <c r="AD34" s="376"/>
      <c r="AE34" s="393"/>
      <c r="AF34" s="370"/>
      <c r="AG34" s="376"/>
      <c r="AH34" s="377"/>
      <c r="AI34" s="377"/>
      <c r="AJ34" s="377"/>
      <c r="AK34" s="379"/>
      <c r="AL34" s="275"/>
      <c r="AM34" s="376"/>
      <c r="AN34" s="379"/>
      <c r="AO34" s="275"/>
      <c r="AP34" s="275"/>
      <c r="AQ34" s="275"/>
    </row>
    <row r="35" spans="1:43" ht="38.25" hidden="1" customHeight="1">
      <c r="A35" s="376"/>
      <c r="B35" s="377"/>
      <c r="C35" s="377"/>
      <c r="D35" s="377"/>
      <c r="E35" s="376"/>
      <c r="F35" s="377"/>
      <c r="G35" s="377"/>
      <c r="H35" s="377"/>
      <c r="I35" s="377"/>
      <c r="J35" s="377"/>
      <c r="K35" s="377"/>
      <c r="L35" s="377"/>
      <c r="M35" s="377"/>
      <c r="N35" s="377"/>
      <c r="O35" s="380" t="s">
        <v>23</v>
      </c>
      <c r="P35" s="381" t="s">
        <v>24</v>
      </c>
      <c r="Q35" s="382">
        <f>IF(P35="PREVENIR",15,IF(P35="DETECTAR",10,IF(P35="NO ES UN CONTROL",0,"0")))</f>
        <v>15</v>
      </c>
      <c r="R35" s="388" t="str">
        <f>IF(R32&lt;86,"DÉBIL",IF(R32&lt;96,"MODERADO",IF(R32&lt;101,"FUERTE","")))</f>
        <v>FUERTE</v>
      </c>
      <c r="S35" s="377"/>
      <c r="T35" s="389" t="str">
        <f>IF(AND(R35="FUERTE",S32="FUERTE (SIEMPRE SE EJECUTA)"),"FUERTE",IF(OR(R35="DÉBIL",S32="DÉBIL (NO SE EJECUTA)"),"DÉBIL",IF(OR(R35="MODERADO",S32="MODERADO (ALGUNAS VECES)"),"MODERADO")))</f>
        <v>FUERTE</v>
      </c>
      <c r="U35" s="377"/>
      <c r="V35" s="384"/>
      <c r="W35" s="377"/>
      <c r="X35" s="377"/>
      <c r="Y35" s="377"/>
      <c r="Z35" s="377"/>
      <c r="AA35" s="377"/>
      <c r="AB35" s="379"/>
      <c r="AC35" s="277"/>
      <c r="AD35" s="376"/>
      <c r="AE35" s="391" t="s">
        <v>139</v>
      </c>
      <c r="AF35" s="392"/>
      <c r="AG35" s="376"/>
      <c r="AH35" s="377"/>
      <c r="AI35" s="377"/>
      <c r="AJ35" s="377"/>
      <c r="AK35" s="379"/>
      <c r="AL35" s="275"/>
      <c r="AM35" s="376"/>
      <c r="AN35" s="379"/>
      <c r="AO35" s="275"/>
      <c r="AP35" s="275"/>
      <c r="AQ35" s="275"/>
    </row>
    <row r="36" spans="1:43" ht="38.25" hidden="1" customHeight="1">
      <c r="A36" s="376"/>
      <c r="B36" s="377"/>
      <c r="C36" s="377"/>
      <c r="D36" s="377"/>
      <c r="E36" s="376"/>
      <c r="F36" s="377"/>
      <c r="G36" s="377"/>
      <c r="H36" s="377"/>
      <c r="I36" s="377"/>
      <c r="J36" s="377"/>
      <c r="K36" s="377"/>
      <c r="L36" s="377"/>
      <c r="M36" s="377"/>
      <c r="N36" s="377"/>
      <c r="O36" s="380" t="s">
        <v>29</v>
      </c>
      <c r="P36" s="381" t="s">
        <v>30</v>
      </c>
      <c r="Q36" s="382">
        <f>IF(P36="CONFIABLE",15,IF(P36="NO CONFIABLE",0,"0"))</f>
        <v>15</v>
      </c>
      <c r="R36" s="383"/>
      <c r="S36" s="377"/>
      <c r="T36" s="377"/>
      <c r="U36" s="377"/>
      <c r="V36" s="384"/>
      <c r="W36" s="377"/>
      <c r="X36" s="377"/>
      <c r="Y36" s="377"/>
      <c r="Z36" s="377"/>
      <c r="AA36" s="377"/>
      <c r="AB36" s="379"/>
      <c r="AC36" s="277"/>
      <c r="AD36" s="376"/>
      <c r="AE36" s="393"/>
      <c r="AF36" s="392"/>
      <c r="AG36" s="376"/>
      <c r="AH36" s="377"/>
      <c r="AI36" s="377"/>
      <c r="AJ36" s="377"/>
      <c r="AK36" s="379"/>
      <c r="AL36" s="275"/>
      <c r="AM36" s="376"/>
      <c r="AN36" s="379"/>
      <c r="AO36" s="275"/>
      <c r="AP36" s="275"/>
      <c r="AQ36" s="275"/>
    </row>
    <row r="37" spans="1:43" ht="38.25" hidden="1" customHeight="1">
      <c r="A37" s="376"/>
      <c r="B37" s="377"/>
      <c r="C37" s="377"/>
      <c r="D37" s="377"/>
      <c r="E37" s="376"/>
      <c r="F37" s="377"/>
      <c r="G37" s="377"/>
      <c r="H37" s="377"/>
      <c r="I37" s="377"/>
      <c r="J37" s="377"/>
      <c r="K37" s="377"/>
      <c r="L37" s="377"/>
      <c r="M37" s="377"/>
      <c r="N37" s="377"/>
      <c r="O37" s="380" t="s">
        <v>34</v>
      </c>
      <c r="P37" s="381" t="s">
        <v>35</v>
      </c>
      <c r="Q37" s="382">
        <f>IF(P37="SE INVESTIGAN Y SE RESUELVEN OPORTUNAMENTE",15,IF(P37="NO SE INVESTIGAN Y SE RESUELVEN OPORTUNAMENTE",0,"0"))</f>
        <v>15</v>
      </c>
      <c r="R37" s="383"/>
      <c r="S37" s="377"/>
      <c r="T37" s="377"/>
      <c r="U37" s="377"/>
      <c r="V37" s="384"/>
      <c r="W37" s="377"/>
      <c r="X37" s="377"/>
      <c r="Y37" s="377"/>
      <c r="Z37" s="377"/>
      <c r="AA37" s="377"/>
      <c r="AB37" s="379"/>
      <c r="AC37" s="277"/>
      <c r="AD37" s="376"/>
      <c r="AE37" s="369" t="s">
        <v>248</v>
      </c>
      <c r="AF37" s="370"/>
      <c r="AG37" s="376"/>
      <c r="AH37" s="377"/>
      <c r="AI37" s="377"/>
      <c r="AJ37" s="377"/>
      <c r="AK37" s="379"/>
      <c r="AL37" s="275"/>
      <c r="AM37" s="376"/>
      <c r="AN37" s="379"/>
      <c r="AO37" s="275"/>
      <c r="AP37" s="275"/>
      <c r="AQ37" s="275"/>
    </row>
    <row r="38" spans="1:43" ht="95.25" hidden="1" customHeight="1">
      <c r="A38" s="376"/>
      <c r="B38" s="398"/>
      <c r="C38" s="398"/>
      <c r="D38" s="398"/>
      <c r="E38" s="376"/>
      <c r="F38" s="377"/>
      <c r="G38" s="377"/>
      <c r="H38" s="377"/>
      <c r="I38" s="385"/>
      <c r="J38" s="385"/>
      <c r="K38" s="385"/>
      <c r="L38" s="385"/>
      <c r="M38" s="385"/>
      <c r="N38" s="385"/>
      <c r="O38" s="394" t="s">
        <v>38</v>
      </c>
      <c r="P38" s="395" t="s">
        <v>142</v>
      </c>
      <c r="Q38" s="396">
        <f>IF(P38="COMPLETA",10,IF(P38="INCOMPLETA",5,IF(P38="NO EXISTE",0,"0")))</f>
        <v>10</v>
      </c>
      <c r="R38" s="397"/>
      <c r="S38" s="398"/>
      <c r="T38" s="398"/>
      <c r="U38" s="398"/>
      <c r="V38" s="384"/>
      <c r="W38" s="377"/>
      <c r="X38" s="377"/>
      <c r="Y38" s="377"/>
      <c r="Z38" s="377"/>
      <c r="AA38" s="377"/>
      <c r="AB38" s="379"/>
      <c r="AC38" s="277"/>
      <c r="AD38" s="400"/>
      <c r="AE38" s="399"/>
      <c r="AF38" s="370"/>
      <c r="AG38" s="400"/>
      <c r="AH38" s="398"/>
      <c r="AI38" s="398"/>
      <c r="AJ38" s="398"/>
      <c r="AK38" s="399"/>
      <c r="AL38" s="275"/>
      <c r="AM38" s="400"/>
      <c r="AN38" s="393"/>
      <c r="AO38" s="275"/>
      <c r="AP38" s="275"/>
      <c r="AQ38" s="275"/>
    </row>
    <row r="39" spans="1:43" ht="38.25" hidden="1" customHeight="1">
      <c r="A39" s="376"/>
      <c r="B39" s="356" t="s">
        <v>249</v>
      </c>
      <c r="C39" s="356" t="s">
        <v>250</v>
      </c>
      <c r="D39" s="356" t="s">
        <v>251</v>
      </c>
      <c r="E39" s="376"/>
      <c r="F39" s="377"/>
      <c r="G39" s="377"/>
      <c r="H39" s="377"/>
      <c r="I39" s="356"/>
      <c r="J39" s="357"/>
      <c r="K39" s="357"/>
      <c r="L39" s="357"/>
      <c r="M39" s="357"/>
      <c r="N39" s="357"/>
      <c r="O39" s="358" t="s">
        <v>3</v>
      </c>
      <c r="P39" s="359" t="s">
        <v>4</v>
      </c>
      <c r="Q39" s="360">
        <f>IF(P39="ASIGNADO",15,IF(P39="NO ASIGNADO",0,"0"))</f>
        <v>15</v>
      </c>
      <c r="R39" s="401">
        <f>SUM(Q39:Q45)</f>
        <v>100</v>
      </c>
      <c r="S39" s="402" t="s">
        <v>131</v>
      </c>
      <c r="T39" s="363">
        <f>IF(T42="DÉBIL",0,IF(T42="MODERADO",50,IF(T42="FUERTE",100,"")))</f>
        <v>100</v>
      </c>
      <c r="U39" s="364" t="str">
        <f>IF(AND(R42="FUERTE",S39="FUERTE (SIEMPRE SE EJECUTA)"),"NO","SÍ")</f>
        <v>NO</v>
      </c>
      <c r="V39" s="384"/>
      <c r="W39" s="377"/>
      <c r="X39" s="377"/>
      <c r="Y39" s="377"/>
      <c r="Z39" s="377"/>
      <c r="AA39" s="377"/>
      <c r="AB39" s="379"/>
      <c r="AC39" s="277"/>
      <c r="AD39" s="403" t="s">
        <v>246</v>
      </c>
      <c r="AE39" s="404" t="s">
        <v>247</v>
      </c>
      <c r="AF39" s="370"/>
      <c r="AG39" s="408"/>
      <c r="AH39" s="409"/>
      <c r="AI39" s="409"/>
      <c r="AJ39" s="409"/>
      <c r="AK39" s="410"/>
      <c r="AL39" s="275"/>
      <c r="AM39" s="405"/>
      <c r="AN39" s="375"/>
      <c r="AO39" s="275"/>
      <c r="AP39" s="275"/>
      <c r="AQ39" s="275"/>
    </row>
    <row r="40" spans="1:43" ht="38.25" hidden="1" customHeight="1">
      <c r="A40" s="376"/>
      <c r="B40" s="377"/>
      <c r="C40" s="377"/>
      <c r="D40" s="377"/>
      <c r="E40" s="376"/>
      <c r="F40" s="377"/>
      <c r="G40" s="377"/>
      <c r="H40" s="377"/>
      <c r="I40" s="377"/>
      <c r="J40" s="377"/>
      <c r="K40" s="377"/>
      <c r="L40" s="377"/>
      <c r="M40" s="377"/>
      <c r="N40" s="377"/>
      <c r="O40" s="380" t="s">
        <v>9</v>
      </c>
      <c r="P40" s="381" t="s">
        <v>141</v>
      </c>
      <c r="Q40" s="382">
        <f>IF(P40="ADECUADO",15,IF(P40="INADECUADO",0,"0"))</f>
        <v>15</v>
      </c>
      <c r="R40" s="383"/>
      <c r="S40" s="377"/>
      <c r="T40" s="377"/>
      <c r="U40" s="377"/>
      <c r="V40" s="384"/>
      <c r="W40" s="377"/>
      <c r="X40" s="377"/>
      <c r="Y40" s="377"/>
      <c r="Z40" s="377"/>
      <c r="AA40" s="377"/>
      <c r="AB40" s="379"/>
      <c r="AC40" s="277"/>
      <c r="AD40" s="376"/>
      <c r="AE40" s="379"/>
      <c r="AF40" s="370"/>
      <c r="AG40" s="376"/>
      <c r="AH40" s="377"/>
      <c r="AI40" s="377"/>
      <c r="AJ40" s="377"/>
      <c r="AK40" s="379"/>
      <c r="AL40" s="275"/>
      <c r="AM40" s="376"/>
      <c r="AN40" s="379"/>
      <c r="AO40" s="275"/>
      <c r="AP40" s="275"/>
      <c r="AQ40" s="275"/>
    </row>
    <row r="41" spans="1:43" ht="38.25" hidden="1" customHeight="1">
      <c r="A41" s="376"/>
      <c r="B41" s="377"/>
      <c r="C41" s="377"/>
      <c r="D41" s="377"/>
      <c r="E41" s="376"/>
      <c r="F41" s="377"/>
      <c r="G41" s="377"/>
      <c r="H41" s="377"/>
      <c r="I41" s="377"/>
      <c r="J41" s="377"/>
      <c r="K41" s="377"/>
      <c r="L41" s="377"/>
      <c r="M41" s="377"/>
      <c r="N41" s="377"/>
      <c r="O41" s="386" t="s">
        <v>16</v>
      </c>
      <c r="P41" s="381" t="s">
        <v>17</v>
      </c>
      <c r="Q41" s="382">
        <f>IF(P41="OPORTUNA",15,IF(P41="INOPORTUNA",0,"0"))</f>
        <v>15</v>
      </c>
      <c r="R41" s="406"/>
      <c r="S41" s="377"/>
      <c r="T41" s="385"/>
      <c r="U41" s="377"/>
      <c r="V41" s="384"/>
      <c r="W41" s="377"/>
      <c r="X41" s="377"/>
      <c r="Y41" s="377"/>
      <c r="Z41" s="377"/>
      <c r="AA41" s="377"/>
      <c r="AB41" s="379"/>
      <c r="AC41" s="277"/>
      <c r="AD41" s="376"/>
      <c r="AE41" s="393"/>
      <c r="AF41" s="370"/>
      <c r="AG41" s="376"/>
      <c r="AH41" s="377"/>
      <c r="AI41" s="377"/>
      <c r="AJ41" s="377"/>
      <c r="AK41" s="379"/>
      <c r="AL41" s="275"/>
      <c r="AM41" s="376"/>
      <c r="AN41" s="379"/>
      <c r="AO41" s="275"/>
      <c r="AP41" s="275"/>
      <c r="AQ41" s="275"/>
    </row>
    <row r="42" spans="1:43" ht="38.25" hidden="1" customHeight="1">
      <c r="A42" s="376"/>
      <c r="B42" s="377"/>
      <c r="C42" s="377"/>
      <c r="D42" s="377"/>
      <c r="E42" s="376"/>
      <c r="F42" s="377"/>
      <c r="G42" s="377"/>
      <c r="H42" s="377"/>
      <c r="I42" s="377"/>
      <c r="J42" s="377"/>
      <c r="K42" s="377"/>
      <c r="L42" s="377"/>
      <c r="M42" s="377"/>
      <c r="N42" s="377"/>
      <c r="O42" s="380" t="s">
        <v>23</v>
      </c>
      <c r="P42" s="381" t="s">
        <v>24</v>
      </c>
      <c r="Q42" s="382">
        <f>IF(P42="PREVENIR",15,IF(P42="DETECTAR",10,IF(P42="NO ES UN CONTROL",0,"0")))</f>
        <v>15</v>
      </c>
      <c r="R42" s="388" t="str">
        <f>IF(R39&lt;86,"DÉBIL",IF(R39&lt;96,"MODERADO",IF(R39&lt;101,"FUERTE","")))</f>
        <v>FUERTE</v>
      </c>
      <c r="S42" s="377"/>
      <c r="T42" s="389" t="str">
        <f>IF(AND(R42="FUERTE",S39="FUERTE (SIEMPRE SE EJECUTA)"),"FUERTE",IF(OR(R42="DÉBIL",S39="DÉBIL (NO SE EJECUTA)"),"DÉBIL",IF(OR(R42="MODERADO",S39="MODERADO (ALGUNAS VECES)"),"MODERADO")))</f>
        <v>FUERTE</v>
      </c>
      <c r="U42" s="377"/>
      <c r="V42" s="384"/>
      <c r="W42" s="377"/>
      <c r="X42" s="377"/>
      <c r="Y42" s="377"/>
      <c r="Z42" s="377"/>
      <c r="AA42" s="377"/>
      <c r="AB42" s="379"/>
      <c r="AC42" s="277"/>
      <c r="AD42" s="376"/>
      <c r="AE42" s="391" t="s">
        <v>139</v>
      </c>
      <c r="AF42" s="392"/>
      <c r="AG42" s="376"/>
      <c r="AH42" s="377"/>
      <c r="AI42" s="377"/>
      <c r="AJ42" s="377"/>
      <c r="AK42" s="379"/>
      <c r="AL42" s="275"/>
      <c r="AM42" s="376"/>
      <c r="AN42" s="379"/>
      <c r="AO42" s="275"/>
      <c r="AP42" s="275"/>
      <c r="AQ42" s="275"/>
    </row>
    <row r="43" spans="1:43" ht="38.25" hidden="1" customHeight="1">
      <c r="A43" s="376"/>
      <c r="B43" s="377"/>
      <c r="C43" s="377"/>
      <c r="D43" s="377"/>
      <c r="E43" s="376"/>
      <c r="F43" s="377"/>
      <c r="G43" s="377"/>
      <c r="H43" s="377"/>
      <c r="I43" s="377"/>
      <c r="J43" s="377"/>
      <c r="K43" s="377"/>
      <c r="L43" s="377"/>
      <c r="M43" s="377"/>
      <c r="N43" s="377"/>
      <c r="O43" s="380" t="s">
        <v>29</v>
      </c>
      <c r="P43" s="381" t="s">
        <v>30</v>
      </c>
      <c r="Q43" s="382">
        <f>IF(P43="CONFIABLE",15,IF(P43="NO CONFIABLE",0,"0"))</f>
        <v>15</v>
      </c>
      <c r="R43" s="383"/>
      <c r="S43" s="377"/>
      <c r="T43" s="377"/>
      <c r="U43" s="377"/>
      <c r="V43" s="384"/>
      <c r="W43" s="377"/>
      <c r="X43" s="377"/>
      <c r="Y43" s="377"/>
      <c r="Z43" s="377"/>
      <c r="AA43" s="377"/>
      <c r="AB43" s="379"/>
      <c r="AC43" s="277"/>
      <c r="AD43" s="376"/>
      <c r="AE43" s="393"/>
      <c r="AF43" s="392"/>
      <c r="AG43" s="376"/>
      <c r="AH43" s="377"/>
      <c r="AI43" s="377"/>
      <c r="AJ43" s="377"/>
      <c r="AK43" s="379"/>
      <c r="AL43" s="275"/>
      <c r="AM43" s="376"/>
      <c r="AN43" s="379"/>
      <c r="AO43" s="275"/>
      <c r="AP43" s="275"/>
      <c r="AQ43" s="275"/>
    </row>
    <row r="44" spans="1:43" ht="38.25" hidden="1" customHeight="1">
      <c r="A44" s="376"/>
      <c r="B44" s="377"/>
      <c r="C44" s="377"/>
      <c r="D44" s="377"/>
      <c r="E44" s="376"/>
      <c r="F44" s="377"/>
      <c r="G44" s="377"/>
      <c r="H44" s="377"/>
      <c r="I44" s="377"/>
      <c r="J44" s="377"/>
      <c r="K44" s="377"/>
      <c r="L44" s="377"/>
      <c r="M44" s="377"/>
      <c r="N44" s="377"/>
      <c r="O44" s="380" t="s">
        <v>34</v>
      </c>
      <c r="P44" s="381" t="s">
        <v>35</v>
      </c>
      <c r="Q44" s="382">
        <f>IF(P44="SE INVESTIGAN Y SE RESUELVEN OPORTUNAMENTE",15,IF(P44="NO SE INVESTIGAN Y SE RESUELVEN OPORTUNAMENTE",0,"0"))</f>
        <v>15</v>
      </c>
      <c r="R44" s="383"/>
      <c r="S44" s="377"/>
      <c r="T44" s="377"/>
      <c r="U44" s="377"/>
      <c r="V44" s="384"/>
      <c r="W44" s="377"/>
      <c r="X44" s="377"/>
      <c r="Y44" s="377"/>
      <c r="Z44" s="377"/>
      <c r="AA44" s="377"/>
      <c r="AB44" s="379"/>
      <c r="AC44" s="277"/>
      <c r="AD44" s="376"/>
      <c r="AE44" s="369" t="s">
        <v>248</v>
      </c>
      <c r="AF44" s="370"/>
      <c r="AG44" s="376"/>
      <c r="AH44" s="377"/>
      <c r="AI44" s="377"/>
      <c r="AJ44" s="377"/>
      <c r="AK44" s="379"/>
      <c r="AL44" s="275"/>
      <c r="AM44" s="376"/>
      <c r="AN44" s="379"/>
      <c r="AO44" s="275"/>
      <c r="AP44" s="275"/>
      <c r="AQ44" s="275"/>
    </row>
    <row r="45" spans="1:43" ht="38.25" hidden="1" customHeight="1">
      <c r="A45" s="376"/>
      <c r="B45" s="398"/>
      <c r="C45" s="398"/>
      <c r="D45" s="398"/>
      <c r="E45" s="376"/>
      <c r="F45" s="377"/>
      <c r="G45" s="377"/>
      <c r="H45" s="377"/>
      <c r="I45" s="385"/>
      <c r="J45" s="385"/>
      <c r="K45" s="385"/>
      <c r="L45" s="385"/>
      <c r="M45" s="385"/>
      <c r="N45" s="385"/>
      <c r="O45" s="394" t="s">
        <v>38</v>
      </c>
      <c r="P45" s="395" t="s">
        <v>142</v>
      </c>
      <c r="Q45" s="396">
        <f>IF(P45="COMPLETA",10,IF(P45="INCOMPLETA",5,IF(P45="NO EXISTE",0,"0")))</f>
        <v>10</v>
      </c>
      <c r="R45" s="397"/>
      <c r="S45" s="398"/>
      <c r="T45" s="398"/>
      <c r="U45" s="398"/>
      <c r="V45" s="384"/>
      <c r="W45" s="377"/>
      <c r="X45" s="377"/>
      <c r="Y45" s="377"/>
      <c r="Z45" s="377"/>
      <c r="AA45" s="377"/>
      <c r="AB45" s="379"/>
      <c r="AC45" s="277"/>
      <c r="AD45" s="400"/>
      <c r="AE45" s="399"/>
      <c r="AF45" s="370"/>
      <c r="AG45" s="400"/>
      <c r="AH45" s="398"/>
      <c r="AI45" s="398"/>
      <c r="AJ45" s="398"/>
      <c r="AK45" s="399"/>
      <c r="AL45" s="275"/>
      <c r="AM45" s="400"/>
      <c r="AN45" s="393"/>
      <c r="AO45" s="275"/>
      <c r="AP45" s="275"/>
      <c r="AQ45" s="275"/>
    </row>
    <row r="46" spans="1:43" ht="38.25" hidden="1" customHeight="1">
      <c r="A46" s="376"/>
      <c r="B46" s="356" t="s">
        <v>249</v>
      </c>
      <c r="C46" s="356" t="s">
        <v>250</v>
      </c>
      <c r="D46" s="356" t="s">
        <v>251</v>
      </c>
      <c r="E46" s="376"/>
      <c r="F46" s="377"/>
      <c r="G46" s="377"/>
      <c r="H46" s="377"/>
      <c r="I46" s="356"/>
      <c r="J46" s="357"/>
      <c r="K46" s="357"/>
      <c r="L46" s="411"/>
      <c r="M46" s="411"/>
      <c r="N46" s="357"/>
      <c r="O46" s="358" t="s">
        <v>3</v>
      </c>
      <c r="P46" s="359" t="s">
        <v>4</v>
      </c>
      <c r="Q46" s="360">
        <f>IF(P46="ASIGNADO",15,IF(P46="NO ASIGNADO",0,"0"))</f>
        <v>15</v>
      </c>
      <c r="R46" s="401">
        <f>SUM(Q46:Q52)</f>
        <v>100</v>
      </c>
      <c r="S46" s="402" t="s">
        <v>131</v>
      </c>
      <c r="T46" s="363">
        <f>IF(T49="DÉBIL",0,IF(T49="MODERADO",50,IF(T49="FUERTE",100,"")))</f>
        <v>100</v>
      </c>
      <c r="U46" s="364" t="str">
        <f>IF(AND(R49="FUERTE",S46="FUERTE (SIEMPRE SE EJECUTA)"),"NO","SÍ")</f>
        <v>NO</v>
      </c>
      <c r="V46" s="384"/>
      <c r="W46" s="377"/>
      <c r="X46" s="377"/>
      <c r="Y46" s="377"/>
      <c r="Z46" s="377"/>
      <c r="AA46" s="377"/>
      <c r="AB46" s="379"/>
      <c r="AC46" s="277"/>
      <c r="AD46" s="403" t="s">
        <v>246</v>
      </c>
      <c r="AE46" s="404" t="s">
        <v>247</v>
      </c>
      <c r="AF46" s="370"/>
      <c r="AG46" s="408"/>
      <c r="AH46" s="409"/>
      <c r="AI46" s="409"/>
      <c r="AJ46" s="409"/>
      <c r="AK46" s="410"/>
      <c r="AL46" s="275"/>
      <c r="AM46" s="412"/>
      <c r="AN46" s="375"/>
      <c r="AO46" s="275"/>
      <c r="AP46" s="275"/>
      <c r="AQ46" s="275"/>
    </row>
    <row r="47" spans="1:43" ht="38.25" hidden="1" customHeight="1">
      <c r="A47" s="376"/>
      <c r="B47" s="377"/>
      <c r="C47" s="377"/>
      <c r="D47" s="377"/>
      <c r="E47" s="376"/>
      <c r="F47" s="377"/>
      <c r="G47" s="377"/>
      <c r="H47" s="377"/>
      <c r="I47" s="377"/>
      <c r="J47" s="377"/>
      <c r="K47" s="377"/>
      <c r="L47" s="413"/>
      <c r="M47" s="413"/>
      <c r="N47" s="377"/>
      <c r="O47" s="380" t="s">
        <v>9</v>
      </c>
      <c r="P47" s="381" t="s">
        <v>141</v>
      </c>
      <c r="Q47" s="382">
        <f>IF(P47="ADECUADO",15,IF(P47="INADECUADO",0,"0"))</f>
        <v>15</v>
      </c>
      <c r="R47" s="383"/>
      <c r="S47" s="377"/>
      <c r="T47" s="377"/>
      <c r="U47" s="377"/>
      <c r="V47" s="384"/>
      <c r="W47" s="377"/>
      <c r="X47" s="377"/>
      <c r="Y47" s="377"/>
      <c r="Z47" s="377"/>
      <c r="AA47" s="377"/>
      <c r="AB47" s="379"/>
      <c r="AC47" s="277"/>
      <c r="AD47" s="376"/>
      <c r="AE47" s="379"/>
      <c r="AF47" s="370"/>
      <c r="AG47" s="376"/>
      <c r="AH47" s="377"/>
      <c r="AI47" s="377"/>
      <c r="AJ47" s="377"/>
      <c r="AK47" s="379"/>
      <c r="AL47" s="275"/>
      <c r="AM47" s="414"/>
      <c r="AN47" s="379"/>
      <c r="AO47" s="275"/>
      <c r="AP47" s="275"/>
      <c r="AQ47" s="275"/>
    </row>
    <row r="48" spans="1:43" ht="38.25" hidden="1" customHeight="1">
      <c r="A48" s="376"/>
      <c r="B48" s="377"/>
      <c r="C48" s="377"/>
      <c r="D48" s="377"/>
      <c r="E48" s="376"/>
      <c r="F48" s="377"/>
      <c r="G48" s="377"/>
      <c r="H48" s="377"/>
      <c r="I48" s="377"/>
      <c r="J48" s="377"/>
      <c r="K48" s="377"/>
      <c r="L48" s="413"/>
      <c r="M48" s="413"/>
      <c r="N48" s="377"/>
      <c r="O48" s="386" t="s">
        <v>16</v>
      </c>
      <c r="P48" s="381" t="s">
        <v>17</v>
      </c>
      <c r="Q48" s="382">
        <f>IF(P48="OPORTUNA",15,IF(P48="INOPORTUNA",0,"0"))</f>
        <v>15</v>
      </c>
      <c r="R48" s="406"/>
      <c r="S48" s="377"/>
      <c r="T48" s="385"/>
      <c r="U48" s="377"/>
      <c r="V48" s="384"/>
      <c r="W48" s="377"/>
      <c r="X48" s="377"/>
      <c r="Y48" s="377"/>
      <c r="Z48" s="377"/>
      <c r="AA48" s="377"/>
      <c r="AB48" s="379"/>
      <c r="AC48" s="277"/>
      <c r="AD48" s="376"/>
      <c r="AE48" s="393"/>
      <c r="AF48" s="370"/>
      <c r="AG48" s="376"/>
      <c r="AH48" s="377"/>
      <c r="AI48" s="377"/>
      <c r="AJ48" s="377"/>
      <c r="AK48" s="379"/>
      <c r="AL48" s="275"/>
      <c r="AM48" s="414"/>
      <c r="AN48" s="379"/>
      <c r="AO48" s="275"/>
      <c r="AP48" s="275"/>
      <c r="AQ48" s="275"/>
    </row>
    <row r="49" spans="1:43" ht="38.25" hidden="1" customHeight="1">
      <c r="A49" s="376"/>
      <c r="B49" s="377"/>
      <c r="C49" s="377"/>
      <c r="D49" s="377"/>
      <c r="E49" s="376"/>
      <c r="F49" s="377"/>
      <c r="G49" s="377"/>
      <c r="H49" s="377"/>
      <c r="I49" s="377"/>
      <c r="J49" s="377"/>
      <c r="K49" s="377"/>
      <c r="L49" s="413"/>
      <c r="M49" s="413"/>
      <c r="N49" s="377"/>
      <c r="O49" s="380" t="s">
        <v>23</v>
      </c>
      <c r="P49" s="381" t="s">
        <v>24</v>
      </c>
      <c r="Q49" s="382">
        <f>IF(P49="PREVENIR",15,IF(P49="DETECTAR",10,IF(P49="NO ES UN CONTROL",0,"0")))</f>
        <v>15</v>
      </c>
      <c r="R49" s="388" t="str">
        <f>IF(R46&lt;86,"DÉBIL",IF(R46&lt;96,"MODERADO",IF(R46&lt;101,"FUERTE","")))</f>
        <v>FUERTE</v>
      </c>
      <c r="S49" s="377"/>
      <c r="T49" s="389" t="str">
        <f>IF(AND(R49="FUERTE",S46="FUERTE (SIEMPRE SE EJECUTA)"),"FUERTE",IF(OR(R49="DÉBIL",S46="DÉBIL (NO SE EJECUTA)"),"DÉBIL",IF(OR(R49="MODERADO",S46="MODERADO (ALGUNAS VECES)"),"MODERADO")))</f>
        <v>FUERTE</v>
      </c>
      <c r="U49" s="377"/>
      <c r="V49" s="384"/>
      <c r="W49" s="377"/>
      <c r="X49" s="377"/>
      <c r="Y49" s="377"/>
      <c r="Z49" s="377"/>
      <c r="AA49" s="377"/>
      <c r="AB49" s="379"/>
      <c r="AC49" s="277"/>
      <c r="AD49" s="376"/>
      <c r="AE49" s="391" t="s">
        <v>139</v>
      </c>
      <c r="AF49" s="392"/>
      <c r="AG49" s="376"/>
      <c r="AH49" s="377"/>
      <c r="AI49" s="377"/>
      <c r="AJ49" s="377"/>
      <c r="AK49" s="379"/>
      <c r="AL49" s="275"/>
      <c r="AM49" s="414"/>
      <c r="AN49" s="379"/>
      <c r="AO49" s="275"/>
      <c r="AP49" s="275"/>
      <c r="AQ49" s="275"/>
    </row>
    <row r="50" spans="1:43" ht="38.25" hidden="1" customHeight="1">
      <c r="A50" s="376"/>
      <c r="B50" s="377"/>
      <c r="C50" s="377"/>
      <c r="D50" s="377"/>
      <c r="E50" s="376"/>
      <c r="F50" s="377"/>
      <c r="G50" s="377"/>
      <c r="H50" s="377"/>
      <c r="I50" s="377"/>
      <c r="J50" s="377"/>
      <c r="K50" s="377"/>
      <c r="L50" s="413"/>
      <c r="M50" s="413"/>
      <c r="N50" s="377"/>
      <c r="O50" s="380" t="s">
        <v>29</v>
      </c>
      <c r="P50" s="381" t="s">
        <v>30</v>
      </c>
      <c r="Q50" s="382">
        <f>IF(P50="CONFIABLE",15,IF(P50="NO CONFIABLE",0,"0"))</f>
        <v>15</v>
      </c>
      <c r="R50" s="383"/>
      <c r="S50" s="377"/>
      <c r="T50" s="377"/>
      <c r="U50" s="377"/>
      <c r="V50" s="384"/>
      <c r="W50" s="377"/>
      <c r="X50" s="377"/>
      <c r="Y50" s="377"/>
      <c r="Z50" s="377"/>
      <c r="AA50" s="377"/>
      <c r="AB50" s="379"/>
      <c r="AC50" s="277"/>
      <c r="AD50" s="376"/>
      <c r="AE50" s="393"/>
      <c r="AF50" s="392"/>
      <c r="AG50" s="376"/>
      <c r="AH50" s="377"/>
      <c r="AI50" s="377"/>
      <c r="AJ50" s="377"/>
      <c r="AK50" s="379"/>
      <c r="AL50" s="275"/>
      <c r="AM50" s="414"/>
      <c r="AN50" s="379"/>
      <c r="AO50" s="275"/>
      <c r="AP50" s="275"/>
      <c r="AQ50" s="275"/>
    </row>
    <row r="51" spans="1:43" ht="38.25" hidden="1" customHeight="1">
      <c r="A51" s="376"/>
      <c r="B51" s="377"/>
      <c r="C51" s="377"/>
      <c r="D51" s="377"/>
      <c r="E51" s="376"/>
      <c r="F51" s="377"/>
      <c r="G51" s="377"/>
      <c r="H51" s="377"/>
      <c r="I51" s="377"/>
      <c r="J51" s="377"/>
      <c r="K51" s="377"/>
      <c r="L51" s="413"/>
      <c r="M51" s="413"/>
      <c r="N51" s="377"/>
      <c r="O51" s="380" t="s">
        <v>34</v>
      </c>
      <c r="P51" s="381" t="s">
        <v>35</v>
      </c>
      <c r="Q51" s="382">
        <f>IF(P51="SE INVESTIGAN Y SE RESUELVEN OPORTUNAMENTE",15,IF(P51="NO SE INVESTIGAN Y SE RESUELVEN OPORTUNAMENTE",0,"0"))</f>
        <v>15</v>
      </c>
      <c r="R51" s="383"/>
      <c r="S51" s="377"/>
      <c r="T51" s="377"/>
      <c r="U51" s="377"/>
      <c r="V51" s="384"/>
      <c r="W51" s="377"/>
      <c r="X51" s="377"/>
      <c r="Y51" s="377"/>
      <c r="Z51" s="377"/>
      <c r="AA51" s="377"/>
      <c r="AB51" s="379"/>
      <c r="AC51" s="277"/>
      <c r="AD51" s="376"/>
      <c r="AE51" s="369" t="s">
        <v>248</v>
      </c>
      <c r="AF51" s="370"/>
      <c r="AG51" s="376"/>
      <c r="AH51" s="377"/>
      <c r="AI51" s="377"/>
      <c r="AJ51" s="377"/>
      <c r="AK51" s="379"/>
      <c r="AL51" s="275"/>
      <c r="AM51" s="414"/>
      <c r="AN51" s="379"/>
      <c r="AO51" s="275"/>
      <c r="AP51" s="275"/>
      <c r="AQ51" s="275"/>
    </row>
    <row r="52" spans="1:43" ht="38.25" hidden="1" customHeight="1">
      <c r="A52" s="376"/>
      <c r="B52" s="398"/>
      <c r="C52" s="398"/>
      <c r="D52" s="398"/>
      <c r="E52" s="376"/>
      <c r="F52" s="377"/>
      <c r="G52" s="377"/>
      <c r="H52" s="377"/>
      <c r="I52" s="385"/>
      <c r="J52" s="385"/>
      <c r="K52" s="385"/>
      <c r="L52" s="415"/>
      <c r="M52" s="415"/>
      <c r="N52" s="385"/>
      <c r="O52" s="394" t="s">
        <v>38</v>
      </c>
      <c r="P52" s="395" t="s">
        <v>39</v>
      </c>
      <c r="Q52" s="396">
        <f>IF(P52="COMPLETA",10,IF(P52="INCOMPLETA",5,IF(P52="NO EXISTE",0,"0")))</f>
        <v>10</v>
      </c>
      <c r="R52" s="397"/>
      <c r="S52" s="398"/>
      <c r="T52" s="398"/>
      <c r="U52" s="398"/>
      <c r="V52" s="384"/>
      <c r="W52" s="377"/>
      <c r="X52" s="377"/>
      <c r="Y52" s="377"/>
      <c r="Z52" s="377"/>
      <c r="AA52" s="377"/>
      <c r="AB52" s="379"/>
      <c r="AC52" s="277"/>
      <c r="AD52" s="400"/>
      <c r="AE52" s="399"/>
      <c r="AF52" s="370"/>
      <c r="AG52" s="400"/>
      <c r="AH52" s="398"/>
      <c r="AI52" s="398"/>
      <c r="AJ52" s="398"/>
      <c r="AK52" s="399"/>
      <c r="AL52" s="275"/>
      <c r="AM52" s="416"/>
      <c r="AN52" s="393"/>
      <c r="AO52" s="275"/>
      <c r="AP52" s="275"/>
      <c r="AQ52" s="275"/>
    </row>
    <row r="53" spans="1:43" ht="15.75" hidden="1" customHeight="1">
      <c r="A53" s="376"/>
      <c r="B53" s="356" t="s">
        <v>249</v>
      </c>
      <c r="C53" s="356" t="s">
        <v>250</v>
      </c>
      <c r="D53" s="356" t="s">
        <v>251</v>
      </c>
      <c r="E53" s="376"/>
      <c r="F53" s="377"/>
      <c r="G53" s="377"/>
      <c r="H53" s="377"/>
      <c r="I53" s="356"/>
      <c r="J53" s="357"/>
      <c r="K53" s="357"/>
      <c r="L53" s="357"/>
      <c r="M53" s="357"/>
      <c r="N53" s="357"/>
      <c r="O53" s="358" t="s">
        <v>3</v>
      </c>
      <c r="P53" s="359" t="s">
        <v>4</v>
      </c>
      <c r="Q53" s="360">
        <f>IF(P53="ASIGNADO",15,IF(P53="NO ASIGNADO",0,"0"))</f>
        <v>15</v>
      </c>
      <c r="R53" s="401">
        <f>SUM(Q53:Q59)</f>
        <v>100</v>
      </c>
      <c r="S53" s="402" t="s">
        <v>131</v>
      </c>
      <c r="T53" s="363">
        <f>IF(T56="DÉBIL",0,IF(T56="MODERADO",50,IF(T56="FUERTE",100,"")))</f>
        <v>100</v>
      </c>
      <c r="U53" s="364" t="str">
        <f>IF(AND(R56="FUERTE",S53="FUERTE (SIEMPRE SE EJECUTA)"),"NO","SÍ")</f>
        <v>NO</v>
      </c>
      <c r="V53" s="384"/>
      <c r="W53" s="377"/>
      <c r="X53" s="377"/>
      <c r="Y53" s="377"/>
      <c r="Z53" s="377"/>
      <c r="AA53" s="377"/>
      <c r="AB53" s="379"/>
      <c r="AC53" s="277"/>
      <c r="AD53" s="403" t="s">
        <v>246</v>
      </c>
      <c r="AE53" s="404" t="s">
        <v>247</v>
      </c>
      <c r="AF53" s="370"/>
      <c r="AG53" s="408"/>
      <c r="AH53" s="409"/>
      <c r="AI53" s="409"/>
      <c r="AJ53" s="409"/>
      <c r="AK53" s="410"/>
      <c r="AL53" s="275"/>
      <c r="AM53" s="405"/>
      <c r="AN53" s="375"/>
    </row>
    <row r="54" spans="1:43" ht="31.5" hidden="1" customHeight="1">
      <c r="A54" s="376"/>
      <c r="B54" s="377"/>
      <c r="C54" s="377"/>
      <c r="D54" s="377"/>
      <c r="E54" s="376"/>
      <c r="F54" s="377"/>
      <c r="G54" s="377"/>
      <c r="H54" s="377"/>
      <c r="I54" s="377"/>
      <c r="J54" s="377"/>
      <c r="K54" s="377"/>
      <c r="L54" s="377"/>
      <c r="M54" s="377"/>
      <c r="N54" s="377"/>
      <c r="O54" s="380" t="s">
        <v>9</v>
      </c>
      <c r="P54" s="381" t="s">
        <v>10</v>
      </c>
      <c r="Q54" s="382">
        <f>IF(P54="ADECUADO",15,IF(P54="INADECUADO",0,"0"))</f>
        <v>15</v>
      </c>
      <c r="R54" s="383"/>
      <c r="S54" s="377"/>
      <c r="T54" s="377"/>
      <c r="U54" s="377"/>
      <c r="V54" s="384"/>
      <c r="W54" s="377"/>
      <c r="X54" s="377"/>
      <c r="Y54" s="377"/>
      <c r="Z54" s="377"/>
      <c r="AA54" s="377"/>
      <c r="AB54" s="379"/>
      <c r="AC54" s="277"/>
      <c r="AD54" s="376"/>
      <c r="AE54" s="379"/>
      <c r="AF54" s="370"/>
      <c r="AG54" s="376"/>
      <c r="AH54" s="377"/>
      <c r="AI54" s="377"/>
      <c r="AJ54" s="377"/>
      <c r="AK54" s="379"/>
      <c r="AL54" s="275"/>
      <c r="AM54" s="376"/>
      <c r="AN54" s="379"/>
    </row>
    <row r="55" spans="1:43" ht="47.25" hidden="1" customHeight="1">
      <c r="A55" s="376"/>
      <c r="B55" s="377"/>
      <c r="C55" s="377"/>
      <c r="D55" s="377"/>
      <c r="E55" s="376"/>
      <c r="F55" s="377"/>
      <c r="G55" s="377"/>
      <c r="H55" s="377"/>
      <c r="I55" s="377"/>
      <c r="J55" s="377"/>
      <c r="K55" s="377"/>
      <c r="L55" s="377"/>
      <c r="M55" s="377"/>
      <c r="N55" s="377"/>
      <c r="O55" s="386" t="s">
        <v>16</v>
      </c>
      <c r="P55" s="381" t="s">
        <v>17</v>
      </c>
      <c r="Q55" s="382">
        <f>IF(P55="OPORTUNA",15,IF(P55="INOPORTUNA",0,"0"))</f>
        <v>15</v>
      </c>
      <c r="R55" s="406"/>
      <c r="S55" s="377"/>
      <c r="T55" s="385"/>
      <c r="U55" s="377"/>
      <c r="V55" s="384"/>
      <c r="W55" s="377"/>
      <c r="X55" s="377"/>
      <c r="Y55" s="377"/>
      <c r="Z55" s="377"/>
      <c r="AA55" s="377"/>
      <c r="AB55" s="379"/>
      <c r="AC55" s="277"/>
      <c r="AD55" s="376"/>
      <c r="AE55" s="393"/>
      <c r="AF55" s="370"/>
      <c r="AG55" s="376"/>
      <c r="AH55" s="377"/>
      <c r="AI55" s="377"/>
      <c r="AJ55" s="377"/>
      <c r="AK55" s="379"/>
      <c r="AL55" s="275"/>
      <c r="AM55" s="376"/>
      <c r="AN55" s="379"/>
    </row>
    <row r="56" spans="1:43" ht="63" hidden="1" customHeight="1">
      <c r="A56" s="376"/>
      <c r="B56" s="377"/>
      <c r="C56" s="377"/>
      <c r="D56" s="377"/>
      <c r="E56" s="376"/>
      <c r="F56" s="377"/>
      <c r="G56" s="377"/>
      <c r="H56" s="377"/>
      <c r="I56" s="377"/>
      <c r="J56" s="377"/>
      <c r="K56" s="377"/>
      <c r="L56" s="377"/>
      <c r="M56" s="377"/>
      <c r="N56" s="377"/>
      <c r="O56" s="380" t="s">
        <v>23</v>
      </c>
      <c r="P56" s="381" t="s">
        <v>24</v>
      </c>
      <c r="Q56" s="382">
        <f>IF(P56="PREVENIR",15,IF(P56="DETECTAR",10,IF(P56="NO ES UN CONTROL",0,"0")))</f>
        <v>15</v>
      </c>
      <c r="R56" s="388" t="str">
        <f>IF(R53&lt;86,"DÉBIL",IF(R53&lt;96,"MODERADO",IF(R53&lt;101,"FUERTE","")))</f>
        <v>FUERTE</v>
      </c>
      <c r="S56" s="377"/>
      <c r="T56" s="389" t="str">
        <f>IF(AND(R56="FUERTE",S53="FUERTE (SIEMPRE SE EJECUTA)"),"FUERTE",IF(OR(R56="DÉBIL",S53="DÉBIL (NO SE EJECUTA)"),"DÉBIL",IF(OR(R56="MODERADO",S53="MODERADO (ALGUNAS VECES)"),"MODERADO")))</f>
        <v>FUERTE</v>
      </c>
      <c r="U56" s="377"/>
      <c r="V56" s="384"/>
      <c r="W56" s="377"/>
      <c r="X56" s="377"/>
      <c r="Y56" s="377"/>
      <c r="Z56" s="377"/>
      <c r="AA56" s="377"/>
      <c r="AB56" s="379"/>
      <c r="AC56" s="277"/>
      <c r="AD56" s="376"/>
      <c r="AE56" s="391" t="s">
        <v>139</v>
      </c>
      <c r="AF56" s="392"/>
      <c r="AG56" s="376"/>
      <c r="AH56" s="377"/>
      <c r="AI56" s="377"/>
      <c r="AJ56" s="377"/>
      <c r="AK56" s="379"/>
      <c r="AL56" s="275"/>
      <c r="AM56" s="376"/>
      <c r="AN56" s="379"/>
    </row>
    <row r="57" spans="1:43" ht="47.25" hidden="1" customHeight="1">
      <c r="A57" s="376"/>
      <c r="B57" s="377"/>
      <c r="C57" s="377"/>
      <c r="D57" s="377"/>
      <c r="E57" s="376"/>
      <c r="F57" s="377"/>
      <c r="G57" s="377"/>
      <c r="H57" s="377"/>
      <c r="I57" s="377"/>
      <c r="J57" s="377"/>
      <c r="K57" s="377"/>
      <c r="L57" s="377"/>
      <c r="M57" s="377"/>
      <c r="N57" s="377"/>
      <c r="O57" s="380" t="s">
        <v>29</v>
      </c>
      <c r="P57" s="381" t="s">
        <v>30</v>
      </c>
      <c r="Q57" s="382">
        <f>IF(P57="CONFIABLE",15,IF(P57="NO CONFIABLE",0,"0"))</f>
        <v>15</v>
      </c>
      <c r="R57" s="383"/>
      <c r="S57" s="377"/>
      <c r="T57" s="377"/>
      <c r="U57" s="377"/>
      <c r="V57" s="384"/>
      <c r="W57" s="377"/>
      <c r="X57" s="377"/>
      <c r="Y57" s="377"/>
      <c r="Z57" s="377"/>
      <c r="AA57" s="377"/>
      <c r="AB57" s="379"/>
      <c r="AC57" s="277"/>
      <c r="AD57" s="376"/>
      <c r="AE57" s="393"/>
      <c r="AF57" s="392"/>
      <c r="AG57" s="376"/>
      <c r="AH57" s="377"/>
      <c r="AI57" s="377"/>
      <c r="AJ57" s="377"/>
      <c r="AK57" s="379"/>
      <c r="AL57" s="275"/>
      <c r="AM57" s="376"/>
      <c r="AN57" s="379"/>
    </row>
    <row r="58" spans="1:43" ht="47.25" hidden="1" customHeight="1">
      <c r="A58" s="376"/>
      <c r="B58" s="377"/>
      <c r="C58" s="377"/>
      <c r="D58" s="377"/>
      <c r="E58" s="376"/>
      <c r="F58" s="377"/>
      <c r="G58" s="377"/>
      <c r="H58" s="377"/>
      <c r="I58" s="377"/>
      <c r="J58" s="377"/>
      <c r="K58" s="377"/>
      <c r="L58" s="377"/>
      <c r="M58" s="377"/>
      <c r="N58" s="377"/>
      <c r="O58" s="380" t="s">
        <v>34</v>
      </c>
      <c r="P58" s="381" t="s">
        <v>35</v>
      </c>
      <c r="Q58" s="382">
        <f>IF(P58="SE INVESTIGAN Y SE RESUELVEN OPORTUNAMENTE",15,IF(P58="NO SE INVESTIGAN Y SE RESUELVEN OPORTUNAMENTE",0,"0"))</f>
        <v>15</v>
      </c>
      <c r="R58" s="383"/>
      <c r="S58" s="377"/>
      <c r="T58" s="377"/>
      <c r="U58" s="377"/>
      <c r="V58" s="384"/>
      <c r="W58" s="377"/>
      <c r="X58" s="377"/>
      <c r="Y58" s="377"/>
      <c r="Z58" s="377"/>
      <c r="AA58" s="377"/>
      <c r="AB58" s="379"/>
      <c r="AC58" s="277"/>
      <c r="AD58" s="376"/>
      <c r="AE58" s="369" t="s">
        <v>248</v>
      </c>
      <c r="AF58" s="370"/>
      <c r="AG58" s="376"/>
      <c r="AH58" s="377"/>
      <c r="AI58" s="377"/>
      <c r="AJ58" s="377"/>
      <c r="AK58" s="379"/>
      <c r="AL58" s="275"/>
      <c r="AM58" s="376"/>
      <c r="AN58" s="379"/>
    </row>
    <row r="59" spans="1:43" ht="48" hidden="1" customHeight="1">
      <c r="A59" s="400"/>
      <c r="B59" s="398"/>
      <c r="C59" s="398"/>
      <c r="D59" s="398"/>
      <c r="E59" s="400"/>
      <c r="F59" s="398"/>
      <c r="G59" s="398"/>
      <c r="H59" s="398"/>
      <c r="I59" s="385"/>
      <c r="J59" s="385"/>
      <c r="K59" s="385"/>
      <c r="L59" s="385"/>
      <c r="M59" s="385"/>
      <c r="N59" s="385"/>
      <c r="O59" s="394" t="s">
        <v>38</v>
      </c>
      <c r="P59" s="395" t="s">
        <v>39</v>
      </c>
      <c r="Q59" s="396">
        <f>IF(P59="COMPLETA",10,IF(P59="INCOMPLETA",5,IF(P59="NO EXISTE",0,"0")))</f>
        <v>10</v>
      </c>
      <c r="R59" s="397"/>
      <c r="S59" s="398"/>
      <c r="T59" s="398"/>
      <c r="U59" s="398"/>
      <c r="V59" s="417"/>
      <c r="W59" s="398"/>
      <c r="X59" s="398"/>
      <c r="Y59" s="398"/>
      <c r="Z59" s="398"/>
      <c r="AA59" s="398"/>
      <c r="AB59" s="399"/>
      <c r="AC59" s="279"/>
      <c r="AD59" s="400"/>
      <c r="AE59" s="399"/>
      <c r="AF59" s="370"/>
      <c r="AG59" s="400"/>
      <c r="AH59" s="398"/>
      <c r="AI59" s="398"/>
      <c r="AJ59" s="398"/>
      <c r="AK59" s="399"/>
      <c r="AL59" s="275"/>
      <c r="AM59" s="400"/>
      <c r="AN59" s="393"/>
    </row>
    <row r="60" spans="1:43" ht="15.75" customHeight="1"/>
    <row r="61" spans="1:43" ht="15.75" customHeight="1"/>
    <row r="62" spans="1:43" ht="15.75" customHeight="1">
      <c r="AN62" s="418" t="s">
        <v>143</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11">
    <mergeCell ref="AJ53:AJ59"/>
    <mergeCell ref="AK53:AK59"/>
    <mergeCell ref="AM53:AM59"/>
    <mergeCell ref="AN53:AN59"/>
    <mergeCell ref="R56:R59"/>
    <mergeCell ref="T56:T59"/>
    <mergeCell ref="AE56:AE57"/>
    <mergeCell ref="AE58:AE59"/>
    <mergeCell ref="U53:U59"/>
    <mergeCell ref="AD53:AD59"/>
    <mergeCell ref="AE53:AE55"/>
    <mergeCell ref="AG53:AG59"/>
    <mergeCell ref="AH53:AH59"/>
    <mergeCell ref="AI53:AI59"/>
    <mergeCell ref="K53:K59"/>
    <mergeCell ref="L53:L59"/>
    <mergeCell ref="M53:M59"/>
    <mergeCell ref="N53:N59"/>
    <mergeCell ref="R53:R55"/>
    <mergeCell ref="S53:S59"/>
    <mergeCell ref="AN46:AN52"/>
    <mergeCell ref="R49:R52"/>
    <mergeCell ref="T49:T52"/>
    <mergeCell ref="AE49:AE50"/>
    <mergeCell ref="AE51:AE52"/>
    <mergeCell ref="B53:B59"/>
    <mergeCell ref="C53:C59"/>
    <mergeCell ref="D53:D59"/>
    <mergeCell ref="I53:I59"/>
    <mergeCell ref="J53:J59"/>
    <mergeCell ref="AE46:AE48"/>
    <mergeCell ref="AG46:AG52"/>
    <mergeCell ref="AH46:AH52"/>
    <mergeCell ref="AI46:AI52"/>
    <mergeCell ref="AJ46:AJ52"/>
    <mergeCell ref="AK46:AK52"/>
    <mergeCell ref="N46:N52"/>
    <mergeCell ref="R46:R48"/>
    <mergeCell ref="S46:S52"/>
    <mergeCell ref="T46:T48"/>
    <mergeCell ref="U46:U52"/>
    <mergeCell ref="AD46:AD52"/>
    <mergeCell ref="B46:B52"/>
    <mergeCell ref="C46:C52"/>
    <mergeCell ref="D46:D52"/>
    <mergeCell ref="I46:I52"/>
    <mergeCell ref="J46:J52"/>
    <mergeCell ref="K46:K52"/>
    <mergeCell ref="AM39:AM45"/>
    <mergeCell ref="AN39:AN45"/>
    <mergeCell ref="R42:R45"/>
    <mergeCell ref="T42:T45"/>
    <mergeCell ref="AE42:AE43"/>
    <mergeCell ref="AE44:AE45"/>
    <mergeCell ref="AE39:AE41"/>
    <mergeCell ref="AG39:AG45"/>
    <mergeCell ref="AH39:AH45"/>
    <mergeCell ref="AI39:AI45"/>
    <mergeCell ref="AJ39:AJ45"/>
    <mergeCell ref="AK39:AK45"/>
    <mergeCell ref="L39:L45"/>
    <mergeCell ref="M39:M45"/>
    <mergeCell ref="N39:N45"/>
    <mergeCell ref="R39:R41"/>
    <mergeCell ref="S39:S45"/>
    <mergeCell ref="T39:T41"/>
    <mergeCell ref="B39:B45"/>
    <mergeCell ref="C39:C45"/>
    <mergeCell ref="D39:D45"/>
    <mergeCell ref="I39:I45"/>
    <mergeCell ref="J39:J45"/>
    <mergeCell ref="K39:K45"/>
    <mergeCell ref="AM32:AM38"/>
    <mergeCell ref="AN32:AN38"/>
    <mergeCell ref="R35:R38"/>
    <mergeCell ref="T35:T38"/>
    <mergeCell ref="AE35:AE36"/>
    <mergeCell ref="AE37:AE38"/>
    <mergeCell ref="AE32:AE34"/>
    <mergeCell ref="AG32:AG38"/>
    <mergeCell ref="AH32:AH38"/>
    <mergeCell ref="AI32:AI38"/>
    <mergeCell ref="AJ32:AJ38"/>
    <mergeCell ref="AK32:AK38"/>
    <mergeCell ref="L32:L38"/>
    <mergeCell ref="M32:M38"/>
    <mergeCell ref="N32:N38"/>
    <mergeCell ref="R32:R34"/>
    <mergeCell ref="S32:S38"/>
    <mergeCell ref="T32:T34"/>
    <mergeCell ref="B32:B38"/>
    <mergeCell ref="C32:C38"/>
    <mergeCell ref="D32:D38"/>
    <mergeCell ref="I32:I38"/>
    <mergeCell ref="J32:J38"/>
    <mergeCell ref="K32:K38"/>
    <mergeCell ref="AM25:AM31"/>
    <mergeCell ref="AN25:AN31"/>
    <mergeCell ref="R28:R31"/>
    <mergeCell ref="T28:T31"/>
    <mergeCell ref="AE28:AE29"/>
    <mergeCell ref="AE30:AE31"/>
    <mergeCell ref="AE25:AE27"/>
    <mergeCell ref="AG25:AG31"/>
    <mergeCell ref="AH25:AH31"/>
    <mergeCell ref="AI25:AI31"/>
    <mergeCell ref="AJ25:AJ31"/>
    <mergeCell ref="AK25:AK31"/>
    <mergeCell ref="I25:I31"/>
    <mergeCell ref="J25:J31"/>
    <mergeCell ref="K25:K31"/>
    <mergeCell ref="L25:L31"/>
    <mergeCell ref="M25:M31"/>
    <mergeCell ref="N25:N31"/>
    <mergeCell ref="AM18:AM24"/>
    <mergeCell ref="AN18:AN24"/>
    <mergeCell ref="R21:R24"/>
    <mergeCell ref="T21:T24"/>
    <mergeCell ref="W21:W59"/>
    <mergeCell ref="AE21:AE22"/>
    <mergeCell ref="AE23:AE24"/>
    <mergeCell ref="R25:R27"/>
    <mergeCell ref="S25:S31"/>
    <mergeCell ref="T25:T27"/>
    <mergeCell ref="AE18:AE20"/>
    <mergeCell ref="AG18:AG24"/>
    <mergeCell ref="AH18:AH24"/>
    <mergeCell ref="AI18:AI24"/>
    <mergeCell ref="AJ18:AJ24"/>
    <mergeCell ref="AK18:AK24"/>
    <mergeCell ref="Y18:Y59"/>
    <mergeCell ref="Z18:Z59"/>
    <mergeCell ref="AA18:AA59"/>
    <mergeCell ref="AB18:AB59"/>
    <mergeCell ref="AC18:AC59"/>
    <mergeCell ref="AD18:AD24"/>
    <mergeCell ref="AD25:AD31"/>
    <mergeCell ref="AD32:AD38"/>
    <mergeCell ref="AD39:AD45"/>
    <mergeCell ref="S18:S24"/>
    <mergeCell ref="T18:T20"/>
    <mergeCell ref="U18:U24"/>
    <mergeCell ref="V18:V59"/>
    <mergeCell ref="W18:W19"/>
    <mergeCell ref="X18:X59"/>
    <mergeCell ref="U25:U31"/>
    <mergeCell ref="U32:U38"/>
    <mergeCell ref="U39:U45"/>
    <mergeCell ref="T53:T55"/>
    <mergeCell ref="J18:J24"/>
    <mergeCell ref="K18:K24"/>
    <mergeCell ref="L18:L24"/>
    <mergeCell ref="M18:M24"/>
    <mergeCell ref="N18:N24"/>
    <mergeCell ref="R18:R20"/>
    <mergeCell ref="AD16:AE16"/>
    <mergeCell ref="A18:A59"/>
    <mergeCell ref="B18:B31"/>
    <mergeCell ref="C18:C31"/>
    <mergeCell ref="D18:D31"/>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I10"/>
    <mergeCell ref="A11:B11"/>
    <mergeCell ref="C11:I11"/>
    <mergeCell ref="A1:B4"/>
    <mergeCell ref="C1:AJ2"/>
    <mergeCell ref="AK1:AM1"/>
    <mergeCell ref="AK2:AM2"/>
    <mergeCell ref="C3:AJ4"/>
    <mergeCell ref="AK3:AM3"/>
    <mergeCell ref="AK4:AM4"/>
  </mergeCells>
  <conditionalFormatting sqref="H18">
    <cfRule type="containsText" dxfId="74" priority="1" operator="containsText" text="EXTREMO">
      <formula>NOT(ISERROR(SEARCH(("EXTREMO"),(H18))))</formula>
    </cfRule>
    <cfRule type="containsText" dxfId="73" priority="2" operator="containsText" text="ALTO">
      <formula>NOT(ISERROR(SEARCH(("ALTO"),(H18))))</formula>
    </cfRule>
    <cfRule type="containsText" dxfId="72" priority="3" operator="containsText" text="MODERADO">
      <formula>NOT(ISERROR(SEARCH(("MODERADO"),(H18))))</formula>
    </cfRule>
  </conditionalFormatting>
  <conditionalFormatting sqref="Z18">
    <cfRule type="containsText" dxfId="71" priority="4" operator="containsText" text="EXTREMO">
      <formula>NOT(ISERROR(SEARCH(("EXTREMO"),(Z18))))</formula>
    </cfRule>
    <cfRule type="containsText" dxfId="70" priority="5" operator="containsText" text="ALTO">
      <formula>NOT(ISERROR(SEARCH(("ALTO"),(Z18))))</formula>
    </cfRule>
    <cfRule type="containsText" dxfId="69"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D0006-B200-4E88-B6B4-88FD5B017E75}">
  <dimension ref="A1:AQ995"/>
  <sheetViews>
    <sheetView showGridLines="0" topLeftCell="A22" zoomScale="85" zoomScaleNormal="85" workbookViewId="0">
      <selection activeCell="D18" sqref="D18:D31"/>
    </sheetView>
  </sheetViews>
  <sheetFormatPr baseColWidth="10" defaultColWidth="14.42578125" defaultRowHeight="15" customHeight="1"/>
  <cols>
    <col min="1" max="1" width="9.42578125" style="276" customWidth="1"/>
    <col min="2" max="4" width="32.5703125" style="276" customWidth="1"/>
    <col min="5" max="6" width="20.85546875" style="276" customWidth="1"/>
    <col min="7" max="7" width="20.85546875" style="276" hidden="1" customWidth="1"/>
    <col min="8" max="8" width="25.42578125" style="276" customWidth="1"/>
    <col min="9" max="9" width="46.7109375" style="276" customWidth="1"/>
    <col min="10" max="14" width="41.28515625" style="276" customWidth="1"/>
    <col min="15" max="15" width="53.7109375" style="276" customWidth="1"/>
    <col min="16" max="16" width="24.5703125" style="276" customWidth="1"/>
    <col min="17" max="17" width="11.42578125" style="276" customWidth="1"/>
    <col min="18" max="20" width="24.5703125" style="276" customWidth="1"/>
    <col min="21" max="21" width="19.7109375" style="276" customWidth="1"/>
    <col min="22" max="24" width="25.140625" style="276" customWidth="1"/>
    <col min="25" max="25" width="25.140625" style="276" hidden="1" customWidth="1"/>
    <col min="26" max="26" width="25.140625" style="276" customWidth="1"/>
    <col min="27" max="27" width="16.5703125" style="276" customWidth="1"/>
    <col min="28" max="29" width="33.42578125" style="276" customWidth="1"/>
    <col min="30" max="30" width="38.5703125" style="276" customWidth="1"/>
    <col min="31" max="31" width="43.7109375" style="276" customWidth="1"/>
    <col min="32" max="32" width="1.7109375" style="276" customWidth="1"/>
    <col min="33" max="35" width="33.42578125" style="276" customWidth="1"/>
    <col min="36" max="36" width="40.28515625" style="276" customWidth="1"/>
    <col min="37" max="37" width="34.85546875" style="276" customWidth="1"/>
    <col min="38" max="38" width="3.7109375" style="276" customWidth="1"/>
    <col min="39" max="39" width="42.5703125" style="276" customWidth="1"/>
    <col min="40" max="40" width="50.28515625" style="276" customWidth="1"/>
    <col min="41" max="43" width="11.42578125" style="276" customWidth="1"/>
    <col min="44" max="16384" width="14.42578125" style="276"/>
  </cols>
  <sheetData>
    <row r="1" spans="1:43" ht="27" customHeight="1">
      <c r="A1" s="267"/>
      <c r="B1" s="268"/>
      <c r="C1" s="269" t="s">
        <v>64</v>
      </c>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68"/>
      <c r="AK1" s="271" t="s">
        <v>65</v>
      </c>
      <c r="AL1" s="272"/>
      <c r="AM1" s="273"/>
      <c r="AN1" s="274" t="s">
        <v>66</v>
      </c>
      <c r="AO1" s="275"/>
      <c r="AP1" s="275"/>
      <c r="AQ1" s="275"/>
    </row>
    <row r="2" spans="1:43" ht="27" customHeight="1" thickBot="1">
      <c r="A2" s="277"/>
      <c r="B2" s="278"/>
      <c r="C2" s="279"/>
      <c r="D2" s="280"/>
      <c r="E2" s="280"/>
      <c r="F2" s="280"/>
      <c r="G2" s="280"/>
      <c r="H2" s="280"/>
      <c r="I2" s="280"/>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c r="AJ2" s="281"/>
      <c r="AK2" s="271" t="s">
        <v>67</v>
      </c>
      <c r="AL2" s="272"/>
      <c r="AM2" s="273"/>
      <c r="AN2" s="282" t="s">
        <v>68</v>
      </c>
      <c r="AO2" s="275"/>
      <c r="AP2" s="275"/>
      <c r="AQ2" s="275"/>
    </row>
    <row r="3" spans="1:43" ht="27" customHeight="1">
      <c r="A3" s="277"/>
      <c r="B3" s="278"/>
      <c r="C3" s="269" t="s">
        <v>69</v>
      </c>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68"/>
      <c r="AK3" s="271" t="s">
        <v>70</v>
      </c>
      <c r="AL3" s="272"/>
      <c r="AM3" s="273"/>
      <c r="AN3" s="274" t="s">
        <v>71</v>
      </c>
      <c r="AO3" s="275"/>
      <c r="AP3" s="275"/>
      <c r="AQ3" s="275"/>
    </row>
    <row r="4" spans="1:43" ht="27" customHeight="1" thickBot="1">
      <c r="A4" s="279"/>
      <c r="B4" s="281"/>
      <c r="C4" s="279"/>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1"/>
      <c r="AK4" s="271" t="s">
        <v>72</v>
      </c>
      <c r="AL4" s="272"/>
      <c r="AM4" s="273"/>
      <c r="AN4" s="283">
        <v>45677</v>
      </c>
      <c r="AO4" s="275"/>
      <c r="AP4" s="275"/>
      <c r="AQ4" s="275"/>
    </row>
    <row r="5" spans="1:43" ht="27" customHeight="1" thickBot="1">
      <c r="A5" s="284"/>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6"/>
      <c r="AK5" s="287"/>
      <c r="AL5" s="275"/>
      <c r="AM5" s="275"/>
      <c r="AN5" s="275"/>
      <c r="AO5" s="275"/>
      <c r="AP5" s="275"/>
      <c r="AQ5" s="275"/>
    </row>
    <row r="6" spans="1:43" ht="36" customHeight="1" thickBot="1">
      <c r="A6" s="288" t="s">
        <v>73</v>
      </c>
      <c r="B6" s="289"/>
      <c r="C6" s="290">
        <v>45610</v>
      </c>
      <c r="D6" s="291"/>
      <c r="E6" s="285"/>
      <c r="F6" s="285"/>
      <c r="G6" s="285"/>
      <c r="H6" s="285"/>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285"/>
      <c r="AJ6" s="286"/>
      <c r="AK6" s="285"/>
      <c r="AL6" s="275"/>
      <c r="AM6" s="275"/>
      <c r="AN6" s="275"/>
      <c r="AO6" s="275"/>
      <c r="AP6" s="275"/>
      <c r="AQ6" s="275"/>
    </row>
    <row r="7" spans="1:43" ht="17.25" customHeight="1" thickBot="1">
      <c r="A7" s="292"/>
      <c r="B7" s="285"/>
      <c r="C7" s="285"/>
      <c r="D7" s="285"/>
      <c r="E7" s="285"/>
      <c r="F7" s="285"/>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6"/>
      <c r="AK7" s="285"/>
      <c r="AL7" s="275"/>
      <c r="AM7" s="275"/>
      <c r="AN7" s="275"/>
      <c r="AO7" s="275"/>
      <c r="AP7" s="275"/>
      <c r="AQ7" s="275"/>
    </row>
    <row r="8" spans="1:43" ht="59.25" customHeight="1" thickBot="1">
      <c r="A8" s="293" t="s">
        <v>74</v>
      </c>
      <c r="B8" s="289"/>
      <c r="C8" s="294" t="s">
        <v>252</v>
      </c>
      <c r="D8" s="289"/>
      <c r="E8" s="289"/>
      <c r="F8" s="289"/>
      <c r="G8" s="289"/>
      <c r="H8" s="295"/>
      <c r="I8" s="285"/>
      <c r="J8" s="285"/>
      <c r="K8" s="285"/>
      <c r="L8" s="285"/>
      <c r="T8" s="285"/>
      <c r="U8" s="285"/>
      <c r="V8" s="285"/>
      <c r="W8" s="285"/>
      <c r="X8" s="285"/>
      <c r="Y8" s="285"/>
      <c r="Z8" s="285"/>
      <c r="AA8" s="285"/>
      <c r="AB8" s="285"/>
      <c r="AC8" s="285"/>
      <c r="AD8" s="285"/>
      <c r="AE8" s="285"/>
      <c r="AF8" s="285"/>
      <c r="AG8" s="285"/>
      <c r="AH8" s="285"/>
      <c r="AI8" s="285"/>
      <c r="AJ8" s="286"/>
      <c r="AK8" s="285"/>
      <c r="AL8" s="275"/>
      <c r="AM8" s="275"/>
      <c r="AN8" s="275"/>
      <c r="AO8" s="275"/>
      <c r="AP8" s="275"/>
      <c r="AQ8" s="275"/>
    </row>
    <row r="9" spans="1:43" ht="13.5" customHeight="1" thickBot="1">
      <c r="A9" s="296"/>
      <c r="B9" s="297"/>
      <c r="C9" s="297"/>
      <c r="D9" s="297"/>
      <c r="E9" s="297"/>
      <c r="F9" s="297"/>
      <c r="G9" s="297"/>
      <c r="H9" s="297"/>
      <c r="I9" s="297"/>
      <c r="J9" s="297"/>
      <c r="K9" s="297"/>
      <c r="L9" s="297"/>
      <c r="M9" s="297"/>
      <c r="N9" s="297"/>
      <c r="O9" s="297"/>
      <c r="P9" s="297"/>
      <c r="Q9" s="297"/>
      <c r="R9" s="297"/>
      <c r="S9" s="297"/>
      <c r="T9" s="285"/>
      <c r="U9" s="285"/>
      <c r="V9" s="285"/>
      <c r="W9" s="285"/>
      <c r="X9" s="285"/>
      <c r="Y9" s="285"/>
      <c r="Z9" s="285"/>
      <c r="AA9" s="285"/>
      <c r="AB9" s="285"/>
      <c r="AC9" s="285"/>
      <c r="AD9" s="285"/>
      <c r="AE9" s="285"/>
      <c r="AF9" s="285"/>
      <c r="AG9" s="285"/>
      <c r="AH9" s="285"/>
      <c r="AI9" s="285"/>
      <c r="AJ9" s="286"/>
      <c r="AK9" s="285"/>
      <c r="AL9" s="275"/>
      <c r="AM9" s="275"/>
      <c r="AN9" s="275"/>
      <c r="AO9" s="275"/>
      <c r="AP9" s="275"/>
      <c r="AQ9" s="275"/>
    </row>
    <row r="10" spans="1:43" ht="59.25" customHeight="1" thickBot="1">
      <c r="A10" s="293" t="s">
        <v>76</v>
      </c>
      <c r="B10" s="289"/>
      <c r="C10" s="419" t="s">
        <v>253</v>
      </c>
      <c r="D10" s="289"/>
      <c r="E10" s="289"/>
      <c r="F10" s="289"/>
      <c r="G10" s="289"/>
      <c r="H10" s="289"/>
      <c r="I10" s="289"/>
      <c r="J10" s="295"/>
      <c r="K10" s="299"/>
      <c r="L10" s="299"/>
      <c r="M10" s="299"/>
      <c r="N10" s="299"/>
      <c r="O10" s="285"/>
      <c r="P10" s="285"/>
      <c r="Q10" s="285"/>
      <c r="R10" s="285"/>
      <c r="S10" s="285"/>
      <c r="T10" s="285"/>
      <c r="U10" s="285"/>
      <c r="V10" s="285"/>
      <c r="W10" s="285"/>
      <c r="X10" s="285"/>
      <c r="Y10" s="285"/>
      <c r="Z10" s="285"/>
      <c r="AA10" s="285"/>
      <c r="AB10" s="285"/>
      <c r="AC10" s="285"/>
      <c r="AD10" s="285"/>
      <c r="AE10" s="285"/>
      <c r="AF10" s="285"/>
      <c r="AG10" s="285"/>
      <c r="AH10" s="285"/>
      <c r="AI10" s="285"/>
      <c r="AJ10" s="286"/>
      <c r="AK10" s="285"/>
      <c r="AL10" s="275"/>
      <c r="AM10" s="275"/>
      <c r="AN10" s="275"/>
      <c r="AO10" s="275"/>
      <c r="AP10" s="275"/>
      <c r="AQ10" s="275"/>
    </row>
    <row r="11" spans="1:43" ht="59.25" customHeight="1" thickBot="1">
      <c r="A11" s="293" t="s">
        <v>78</v>
      </c>
      <c r="B11" s="289"/>
      <c r="C11" s="419" t="s">
        <v>254</v>
      </c>
      <c r="D11" s="289"/>
      <c r="E11" s="289"/>
      <c r="F11" s="289"/>
      <c r="G11" s="289"/>
      <c r="H11" s="289"/>
      <c r="I11" s="289"/>
      <c r="J11" s="295"/>
      <c r="K11" s="299"/>
      <c r="L11" s="299"/>
      <c r="M11" s="299"/>
      <c r="N11" s="299"/>
      <c r="O11" s="285"/>
      <c r="P11" s="285"/>
      <c r="Q11" s="285"/>
      <c r="R11" s="285"/>
      <c r="S11" s="285"/>
      <c r="T11" s="285"/>
      <c r="U11" s="285"/>
      <c r="V11" s="285"/>
      <c r="W11" s="285"/>
      <c r="X11" s="285"/>
      <c r="Y11" s="285"/>
      <c r="Z11" s="285"/>
      <c r="AA11" s="285"/>
      <c r="AB11" s="285"/>
      <c r="AC11" s="285"/>
      <c r="AD11" s="285"/>
      <c r="AE11" s="285"/>
      <c r="AF11" s="285"/>
      <c r="AG11" s="285"/>
      <c r="AH11" s="285"/>
      <c r="AI11" s="285"/>
      <c r="AJ11" s="286"/>
      <c r="AK11" s="285"/>
      <c r="AL11" s="275"/>
      <c r="AM11" s="275"/>
      <c r="AN11" s="275"/>
      <c r="AO11" s="275"/>
      <c r="AP11" s="275"/>
      <c r="AQ11" s="275"/>
    </row>
    <row r="12" spans="1:43" ht="15.75" customHeight="1">
      <c r="A12" s="285"/>
      <c r="B12" s="285"/>
      <c r="C12" s="285"/>
      <c r="D12" s="285"/>
      <c r="E12" s="285"/>
      <c r="F12" s="285"/>
      <c r="G12" s="285"/>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6"/>
      <c r="AK12" s="285"/>
      <c r="AL12" s="275"/>
      <c r="AM12" s="275"/>
      <c r="AN12" s="275"/>
      <c r="AO12" s="275"/>
      <c r="AP12" s="275"/>
      <c r="AQ12" s="275"/>
    </row>
    <row r="13" spans="1:43" ht="15.75" customHeight="1" thickBot="1">
      <c r="A13" s="300"/>
      <c r="B13" s="285"/>
      <c r="C13" s="285"/>
      <c r="D13" s="285"/>
      <c r="E13" s="285"/>
      <c r="F13" s="285"/>
      <c r="G13" s="285"/>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301"/>
      <c r="AH13" s="301"/>
      <c r="AI13" s="301"/>
      <c r="AJ13" s="302"/>
      <c r="AK13" s="303"/>
      <c r="AL13" s="275"/>
      <c r="AM13" s="275"/>
      <c r="AN13" s="275"/>
      <c r="AO13" s="275"/>
      <c r="AP13" s="275"/>
      <c r="AQ13" s="275"/>
    </row>
    <row r="14" spans="1:43">
      <c r="A14" s="420" t="s">
        <v>80</v>
      </c>
      <c r="B14" s="305"/>
      <c r="C14" s="305"/>
      <c r="D14" s="306"/>
      <c r="E14" s="420" t="s">
        <v>81</v>
      </c>
      <c r="F14" s="305"/>
      <c r="G14" s="305"/>
      <c r="H14" s="305"/>
      <c r="I14" s="305"/>
      <c r="J14" s="305"/>
      <c r="K14" s="305"/>
      <c r="L14" s="305"/>
      <c r="M14" s="305"/>
      <c r="N14" s="305"/>
      <c r="O14" s="305"/>
      <c r="P14" s="305"/>
      <c r="Q14" s="305"/>
      <c r="R14" s="305"/>
      <c r="S14" s="305"/>
      <c r="T14" s="305"/>
      <c r="U14" s="305"/>
      <c r="V14" s="305"/>
      <c r="W14" s="305"/>
      <c r="X14" s="305"/>
      <c r="Y14" s="305"/>
      <c r="Z14" s="305"/>
      <c r="AA14" s="305"/>
      <c r="AB14" s="305"/>
      <c r="AC14" s="305"/>
      <c r="AD14" s="305"/>
      <c r="AE14" s="306"/>
      <c r="AF14" s="307"/>
      <c r="AG14" s="308" t="s">
        <v>82</v>
      </c>
      <c r="AH14" s="309"/>
      <c r="AI14" s="309"/>
      <c r="AJ14" s="309"/>
      <c r="AK14" s="310"/>
      <c r="AL14" s="275"/>
      <c r="AM14" s="308" t="s">
        <v>83</v>
      </c>
      <c r="AN14" s="310"/>
      <c r="AO14" s="275"/>
      <c r="AP14" s="275"/>
      <c r="AQ14" s="275"/>
    </row>
    <row r="15" spans="1:43">
      <c r="A15" s="421" t="s">
        <v>84</v>
      </c>
      <c r="B15" s="422" t="s">
        <v>85</v>
      </c>
      <c r="C15" s="422" t="s">
        <v>86</v>
      </c>
      <c r="D15" s="423" t="s">
        <v>87</v>
      </c>
      <c r="E15" s="424" t="s">
        <v>88</v>
      </c>
      <c r="F15" s="315"/>
      <c r="G15" s="315"/>
      <c r="H15" s="316"/>
      <c r="I15" s="425" t="s">
        <v>89</v>
      </c>
      <c r="J15" s="315"/>
      <c r="K15" s="315"/>
      <c r="L15" s="315"/>
      <c r="M15" s="315"/>
      <c r="N15" s="315"/>
      <c r="O15" s="315"/>
      <c r="P15" s="315"/>
      <c r="Q15" s="315"/>
      <c r="R15" s="315"/>
      <c r="S15" s="315"/>
      <c r="T15" s="315"/>
      <c r="U15" s="315"/>
      <c r="V15" s="315"/>
      <c r="W15" s="315"/>
      <c r="X15" s="426"/>
      <c r="Y15" s="426"/>
      <c r="Z15" s="425" t="s">
        <v>90</v>
      </c>
      <c r="AA15" s="315"/>
      <c r="AB15" s="315"/>
      <c r="AC15" s="315"/>
      <c r="AD15" s="315"/>
      <c r="AE15" s="319"/>
      <c r="AF15" s="307"/>
      <c r="AG15" s="320"/>
      <c r="AH15" s="321"/>
      <c r="AI15" s="321"/>
      <c r="AJ15" s="321"/>
      <c r="AK15" s="322"/>
      <c r="AL15" s="275"/>
      <c r="AM15" s="320"/>
      <c r="AN15" s="322"/>
      <c r="AO15" s="323"/>
      <c r="AP15" s="323"/>
      <c r="AQ15" s="323"/>
    </row>
    <row r="16" spans="1:43" ht="32.25" customHeight="1" thickBot="1">
      <c r="A16" s="324"/>
      <c r="B16" s="325"/>
      <c r="C16" s="325"/>
      <c r="D16" s="326"/>
      <c r="E16" s="427" t="s">
        <v>91</v>
      </c>
      <c r="F16" s="328"/>
      <c r="G16" s="328"/>
      <c r="H16" s="329"/>
      <c r="I16" s="422" t="s">
        <v>92</v>
      </c>
      <c r="J16" s="422" t="s">
        <v>93</v>
      </c>
      <c r="K16" s="422" t="s">
        <v>94</v>
      </c>
      <c r="L16" s="422" t="s">
        <v>95</v>
      </c>
      <c r="M16" s="422" t="s">
        <v>96</v>
      </c>
      <c r="N16" s="422" t="s">
        <v>97</v>
      </c>
      <c r="O16" s="428" t="s">
        <v>98</v>
      </c>
      <c r="P16" s="428" t="s">
        <v>99</v>
      </c>
      <c r="Q16" s="428" t="s">
        <v>100</v>
      </c>
      <c r="R16" s="422" t="s">
        <v>101</v>
      </c>
      <c r="S16" s="429" t="s">
        <v>102</v>
      </c>
      <c r="T16" s="422" t="s">
        <v>103</v>
      </c>
      <c r="U16" s="422" t="s">
        <v>104</v>
      </c>
      <c r="V16" s="422" t="s">
        <v>105</v>
      </c>
      <c r="W16" s="422" t="s">
        <v>106</v>
      </c>
      <c r="X16" s="422" t="s">
        <v>107</v>
      </c>
      <c r="Y16" s="430"/>
      <c r="Z16" s="429" t="s">
        <v>108</v>
      </c>
      <c r="AA16" s="422" t="s">
        <v>109</v>
      </c>
      <c r="AB16" s="422" t="s">
        <v>110</v>
      </c>
      <c r="AC16" s="422" t="s">
        <v>55</v>
      </c>
      <c r="AD16" s="431" t="s">
        <v>111</v>
      </c>
      <c r="AE16" s="319"/>
      <c r="AF16" s="334"/>
      <c r="AG16" s="335"/>
      <c r="AH16" s="336"/>
      <c r="AI16" s="336"/>
      <c r="AJ16" s="336"/>
      <c r="AK16" s="337"/>
      <c r="AL16" s="323"/>
      <c r="AM16" s="335"/>
      <c r="AN16" s="337"/>
      <c r="AO16" s="323"/>
      <c r="AP16" s="275"/>
      <c r="AQ16" s="323"/>
    </row>
    <row r="17" spans="1:43" ht="102" customHeight="1" thickBot="1">
      <c r="A17" s="324"/>
      <c r="B17" s="325"/>
      <c r="C17" s="325"/>
      <c r="D17" s="326"/>
      <c r="E17" s="345" t="s">
        <v>0</v>
      </c>
      <c r="F17" s="430" t="s">
        <v>1</v>
      </c>
      <c r="G17" s="432"/>
      <c r="H17" s="433" t="s">
        <v>112</v>
      </c>
      <c r="I17" s="341"/>
      <c r="J17" s="341"/>
      <c r="K17" s="341"/>
      <c r="L17" s="341"/>
      <c r="M17" s="341"/>
      <c r="N17" s="341"/>
      <c r="O17" s="341"/>
      <c r="P17" s="341"/>
      <c r="Q17" s="341"/>
      <c r="R17" s="341"/>
      <c r="S17" s="341"/>
      <c r="T17" s="341"/>
      <c r="U17" s="341"/>
      <c r="V17" s="341"/>
      <c r="W17" s="341"/>
      <c r="X17" s="341"/>
      <c r="Y17" s="346"/>
      <c r="Z17" s="341"/>
      <c r="AA17" s="341"/>
      <c r="AB17" s="341"/>
      <c r="AC17" s="341"/>
      <c r="AD17" s="434" t="s">
        <v>113</v>
      </c>
      <c r="AE17" s="435" t="s">
        <v>114</v>
      </c>
      <c r="AF17" s="334"/>
      <c r="AG17" s="345" t="s">
        <v>115</v>
      </c>
      <c r="AH17" s="346" t="s">
        <v>116</v>
      </c>
      <c r="AI17" s="346" t="s">
        <v>117</v>
      </c>
      <c r="AJ17" s="346" t="s">
        <v>118</v>
      </c>
      <c r="AK17" s="347" t="s">
        <v>119</v>
      </c>
      <c r="AL17" s="323"/>
      <c r="AM17" s="345" t="s">
        <v>120</v>
      </c>
      <c r="AN17" s="347" t="s">
        <v>121</v>
      </c>
      <c r="AO17" s="323"/>
      <c r="AP17" s="275"/>
      <c r="AQ17" s="323"/>
    </row>
    <row r="18" spans="1:43" ht="51" customHeight="1">
      <c r="A18" s="436">
        <v>1</v>
      </c>
      <c r="B18" s="437" t="s">
        <v>255</v>
      </c>
      <c r="C18" s="437" t="s">
        <v>256</v>
      </c>
      <c r="D18" s="438" t="s">
        <v>257</v>
      </c>
      <c r="E18" s="439" t="s">
        <v>6</v>
      </c>
      <c r="F18" s="440" t="s">
        <v>7</v>
      </c>
      <c r="G18" s="441" t="str">
        <f>+CONCATENATE(E18," - ",F18)</f>
        <v>MUY BAJA - MODERADO</v>
      </c>
      <c r="H18" s="442" t="str">
        <f>+VLOOKUP(G18,[2]Datos!D3:E17,2,FALSE)</f>
        <v>MODERADO</v>
      </c>
      <c r="I18" s="356" t="s">
        <v>258</v>
      </c>
      <c r="J18" s="356" t="s">
        <v>259</v>
      </c>
      <c r="K18" s="356" t="s">
        <v>260</v>
      </c>
      <c r="L18" s="356" t="s">
        <v>261</v>
      </c>
      <c r="M18" s="356" t="s">
        <v>262</v>
      </c>
      <c r="N18" s="356" t="s">
        <v>263</v>
      </c>
      <c r="O18" s="443" t="s">
        <v>3</v>
      </c>
      <c r="P18" s="444" t="s">
        <v>4</v>
      </c>
      <c r="Q18" s="445">
        <f>IF(P18="ASIGNADO",15,IF(P18="NO ASIGNADO",0,"0"))</f>
        <v>15</v>
      </c>
      <c r="R18" s="446">
        <f>SUM(Q18:Q24)</f>
        <v>100</v>
      </c>
      <c r="S18" s="447" t="s">
        <v>131</v>
      </c>
      <c r="T18" s="448">
        <f>IF(T21="DÉBIL",0,IF(T21="MODERADO",50,IF(T21="FUERTE",100,"")))</f>
        <v>100</v>
      </c>
      <c r="U18" s="449" t="str">
        <f>IF(AND(R21="FUERTE",S18="FUERTE (SIEMPRE SE EJECUTA)"),"NO","SÍ")</f>
        <v>NO</v>
      </c>
      <c r="V18" s="450" t="str">
        <f t="array" ref="V18">_xlfn.IFS(AVERAGE(T18,T25,T32,T39,T46,T53)=100,"FUERTE",AVERAGE(T18,T25,T32,T39,T46,T53)&lt;50,"DÉBIL",AVERAGE(T18,T25,T32,T39,T46,T53)&gt;=50,"MODERADO")</f>
        <v>FUERTE</v>
      </c>
      <c r="W18" s="451" t="s">
        <v>62</v>
      </c>
      <c r="X18" s="450" t="str">
        <f>IF(AND(E18="MUY BAJA",W21=2),"MUY BAJA",IF(AND(E18="BAJA",W21=2),"MUY BAJA",IF(AND(E18="MEDIA",W21=2),"MUY BAJA",IF(AND(E18="ALTA",W21=2),"BAJA",IF(AND(E18="MUY ALTA",W21=2),"MEDIA",IF(AND(E18="MUY BAJA",W21=1),"MUY BAJA",IF(AND(E18="BAJA",W21=1),"MUY BAJA",IF(AND(E18="MEDIA",W21=1),"BAJA",IF(AND(E18="ALTA",W21=1),"MEDIA",IF(AND(E18="MUY ALTA",W21=1),"ALTA",E18))))))))))</f>
        <v>MUY BAJA</v>
      </c>
      <c r="Y18" s="441" t="str">
        <f>+CONCATENATE(X18," - ",F18)</f>
        <v>MUY BAJA - MODERADO</v>
      </c>
      <c r="Z18" s="442" t="str">
        <f>+VLOOKUP(Y18,[2]Datos!$D$3:$E$17,2,FALSE)</f>
        <v>MODERADO</v>
      </c>
      <c r="AA18" s="440" t="s">
        <v>45</v>
      </c>
      <c r="AB18" s="351" t="s">
        <v>264</v>
      </c>
      <c r="AC18" s="452"/>
      <c r="AD18" s="368" t="s">
        <v>265</v>
      </c>
      <c r="AE18" s="369" t="s">
        <v>134</v>
      </c>
      <c r="AF18" s="370"/>
      <c r="AG18" s="371">
        <v>45785</v>
      </c>
      <c r="AH18" s="372" t="s">
        <v>266</v>
      </c>
      <c r="AI18" s="372" t="s">
        <v>267</v>
      </c>
      <c r="AJ18" s="372" t="s">
        <v>268</v>
      </c>
      <c r="AK18" s="373" t="s">
        <v>269</v>
      </c>
      <c r="AL18" s="275"/>
      <c r="AM18" s="453" t="s">
        <v>270</v>
      </c>
      <c r="AN18" s="375" t="s">
        <v>271</v>
      </c>
      <c r="AO18" s="275"/>
      <c r="AP18" s="275"/>
      <c r="AQ18" s="275"/>
    </row>
    <row r="19" spans="1:43" ht="62.25" customHeight="1">
      <c r="A19" s="376"/>
      <c r="B19" s="377"/>
      <c r="C19" s="377"/>
      <c r="D19" s="379"/>
      <c r="E19" s="376"/>
      <c r="F19" s="377"/>
      <c r="G19" s="377"/>
      <c r="H19" s="377"/>
      <c r="I19" s="377"/>
      <c r="J19" s="377"/>
      <c r="K19" s="377"/>
      <c r="L19" s="377"/>
      <c r="M19" s="377"/>
      <c r="N19" s="377"/>
      <c r="O19" s="454" t="s">
        <v>9</v>
      </c>
      <c r="P19" s="455" t="s">
        <v>10</v>
      </c>
      <c r="Q19" s="456">
        <f>IF(P19="ADECUADO",15,IF(P19="INADECUADO",0,"0"))</f>
        <v>15</v>
      </c>
      <c r="R19" s="383"/>
      <c r="S19" s="377"/>
      <c r="T19" s="377"/>
      <c r="U19" s="377"/>
      <c r="V19" s="457"/>
      <c r="W19" s="385"/>
      <c r="X19" s="377"/>
      <c r="Y19" s="377"/>
      <c r="Z19" s="377"/>
      <c r="AA19" s="377"/>
      <c r="AB19" s="379"/>
      <c r="AC19" s="277"/>
      <c r="AD19" s="377"/>
      <c r="AE19" s="379"/>
      <c r="AF19" s="370"/>
      <c r="AG19" s="376"/>
      <c r="AH19" s="377"/>
      <c r="AI19" s="377"/>
      <c r="AJ19" s="377"/>
      <c r="AK19" s="379"/>
      <c r="AL19" s="275"/>
      <c r="AM19" s="458"/>
      <c r="AN19" s="379"/>
      <c r="AO19" s="275"/>
      <c r="AP19" s="275"/>
      <c r="AQ19" s="275"/>
    </row>
    <row r="20" spans="1:43" ht="75.75" customHeight="1">
      <c r="A20" s="376"/>
      <c r="B20" s="377"/>
      <c r="C20" s="377"/>
      <c r="D20" s="379"/>
      <c r="E20" s="376"/>
      <c r="F20" s="377"/>
      <c r="G20" s="377"/>
      <c r="H20" s="377"/>
      <c r="I20" s="377"/>
      <c r="J20" s="377"/>
      <c r="K20" s="377"/>
      <c r="L20" s="377"/>
      <c r="M20" s="377"/>
      <c r="N20" s="377"/>
      <c r="O20" s="459" t="s">
        <v>16</v>
      </c>
      <c r="P20" s="455" t="s">
        <v>17</v>
      </c>
      <c r="Q20" s="456">
        <f>IF(P20="OPORTUNA",15,IF(P20="INOPORTUNA",0,"0"))</f>
        <v>15</v>
      </c>
      <c r="R20" s="383"/>
      <c r="S20" s="377"/>
      <c r="T20" s="385"/>
      <c r="U20" s="377"/>
      <c r="V20" s="457"/>
      <c r="W20" s="460" t="s">
        <v>138</v>
      </c>
      <c r="X20" s="377"/>
      <c r="Y20" s="377"/>
      <c r="Z20" s="377"/>
      <c r="AA20" s="377"/>
      <c r="AB20" s="379"/>
      <c r="AC20" s="277"/>
      <c r="AD20" s="377"/>
      <c r="AE20" s="379"/>
      <c r="AF20" s="370"/>
      <c r="AG20" s="376"/>
      <c r="AH20" s="377"/>
      <c r="AI20" s="377"/>
      <c r="AJ20" s="377"/>
      <c r="AK20" s="379"/>
      <c r="AL20" s="275"/>
      <c r="AM20" s="458"/>
      <c r="AN20" s="379"/>
      <c r="AO20" s="275"/>
      <c r="AP20" s="275"/>
      <c r="AQ20" s="275"/>
    </row>
    <row r="21" spans="1:43" ht="90.75" customHeight="1">
      <c r="A21" s="376"/>
      <c r="B21" s="377"/>
      <c r="C21" s="377"/>
      <c r="D21" s="379"/>
      <c r="E21" s="376"/>
      <c r="F21" s="377"/>
      <c r="G21" s="377"/>
      <c r="H21" s="377"/>
      <c r="I21" s="377"/>
      <c r="J21" s="377"/>
      <c r="K21" s="377"/>
      <c r="L21" s="377"/>
      <c r="M21" s="377"/>
      <c r="N21" s="377"/>
      <c r="O21" s="454" t="s">
        <v>23</v>
      </c>
      <c r="P21" s="455" t="s">
        <v>24</v>
      </c>
      <c r="Q21" s="456">
        <f>IF(P21="PREVENIR",15,IF(P21="DETECTAR",10,IF(P21="NO ES UN CONTROL",0,"0")))</f>
        <v>15</v>
      </c>
      <c r="R21" s="461" t="str">
        <f>IF(R18&lt;86,"DÉBIL",IF(R18&lt;96,"MODERADO",IF(R18&lt;101,"FUERTE","")))</f>
        <v>FUERTE</v>
      </c>
      <c r="S21" s="377"/>
      <c r="T21" s="462" t="str">
        <f>IF(AND(R21="FUERTE",S18="FUERTE (SIEMPRE SE EJECUTA)"),"FUERTE",IF(OR(R21="DÉBIL",S18="DÉBIL (NO SE EJECUTA)"),"DÉBIL",IF(OR(R21="MODERADO",S18="MODERADO (ALGUNAS VECES)"),"MODERADO")))</f>
        <v>FUERTE</v>
      </c>
      <c r="U21" s="377"/>
      <c r="V21" s="457"/>
      <c r="W21" s="463">
        <f>IF(AND($V$18="FUERTE",$W$18="DIRECTAMENTE"),2,IF(AND($V$18="FUERTE",$W$18="DIRECTAMENTE"),2,IF(AND($V$18="FUERTE",$W$18="DIRECTAMENTE"),2,IF(AND($V$18="FUERTE",$W$18="NO DISMINUYE"),0,IF(AND($V$18="MODERADO",$W$18="DIRECTAMENTE"),1,IF(AND($V$18="MODERADO",$W$18="DIRECTAMENTE"),1,IF(AND($V$18="MODERADO",$W$18="DIRECTAMENTE"),1,IF(AND($V$18="MODERADO",$W$18="NO DISMINUYE"),0,"N/A"))))))))</f>
        <v>2</v>
      </c>
      <c r="X21" s="377"/>
      <c r="Y21" s="377"/>
      <c r="Z21" s="377"/>
      <c r="AA21" s="377"/>
      <c r="AB21" s="379"/>
      <c r="AC21" s="277"/>
      <c r="AD21" s="377"/>
      <c r="AE21" s="391" t="s">
        <v>139</v>
      </c>
      <c r="AF21" s="392"/>
      <c r="AG21" s="376"/>
      <c r="AH21" s="377"/>
      <c r="AI21" s="377"/>
      <c r="AJ21" s="377"/>
      <c r="AK21" s="379"/>
      <c r="AL21" s="275"/>
      <c r="AM21" s="458"/>
      <c r="AN21" s="379"/>
      <c r="AO21" s="275"/>
      <c r="AP21" s="275"/>
      <c r="AQ21" s="275"/>
    </row>
    <row r="22" spans="1:43" ht="111" customHeight="1">
      <c r="A22" s="376"/>
      <c r="B22" s="377"/>
      <c r="C22" s="377"/>
      <c r="D22" s="379"/>
      <c r="E22" s="376"/>
      <c r="F22" s="377"/>
      <c r="G22" s="377"/>
      <c r="H22" s="377"/>
      <c r="I22" s="377"/>
      <c r="J22" s="377"/>
      <c r="K22" s="377"/>
      <c r="L22" s="377"/>
      <c r="M22" s="377"/>
      <c r="N22" s="377"/>
      <c r="O22" s="454" t="s">
        <v>29</v>
      </c>
      <c r="P22" s="455" t="s">
        <v>30</v>
      </c>
      <c r="Q22" s="456">
        <f>IF(P22="CONFIABLE",15,IF(P22="NO CONFIABLE",0,"0"))</f>
        <v>15</v>
      </c>
      <c r="R22" s="383"/>
      <c r="S22" s="377"/>
      <c r="T22" s="377"/>
      <c r="U22" s="377"/>
      <c r="V22" s="457"/>
      <c r="W22" s="377"/>
      <c r="X22" s="377"/>
      <c r="Y22" s="377"/>
      <c r="Z22" s="377"/>
      <c r="AA22" s="377"/>
      <c r="AB22" s="379"/>
      <c r="AC22" s="277"/>
      <c r="AD22" s="377"/>
      <c r="AE22" s="393"/>
      <c r="AF22" s="392"/>
      <c r="AG22" s="376"/>
      <c r="AH22" s="377"/>
      <c r="AI22" s="377"/>
      <c r="AJ22" s="377"/>
      <c r="AK22" s="379"/>
      <c r="AL22" s="275"/>
      <c r="AM22" s="458"/>
      <c r="AN22" s="379"/>
      <c r="AO22" s="275"/>
      <c r="AP22" s="275"/>
      <c r="AQ22" s="275"/>
    </row>
    <row r="23" spans="1:43" ht="84" customHeight="1">
      <c r="A23" s="376"/>
      <c r="B23" s="377"/>
      <c r="C23" s="377"/>
      <c r="D23" s="379"/>
      <c r="E23" s="376"/>
      <c r="F23" s="377"/>
      <c r="G23" s="377"/>
      <c r="H23" s="377"/>
      <c r="I23" s="377"/>
      <c r="J23" s="377"/>
      <c r="K23" s="377"/>
      <c r="L23" s="377"/>
      <c r="M23" s="377"/>
      <c r="N23" s="377"/>
      <c r="O23" s="454" t="s">
        <v>34</v>
      </c>
      <c r="P23" s="455" t="s">
        <v>35</v>
      </c>
      <c r="Q23" s="456">
        <f>IF(P23="SE INVESTIGAN Y SE RESUELVEN OPORTUNAMENTE",15,IF(P23="NO SE INVESTIGAN Y SE RESUELVEN OPORTUNAMENTE",0,"0"))</f>
        <v>15</v>
      </c>
      <c r="R23" s="383"/>
      <c r="S23" s="377"/>
      <c r="T23" s="377"/>
      <c r="U23" s="377"/>
      <c r="V23" s="457"/>
      <c r="W23" s="377"/>
      <c r="X23" s="377"/>
      <c r="Y23" s="377"/>
      <c r="Z23" s="377"/>
      <c r="AA23" s="377"/>
      <c r="AB23" s="379"/>
      <c r="AC23" s="277"/>
      <c r="AD23" s="377"/>
      <c r="AE23" s="369" t="s">
        <v>272</v>
      </c>
      <c r="AF23" s="370"/>
      <c r="AG23" s="376"/>
      <c r="AH23" s="377"/>
      <c r="AI23" s="377"/>
      <c r="AJ23" s="377"/>
      <c r="AK23" s="379"/>
      <c r="AL23" s="275"/>
      <c r="AM23" s="458"/>
      <c r="AN23" s="379"/>
      <c r="AO23" s="275"/>
      <c r="AP23" s="275"/>
      <c r="AQ23" s="275"/>
    </row>
    <row r="24" spans="1:43" ht="80.25" customHeight="1" thickBot="1">
      <c r="A24" s="376"/>
      <c r="B24" s="377"/>
      <c r="C24" s="377"/>
      <c r="D24" s="379"/>
      <c r="E24" s="376"/>
      <c r="F24" s="377"/>
      <c r="G24" s="377"/>
      <c r="H24" s="377"/>
      <c r="I24" s="385"/>
      <c r="J24" s="385"/>
      <c r="K24" s="385"/>
      <c r="L24" s="385"/>
      <c r="M24" s="385"/>
      <c r="N24" s="385"/>
      <c r="O24" s="464" t="s">
        <v>38</v>
      </c>
      <c r="P24" s="465" t="s">
        <v>39</v>
      </c>
      <c r="Q24" s="466">
        <f>IF(P24="COMPLETA",10,IF(P24="INCOMPLETA",5,IF(P24="NO EXISTE",0,"0")))</f>
        <v>10</v>
      </c>
      <c r="R24" s="397"/>
      <c r="S24" s="398"/>
      <c r="T24" s="398"/>
      <c r="U24" s="398"/>
      <c r="V24" s="457"/>
      <c r="W24" s="377"/>
      <c r="X24" s="377"/>
      <c r="Y24" s="377"/>
      <c r="Z24" s="377"/>
      <c r="AA24" s="377"/>
      <c r="AB24" s="379"/>
      <c r="AC24" s="277"/>
      <c r="AD24" s="398"/>
      <c r="AE24" s="399"/>
      <c r="AF24" s="370"/>
      <c r="AG24" s="400"/>
      <c r="AH24" s="398"/>
      <c r="AI24" s="398"/>
      <c r="AJ24" s="398"/>
      <c r="AK24" s="399"/>
      <c r="AL24" s="275"/>
      <c r="AM24" s="467"/>
      <c r="AN24" s="393"/>
      <c r="AO24" s="275"/>
      <c r="AP24" s="275"/>
      <c r="AQ24" s="275"/>
    </row>
    <row r="25" spans="1:43" ht="38.25" customHeight="1">
      <c r="A25" s="376"/>
      <c r="B25" s="377"/>
      <c r="C25" s="377"/>
      <c r="D25" s="379"/>
      <c r="E25" s="376"/>
      <c r="F25" s="377"/>
      <c r="G25" s="377"/>
      <c r="H25" s="377"/>
      <c r="I25" s="356" t="s">
        <v>273</v>
      </c>
      <c r="J25" s="356" t="s">
        <v>274</v>
      </c>
      <c r="K25" s="356" t="s">
        <v>275</v>
      </c>
      <c r="L25" s="356" t="s">
        <v>276</v>
      </c>
      <c r="M25" s="356" t="s">
        <v>277</v>
      </c>
      <c r="N25" s="356" t="s">
        <v>278</v>
      </c>
      <c r="O25" s="443" t="s">
        <v>3</v>
      </c>
      <c r="P25" s="444" t="s">
        <v>4</v>
      </c>
      <c r="Q25" s="445">
        <f>IF(P25="ASIGNADO",15,IF(P25="NO ASIGNADO",0,"0"))</f>
        <v>15</v>
      </c>
      <c r="R25" s="468">
        <f>SUM(Q25:Q31)</f>
        <v>100</v>
      </c>
      <c r="S25" s="469" t="s">
        <v>131</v>
      </c>
      <c r="T25" s="448">
        <f>IF(T28="DÉBIL",0,IF(T28="MODERADO",50,IF(T28="FUERTE",100,"")))</f>
        <v>100</v>
      </c>
      <c r="U25" s="449" t="str">
        <f>IF(AND(R28="FUERTE",S25="FUERTE (SIEMPRE SE EJECUTA)"),"NO","SÍ")</f>
        <v>NO</v>
      </c>
      <c r="V25" s="457"/>
      <c r="W25" s="377"/>
      <c r="X25" s="377"/>
      <c r="Y25" s="377"/>
      <c r="Z25" s="377"/>
      <c r="AA25" s="377"/>
      <c r="AB25" s="379"/>
      <c r="AC25" s="277"/>
      <c r="AD25" s="470"/>
      <c r="AE25" s="471"/>
      <c r="AF25" s="370"/>
      <c r="AG25" s="408">
        <v>45785</v>
      </c>
      <c r="AH25" s="409" t="s">
        <v>279</v>
      </c>
      <c r="AI25" s="409" t="s">
        <v>280</v>
      </c>
      <c r="AJ25" s="409" t="s">
        <v>268</v>
      </c>
      <c r="AK25" s="373" t="s">
        <v>281</v>
      </c>
      <c r="AL25" s="275"/>
      <c r="AM25" s="472" t="s">
        <v>282</v>
      </c>
      <c r="AN25" s="375" t="s">
        <v>283</v>
      </c>
      <c r="AO25" s="275"/>
      <c r="AP25" s="275"/>
      <c r="AQ25" s="275"/>
    </row>
    <row r="26" spans="1:43" ht="55.5" customHeight="1">
      <c r="A26" s="376"/>
      <c r="B26" s="377"/>
      <c r="C26" s="377"/>
      <c r="D26" s="379"/>
      <c r="E26" s="376"/>
      <c r="F26" s="377"/>
      <c r="G26" s="377"/>
      <c r="H26" s="377"/>
      <c r="I26" s="377"/>
      <c r="J26" s="377"/>
      <c r="K26" s="377"/>
      <c r="L26" s="377"/>
      <c r="M26" s="377"/>
      <c r="N26" s="377"/>
      <c r="O26" s="454" t="s">
        <v>9</v>
      </c>
      <c r="P26" s="455" t="s">
        <v>141</v>
      </c>
      <c r="Q26" s="456">
        <f>IF(P26="ADECUADO",15,IF(P26="INADECUADO",0,"0"))</f>
        <v>15</v>
      </c>
      <c r="R26" s="383"/>
      <c r="S26" s="377"/>
      <c r="T26" s="377"/>
      <c r="U26" s="377"/>
      <c r="V26" s="457"/>
      <c r="W26" s="377"/>
      <c r="X26" s="377"/>
      <c r="Y26" s="377"/>
      <c r="Z26" s="377"/>
      <c r="AA26" s="377"/>
      <c r="AB26" s="379"/>
      <c r="AC26" s="277"/>
      <c r="AD26" s="376"/>
      <c r="AE26" s="379"/>
      <c r="AF26" s="370"/>
      <c r="AG26" s="376"/>
      <c r="AH26" s="377"/>
      <c r="AI26" s="377"/>
      <c r="AJ26" s="377"/>
      <c r="AK26" s="379"/>
      <c r="AL26" s="275"/>
      <c r="AM26" s="472"/>
      <c r="AN26" s="379"/>
      <c r="AO26" s="275"/>
      <c r="AP26" s="275"/>
      <c r="AQ26" s="275"/>
    </row>
    <row r="27" spans="1:43" ht="85.5" customHeight="1">
      <c r="A27" s="376"/>
      <c r="B27" s="377"/>
      <c r="C27" s="377"/>
      <c r="D27" s="379"/>
      <c r="E27" s="376"/>
      <c r="F27" s="377"/>
      <c r="G27" s="377"/>
      <c r="H27" s="377"/>
      <c r="I27" s="377"/>
      <c r="J27" s="377"/>
      <c r="K27" s="377"/>
      <c r="L27" s="377"/>
      <c r="M27" s="377"/>
      <c r="N27" s="377"/>
      <c r="O27" s="459" t="s">
        <v>16</v>
      </c>
      <c r="P27" s="455" t="s">
        <v>17</v>
      </c>
      <c r="Q27" s="456">
        <f>IF(P27="OPORTUNA",15,IF(P27="INOPORTUNA",0,"0"))</f>
        <v>15</v>
      </c>
      <c r="R27" s="406"/>
      <c r="S27" s="377"/>
      <c r="T27" s="385"/>
      <c r="U27" s="377"/>
      <c r="V27" s="457"/>
      <c r="W27" s="377"/>
      <c r="X27" s="377"/>
      <c r="Y27" s="377"/>
      <c r="Z27" s="377"/>
      <c r="AA27" s="377"/>
      <c r="AB27" s="379"/>
      <c r="AC27" s="277"/>
      <c r="AD27" s="376"/>
      <c r="AE27" s="393"/>
      <c r="AF27" s="370"/>
      <c r="AG27" s="376"/>
      <c r="AH27" s="377"/>
      <c r="AI27" s="377"/>
      <c r="AJ27" s="377"/>
      <c r="AK27" s="379"/>
      <c r="AL27" s="275"/>
      <c r="AM27" s="472"/>
      <c r="AN27" s="379"/>
      <c r="AO27" s="275"/>
      <c r="AP27" s="275"/>
      <c r="AQ27" s="275"/>
    </row>
    <row r="28" spans="1:43" ht="96.75" customHeight="1">
      <c r="A28" s="376"/>
      <c r="B28" s="377"/>
      <c r="C28" s="377"/>
      <c r="D28" s="379"/>
      <c r="E28" s="376"/>
      <c r="F28" s="377"/>
      <c r="G28" s="377"/>
      <c r="H28" s="377"/>
      <c r="I28" s="377"/>
      <c r="J28" s="377"/>
      <c r="K28" s="377"/>
      <c r="L28" s="377"/>
      <c r="M28" s="377"/>
      <c r="N28" s="377"/>
      <c r="O28" s="454" t="s">
        <v>23</v>
      </c>
      <c r="P28" s="455" t="s">
        <v>24</v>
      </c>
      <c r="Q28" s="456">
        <f>IF(P28="PREVENIR",15,IF(P28="DETECTAR",10,IF(P28="NO ES UN CONTROL",0,"0")))</f>
        <v>15</v>
      </c>
      <c r="R28" s="461" t="str">
        <f>IF(R25&lt;86,"DÉBIL",IF(R25&lt;96,"MODERADO",IF(R25&lt;101,"FUERTE","")))</f>
        <v>FUERTE</v>
      </c>
      <c r="S28" s="377"/>
      <c r="T28" s="462" t="str">
        <f>IF(AND(R28="FUERTE",S25="FUERTE (SIEMPRE SE EJECUTA)"),"FUERTE",IF(OR(R28="DÉBIL",S25="DÉBIL (NO SE EJECUTA)"),"DÉBIL",IF(OR(R28="MODERADO",S25="MODERADO (ALGUNAS VECES)"),"MODERADO")))</f>
        <v>FUERTE</v>
      </c>
      <c r="U28" s="377"/>
      <c r="V28" s="457"/>
      <c r="W28" s="377"/>
      <c r="X28" s="377"/>
      <c r="Y28" s="377"/>
      <c r="Z28" s="377"/>
      <c r="AA28" s="377"/>
      <c r="AB28" s="379"/>
      <c r="AC28" s="277"/>
      <c r="AD28" s="376"/>
      <c r="AE28" s="473" t="s">
        <v>139</v>
      </c>
      <c r="AF28" s="392"/>
      <c r="AG28" s="376"/>
      <c r="AH28" s="377"/>
      <c r="AI28" s="377"/>
      <c r="AJ28" s="377"/>
      <c r="AK28" s="379"/>
      <c r="AL28" s="275"/>
      <c r="AM28" s="472"/>
      <c r="AN28" s="379"/>
      <c r="AO28" s="275"/>
      <c r="AP28" s="275"/>
      <c r="AQ28" s="275"/>
    </row>
    <row r="29" spans="1:43" ht="69.75" customHeight="1">
      <c r="A29" s="376"/>
      <c r="B29" s="377"/>
      <c r="C29" s="377"/>
      <c r="D29" s="379"/>
      <c r="E29" s="376"/>
      <c r="F29" s="377"/>
      <c r="G29" s="377"/>
      <c r="H29" s="377"/>
      <c r="I29" s="377"/>
      <c r="J29" s="377"/>
      <c r="K29" s="377"/>
      <c r="L29" s="377"/>
      <c r="M29" s="377"/>
      <c r="N29" s="377"/>
      <c r="O29" s="454" t="s">
        <v>29</v>
      </c>
      <c r="P29" s="455" t="s">
        <v>30</v>
      </c>
      <c r="Q29" s="456">
        <f>IF(P29="CONFIABLE",15,IF(P29="NO CONFIABLE",0,"0"))</f>
        <v>15</v>
      </c>
      <c r="R29" s="383"/>
      <c r="S29" s="377"/>
      <c r="T29" s="377"/>
      <c r="U29" s="377"/>
      <c r="V29" s="457"/>
      <c r="W29" s="377"/>
      <c r="X29" s="377"/>
      <c r="Y29" s="377"/>
      <c r="Z29" s="377"/>
      <c r="AA29" s="377"/>
      <c r="AB29" s="379"/>
      <c r="AC29" s="277"/>
      <c r="AD29" s="376"/>
      <c r="AE29" s="393"/>
      <c r="AF29" s="392"/>
      <c r="AG29" s="376"/>
      <c r="AH29" s="377"/>
      <c r="AI29" s="377"/>
      <c r="AJ29" s="377"/>
      <c r="AK29" s="379"/>
      <c r="AL29" s="275"/>
      <c r="AM29" s="472"/>
      <c r="AN29" s="379"/>
      <c r="AO29" s="275"/>
      <c r="AP29" s="275"/>
      <c r="AQ29" s="275"/>
    </row>
    <row r="30" spans="1:43" ht="86.25" customHeight="1">
      <c r="A30" s="376"/>
      <c r="B30" s="377"/>
      <c r="C30" s="377"/>
      <c r="D30" s="379"/>
      <c r="E30" s="376"/>
      <c r="F30" s="377"/>
      <c r="G30" s="377"/>
      <c r="H30" s="377"/>
      <c r="I30" s="377"/>
      <c r="J30" s="377"/>
      <c r="K30" s="377"/>
      <c r="L30" s="377"/>
      <c r="M30" s="377"/>
      <c r="N30" s="377"/>
      <c r="O30" s="454" t="s">
        <v>34</v>
      </c>
      <c r="P30" s="455" t="s">
        <v>35</v>
      </c>
      <c r="Q30" s="456">
        <f>IF(P30="SE INVESTIGAN Y SE RESUELVEN OPORTUNAMENTE",15,IF(P30="NO SE INVESTIGAN Y SE RESUELVEN OPORTUNAMENTE",0,"0"))</f>
        <v>15</v>
      </c>
      <c r="R30" s="383"/>
      <c r="S30" s="377"/>
      <c r="T30" s="377"/>
      <c r="U30" s="377"/>
      <c r="V30" s="457"/>
      <c r="W30" s="377"/>
      <c r="X30" s="377"/>
      <c r="Y30" s="377"/>
      <c r="Z30" s="377"/>
      <c r="AA30" s="377"/>
      <c r="AB30" s="379"/>
      <c r="AC30" s="277"/>
      <c r="AD30" s="376"/>
      <c r="AE30" s="474"/>
      <c r="AF30" s="370"/>
      <c r="AG30" s="376"/>
      <c r="AH30" s="377"/>
      <c r="AI30" s="377"/>
      <c r="AJ30" s="377"/>
      <c r="AK30" s="379"/>
      <c r="AL30" s="275"/>
      <c r="AM30" s="472"/>
      <c r="AN30" s="379"/>
      <c r="AO30" s="275"/>
      <c r="AP30" s="275"/>
      <c r="AQ30" s="275"/>
    </row>
    <row r="31" spans="1:43" ht="69.75" customHeight="1" thickBot="1">
      <c r="A31" s="376"/>
      <c r="B31" s="398"/>
      <c r="C31" s="398"/>
      <c r="D31" s="399"/>
      <c r="E31" s="376"/>
      <c r="F31" s="377"/>
      <c r="G31" s="377"/>
      <c r="H31" s="377"/>
      <c r="I31" s="385"/>
      <c r="J31" s="385"/>
      <c r="K31" s="385"/>
      <c r="L31" s="385"/>
      <c r="M31" s="385"/>
      <c r="N31" s="385"/>
      <c r="O31" s="464" t="s">
        <v>38</v>
      </c>
      <c r="P31" s="465" t="s">
        <v>142</v>
      </c>
      <c r="Q31" s="466">
        <f>IF(P31="COMPLETA",10,IF(P31="INCOMPLETA",5,IF(P31="NO EXISTE",0,"0")))</f>
        <v>10</v>
      </c>
      <c r="R31" s="397"/>
      <c r="S31" s="398"/>
      <c r="T31" s="398"/>
      <c r="U31" s="398"/>
      <c r="V31" s="457"/>
      <c r="W31" s="377"/>
      <c r="X31" s="377"/>
      <c r="Y31" s="377"/>
      <c r="Z31" s="377"/>
      <c r="AA31" s="377"/>
      <c r="AB31" s="379"/>
      <c r="AC31" s="277"/>
      <c r="AD31" s="400"/>
      <c r="AE31" s="399"/>
      <c r="AF31" s="370"/>
      <c r="AG31" s="400"/>
      <c r="AH31" s="398"/>
      <c r="AI31" s="398"/>
      <c r="AJ31" s="398"/>
      <c r="AK31" s="399"/>
      <c r="AL31" s="275"/>
      <c r="AM31" s="475"/>
      <c r="AN31" s="393"/>
      <c r="AO31" s="275"/>
      <c r="AP31" s="275"/>
      <c r="AQ31" s="275"/>
    </row>
    <row r="32" spans="1:43" ht="63.75" hidden="1" customHeight="1">
      <c r="A32" s="376"/>
      <c r="B32" s="476"/>
      <c r="C32" s="477"/>
      <c r="D32" s="478"/>
      <c r="E32" s="376"/>
      <c r="F32" s="377"/>
      <c r="G32" s="377"/>
      <c r="H32" s="377"/>
      <c r="I32" s="479"/>
      <c r="J32" s="479"/>
      <c r="K32" s="479"/>
      <c r="L32" s="479"/>
      <c r="M32" s="476"/>
      <c r="N32" s="476"/>
      <c r="O32" s="443" t="s">
        <v>3</v>
      </c>
      <c r="P32" s="444" t="s">
        <v>4</v>
      </c>
      <c r="Q32" s="445">
        <f>IF(P32="ASIGNADO",15,IF(P32="NO ASIGNADO",0,"0"))</f>
        <v>15</v>
      </c>
      <c r="R32" s="468">
        <f>SUM(Q32:Q38)</f>
        <v>100</v>
      </c>
      <c r="S32" s="469" t="s">
        <v>131</v>
      </c>
      <c r="T32" s="448">
        <f>IF(T35="DÉBIL",0,IF(T35="MODERADO",50,IF(T35="FUERTE",100,"")))</f>
        <v>100</v>
      </c>
      <c r="U32" s="449" t="str">
        <f>IF(AND(R35="FUERTE",S32="FUERTE (SIEMPRE SE EJECUTA)"),"NO","SÍ")</f>
        <v>NO</v>
      </c>
      <c r="V32" s="457"/>
      <c r="W32" s="377"/>
      <c r="X32" s="377"/>
      <c r="Y32" s="377"/>
      <c r="Z32" s="377"/>
      <c r="AA32" s="377"/>
      <c r="AB32" s="379"/>
      <c r="AC32" s="277"/>
      <c r="AD32" s="480"/>
      <c r="AE32" s="481"/>
      <c r="AF32" s="370"/>
      <c r="AG32" s="408"/>
      <c r="AH32" s="409"/>
      <c r="AI32" s="409"/>
      <c r="AJ32" s="409"/>
      <c r="AK32" s="410"/>
      <c r="AL32" s="275"/>
      <c r="AM32" s="405"/>
      <c r="AN32" s="375"/>
      <c r="AO32" s="275"/>
      <c r="AP32" s="275"/>
      <c r="AQ32" s="275"/>
    </row>
    <row r="33" spans="1:43" ht="63.75" hidden="1" customHeight="1">
      <c r="A33" s="376"/>
      <c r="B33" s="377"/>
      <c r="C33" s="377"/>
      <c r="D33" s="379"/>
      <c r="E33" s="376"/>
      <c r="F33" s="377"/>
      <c r="G33" s="377"/>
      <c r="H33" s="377"/>
      <c r="I33" s="482"/>
      <c r="J33" s="482"/>
      <c r="K33" s="482"/>
      <c r="L33" s="482"/>
      <c r="M33" s="377"/>
      <c r="N33" s="377"/>
      <c r="O33" s="454" t="s">
        <v>9</v>
      </c>
      <c r="P33" s="455" t="s">
        <v>141</v>
      </c>
      <c r="Q33" s="456">
        <f>IF(P33="ADECUADO",15,IF(P33="INADECUADO",0,"0"))</f>
        <v>15</v>
      </c>
      <c r="R33" s="383"/>
      <c r="S33" s="377"/>
      <c r="T33" s="377"/>
      <c r="U33" s="377"/>
      <c r="V33" s="457"/>
      <c r="W33" s="377"/>
      <c r="X33" s="377"/>
      <c r="Y33" s="377"/>
      <c r="Z33" s="377"/>
      <c r="AA33" s="377"/>
      <c r="AB33" s="379"/>
      <c r="AC33" s="277"/>
      <c r="AD33" s="376"/>
      <c r="AE33" s="379"/>
      <c r="AF33" s="370"/>
      <c r="AG33" s="376"/>
      <c r="AH33" s="377"/>
      <c r="AI33" s="377"/>
      <c r="AJ33" s="377"/>
      <c r="AK33" s="379"/>
      <c r="AL33" s="275"/>
      <c r="AM33" s="376"/>
      <c r="AN33" s="379"/>
      <c r="AO33" s="275"/>
      <c r="AP33" s="275"/>
      <c r="AQ33" s="275"/>
    </row>
    <row r="34" spans="1:43" ht="63.75" hidden="1" customHeight="1">
      <c r="A34" s="376"/>
      <c r="B34" s="377"/>
      <c r="C34" s="377"/>
      <c r="D34" s="379"/>
      <c r="E34" s="376"/>
      <c r="F34" s="377"/>
      <c r="G34" s="377"/>
      <c r="H34" s="377"/>
      <c r="I34" s="482"/>
      <c r="J34" s="482"/>
      <c r="K34" s="482"/>
      <c r="L34" s="482"/>
      <c r="M34" s="377"/>
      <c r="N34" s="377"/>
      <c r="O34" s="459" t="s">
        <v>16</v>
      </c>
      <c r="P34" s="455" t="s">
        <v>17</v>
      </c>
      <c r="Q34" s="456">
        <f>IF(P34="OPORTUNA",15,IF(P34="INOPORTUNA",0,"0"))</f>
        <v>15</v>
      </c>
      <c r="R34" s="406"/>
      <c r="S34" s="377"/>
      <c r="T34" s="385"/>
      <c r="U34" s="377"/>
      <c r="V34" s="457"/>
      <c r="W34" s="377"/>
      <c r="X34" s="377"/>
      <c r="Y34" s="377"/>
      <c r="Z34" s="377"/>
      <c r="AA34" s="377"/>
      <c r="AB34" s="379"/>
      <c r="AC34" s="277"/>
      <c r="AD34" s="376"/>
      <c r="AE34" s="393"/>
      <c r="AF34" s="370"/>
      <c r="AG34" s="376"/>
      <c r="AH34" s="377"/>
      <c r="AI34" s="377"/>
      <c r="AJ34" s="377"/>
      <c r="AK34" s="379"/>
      <c r="AL34" s="275"/>
      <c r="AM34" s="376"/>
      <c r="AN34" s="379"/>
      <c r="AO34" s="275"/>
      <c r="AP34" s="275"/>
      <c r="AQ34" s="275"/>
    </row>
    <row r="35" spans="1:43" ht="63.75" hidden="1" customHeight="1">
      <c r="A35" s="376"/>
      <c r="B35" s="377"/>
      <c r="C35" s="377"/>
      <c r="D35" s="379"/>
      <c r="E35" s="376"/>
      <c r="F35" s="377"/>
      <c r="G35" s="377"/>
      <c r="H35" s="377"/>
      <c r="I35" s="482"/>
      <c r="J35" s="482"/>
      <c r="K35" s="482"/>
      <c r="L35" s="482"/>
      <c r="M35" s="377"/>
      <c r="N35" s="377"/>
      <c r="O35" s="454" t="s">
        <v>23</v>
      </c>
      <c r="P35" s="455" t="s">
        <v>24</v>
      </c>
      <c r="Q35" s="456">
        <f>IF(P35="PREVENIR",15,IF(P35="DETECTAR",10,IF(P35="NO ES UN CONTROL",0,"0")))</f>
        <v>15</v>
      </c>
      <c r="R35" s="461" t="str">
        <f>IF(R32&lt;86,"DÉBIL",IF(R32&lt;96,"MODERADO",IF(R32&lt;101,"FUERTE","")))</f>
        <v>FUERTE</v>
      </c>
      <c r="S35" s="377"/>
      <c r="T35" s="462" t="str">
        <f>IF(AND(R35="FUERTE",S32="FUERTE (SIEMPRE SE EJECUTA)"),"FUERTE",IF(OR(R35="DÉBIL",S32="DÉBIL (NO SE EJECUTA)"),"DÉBIL",IF(OR(R35="MODERADO",S32="MODERADO (ALGUNAS VECES)"),"MODERADO")))</f>
        <v>FUERTE</v>
      </c>
      <c r="U35" s="377"/>
      <c r="V35" s="457"/>
      <c r="W35" s="377"/>
      <c r="X35" s="377"/>
      <c r="Y35" s="377"/>
      <c r="Z35" s="377"/>
      <c r="AA35" s="377"/>
      <c r="AB35" s="379"/>
      <c r="AC35" s="277"/>
      <c r="AD35" s="376"/>
      <c r="AE35" s="473" t="s">
        <v>139</v>
      </c>
      <c r="AF35" s="392"/>
      <c r="AG35" s="376"/>
      <c r="AH35" s="377"/>
      <c r="AI35" s="377"/>
      <c r="AJ35" s="377"/>
      <c r="AK35" s="379"/>
      <c r="AL35" s="275"/>
      <c r="AM35" s="376"/>
      <c r="AN35" s="379"/>
      <c r="AO35" s="275"/>
      <c r="AP35" s="275"/>
      <c r="AQ35" s="275"/>
    </row>
    <row r="36" spans="1:43" ht="63.75" hidden="1" customHeight="1">
      <c r="A36" s="376"/>
      <c r="B36" s="377"/>
      <c r="C36" s="377"/>
      <c r="D36" s="379"/>
      <c r="E36" s="376"/>
      <c r="F36" s="377"/>
      <c r="G36" s="377"/>
      <c r="H36" s="377"/>
      <c r="I36" s="482"/>
      <c r="J36" s="482"/>
      <c r="K36" s="482"/>
      <c r="L36" s="482"/>
      <c r="M36" s="377"/>
      <c r="N36" s="377"/>
      <c r="O36" s="454" t="s">
        <v>29</v>
      </c>
      <c r="P36" s="455" t="s">
        <v>30</v>
      </c>
      <c r="Q36" s="456">
        <f>IF(P36="CONFIABLE",15,IF(P36="NO CONFIABLE",0,"0"))</f>
        <v>15</v>
      </c>
      <c r="R36" s="383"/>
      <c r="S36" s="377"/>
      <c r="T36" s="377"/>
      <c r="U36" s="377"/>
      <c r="V36" s="457"/>
      <c r="W36" s="377"/>
      <c r="X36" s="377"/>
      <c r="Y36" s="377"/>
      <c r="Z36" s="377"/>
      <c r="AA36" s="377"/>
      <c r="AB36" s="379"/>
      <c r="AC36" s="277"/>
      <c r="AD36" s="376"/>
      <c r="AE36" s="393"/>
      <c r="AF36" s="392"/>
      <c r="AG36" s="376"/>
      <c r="AH36" s="377"/>
      <c r="AI36" s="377"/>
      <c r="AJ36" s="377"/>
      <c r="AK36" s="379"/>
      <c r="AL36" s="275"/>
      <c r="AM36" s="376"/>
      <c r="AN36" s="379"/>
      <c r="AO36" s="275"/>
      <c r="AP36" s="275"/>
      <c r="AQ36" s="275"/>
    </row>
    <row r="37" spans="1:43" ht="63.75" hidden="1" customHeight="1">
      <c r="A37" s="376"/>
      <c r="B37" s="377"/>
      <c r="C37" s="377"/>
      <c r="D37" s="379"/>
      <c r="E37" s="376"/>
      <c r="F37" s="377"/>
      <c r="G37" s="377"/>
      <c r="H37" s="377"/>
      <c r="I37" s="482"/>
      <c r="J37" s="482"/>
      <c r="K37" s="482"/>
      <c r="L37" s="482"/>
      <c r="M37" s="377"/>
      <c r="N37" s="377"/>
      <c r="O37" s="454" t="s">
        <v>34</v>
      </c>
      <c r="P37" s="455" t="s">
        <v>35</v>
      </c>
      <c r="Q37" s="456">
        <f>IF(P37="SE INVESTIGAN Y SE RESUELVEN OPORTUNAMENTE",15,IF(P37="NO SE INVESTIGAN Y SE RESUELVEN OPORTUNAMENTE",0,"0"))</f>
        <v>15</v>
      </c>
      <c r="R37" s="383"/>
      <c r="S37" s="377"/>
      <c r="T37" s="377"/>
      <c r="U37" s="377"/>
      <c r="V37" s="457"/>
      <c r="W37" s="377"/>
      <c r="X37" s="377"/>
      <c r="Y37" s="377"/>
      <c r="Z37" s="377"/>
      <c r="AA37" s="377"/>
      <c r="AB37" s="379"/>
      <c r="AC37" s="277"/>
      <c r="AD37" s="376"/>
      <c r="AE37" s="474"/>
      <c r="AF37" s="370"/>
      <c r="AG37" s="376"/>
      <c r="AH37" s="377"/>
      <c r="AI37" s="377"/>
      <c r="AJ37" s="377"/>
      <c r="AK37" s="379"/>
      <c r="AL37" s="275"/>
      <c r="AM37" s="376"/>
      <c r="AN37" s="379"/>
      <c r="AO37" s="275"/>
      <c r="AP37" s="275"/>
      <c r="AQ37" s="275"/>
    </row>
    <row r="38" spans="1:43" ht="63.75" hidden="1" customHeight="1">
      <c r="A38" s="376"/>
      <c r="B38" s="398"/>
      <c r="C38" s="398"/>
      <c r="D38" s="399"/>
      <c r="E38" s="376"/>
      <c r="F38" s="377"/>
      <c r="G38" s="377"/>
      <c r="H38" s="377"/>
      <c r="I38" s="483"/>
      <c r="J38" s="483"/>
      <c r="K38" s="483"/>
      <c r="L38" s="483"/>
      <c r="M38" s="385"/>
      <c r="N38" s="385"/>
      <c r="O38" s="464" t="s">
        <v>38</v>
      </c>
      <c r="P38" s="465" t="s">
        <v>142</v>
      </c>
      <c r="Q38" s="466">
        <f>IF(P38="COMPLETA",10,IF(P38="INCOMPLETA",5,IF(P38="NO EXISTE",0,"0")))</f>
        <v>10</v>
      </c>
      <c r="R38" s="397"/>
      <c r="S38" s="398"/>
      <c r="T38" s="398"/>
      <c r="U38" s="398"/>
      <c r="V38" s="457"/>
      <c r="W38" s="377"/>
      <c r="X38" s="377"/>
      <c r="Y38" s="377"/>
      <c r="Z38" s="377"/>
      <c r="AA38" s="377"/>
      <c r="AB38" s="379"/>
      <c r="AC38" s="277"/>
      <c r="AD38" s="400"/>
      <c r="AE38" s="399"/>
      <c r="AF38" s="370"/>
      <c r="AG38" s="400"/>
      <c r="AH38" s="398"/>
      <c r="AI38" s="398"/>
      <c r="AJ38" s="398"/>
      <c r="AK38" s="399"/>
      <c r="AL38" s="275"/>
      <c r="AM38" s="400"/>
      <c r="AN38" s="393"/>
      <c r="AO38" s="275"/>
      <c r="AP38" s="275"/>
      <c r="AQ38" s="275"/>
    </row>
    <row r="39" spans="1:43" ht="63.75" hidden="1" customHeight="1">
      <c r="A39" s="376"/>
      <c r="B39" s="476"/>
      <c r="C39" s="477"/>
      <c r="D39" s="478"/>
      <c r="E39" s="376"/>
      <c r="F39" s="377"/>
      <c r="G39" s="377"/>
      <c r="H39" s="377"/>
      <c r="I39" s="484"/>
      <c r="J39" s="485"/>
      <c r="K39" s="485"/>
      <c r="L39" s="485"/>
      <c r="M39" s="476"/>
      <c r="N39" s="476"/>
      <c r="O39" s="443" t="s">
        <v>3</v>
      </c>
      <c r="P39" s="444" t="s">
        <v>4</v>
      </c>
      <c r="Q39" s="445">
        <f>IF(P39="ASIGNADO",15,IF(P39="NO ASIGNADO",0,"0"))</f>
        <v>15</v>
      </c>
      <c r="R39" s="468">
        <f>SUM(Q39:Q45)</f>
        <v>100</v>
      </c>
      <c r="S39" s="469" t="s">
        <v>131</v>
      </c>
      <c r="T39" s="448">
        <f>IF(T42="DÉBIL",0,IF(T42="MODERADO",50,IF(T42="FUERTE",100,"")))</f>
        <v>100</v>
      </c>
      <c r="U39" s="449" t="str">
        <f>IF(AND(R42="FUERTE",S39="FUERTE (SIEMPRE SE EJECUTA)"),"NO","SÍ")</f>
        <v>NO</v>
      </c>
      <c r="V39" s="457"/>
      <c r="W39" s="377"/>
      <c r="X39" s="377"/>
      <c r="Y39" s="377"/>
      <c r="Z39" s="377"/>
      <c r="AA39" s="377"/>
      <c r="AB39" s="379"/>
      <c r="AC39" s="277"/>
      <c r="AD39" s="480"/>
      <c r="AE39" s="481"/>
      <c r="AF39" s="370"/>
      <c r="AG39" s="408"/>
      <c r="AH39" s="409"/>
      <c r="AI39" s="409"/>
      <c r="AJ39" s="409"/>
      <c r="AK39" s="410"/>
      <c r="AL39" s="275"/>
      <c r="AM39" s="405"/>
      <c r="AN39" s="375"/>
      <c r="AO39" s="275"/>
      <c r="AP39" s="275"/>
      <c r="AQ39" s="275"/>
    </row>
    <row r="40" spans="1:43" ht="63.75" hidden="1" customHeight="1">
      <c r="A40" s="376"/>
      <c r="B40" s="377"/>
      <c r="C40" s="377"/>
      <c r="D40" s="379"/>
      <c r="E40" s="376"/>
      <c r="F40" s="377"/>
      <c r="G40" s="377"/>
      <c r="H40" s="377"/>
      <c r="I40" s="482"/>
      <c r="J40" s="482"/>
      <c r="K40" s="482"/>
      <c r="L40" s="482"/>
      <c r="M40" s="377"/>
      <c r="N40" s="377"/>
      <c r="O40" s="454" t="s">
        <v>9</v>
      </c>
      <c r="P40" s="455" t="s">
        <v>141</v>
      </c>
      <c r="Q40" s="456">
        <f>IF(P40="ADECUADO",15,IF(P40="INADECUADO",0,"0"))</f>
        <v>15</v>
      </c>
      <c r="R40" s="383"/>
      <c r="S40" s="377"/>
      <c r="T40" s="377"/>
      <c r="U40" s="377"/>
      <c r="V40" s="457"/>
      <c r="W40" s="377"/>
      <c r="X40" s="377"/>
      <c r="Y40" s="377"/>
      <c r="Z40" s="377"/>
      <c r="AA40" s="377"/>
      <c r="AB40" s="379"/>
      <c r="AC40" s="277"/>
      <c r="AD40" s="376"/>
      <c r="AE40" s="379"/>
      <c r="AF40" s="370"/>
      <c r="AG40" s="376"/>
      <c r="AH40" s="377"/>
      <c r="AI40" s="377"/>
      <c r="AJ40" s="377"/>
      <c r="AK40" s="379"/>
      <c r="AL40" s="275"/>
      <c r="AM40" s="376"/>
      <c r="AN40" s="379"/>
      <c r="AO40" s="275"/>
      <c r="AP40" s="275"/>
      <c r="AQ40" s="275"/>
    </row>
    <row r="41" spans="1:43" ht="63.75" hidden="1" customHeight="1">
      <c r="A41" s="376"/>
      <c r="B41" s="377"/>
      <c r="C41" s="377"/>
      <c r="D41" s="379"/>
      <c r="E41" s="376"/>
      <c r="F41" s="377"/>
      <c r="G41" s="377"/>
      <c r="H41" s="377"/>
      <c r="I41" s="482"/>
      <c r="J41" s="482"/>
      <c r="K41" s="482"/>
      <c r="L41" s="482"/>
      <c r="M41" s="377"/>
      <c r="N41" s="377"/>
      <c r="O41" s="459" t="s">
        <v>16</v>
      </c>
      <c r="P41" s="455" t="s">
        <v>17</v>
      </c>
      <c r="Q41" s="456">
        <f>IF(P41="OPORTUNA",15,IF(P41="INOPORTUNA",0,"0"))</f>
        <v>15</v>
      </c>
      <c r="R41" s="406"/>
      <c r="S41" s="377"/>
      <c r="T41" s="385"/>
      <c r="U41" s="377"/>
      <c r="V41" s="457"/>
      <c r="W41" s="377"/>
      <c r="X41" s="377"/>
      <c r="Y41" s="377"/>
      <c r="Z41" s="377"/>
      <c r="AA41" s="377"/>
      <c r="AB41" s="379"/>
      <c r="AC41" s="277"/>
      <c r="AD41" s="376"/>
      <c r="AE41" s="393"/>
      <c r="AF41" s="370"/>
      <c r="AG41" s="376"/>
      <c r="AH41" s="377"/>
      <c r="AI41" s="377"/>
      <c r="AJ41" s="377"/>
      <c r="AK41" s="379"/>
      <c r="AL41" s="275"/>
      <c r="AM41" s="376"/>
      <c r="AN41" s="379"/>
      <c r="AO41" s="275"/>
      <c r="AP41" s="275"/>
      <c r="AQ41" s="275"/>
    </row>
    <row r="42" spans="1:43" ht="63.75" hidden="1" customHeight="1">
      <c r="A42" s="376"/>
      <c r="B42" s="377"/>
      <c r="C42" s="377"/>
      <c r="D42" s="379"/>
      <c r="E42" s="376"/>
      <c r="F42" s="377"/>
      <c r="G42" s="377"/>
      <c r="H42" s="377"/>
      <c r="I42" s="482"/>
      <c r="J42" s="482"/>
      <c r="K42" s="482"/>
      <c r="L42" s="482"/>
      <c r="M42" s="377"/>
      <c r="N42" s="377"/>
      <c r="O42" s="454" t="s">
        <v>23</v>
      </c>
      <c r="P42" s="455" t="s">
        <v>24</v>
      </c>
      <c r="Q42" s="456">
        <f>IF(P42="PREVENIR",15,IF(P42="DETECTAR",10,IF(P42="NO ES UN CONTROL",0,"0")))</f>
        <v>15</v>
      </c>
      <c r="R42" s="461" t="str">
        <f>IF(R39&lt;86,"DÉBIL",IF(R39&lt;96,"MODERADO",IF(R39&lt;101,"FUERTE","")))</f>
        <v>FUERTE</v>
      </c>
      <c r="S42" s="377"/>
      <c r="T42" s="462" t="str">
        <f>IF(AND(R42="FUERTE",S39="FUERTE (SIEMPRE SE EJECUTA)"),"FUERTE",IF(OR(R42="DÉBIL",S39="DÉBIL (NO SE EJECUTA)"),"DÉBIL",IF(OR(R42="MODERADO",S39="MODERADO (ALGUNAS VECES)"),"MODERADO")))</f>
        <v>FUERTE</v>
      </c>
      <c r="U42" s="377"/>
      <c r="V42" s="457"/>
      <c r="W42" s="377"/>
      <c r="X42" s="377"/>
      <c r="Y42" s="377"/>
      <c r="Z42" s="377"/>
      <c r="AA42" s="377"/>
      <c r="AB42" s="379"/>
      <c r="AC42" s="277"/>
      <c r="AD42" s="376"/>
      <c r="AE42" s="473" t="s">
        <v>139</v>
      </c>
      <c r="AF42" s="392"/>
      <c r="AG42" s="376"/>
      <c r="AH42" s="377"/>
      <c r="AI42" s="377"/>
      <c r="AJ42" s="377"/>
      <c r="AK42" s="379"/>
      <c r="AL42" s="275"/>
      <c r="AM42" s="376"/>
      <c r="AN42" s="379"/>
      <c r="AO42" s="275"/>
      <c r="AP42" s="275"/>
      <c r="AQ42" s="275"/>
    </row>
    <row r="43" spans="1:43" ht="63.75" hidden="1" customHeight="1">
      <c r="A43" s="376"/>
      <c r="B43" s="377"/>
      <c r="C43" s="377"/>
      <c r="D43" s="379"/>
      <c r="E43" s="376"/>
      <c r="F43" s="377"/>
      <c r="G43" s="377"/>
      <c r="H43" s="377"/>
      <c r="I43" s="482"/>
      <c r="J43" s="482"/>
      <c r="K43" s="482"/>
      <c r="L43" s="482"/>
      <c r="M43" s="377"/>
      <c r="N43" s="377"/>
      <c r="O43" s="454" t="s">
        <v>29</v>
      </c>
      <c r="P43" s="455" t="s">
        <v>30</v>
      </c>
      <c r="Q43" s="456">
        <f>IF(P43="CONFIABLE",15,IF(P43="NO CONFIABLE",0,"0"))</f>
        <v>15</v>
      </c>
      <c r="R43" s="383"/>
      <c r="S43" s="377"/>
      <c r="T43" s="377"/>
      <c r="U43" s="377"/>
      <c r="V43" s="457"/>
      <c r="W43" s="377"/>
      <c r="X43" s="377"/>
      <c r="Y43" s="377"/>
      <c r="Z43" s="377"/>
      <c r="AA43" s="377"/>
      <c r="AB43" s="379"/>
      <c r="AC43" s="277"/>
      <c r="AD43" s="376"/>
      <c r="AE43" s="393"/>
      <c r="AF43" s="392"/>
      <c r="AG43" s="376"/>
      <c r="AH43" s="377"/>
      <c r="AI43" s="377"/>
      <c r="AJ43" s="377"/>
      <c r="AK43" s="379"/>
      <c r="AL43" s="275"/>
      <c r="AM43" s="376"/>
      <c r="AN43" s="379"/>
      <c r="AO43" s="275"/>
      <c r="AP43" s="275"/>
      <c r="AQ43" s="275"/>
    </row>
    <row r="44" spans="1:43" ht="63.75" hidden="1" customHeight="1">
      <c r="A44" s="376"/>
      <c r="B44" s="377"/>
      <c r="C44" s="377"/>
      <c r="D44" s="379"/>
      <c r="E44" s="376"/>
      <c r="F44" s="377"/>
      <c r="G44" s="377"/>
      <c r="H44" s="377"/>
      <c r="I44" s="482"/>
      <c r="J44" s="482"/>
      <c r="K44" s="482"/>
      <c r="L44" s="482"/>
      <c r="M44" s="377"/>
      <c r="N44" s="377"/>
      <c r="O44" s="454" t="s">
        <v>34</v>
      </c>
      <c r="P44" s="455" t="s">
        <v>35</v>
      </c>
      <c r="Q44" s="456">
        <f>IF(P44="SE INVESTIGAN Y SE RESUELVEN OPORTUNAMENTE",15,IF(P44="NO SE INVESTIGAN Y SE RESUELVEN OPORTUNAMENTE",0,"0"))</f>
        <v>15</v>
      </c>
      <c r="R44" s="383"/>
      <c r="S44" s="377"/>
      <c r="T44" s="377"/>
      <c r="U44" s="377"/>
      <c r="V44" s="457"/>
      <c r="W44" s="377"/>
      <c r="X44" s="377"/>
      <c r="Y44" s="377"/>
      <c r="Z44" s="377"/>
      <c r="AA44" s="377"/>
      <c r="AB44" s="379"/>
      <c r="AC44" s="277"/>
      <c r="AD44" s="376"/>
      <c r="AE44" s="474"/>
      <c r="AF44" s="370"/>
      <c r="AG44" s="376"/>
      <c r="AH44" s="377"/>
      <c r="AI44" s="377"/>
      <c r="AJ44" s="377"/>
      <c r="AK44" s="379"/>
      <c r="AL44" s="275"/>
      <c r="AM44" s="376"/>
      <c r="AN44" s="379"/>
      <c r="AO44" s="275"/>
      <c r="AP44" s="275"/>
      <c r="AQ44" s="275"/>
    </row>
    <row r="45" spans="1:43" ht="63.75" hidden="1" customHeight="1">
      <c r="A45" s="376"/>
      <c r="B45" s="398"/>
      <c r="C45" s="398"/>
      <c r="D45" s="399"/>
      <c r="E45" s="376"/>
      <c r="F45" s="377"/>
      <c r="G45" s="377"/>
      <c r="H45" s="377"/>
      <c r="I45" s="483"/>
      <c r="J45" s="483"/>
      <c r="K45" s="483"/>
      <c r="L45" s="483"/>
      <c r="M45" s="385"/>
      <c r="N45" s="385"/>
      <c r="O45" s="464" t="s">
        <v>38</v>
      </c>
      <c r="P45" s="465" t="s">
        <v>142</v>
      </c>
      <c r="Q45" s="466">
        <f>IF(P45="COMPLETA",10,IF(P45="INCOMPLETA",5,IF(P45="NO EXISTE",0,"0")))</f>
        <v>10</v>
      </c>
      <c r="R45" s="397"/>
      <c r="S45" s="398"/>
      <c r="T45" s="398"/>
      <c r="U45" s="398"/>
      <c r="V45" s="457"/>
      <c r="W45" s="377"/>
      <c r="X45" s="377"/>
      <c r="Y45" s="377"/>
      <c r="Z45" s="377"/>
      <c r="AA45" s="377"/>
      <c r="AB45" s="379"/>
      <c r="AC45" s="277"/>
      <c r="AD45" s="400"/>
      <c r="AE45" s="399"/>
      <c r="AF45" s="370"/>
      <c r="AG45" s="400"/>
      <c r="AH45" s="398"/>
      <c r="AI45" s="398"/>
      <c r="AJ45" s="398"/>
      <c r="AK45" s="399"/>
      <c r="AL45" s="275"/>
      <c r="AM45" s="400"/>
      <c r="AN45" s="393"/>
      <c r="AO45" s="275"/>
      <c r="AP45" s="275"/>
      <c r="AQ45" s="275"/>
    </row>
    <row r="46" spans="1:43" ht="63.75" hidden="1" customHeight="1">
      <c r="A46" s="376"/>
      <c r="B46" s="476"/>
      <c r="C46" s="477"/>
      <c r="D46" s="478"/>
      <c r="E46" s="376"/>
      <c r="F46" s="377"/>
      <c r="G46" s="377"/>
      <c r="H46" s="377"/>
      <c r="I46" s="484"/>
      <c r="J46" s="485"/>
      <c r="K46" s="485"/>
      <c r="L46" s="486"/>
      <c r="M46" s="487"/>
      <c r="N46" s="476"/>
      <c r="O46" s="443" t="s">
        <v>3</v>
      </c>
      <c r="P46" s="444" t="s">
        <v>4</v>
      </c>
      <c r="Q46" s="445">
        <f>IF(P46="ASIGNADO",15,IF(P46="NO ASIGNADO",0,"0"))</f>
        <v>15</v>
      </c>
      <c r="R46" s="468">
        <f>SUM(Q46:Q52)</f>
        <v>100</v>
      </c>
      <c r="S46" s="469" t="s">
        <v>131</v>
      </c>
      <c r="T46" s="448">
        <f>IF(T49="DÉBIL",0,IF(T49="MODERADO",50,IF(T49="FUERTE",100,"")))</f>
        <v>100</v>
      </c>
      <c r="U46" s="449" t="str">
        <f>IF(AND(R49="FUERTE",S46="FUERTE (SIEMPRE SE EJECUTA)"),"NO","SÍ")</f>
        <v>NO</v>
      </c>
      <c r="V46" s="457"/>
      <c r="W46" s="377"/>
      <c r="X46" s="377"/>
      <c r="Y46" s="377"/>
      <c r="Z46" s="377"/>
      <c r="AA46" s="377"/>
      <c r="AB46" s="379"/>
      <c r="AC46" s="277"/>
      <c r="AD46" s="480"/>
      <c r="AE46" s="481"/>
      <c r="AF46" s="370"/>
      <c r="AG46" s="408"/>
      <c r="AH46" s="409"/>
      <c r="AI46" s="409"/>
      <c r="AJ46" s="409"/>
      <c r="AK46" s="410"/>
      <c r="AL46" s="275"/>
      <c r="AM46" s="412"/>
      <c r="AN46" s="375"/>
      <c r="AO46" s="275"/>
      <c r="AP46" s="275"/>
      <c r="AQ46" s="275"/>
    </row>
    <row r="47" spans="1:43" ht="63.75" hidden="1" customHeight="1">
      <c r="A47" s="376"/>
      <c r="B47" s="377"/>
      <c r="C47" s="377"/>
      <c r="D47" s="379"/>
      <c r="E47" s="376"/>
      <c r="F47" s="377"/>
      <c r="G47" s="377"/>
      <c r="H47" s="377"/>
      <c r="I47" s="482"/>
      <c r="J47" s="482"/>
      <c r="K47" s="482"/>
      <c r="L47" s="488"/>
      <c r="M47" s="489"/>
      <c r="N47" s="377"/>
      <c r="O47" s="454" t="s">
        <v>9</v>
      </c>
      <c r="P47" s="455" t="s">
        <v>141</v>
      </c>
      <c r="Q47" s="456">
        <f>IF(P47="ADECUADO",15,IF(P47="INADECUADO",0,"0"))</f>
        <v>15</v>
      </c>
      <c r="R47" s="383"/>
      <c r="S47" s="377"/>
      <c r="T47" s="377"/>
      <c r="U47" s="377"/>
      <c r="V47" s="457"/>
      <c r="W47" s="377"/>
      <c r="X47" s="377"/>
      <c r="Y47" s="377"/>
      <c r="Z47" s="377"/>
      <c r="AA47" s="377"/>
      <c r="AB47" s="379"/>
      <c r="AC47" s="277"/>
      <c r="AD47" s="376"/>
      <c r="AE47" s="379"/>
      <c r="AF47" s="370"/>
      <c r="AG47" s="376"/>
      <c r="AH47" s="377"/>
      <c r="AI47" s="377"/>
      <c r="AJ47" s="377"/>
      <c r="AK47" s="379"/>
      <c r="AL47" s="275"/>
      <c r="AM47" s="414"/>
      <c r="AN47" s="379"/>
      <c r="AO47" s="275"/>
      <c r="AP47" s="275"/>
      <c r="AQ47" s="275"/>
    </row>
    <row r="48" spans="1:43" ht="63.75" hidden="1" customHeight="1">
      <c r="A48" s="376"/>
      <c r="B48" s="377"/>
      <c r="C48" s="377"/>
      <c r="D48" s="379"/>
      <c r="E48" s="376"/>
      <c r="F48" s="377"/>
      <c r="G48" s="377"/>
      <c r="H48" s="377"/>
      <c r="I48" s="482"/>
      <c r="J48" s="482"/>
      <c r="K48" s="482"/>
      <c r="L48" s="488"/>
      <c r="M48" s="489"/>
      <c r="N48" s="377"/>
      <c r="O48" s="459" t="s">
        <v>16</v>
      </c>
      <c r="P48" s="455" t="s">
        <v>17</v>
      </c>
      <c r="Q48" s="456">
        <f>IF(P48="OPORTUNA",15,IF(P48="INOPORTUNA",0,"0"))</f>
        <v>15</v>
      </c>
      <c r="R48" s="406"/>
      <c r="S48" s="377"/>
      <c r="T48" s="385"/>
      <c r="U48" s="377"/>
      <c r="V48" s="457"/>
      <c r="W48" s="377"/>
      <c r="X48" s="377"/>
      <c r="Y48" s="377"/>
      <c r="Z48" s="377"/>
      <c r="AA48" s="377"/>
      <c r="AB48" s="379"/>
      <c r="AC48" s="277"/>
      <c r="AD48" s="376"/>
      <c r="AE48" s="393"/>
      <c r="AF48" s="370"/>
      <c r="AG48" s="376"/>
      <c r="AH48" s="377"/>
      <c r="AI48" s="377"/>
      <c r="AJ48" s="377"/>
      <c r="AK48" s="379"/>
      <c r="AL48" s="275"/>
      <c r="AM48" s="414"/>
      <c r="AN48" s="379"/>
      <c r="AO48" s="275"/>
      <c r="AP48" s="275"/>
      <c r="AQ48" s="275"/>
    </row>
    <row r="49" spans="1:43" ht="63.75" hidden="1" customHeight="1">
      <c r="A49" s="376"/>
      <c r="B49" s="377"/>
      <c r="C49" s="377"/>
      <c r="D49" s="379"/>
      <c r="E49" s="376"/>
      <c r="F49" s="377"/>
      <c r="G49" s="377"/>
      <c r="H49" s="377"/>
      <c r="I49" s="482"/>
      <c r="J49" s="482"/>
      <c r="K49" s="482"/>
      <c r="L49" s="488"/>
      <c r="M49" s="489"/>
      <c r="N49" s="377"/>
      <c r="O49" s="454" t="s">
        <v>23</v>
      </c>
      <c r="P49" s="455" t="s">
        <v>24</v>
      </c>
      <c r="Q49" s="456">
        <f>IF(P49="PREVENIR",15,IF(P49="DETECTAR",10,IF(P49="NO ES UN CONTROL",0,"0")))</f>
        <v>15</v>
      </c>
      <c r="R49" s="461" t="str">
        <f>IF(R46&lt;86,"DÉBIL",IF(R46&lt;96,"MODERADO",IF(R46&lt;101,"FUERTE","")))</f>
        <v>FUERTE</v>
      </c>
      <c r="S49" s="377"/>
      <c r="T49" s="462" t="str">
        <f>IF(AND(R49="FUERTE",S46="FUERTE (SIEMPRE SE EJECUTA)"),"FUERTE",IF(OR(R49="DÉBIL",S46="DÉBIL (NO SE EJECUTA)"),"DÉBIL",IF(OR(R49="MODERADO",S46="MODERADO (ALGUNAS VECES)"),"MODERADO")))</f>
        <v>FUERTE</v>
      </c>
      <c r="U49" s="377"/>
      <c r="V49" s="457"/>
      <c r="W49" s="377"/>
      <c r="X49" s="377"/>
      <c r="Y49" s="377"/>
      <c r="Z49" s="377"/>
      <c r="AA49" s="377"/>
      <c r="AB49" s="379"/>
      <c r="AC49" s="277"/>
      <c r="AD49" s="376"/>
      <c r="AE49" s="473" t="s">
        <v>139</v>
      </c>
      <c r="AF49" s="392"/>
      <c r="AG49" s="376"/>
      <c r="AH49" s="377"/>
      <c r="AI49" s="377"/>
      <c r="AJ49" s="377"/>
      <c r="AK49" s="379"/>
      <c r="AL49" s="275"/>
      <c r="AM49" s="414"/>
      <c r="AN49" s="379"/>
      <c r="AO49" s="275"/>
      <c r="AP49" s="275"/>
      <c r="AQ49" s="275"/>
    </row>
    <row r="50" spans="1:43" ht="63.75" hidden="1" customHeight="1">
      <c r="A50" s="376"/>
      <c r="B50" s="377"/>
      <c r="C50" s="377"/>
      <c r="D50" s="379"/>
      <c r="E50" s="376"/>
      <c r="F50" s="377"/>
      <c r="G50" s="377"/>
      <c r="H50" s="377"/>
      <c r="I50" s="482"/>
      <c r="J50" s="482"/>
      <c r="K50" s="482"/>
      <c r="L50" s="488"/>
      <c r="M50" s="489"/>
      <c r="N50" s="377"/>
      <c r="O50" s="454" t="s">
        <v>29</v>
      </c>
      <c r="P50" s="455" t="s">
        <v>30</v>
      </c>
      <c r="Q50" s="456">
        <f>IF(P50="CONFIABLE",15,IF(P50="NO CONFIABLE",0,"0"))</f>
        <v>15</v>
      </c>
      <c r="R50" s="383"/>
      <c r="S50" s="377"/>
      <c r="T50" s="377"/>
      <c r="U50" s="377"/>
      <c r="V50" s="457"/>
      <c r="W50" s="377"/>
      <c r="X50" s="377"/>
      <c r="Y50" s="377"/>
      <c r="Z50" s="377"/>
      <c r="AA50" s="377"/>
      <c r="AB50" s="379"/>
      <c r="AC50" s="277"/>
      <c r="AD50" s="376"/>
      <c r="AE50" s="393"/>
      <c r="AF50" s="392"/>
      <c r="AG50" s="376"/>
      <c r="AH50" s="377"/>
      <c r="AI50" s="377"/>
      <c r="AJ50" s="377"/>
      <c r="AK50" s="379"/>
      <c r="AL50" s="275"/>
      <c r="AM50" s="414"/>
      <c r="AN50" s="379"/>
      <c r="AO50" s="275"/>
      <c r="AP50" s="275"/>
      <c r="AQ50" s="275"/>
    </row>
    <row r="51" spans="1:43" ht="63.75" hidden="1" customHeight="1">
      <c r="A51" s="376"/>
      <c r="B51" s="377"/>
      <c r="C51" s="377"/>
      <c r="D51" s="379"/>
      <c r="E51" s="376"/>
      <c r="F51" s="377"/>
      <c r="G51" s="377"/>
      <c r="H51" s="377"/>
      <c r="I51" s="482"/>
      <c r="J51" s="482"/>
      <c r="K51" s="482"/>
      <c r="L51" s="488"/>
      <c r="M51" s="489"/>
      <c r="N51" s="377"/>
      <c r="O51" s="454" t="s">
        <v>34</v>
      </c>
      <c r="P51" s="455" t="s">
        <v>35</v>
      </c>
      <c r="Q51" s="456">
        <f>IF(P51="SE INVESTIGAN Y SE RESUELVEN OPORTUNAMENTE",15,IF(P51="NO SE INVESTIGAN Y SE RESUELVEN OPORTUNAMENTE",0,"0"))</f>
        <v>15</v>
      </c>
      <c r="R51" s="383"/>
      <c r="S51" s="377"/>
      <c r="T51" s="377"/>
      <c r="U51" s="377"/>
      <c r="V51" s="457"/>
      <c r="W51" s="377"/>
      <c r="X51" s="377"/>
      <c r="Y51" s="377"/>
      <c r="Z51" s="377"/>
      <c r="AA51" s="377"/>
      <c r="AB51" s="379"/>
      <c r="AC51" s="277"/>
      <c r="AD51" s="376"/>
      <c r="AE51" s="474"/>
      <c r="AF51" s="370"/>
      <c r="AG51" s="376"/>
      <c r="AH51" s="377"/>
      <c r="AI51" s="377"/>
      <c r="AJ51" s="377"/>
      <c r="AK51" s="379"/>
      <c r="AL51" s="275"/>
      <c r="AM51" s="414"/>
      <c r="AN51" s="379"/>
      <c r="AO51" s="275"/>
      <c r="AP51" s="275"/>
      <c r="AQ51" s="275"/>
    </row>
    <row r="52" spans="1:43" ht="63.75" hidden="1" customHeight="1">
      <c r="A52" s="376"/>
      <c r="B52" s="398"/>
      <c r="C52" s="398"/>
      <c r="D52" s="399"/>
      <c r="E52" s="376"/>
      <c r="F52" s="377"/>
      <c r="G52" s="377"/>
      <c r="H52" s="377"/>
      <c r="I52" s="483"/>
      <c r="J52" s="483"/>
      <c r="K52" s="483"/>
      <c r="L52" s="490"/>
      <c r="M52" s="491"/>
      <c r="N52" s="385"/>
      <c r="O52" s="464" t="s">
        <v>38</v>
      </c>
      <c r="P52" s="465" t="s">
        <v>39</v>
      </c>
      <c r="Q52" s="466">
        <f>IF(P52="COMPLETA",10,IF(P52="INCOMPLETA",5,IF(P52="NO EXISTE",0,"0")))</f>
        <v>10</v>
      </c>
      <c r="R52" s="397"/>
      <c r="S52" s="398"/>
      <c r="T52" s="398"/>
      <c r="U52" s="398"/>
      <c r="V52" s="457"/>
      <c r="W52" s="377"/>
      <c r="X52" s="377"/>
      <c r="Y52" s="377"/>
      <c r="Z52" s="377"/>
      <c r="AA52" s="377"/>
      <c r="AB52" s="379"/>
      <c r="AC52" s="277"/>
      <c r="AD52" s="400"/>
      <c r="AE52" s="399"/>
      <c r="AF52" s="370"/>
      <c r="AG52" s="400"/>
      <c r="AH52" s="398"/>
      <c r="AI52" s="398"/>
      <c r="AJ52" s="398"/>
      <c r="AK52" s="399"/>
      <c r="AL52" s="275"/>
      <c r="AM52" s="416"/>
      <c r="AN52" s="393"/>
      <c r="AO52" s="275"/>
      <c r="AP52" s="275"/>
      <c r="AQ52" s="275"/>
    </row>
    <row r="53" spans="1:43" ht="63.75" hidden="1" customHeight="1">
      <c r="A53" s="376"/>
      <c r="B53" s="476"/>
      <c r="C53" s="477"/>
      <c r="D53" s="478"/>
      <c r="E53" s="376"/>
      <c r="F53" s="377"/>
      <c r="G53" s="377"/>
      <c r="H53" s="377"/>
      <c r="I53" s="484"/>
      <c r="J53" s="485"/>
      <c r="K53" s="485"/>
      <c r="L53" s="485"/>
      <c r="M53" s="476"/>
      <c r="N53" s="476"/>
      <c r="O53" s="443" t="s">
        <v>3</v>
      </c>
      <c r="P53" s="444" t="s">
        <v>4</v>
      </c>
      <c r="Q53" s="445">
        <f>IF(P53="ASIGNADO",15,IF(P53="NO ASIGNADO",0,"0"))</f>
        <v>15</v>
      </c>
      <c r="R53" s="468">
        <f>SUM(Q53:Q59)</f>
        <v>100</v>
      </c>
      <c r="S53" s="469" t="s">
        <v>131</v>
      </c>
      <c r="T53" s="448">
        <f>IF(T56="DÉBIL",0,IF(T56="MODERADO",50,IF(T56="FUERTE",100,"")))</f>
        <v>100</v>
      </c>
      <c r="U53" s="449" t="str">
        <f>IF(AND(R56="FUERTE",S53="FUERTE (SIEMPRE SE EJECUTA)"),"NO","SÍ")</f>
        <v>NO</v>
      </c>
      <c r="V53" s="457"/>
      <c r="W53" s="377"/>
      <c r="X53" s="377"/>
      <c r="Y53" s="377"/>
      <c r="Z53" s="377"/>
      <c r="AA53" s="377"/>
      <c r="AB53" s="379"/>
      <c r="AC53" s="277"/>
      <c r="AD53" s="480"/>
      <c r="AE53" s="481"/>
      <c r="AF53" s="370"/>
      <c r="AG53" s="408"/>
      <c r="AH53" s="409"/>
      <c r="AI53" s="409"/>
      <c r="AJ53" s="409"/>
      <c r="AK53" s="410"/>
      <c r="AL53" s="275"/>
      <c r="AM53" s="405"/>
      <c r="AN53" s="375"/>
    </row>
    <row r="54" spans="1:43" ht="63.75" hidden="1" customHeight="1">
      <c r="A54" s="376"/>
      <c r="B54" s="377"/>
      <c r="C54" s="377"/>
      <c r="D54" s="379"/>
      <c r="E54" s="376"/>
      <c r="F54" s="377"/>
      <c r="G54" s="377"/>
      <c r="H54" s="377"/>
      <c r="I54" s="482"/>
      <c r="J54" s="482"/>
      <c r="K54" s="482"/>
      <c r="L54" s="482"/>
      <c r="M54" s="377"/>
      <c r="N54" s="377"/>
      <c r="O54" s="454" t="s">
        <v>9</v>
      </c>
      <c r="P54" s="455" t="s">
        <v>10</v>
      </c>
      <c r="Q54" s="456">
        <f>IF(P54="ADECUADO",15,IF(P54="INADECUADO",0,"0"))</f>
        <v>15</v>
      </c>
      <c r="R54" s="383"/>
      <c r="S54" s="377"/>
      <c r="T54" s="377"/>
      <c r="U54" s="377"/>
      <c r="V54" s="457"/>
      <c r="W54" s="377"/>
      <c r="X54" s="377"/>
      <c r="Y54" s="377"/>
      <c r="Z54" s="377"/>
      <c r="AA54" s="377"/>
      <c r="AB54" s="379"/>
      <c r="AC54" s="277"/>
      <c r="AD54" s="376"/>
      <c r="AE54" s="379"/>
      <c r="AF54" s="370"/>
      <c r="AG54" s="376"/>
      <c r="AH54" s="377"/>
      <c r="AI54" s="377"/>
      <c r="AJ54" s="377"/>
      <c r="AK54" s="379"/>
      <c r="AL54" s="275"/>
      <c r="AM54" s="376"/>
      <c r="AN54" s="379"/>
    </row>
    <row r="55" spans="1:43" ht="63.75" hidden="1" customHeight="1">
      <c r="A55" s="376"/>
      <c r="B55" s="377"/>
      <c r="C55" s="377"/>
      <c r="D55" s="379"/>
      <c r="E55" s="376"/>
      <c r="F55" s="377"/>
      <c r="G55" s="377"/>
      <c r="H55" s="377"/>
      <c r="I55" s="482"/>
      <c r="J55" s="482"/>
      <c r="K55" s="482"/>
      <c r="L55" s="482"/>
      <c r="M55" s="377"/>
      <c r="N55" s="377"/>
      <c r="O55" s="459" t="s">
        <v>16</v>
      </c>
      <c r="P55" s="455" t="s">
        <v>17</v>
      </c>
      <c r="Q55" s="456">
        <f>IF(P55="OPORTUNA",15,IF(P55="INOPORTUNA",0,"0"))</f>
        <v>15</v>
      </c>
      <c r="R55" s="406"/>
      <c r="S55" s="377"/>
      <c r="T55" s="385"/>
      <c r="U55" s="377"/>
      <c r="V55" s="457"/>
      <c r="W55" s="377"/>
      <c r="X55" s="377"/>
      <c r="Y55" s="377"/>
      <c r="Z55" s="377"/>
      <c r="AA55" s="377"/>
      <c r="AB55" s="379"/>
      <c r="AC55" s="277"/>
      <c r="AD55" s="376"/>
      <c r="AE55" s="393"/>
      <c r="AF55" s="370"/>
      <c r="AG55" s="376"/>
      <c r="AH55" s="377"/>
      <c r="AI55" s="377"/>
      <c r="AJ55" s="377"/>
      <c r="AK55" s="379"/>
      <c r="AL55" s="275"/>
      <c r="AM55" s="376"/>
      <c r="AN55" s="379"/>
    </row>
    <row r="56" spans="1:43" ht="63.75" hidden="1" customHeight="1">
      <c r="A56" s="376"/>
      <c r="B56" s="377"/>
      <c r="C56" s="377"/>
      <c r="D56" s="379"/>
      <c r="E56" s="376"/>
      <c r="F56" s="377"/>
      <c r="G56" s="377"/>
      <c r="H56" s="377"/>
      <c r="I56" s="482"/>
      <c r="J56" s="482"/>
      <c r="K56" s="482"/>
      <c r="L56" s="482"/>
      <c r="M56" s="377"/>
      <c r="N56" s="377"/>
      <c r="O56" s="454" t="s">
        <v>23</v>
      </c>
      <c r="P56" s="455" t="s">
        <v>24</v>
      </c>
      <c r="Q56" s="456">
        <f>IF(P56="PREVENIR",15,IF(P56="DETECTAR",10,IF(P56="NO ES UN CONTROL",0,"0")))</f>
        <v>15</v>
      </c>
      <c r="R56" s="461" t="str">
        <f>IF(R53&lt;86,"DÉBIL",IF(R53&lt;96,"MODERADO",IF(R53&lt;101,"FUERTE","")))</f>
        <v>FUERTE</v>
      </c>
      <c r="S56" s="377"/>
      <c r="T56" s="462" t="str">
        <f>IF(AND(R56="FUERTE",S53="FUERTE (SIEMPRE SE EJECUTA)"),"FUERTE",IF(OR(R56="DÉBIL",S53="DÉBIL (NO SE EJECUTA)"),"DÉBIL",IF(OR(R56="MODERADO",S53="MODERADO (ALGUNAS VECES)"),"MODERADO")))</f>
        <v>FUERTE</v>
      </c>
      <c r="U56" s="377"/>
      <c r="V56" s="457"/>
      <c r="W56" s="377"/>
      <c r="X56" s="377"/>
      <c r="Y56" s="377"/>
      <c r="Z56" s="377"/>
      <c r="AA56" s="377"/>
      <c r="AB56" s="379"/>
      <c r="AC56" s="277"/>
      <c r="AD56" s="376"/>
      <c r="AE56" s="473" t="s">
        <v>139</v>
      </c>
      <c r="AF56" s="392"/>
      <c r="AG56" s="376"/>
      <c r="AH56" s="377"/>
      <c r="AI56" s="377"/>
      <c r="AJ56" s="377"/>
      <c r="AK56" s="379"/>
      <c r="AL56" s="275"/>
      <c r="AM56" s="376"/>
      <c r="AN56" s="379"/>
    </row>
    <row r="57" spans="1:43" ht="63.75" hidden="1" customHeight="1">
      <c r="A57" s="376"/>
      <c r="B57" s="377"/>
      <c r="C57" s="377"/>
      <c r="D57" s="379"/>
      <c r="E57" s="376"/>
      <c r="F57" s="377"/>
      <c r="G57" s="377"/>
      <c r="H57" s="377"/>
      <c r="I57" s="482"/>
      <c r="J57" s="482"/>
      <c r="K57" s="482"/>
      <c r="L57" s="482"/>
      <c r="M57" s="377"/>
      <c r="N57" s="377"/>
      <c r="O57" s="454" t="s">
        <v>29</v>
      </c>
      <c r="P57" s="455" t="s">
        <v>30</v>
      </c>
      <c r="Q57" s="456">
        <f>IF(P57="CONFIABLE",15,IF(P57="NO CONFIABLE",0,"0"))</f>
        <v>15</v>
      </c>
      <c r="R57" s="383"/>
      <c r="S57" s="377"/>
      <c r="T57" s="377"/>
      <c r="U57" s="377"/>
      <c r="V57" s="457"/>
      <c r="W57" s="377"/>
      <c r="X57" s="377"/>
      <c r="Y57" s="377"/>
      <c r="Z57" s="377"/>
      <c r="AA57" s="377"/>
      <c r="AB57" s="379"/>
      <c r="AC57" s="277"/>
      <c r="AD57" s="376"/>
      <c r="AE57" s="393"/>
      <c r="AF57" s="392"/>
      <c r="AG57" s="376"/>
      <c r="AH57" s="377"/>
      <c r="AI57" s="377"/>
      <c r="AJ57" s="377"/>
      <c r="AK57" s="379"/>
      <c r="AL57" s="275"/>
      <c r="AM57" s="376"/>
      <c r="AN57" s="379"/>
    </row>
    <row r="58" spans="1:43" ht="63.75" hidden="1" customHeight="1">
      <c r="A58" s="376"/>
      <c r="B58" s="377"/>
      <c r="C58" s="377"/>
      <c r="D58" s="379"/>
      <c r="E58" s="376"/>
      <c r="F58" s="377"/>
      <c r="G58" s="377"/>
      <c r="H58" s="377"/>
      <c r="I58" s="482"/>
      <c r="J58" s="482"/>
      <c r="K58" s="482"/>
      <c r="L58" s="482"/>
      <c r="M58" s="377"/>
      <c r="N58" s="377"/>
      <c r="O58" s="454" t="s">
        <v>34</v>
      </c>
      <c r="P58" s="455" t="s">
        <v>35</v>
      </c>
      <c r="Q58" s="456">
        <f>IF(P58="SE INVESTIGAN Y SE RESUELVEN OPORTUNAMENTE",15,IF(P58="NO SE INVESTIGAN Y SE RESUELVEN OPORTUNAMENTE",0,"0"))</f>
        <v>15</v>
      </c>
      <c r="R58" s="383"/>
      <c r="S58" s="377"/>
      <c r="T58" s="377"/>
      <c r="U58" s="377"/>
      <c r="V58" s="457"/>
      <c r="W58" s="377"/>
      <c r="X58" s="377"/>
      <c r="Y58" s="377"/>
      <c r="Z58" s="377"/>
      <c r="AA58" s="377"/>
      <c r="AB58" s="379"/>
      <c r="AC58" s="277"/>
      <c r="AD58" s="376"/>
      <c r="AE58" s="474"/>
      <c r="AF58" s="370"/>
      <c r="AG58" s="376"/>
      <c r="AH58" s="377"/>
      <c r="AI58" s="377"/>
      <c r="AJ58" s="377"/>
      <c r="AK58" s="379"/>
      <c r="AL58" s="275"/>
      <c r="AM58" s="376"/>
      <c r="AN58" s="379"/>
    </row>
    <row r="59" spans="1:43" ht="63.75" hidden="1" customHeight="1">
      <c r="A59" s="400"/>
      <c r="B59" s="398"/>
      <c r="C59" s="398"/>
      <c r="D59" s="399"/>
      <c r="E59" s="400"/>
      <c r="F59" s="398"/>
      <c r="G59" s="398"/>
      <c r="H59" s="398"/>
      <c r="I59" s="483"/>
      <c r="J59" s="483"/>
      <c r="K59" s="483"/>
      <c r="L59" s="483"/>
      <c r="M59" s="385"/>
      <c r="N59" s="385"/>
      <c r="O59" s="464" t="s">
        <v>38</v>
      </c>
      <c r="P59" s="465" t="s">
        <v>39</v>
      </c>
      <c r="Q59" s="466">
        <f>IF(P59="COMPLETA",10,IF(P59="INCOMPLETA",5,IF(P59="NO EXISTE",0,"0")))</f>
        <v>10</v>
      </c>
      <c r="R59" s="397"/>
      <c r="S59" s="398"/>
      <c r="T59" s="398"/>
      <c r="U59" s="398"/>
      <c r="V59" s="492"/>
      <c r="W59" s="398"/>
      <c r="X59" s="398"/>
      <c r="Y59" s="398"/>
      <c r="Z59" s="398"/>
      <c r="AA59" s="398"/>
      <c r="AB59" s="399"/>
      <c r="AC59" s="279"/>
      <c r="AD59" s="400"/>
      <c r="AE59" s="399"/>
      <c r="AF59" s="370"/>
      <c r="AG59" s="400"/>
      <c r="AH59" s="398"/>
      <c r="AI59" s="398"/>
      <c r="AJ59" s="398"/>
      <c r="AK59" s="399"/>
      <c r="AL59" s="275"/>
      <c r="AM59" s="400"/>
      <c r="AN59" s="393"/>
    </row>
    <row r="60" spans="1:43" ht="15.75" customHeight="1"/>
    <row r="61" spans="1:43" ht="15.75" customHeight="1">
      <c r="AN61" s="418" t="s">
        <v>143</v>
      </c>
    </row>
    <row r="62" spans="1:43" ht="15.75" customHeight="1"/>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11">
    <mergeCell ref="AJ53:AJ59"/>
    <mergeCell ref="AK53:AK59"/>
    <mergeCell ref="AM53:AM59"/>
    <mergeCell ref="AN53:AN59"/>
    <mergeCell ref="R56:R59"/>
    <mergeCell ref="T56:T59"/>
    <mergeCell ref="AE56:AE57"/>
    <mergeCell ref="AE58:AE59"/>
    <mergeCell ref="U53:U59"/>
    <mergeCell ref="AD53:AD59"/>
    <mergeCell ref="AE53:AE55"/>
    <mergeCell ref="AG53:AG59"/>
    <mergeCell ref="AH53:AH59"/>
    <mergeCell ref="AI53:AI59"/>
    <mergeCell ref="K53:K59"/>
    <mergeCell ref="L53:L59"/>
    <mergeCell ref="M53:M59"/>
    <mergeCell ref="N53:N59"/>
    <mergeCell ref="R53:R55"/>
    <mergeCell ref="S53:S59"/>
    <mergeCell ref="AN46:AN52"/>
    <mergeCell ref="R49:R52"/>
    <mergeCell ref="T49:T52"/>
    <mergeCell ref="AE49:AE50"/>
    <mergeCell ref="AE51:AE52"/>
    <mergeCell ref="B53:B59"/>
    <mergeCell ref="C53:C59"/>
    <mergeCell ref="D53:D59"/>
    <mergeCell ref="I53:I59"/>
    <mergeCell ref="J53:J59"/>
    <mergeCell ref="AE46:AE48"/>
    <mergeCell ref="AG46:AG52"/>
    <mergeCell ref="AH46:AH52"/>
    <mergeCell ref="AI46:AI52"/>
    <mergeCell ref="AJ46:AJ52"/>
    <mergeCell ref="AK46:AK52"/>
    <mergeCell ref="N46:N52"/>
    <mergeCell ref="R46:R48"/>
    <mergeCell ref="S46:S52"/>
    <mergeCell ref="T46:T48"/>
    <mergeCell ref="U46:U52"/>
    <mergeCell ref="AD46:AD52"/>
    <mergeCell ref="B46:B52"/>
    <mergeCell ref="C46:C52"/>
    <mergeCell ref="D46:D52"/>
    <mergeCell ref="I46:I52"/>
    <mergeCell ref="J46:J52"/>
    <mergeCell ref="K46:K52"/>
    <mergeCell ref="AM39:AM45"/>
    <mergeCell ref="AN39:AN45"/>
    <mergeCell ref="R42:R45"/>
    <mergeCell ref="T42:T45"/>
    <mergeCell ref="AE42:AE43"/>
    <mergeCell ref="AE44:AE45"/>
    <mergeCell ref="AE39:AE41"/>
    <mergeCell ref="AG39:AG45"/>
    <mergeCell ref="AH39:AH45"/>
    <mergeCell ref="AI39:AI45"/>
    <mergeCell ref="AJ39:AJ45"/>
    <mergeCell ref="AK39:AK45"/>
    <mergeCell ref="L39:L45"/>
    <mergeCell ref="M39:M45"/>
    <mergeCell ref="N39:N45"/>
    <mergeCell ref="R39:R41"/>
    <mergeCell ref="S39:S45"/>
    <mergeCell ref="T39:T41"/>
    <mergeCell ref="B39:B45"/>
    <mergeCell ref="C39:C45"/>
    <mergeCell ref="D39:D45"/>
    <mergeCell ref="I39:I45"/>
    <mergeCell ref="J39:J45"/>
    <mergeCell ref="K39:K45"/>
    <mergeCell ref="AM32:AM38"/>
    <mergeCell ref="AN32:AN38"/>
    <mergeCell ref="R35:R38"/>
    <mergeCell ref="T35:T38"/>
    <mergeCell ref="AE35:AE36"/>
    <mergeCell ref="AE37:AE38"/>
    <mergeCell ref="AE32:AE34"/>
    <mergeCell ref="AG32:AG38"/>
    <mergeCell ref="AH32:AH38"/>
    <mergeCell ref="AI32:AI38"/>
    <mergeCell ref="AJ32:AJ38"/>
    <mergeCell ref="AK32:AK38"/>
    <mergeCell ref="L32:L38"/>
    <mergeCell ref="M32:M38"/>
    <mergeCell ref="N32:N38"/>
    <mergeCell ref="R32:R34"/>
    <mergeCell ref="S32:S38"/>
    <mergeCell ref="T32:T34"/>
    <mergeCell ref="B32:B38"/>
    <mergeCell ref="C32:C38"/>
    <mergeCell ref="D32:D38"/>
    <mergeCell ref="I32:I38"/>
    <mergeCell ref="J32:J38"/>
    <mergeCell ref="K32:K38"/>
    <mergeCell ref="AM25:AM31"/>
    <mergeCell ref="AN25:AN31"/>
    <mergeCell ref="R28:R31"/>
    <mergeCell ref="T28:T31"/>
    <mergeCell ref="AE28:AE29"/>
    <mergeCell ref="AE30:AE31"/>
    <mergeCell ref="AE25:AE27"/>
    <mergeCell ref="AG25:AG31"/>
    <mergeCell ref="AH25:AH31"/>
    <mergeCell ref="AI25:AI31"/>
    <mergeCell ref="AJ25:AJ31"/>
    <mergeCell ref="AK25:AK31"/>
    <mergeCell ref="I25:I31"/>
    <mergeCell ref="J25:J31"/>
    <mergeCell ref="K25:K31"/>
    <mergeCell ref="L25:L31"/>
    <mergeCell ref="M25:M31"/>
    <mergeCell ref="N25:N31"/>
    <mergeCell ref="AM18:AM24"/>
    <mergeCell ref="AN18:AN24"/>
    <mergeCell ref="R21:R24"/>
    <mergeCell ref="T21:T24"/>
    <mergeCell ref="W21:W59"/>
    <mergeCell ref="AE21:AE22"/>
    <mergeCell ref="AE23:AE24"/>
    <mergeCell ref="R25:R27"/>
    <mergeCell ref="S25:S31"/>
    <mergeCell ref="T25:T27"/>
    <mergeCell ref="AE18:AE20"/>
    <mergeCell ref="AG18:AG24"/>
    <mergeCell ref="AH18:AH24"/>
    <mergeCell ref="AI18:AI24"/>
    <mergeCell ref="AJ18:AJ24"/>
    <mergeCell ref="AK18:AK24"/>
    <mergeCell ref="Y18:Y59"/>
    <mergeCell ref="Z18:Z59"/>
    <mergeCell ref="AA18:AA59"/>
    <mergeCell ref="AB18:AB59"/>
    <mergeCell ref="AC18:AC59"/>
    <mergeCell ref="AD18:AD24"/>
    <mergeCell ref="AD25:AD31"/>
    <mergeCell ref="AD32:AD38"/>
    <mergeCell ref="AD39:AD45"/>
    <mergeCell ref="S18:S24"/>
    <mergeCell ref="T18:T20"/>
    <mergeCell ref="U18:U24"/>
    <mergeCell ref="V18:V59"/>
    <mergeCell ref="W18:W19"/>
    <mergeCell ref="X18:X59"/>
    <mergeCell ref="U25:U31"/>
    <mergeCell ref="U32:U38"/>
    <mergeCell ref="U39:U45"/>
    <mergeCell ref="T53:T55"/>
    <mergeCell ref="J18:J24"/>
    <mergeCell ref="K18:K24"/>
    <mergeCell ref="L18:L24"/>
    <mergeCell ref="M18:M24"/>
    <mergeCell ref="N18:N24"/>
    <mergeCell ref="R18:R20"/>
    <mergeCell ref="AD16:AE16"/>
    <mergeCell ref="A18:A59"/>
    <mergeCell ref="B18:B31"/>
    <mergeCell ref="C18:C31"/>
    <mergeCell ref="D18:D31"/>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J10"/>
    <mergeCell ref="A11:B11"/>
    <mergeCell ref="C11:J11"/>
    <mergeCell ref="A1:B4"/>
    <mergeCell ref="C1:AJ2"/>
    <mergeCell ref="AK1:AM1"/>
    <mergeCell ref="AK2:AM2"/>
    <mergeCell ref="C3:AJ4"/>
    <mergeCell ref="AK3:AM3"/>
    <mergeCell ref="AK4:AM4"/>
  </mergeCells>
  <conditionalFormatting sqref="H18">
    <cfRule type="containsText" dxfId="68" priority="1" operator="containsText" text="EXTREMO">
      <formula>NOT(ISERROR(SEARCH(("EXTREMO"),(H18))))</formula>
    </cfRule>
    <cfRule type="containsText" dxfId="67" priority="2" operator="containsText" text="ALTO">
      <formula>NOT(ISERROR(SEARCH(("ALTO"),(H18))))</formula>
    </cfRule>
    <cfRule type="containsText" dxfId="66" priority="3" operator="containsText" text="MODERADO">
      <formula>NOT(ISERROR(SEARCH(("MODERADO"),(H18))))</formula>
    </cfRule>
  </conditionalFormatting>
  <conditionalFormatting sqref="Z18">
    <cfRule type="containsText" dxfId="65" priority="4" operator="containsText" text="EXTREMO">
      <formula>NOT(ISERROR(SEARCH(("EXTREMO"),(Z18))))</formula>
    </cfRule>
    <cfRule type="containsText" dxfId="64" priority="5" operator="containsText" text="ALTO">
      <formula>NOT(ISERROR(SEARCH(("ALTO"),(Z18))))</formula>
    </cfRule>
    <cfRule type="containsText" dxfId="63"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E0429-0ED7-4580-BFCA-7E2E5EFDE7FB}">
  <dimension ref="A1:AQ952"/>
  <sheetViews>
    <sheetView showGridLines="0" topLeftCell="X65" zoomScale="70" zoomScaleNormal="70" workbookViewId="0">
      <selection activeCell="AD66" sqref="AD66:AD72"/>
    </sheetView>
  </sheetViews>
  <sheetFormatPr baseColWidth="10" defaultColWidth="14.42578125" defaultRowHeight="15" customHeight="1"/>
  <cols>
    <col min="1" max="1" width="9.42578125" style="502" customWidth="1"/>
    <col min="2" max="4" width="32.5703125" style="502" customWidth="1"/>
    <col min="5" max="6" width="20.85546875" style="502" customWidth="1"/>
    <col min="7" max="7" width="20.85546875" style="502" hidden="1" customWidth="1"/>
    <col min="8" max="8" width="25.42578125" style="502" customWidth="1"/>
    <col min="9" max="9" width="45" style="502" customWidth="1"/>
    <col min="10" max="10" width="30.42578125" style="502" customWidth="1"/>
    <col min="11" max="11" width="40.42578125" style="502" customWidth="1"/>
    <col min="12" max="12" width="41.5703125" style="502" customWidth="1"/>
    <col min="13" max="13" width="35.28515625" style="502" customWidth="1"/>
    <col min="14" max="14" width="38.42578125" style="502" customWidth="1"/>
    <col min="15" max="15" width="53.7109375" style="502" customWidth="1"/>
    <col min="16" max="16" width="24.5703125" style="502" customWidth="1"/>
    <col min="17" max="17" width="11.42578125" style="502" customWidth="1"/>
    <col min="18" max="20" width="24.5703125" style="502" customWidth="1"/>
    <col min="21" max="21" width="19.7109375" style="502" customWidth="1"/>
    <col min="22" max="24" width="25.140625" style="502" customWidth="1"/>
    <col min="25" max="25" width="25.140625" style="502" hidden="1" customWidth="1"/>
    <col min="26" max="26" width="25.140625" style="502" customWidth="1"/>
    <col min="27" max="27" width="16.5703125" style="502" customWidth="1"/>
    <col min="28" max="29" width="33.42578125" style="502" customWidth="1"/>
    <col min="30" max="30" width="38.5703125" style="502" customWidth="1"/>
    <col min="31" max="31" width="25.42578125" style="502" customWidth="1"/>
    <col min="32" max="32" width="1.7109375" style="502" customWidth="1"/>
    <col min="33" max="35" width="33.42578125" style="502" customWidth="1"/>
    <col min="36" max="36" width="40.28515625" style="502" customWidth="1"/>
    <col min="37" max="37" width="34.85546875" style="502" customWidth="1"/>
    <col min="38" max="38" width="3.7109375" style="502" customWidth="1"/>
    <col min="39" max="39" width="42.5703125" style="502" customWidth="1"/>
    <col min="40" max="40" width="50.28515625" style="502" customWidth="1"/>
    <col min="41" max="43" width="11.42578125" style="502" customWidth="1"/>
    <col min="44" max="16384" width="14.42578125" style="502"/>
  </cols>
  <sheetData>
    <row r="1" spans="1:43" ht="27" customHeight="1">
      <c r="A1" s="493"/>
      <c r="B1" s="494"/>
      <c r="C1" s="495" t="s">
        <v>64</v>
      </c>
      <c r="D1" s="496"/>
      <c r="E1" s="496"/>
      <c r="F1" s="496"/>
      <c r="G1" s="496"/>
      <c r="H1" s="496"/>
      <c r="I1" s="496"/>
      <c r="J1" s="496"/>
      <c r="K1" s="496"/>
      <c r="L1" s="496"/>
      <c r="M1" s="496"/>
      <c r="N1" s="496"/>
      <c r="O1" s="496"/>
      <c r="P1" s="496"/>
      <c r="Q1" s="496"/>
      <c r="R1" s="496"/>
      <c r="S1" s="496"/>
      <c r="T1" s="496"/>
      <c r="U1" s="496"/>
      <c r="V1" s="496"/>
      <c r="W1" s="496"/>
      <c r="X1" s="496"/>
      <c r="Y1" s="496"/>
      <c r="Z1" s="496"/>
      <c r="AA1" s="496"/>
      <c r="AB1" s="496"/>
      <c r="AC1" s="496"/>
      <c r="AD1" s="496"/>
      <c r="AE1" s="496"/>
      <c r="AF1" s="496"/>
      <c r="AG1" s="496"/>
      <c r="AH1" s="496"/>
      <c r="AI1" s="496"/>
      <c r="AJ1" s="494"/>
      <c r="AK1" s="497" t="s">
        <v>65</v>
      </c>
      <c r="AL1" s="498"/>
      <c r="AM1" s="499"/>
      <c r="AN1" s="500" t="s">
        <v>66</v>
      </c>
      <c r="AO1" s="501"/>
      <c r="AP1" s="501"/>
      <c r="AQ1" s="501"/>
    </row>
    <row r="2" spans="1:43" ht="27" customHeight="1" thickBot="1">
      <c r="A2" s="503"/>
      <c r="B2" s="504"/>
      <c r="C2" s="505"/>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7"/>
      <c r="AK2" s="497" t="s">
        <v>67</v>
      </c>
      <c r="AL2" s="498"/>
      <c r="AM2" s="499"/>
      <c r="AN2" s="508" t="s">
        <v>68</v>
      </c>
      <c r="AO2" s="501"/>
      <c r="AP2" s="501"/>
      <c r="AQ2" s="501"/>
    </row>
    <row r="3" spans="1:43" ht="27" customHeight="1">
      <c r="A3" s="503"/>
      <c r="B3" s="504"/>
      <c r="C3" s="495" t="s">
        <v>69</v>
      </c>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4"/>
      <c r="AK3" s="497" t="s">
        <v>70</v>
      </c>
      <c r="AL3" s="498"/>
      <c r="AM3" s="499"/>
      <c r="AN3" s="500" t="s">
        <v>71</v>
      </c>
      <c r="AO3" s="501"/>
      <c r="AP3" s="501"/>
      <c r="AQ3" s="501"/>
    </row>
    <row r="4" spans="1:43" ht="27" customHeight="1" thickBot="1">
      <c r="A4" s="505"/>
      <c r="B4" s="507"/>
      <c r="C4" s="505"/>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7"/>
      <c r="AK4" s="497" t="s">
        <v>72</v>
      </c>
      <c r="AL4" s="498"/>
      <c r="AM4" s="499"/>
      <c r="AN4" s="509">
        <v>45677</v>
      </c>
      <c r="AO4" s="501"/>
      <c r="AP4" s="501"/>
      <c r="AQ4" s="501"/>
    </row>
    <row r="5" spans="1:43" ht="27" customHeight="1" thickBot="1">
      <c r="A5" s="510"/>
      <c r="B5" s="511"/>
      <c r="C5" s="511"/>
      <c r="D5" s="511"/>
      <c r="E5" s="511"/>
      <c r="F5" s="511"/>
      <c r="G5" s="511"/>
      <c r="H5" s="511"/>
      <c r="I5" s="511"/>
      <c r="J5" s="511"/>
      <c r="K5" s="511"/>
      <c r="L5" s="511"/>
      <c r="M5" s="511"/>
      <c r="N5" s="511"/>
      <c r="O5" s="511"/>
      <c r="P5" s="511"/>
      <c r="Q5" s="511"/>
      <c r="R5" s="511"/>
      <c r="S5" s="511"/>
      <c r="T5" s="511"/>
      <c r="U5" s="511"/>
      <c r="V5" s="511"/>
      <c r="W5" s="511"/>
      <c r="X5" s="511"/>
      <c r="Y5" s="511"/>
      <c r="Z5" s="511"/>
      <c r="AA5" s="511"/>
      <c r="AB5" s="511"/>
      <c r="AC5" s="511"/>
      <c r="AD5" s="511"/>
      <c r="AE5" s="511"/>
      <c r="AF5" s="511"/>
      <c r="AG5" s="511"/>
      <c r="AH5" s="511"/>
      <c r="AI5" s="511"/>
      <c r="AJ5" s="512"/>
      <c r="AK5" s="513"/>
      <c r="AL5" s="501"/>
      <c r="AM5" s="501"/>
      <c r="AN5" s="501"/>
      <c r="AO5" s="501"/>
      <c r="AP5" s="501"/>
      <c r="AQ5" s="501"/>
    </row>
    <row r="6" spans="1:43" ht="36" customHeight="1" thickBot="1">
      <c r="A6" s="514" t="s">
        <v>73</v>
      </c>
      <c r="B6" s="515"/>
      <c r="C6" s="516" t="s">
        <v>284</v>
      </c>
      <c r="D6" s="517"/>
      <c r="E6" s="511"/>
      <c r="F6" s="511"/>
      <c r="G6" s="511"/>
      <c r="H6" s="511"/>
      <c r="I6" s="511"/>
      <c r="J6" s="511"/>
      <c r="K6" s="511"/>
      <c r="L6" s="511"/>
      <c r="M6" s="511"/>
      <c r="N6" s="511"/>
      <c r="O6" s="511"/>
      <c r="P6" s="511"/>
      <c r="Q6" s="511"/>
      <c r="R6" s="511"/>
      <c r="S6" s="511"/>
      <c r="T6" s="511"/>
      <c r="U6" s="511"/>
      <c r="V6" s="511"/>
      <c r="W6" s="511"/>
      <c r="X6" s="511"/>
      <c r="Y6" s="511"/>
      <c r="Z6" s="511"/>
      <c r="AA6" s="511"/>
      <c r="AB6" s="511"/>
      <c r="AC6" s="511"/>
      <c r="AD6" s="511"/>
      <c r="AE6" s="511"/>
      <c r="AF6" s="511"/>
      <c r="AG6" s="511"/>
      <c r="AH6" s="511"/>
      <c r="AI6" s="511"/>
      <c r="AJ6" s="512"/>
      <c r="AK6" s="511"/>
      <c r="AL6" s="501"/>
      <c r="AM6" s="501"/>
      <c r="AN6" s="501"/>
      <c r="AO6" s="501"/>
      <c r="AP6" s="501"/>
      <c r="AQ6" s="501"/>
    </row>
    <row r="7" spans="1:43" ht="17.25" customHeight="1" thickBot="1">
      <c r="A7" s="518"/>
      <c r="B7" s="511"/>
      <c r="C7" s="511"/>
      <c r="D7" s="511"/>
      <c r="E7" s="511"/>
      <c r="F7" s="511"/>
      <c r="G7" s="511"/>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2"/>
      <c r="AK7" s="511"/>
      <c r="AL7" s="501"/>
      <c r="AM7" s="501"/>
      <c r="AN7" s="501"/>
      <c r="AO7" s="501"/>
      <c r="AP7" s="501"/>
      <c r="AQ7" s="501"/>
    </row>
    <row r="8" spans="1:43" ht="59.25" customHeight="1" thickBot="1">
      <c r="A8" s="519" t="s">
        <v>74</v>
      </c>
      <c r="B8" s="515"/>
      <c r="C8" s="520" t="s">
        <v>285</v>
      </c>
      <c r="D8" s="515"/>
      <c r="E8" s="515"/>
      <c r="F8" s="515"/>
      <c r="G8" s="515"/>
      <c r="H8" s="521"/>
      <c r="I8" s="511"/>
      <c r="J8" s="511"/>
      <c r="K8" s="511"/>
      <c r="L8" s="511"/>
      <c r="T8" s="511"/>
      <c r="U8" s="511"/>
      <c r="V8" s="511"/>
      <c r="W8" s="511"/>
      <c r="X8" s="511"/>
      <c r="Y8" s="511"/>
      <c r="Z8" s="511"/>
      <c r="AA8" s="511"/>
      <c r="AB8" s="511"/>
      <c r="AC8" s="511"/>
      <c r="AD8" s="511"/>
      <c r="AE8" s="511"/>
      <c r="AF8" s="511"/>
      <c r="AG8" s="511"/>
      <c r="AH8" s="511"/>
      <c r="AI8" s="511"/>
      <c r="AJ8" s="512"/>
      <c r="AK8" s="511"/>
      <c r="AL8" s="501"/>
      <c r="AM8" s="501"/>
      <c r="AN8" s="501"/>
      <c r="AO8" s="501"/>
      <c r="AP8" s="501"/>
      <c r="AQ8" s="501"/>
    </row>
    <row r="9" spans="1:43" ht="13.5" customHeight="1" thickBot="1">
      <c r="A9" s="522"/>
      <c r="B9" s="523"/>
      <c r="C9" s="523"/>
      <c r="D9" s="523"/>
      <c r="E9" s="523"/>
      <c r="F9" s="523"/>
      <c r="G9" s="523"/>
      <c r="H9" s="523"/>
      <c r="I9" s="523"/>
      <c r="J9" s="523"/>
      <c r="K9" s="523"/>
      <c r="L9" s="523"/>
      <c r="M9" s="523"/>
      <c r="N9" s="523"/>
      <c r="O9" s="523"/>
      <c r="P9" s="523"/>
      <c r="Q9" s="523"/>
      <c r="R9" s="523"/>
      <c r="S9" s="523"/>
      <c r="T9" s="511"/>
      <c r="U9" s="511"/>
      <c r="V9" s="511"/>
      <c r="W9" s="511"/>
      <c r="X9" s="511"/>
      <c r="Y9" s="511"/>
      <c r="Z9" s="511"/>
      <c r="AA9" s="511"/>
      <c r="AB9" s="511"/>
      <c r="AC9" s="511"/>
      <c r="AD9" s="511"/>
      <c r="AE9" s="511"/>
      <c r="AF9" s="511"/>
      <c r="AG9" s="511"/>
      <c r="AH9" s="511"/>
      <c r="AI9" s="511"/>
      <c r="AJ9" s="512"/>
      <c r="AK9" s="511"/>
      <c r="AL9" s="501"/>
      <c r="AM9" s="501"/>
      <c r="AN9" s="501"/>
      <c r="AO9" s="501"/>
      <c r="AP9" s="501"/>
      <c r="AQ9" s="501"/>
    </row>
    <row r="10" spans="1:43" ht="59.25" customHeight="1" thickBot="1">
      <c r="A10" s="519" t="s">
        <v>76</v>
      </c>
      <c r="B10" s="515"/>
      <c r="C10" s="524" t="s">
        <v>286</v>
      </c>
      <c r="D10" s="515"/>
      <c r="E10" s="515"/>
      <c r="F10" s="515"/>
      <c r="G10" s="515"/>
      <c r="H10" s="515"/>
      <c r="I10" s="521"/>
      <c r="J10" s="525"/>
      <c r="K10" s="525"/>
      <c r="L10" s="525"/>
      <c r="M10" s="525"/>
      <c r="N10" s="525"/>
      <c r="O10" s="511"/>
      <c r="P10" s="511"/>
      <c r="Q10" s="511"/>
      <c r="R10" s="511"/>
      <c r="S10" s="511"/>
      <c r="T10" s="511"/>
      <c r="U10" s="511"/>
      <c r="V10" s="511"/>
      <c r="W10" s="511"/>
      <c r="X10" s="511"/>
      <c r="Y10" s="511"/>
      <c r="Z10" s="511"/>
      <c r="AA10" s="511"/>
      <c r="AB10" s="511"/>
      <c r="AC10" s="511"/>
      <c r="AD10" s="511"/>
      <c r="AE10" s="511"/>
      <c r="AF10" s="511"/>
      <c r="AG10" s="511"/>
      <c r="AH10" s="511"/>
      <c r="AI10" s="511"/>
      <c r="AJ10" s="512"/>
      <c r="AK10" s="511"/>
      <c r="AL10" s="501"/>
      <c r="AM10" s="501"/>
      <c r="AN10" s="501"/>
      <c r="AO10" s="501"/>
      <c r="AP10" s="501"/>
      <c r="AQ10" s="501"/>
    </row>
    <row r="11" spans="1:43" ht="59.25" customHeight="1" thickBot="1">
      <c r="A11" s="519" t="s">
        <v>78</v>
      </c>
      <c r="B11" s="515"/>
      <c r="C11" s="524" t="s">
        <v>287</v>
      </c>
      <c r="D11" s="515"/>
      <c r="E11" s="515"/>
      <c r="F11" s="515"/>
      <c r="G11" s="515"/>
      <c r="H11" s="515"/>
      <c r="I11" s="521"/>
      <c r="J11" s="525"/>
      <c r="K11" s="525"/>
      <c r="L11" s="525"/>
      <c r="M11" s="525"/>
      <c r="N11" s="525"/>
      <c r="O11" s="511"/>
      <c r="P11" s="511"/>
      <c r="Q11" s="511"/>
      <c r="R11" s="511"/>
      <c r="S11" s="511"/>
      <c r="T11" s="511"/>
      <c r="U11" s="511"/>
      <c r="V11" s="511"/>
      <c r="W11" s="511"/>
      <c r="X11" s="511"/>
      <c r="Y11" s="511"/>
      <c r="Z11" s="511"/>
      <c r="AA11" s="511"/>
      <c r="AB11" s="511"/>
      <c r="AC11" s="511"/>
      <c r="AD11" s="511"/>
      <c r="AE11" s="511"/>
      <c r="AF11" s="511"/>
      <c r="AG11" s="511"/>
      <c r="AH11" s="511"/>
      <c r="AI11" s="511"/>
      <c r="AJ11" s="512"/>
      <c r="AK11" s="511"/>
      <c r="AL11" s="501"/>
      <c r="AM11" s="501"/>
      <c r="AN11" s="501"/>
      <c r="AO11" s="501"/>
      <c r="AP11" s="501"/>
      <c r="AQ11" s="501"/>
    </row>
    <row r="12" spans="1:43" ht="15.75" customHeight="1">
      <c r="A12" s="511"/>
      <c r="B12" s="511"/>
      <c r="C12" s="511"/>
      <c r="D12" s="511"/>
      <c r="E12" s="511"/>
      <c r="F12" s="511"/>
      <c r="G12" s="511"/>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2"/>
      <c r="AK12" s="511"/>
      <c r="AL12" s="501"/>
      <c r="AM12" s="501"/>
      <c r="AN12" s="501"/>
      <c r="AO12" s="501"/>
      <c r="AP12" s="501"/>
      <c r="AQ12" s="501"/>
    </row>
    <row r="13" spans="1:43" ht="15.75" customHeight="1" thickBot="1">
      <c r="A13" s="526"/>
      <c r="B13" s="511"/>
      <c r="C13" s="511"/>
      <c r="D13" s="511"/>
      <c r="E13" s="511"/>
      <c r="F13" s="511"/>
      <c r="G13" s="511"/>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27"/>
      <c r="AH13" s="527"/>
      <c r="AI13" s="527"/>
      <c r="AJ13" s="528"/>
      <c r="AK13" s="529"/>
      <c r="AL13" s="501"/>
      <c r="AM13" s="501"/>
      <c r="AN13" s="501"/>
      <c r="AO13" s="501"/>
      <c r="AP13" s="501"/>
      <c r="AQ13" s="501"/>
    </row>
    <row r="14" spans="1:43">
      <c r="A14" s="530" t="s">
        <v>80</v>
      </c>
      <c r="B14" s="531"/>
      <c r="C14" s="531"/>
      <c r="D14" s="532"/>
      <c r="E14" s="530" t="s">
        <v>81</v>
      </c>
      <c r="F14" s="531"/>
      <c r="G14" s="531"/>
      <c r="H14" s="531"/>
      <c r="I14" s="531"/>
      <c r="J14" s="531"/>
      <c r="K14" s="531"/>
      <c r="L14" s="531"/>
      <c r="M14" s="531"/>
      <c r="N14" s="531"/>
      <c r="O14" s="531"/>
      <c r="P14" s="531"/>
      <c r="Q14" s="531"/>
      <c r="R14" s="531"/>
      <c r="S14" s="531"/>
      <c r="T14" s="531"/>
      <c r="U14" s="531"/>
      <c r="V14" s="531"/>
      <c r="W14" s="531"/>
      <c r="X14" s="531"/>
      <c r="Y14" s="531"/>
      <c r="Z14" s="531"/>
      <c r="AA14" s="531"/>
      <c r="AB14" s="531"/>
      <c r="AC14" s="531"/>
      <c r="AD14" s="531"/>
      <c r="AE14" s="532"/>
      <c r="AF14" s="533"/>
      <c r="AG14" s="534" t="s">
        <v>82</v>
      </c>
      <c r="AH14" s="535"/>
      <c r="AI14" s="535"/>
      <c r="AJ14" s="535"/>
      <c r="AK14" s="536"/>
      <c r="AL14" s="501"/>
      <c r="AM14" s="534" t="s">
        <v>83</v>
      </c>
      <c r="AN14" s="536"/>
      <c r="AO14" s="501"/>
      <c r="AP14" s="501"/>
      <c r="AQ14" s="501"/>
    </row>
    <row r="15" spans="1:43">
      <c r="A15" s="537" t="s">
        <v>84</v>
      </c>
      <c r="B15" s="538" t="s">
        <v>85</v>
      </c>
      <c r="C15" s="538" t="s">
        <v>86</v>
      </c>
      <c r="D15" s="539" t="s">
        <v>87</v>
      </c>
      <c r="E15" s="540" t="s">
        <v>88</v>
      </c>
      <c r="F15" s="541"/>
      <c r="G15" s="541"/>
      <c r="H15" s="542"/>
      <c r="I15" s="543" t="s">
        <v>89</v>
      </c>
      <c r="J15" s="541"/>
      <c r="K15" s="541"/>
      <c r="L15" s="541"/>
      <c r="M15" s="541"/>
      <c r="N15" s="541"/>
      <c r="O15" s="541"/>
      <c r="P15" s="541"/>
      <c r="Q15" s="541"/>
      <c r="R15" s="541"/>
      <c r="S15" s="541"/>
      <c r="T15" s="541"/>
      <c r="U15" s="541"/>
      <c r="V15" s="541"/>
      <c r="W15" s="541"/>
      <c r="X15" s="544"/>
      <c r="Y15" s="544"/>
      <c r="Z15" s="543" t="s">
        <v>90</v>
      </c>
      <c r="AA15" s="541"/>
      <c r="AB15" s="541"/>
      <c r="AC15" s="541"/>
      <c r="AD15" s="541"/>
      <c r="AE15" s="545"/>
      <c r="AF15" s="533"/>
      <c r="AG15" s="546"/>
      <c r="AH15" s="547"/>
      <c r="AI15" s="547"/>
      <c r="AJ15" s="547"/>
      <c r="AK15" s="548"/>
      <c r="AL15" s="501"/>
      <c r="AM15" s="546"/>
      <c r="AN15" s="548"/>
      <c r="AO15" s="549"/>
      <c r="AP15" s="549"/>
      <c r="AQ15" s="549"/>
    </row>
    <row r="16" spans="1:43" ht="32.25" customHeight="1" thickBot="1">
      <c r="A16" s="550"/>
      <c r="B16" s="551"/>
      <c r="C16" s="551"/>
      <c r="D16" s="552"/>
      <c r="E16" s="553" t="s">
        <v>91</v>
      </c>
      <c r="F16" s="554"/>
      <c r="G16" s="554"/>
      <c r="H16" s="555"/>
      <c r="I16" s="538" t="s">
        <v>92</v>
      </c>
      <c r="J16" s="538" t="s">
        <v>93</v>
      </c>
      <c r="K16" s="538" t="s">
        <v>94</v>
      </c>
      <c r="L16" s="538" t="s">
        <v>95</v>
      </c>
      <c r="M16" s="538" t="s">
        <v>96</v>
      </c>
      <c r="N16" s="538" t="s">
        <v>97</v>
      </c>
      <c r="O16" s="556" t="s">
        <v>98</v>
      </c>
      <c r="P16" s="556" t="s">
        <v>99</v>
      </c>
      <c r="Q16" s="556" t="s">
        <v>100</v>
      </c>
      <c r="R16" s="538" t="s">
        <v>101</v>
      </c>
      <c r="S16" s="557" t="s">
        <v>102</v>
      </c>
      <c r="T16" s="538" t="s">
        <v>103</v>
      </c>
      <c r="U16" s="538" t="s">
        <v>104</v>
      </c>
      <c r="V16" s="538" t="s">
        <v>105</v>
      </c>
      <c r="W16" s="538" t="s">
        <v>106</v>
      </c>
      <c r="X16" s="538" t="s">
        <v>107</v>
      </c>
      <c r="Y16" s="558"/>
      <c r="Z16" s="557" t="s">
        <v>108</v>
      </c>
      <c r="AA16" s="538" t="s">
        <v>109</v>
      </c>
      <c r="AB16" s="538" t="s">
        <v>110</v>
      </c>
      <c r="AC16" s="538" t="s">
        <v>55</v>
      </c>
      <c r="AD16" s="559" t="s">
        <v>111</v>
      </c>
      <c r="AE16" s="545"/>
      <c r="AF16" s="560"/>
      <c r="AG16" s="561"/>
      <c r="AH16" s="562"/>
      <c r="AI16" s="562"/>
      <c r="AJ16" s="562"/>
      <c r="AK16" s="563"/>
      <c r="AL16" s="549"/>
      <c r="AM16" s="561"/>
      <c r="AN16" s="563"/>
      <c r="AO16" s="549"/>
      <c r="AP16" s="501"/>
      <c r="AQ16" s="549"/>
    </row>
    <row r="17" spans="1:43" ht="102" customHeight="1" thickBot="1">
      <c r="A17" s="550"/>
      <c r="B17" s="551"/>
      <c r="C17" s="551"/>
      <c r="D17" s="552"/>
      <c r="E17" s="564" t="s">
        <v>0</v>
      </c>
      <c r="F17" s="558" t="s">
        <v>1</v>
      </c>
      <c r="G17" s="565"/>
      <c r="H17" s="566" t="s">
        <v>112</v>
      </c>
      <c r="I17" s="567"/>
      <c r="J17" s="567"/>
      <c r="K17" s="567"/>
      <c r="L17" s="567"/>
      <c r="M17" s="567"/>
      <c r="N17" s="567"/>
      <c r="O17" s="567"/>
      <c r="P17" s="567"/>
      <c r="Q17" s="567"/>
      <c r="R17" s="567"/>
      <c r="S17" s="567"/>
      <c r="T17" s="567"/>
      <c r="U17" s="567"/>
      <c r="V17" s="567"/>
      <c r="W17" s="567"/>
      <c r="X17" s="567"/>
      <c r="Y17" s="568"/>
      <c r="Z17" s="567"/>
      <c r="AA17" s="567"/>
      <c r="AB17" s="567"/>
      <c r="AC17" s="567"/>
      <c r="AD17" s="569" t="s">
        <v>113</v>
      </c>
      <c r="AE17" s="570" t="s">
        <v>114</v>
      </c>
      <c r="AF17" s="560"/>
      <c r="AG17" s="564" t="s">
        <v>115</v>
      </c>
      <c r="AH17" s="568" t="s">
        <v>116</v>
      </c>
      <c r="AI17" s="568" t="s">
        <v>117</v>
      </c>
      <c r="AJ17" s="568" t="s">
        <v>118</v>
      </c>
      <c r="AK17" s="571" t="s">
        <v>119</v>
      </c>
      <c r="AL17" s="549"/>
      <c r="AM17" s="564" t="s">
        <v>120</v>
      </c>
      <c r="AN17" s="571" t="s">
        <v>121</v>
      </c>
      <c r="AO17" s="549"/>
      <c r="AP17" s="501"/>
      <c r="AQ17" s="549"/>
    </row>
    <row r="18" spans="1:43" ht="51" customHeight="1">
      <c r="A18" s="572">
        <v>1</v>
      </c>
      <c r="B18" s="573" t="s">
        <v>288</v>
      </c>
      <c r="C18" s="573" t="s">
        <v>289</v>
      </c>
      <c r="D18" s="574" t="s">
        <v>290</v>
      </c>
      <c r="E18" s="575" t="s">
        <v>6</v>
      </c>
      <c r="F18" s="576" t="s">
        <v>13</v>
      </c>
      <c r="G18" s="577" t="str">
        <f>+CONCATENATE(E18," - ",F18)</f>
        <v>MUY BAJA - MAYOR</v>
      </c>
      <c r="H18" s="578" t="s">
        <v>15</v>
      </c>
      <c r="I18" s="579" t="s">
        <v>291</v>
      </c>
      <c r="J18" s="579" t="s">
        <v>292</v>
      </c>
      <c r="K18" s="579" t="s">
        <v>293</v>
      </c>
      <c r="L18" s="579" t="s">
        <v>294</v>
      </c>
      <c r="M18" s="579" t="s">
        <v>295</v>
      </c>
      <c r="N18" s="580" t="s">
        <v>296</v>
      </c>
      <c r="O18" s="581" t="s">
        <v>3</v>
      </c>
      <c r="P18" s="582" t="s">
        <v>4</v>
      </c>
      <c r="Q18" s="583">
        <f>IF(P18="ASIGNADO",15,IF(P18="NO ASIGNADO",0,"0"))</f>
        <v>15</v>
      </c>
      <c r="R18" s="584">
        <f>SUM(Q18:Q24)</f>
        <v>100</v>
      </c>
      <c r="S18" s="585" t="s">
        <v>131</v>
      </c>
      <c r="T18" s="586">
        <f>IF(T21="DÉBIL",0,IF(T21="MODERADO",50,IF(T21="FUERTE",100,"")))</f>
        <v>100</v>
      </c>
      <c r="U18" s="587" t="str">
        <f>IF(AND(R21="FUERTE",S18="FUERTE (SIEMPRE SE EJECUTA)"),"NO","SÍ")</f>
        <v>NO</v>
      </c>
      <c r="V18" s="588" t="str">
        <f t="array" ref="V18">_xlfn.IFS(AVERAGE(T18,T25,T32,T39,T46,T53)=100,"FUERTE",AVERAGE(T18,T25,T32,T39,T46,T53)&lt;50,"DÉBIL",AVERAGE(T18,T25,T32,T39,T46,T53)&gt;=50,"MODERADO")</f>
        <v>MODERADO</v>
      </c>
      <c r="W18" s="589" t="s">
        <v>62</v>
      </c>
      <c r="X18" s="590" t="str">
        <f>IF(AND(E18="MUY BAJA",W21=2),"MUY BAJA",IF(AND(E18="BAJA",W21=2),"MUY BAJA",IF(AND(E18="MEDIA",W21=2),"MUY BAJA",IF(AND(E18="ALTA",W21=2),"BAJA",IF(AND(E18="MUY ALTA",W21=2),"MEDIA",IF(AND(E18="MUY BAJA",W21=1),"MUY BAJA",IF(AND(E18="BAJA",W21=1),"MUY BAJA",IF(AND(E18="MEDIA",W21=1),"BAJA",IF(AND(E18="ALTA",W21=1),"MEDIA",IF(AND(E18="MUY ALTA",W21=1),"ALTA",E18))))))))))</f>
        <v>MUY BAJA</v>
      </c>
      <c r="Y18" s="577" t="str">
        <f>+CONCATENATE(X18," - ",F18)</f>
        <v>MUY BAJA - MAYOR</v>
      </c>
      <c r="Z18" s="578" t="str">
        <f>+VLOOKUP(Y18,[3]Datos!$D$3:$E$17,2,FALSE)</f>
        <v>ALTO</v>
      </c>
      <c r="AA18" s="576" t="s">
        <v>45</v>
      </c>
      <c r="AB18" s="591" t="s">
        <v>297</v>
      </c>
      <c r="AC18" s="592"/>
      <c r="AD18" s="593" t="s">
        <v>298</v>
      </c>
      <c r="AE18" s="594">
        <v>45746</v>
      </c>
      <c r="AF18" s="595"/>
      <c r="AG18" s="596" t="s">
        <v>299</v>
      </c>
      <c r="AH18" s="597" t="s">
        <v>300</v>
      </c>
      <c r="AI18" s="597" t="s">
        <v>301</v>
      </c>
      <c r="AJ18" s="597"/>
      <c r="AK18" s="598"/>
      <c r="AL18" s="501"/>
      <c r="AM18" s="599" t="s">
        <v>302</v>
      </c>
      <c r="AN18" s="600" t="s">
        <v>303</v>
      </c>
      <c r="AO18" s="501"/>
      <c r="AP18" s="501"/>
      <c r="AQ18" s="501"/>
    </row>
    <row r="19" spans="1:43" ht="62.25" customHeight="1">
      <c r="A19" s="601"/>
      <c r="B19" s="602"/>
      <c r="C19" s="602"/>
      <c r="D19" s="603"/>
      <c r="E19" s="601"/>
      <c r="F19" s="602"/>
      <c r="G19" s="602"/>
      <c r="H19" s="602"/>
      <c r="I19" s="602"/>
      <c r="J19" s="602"/>
      <c r="K19" s="602"/>
      <c r="L19" s="602"/>
      <c r="M19" s="602"/>
      <c r="N19" s="602"/>
      <c r="O19" s="604" t="s">
        <v>9</v>
      </c>
      <c r="P19" s="605" t="s">
        <v>10</v>
      </c>
      <c r="Q19" s="606">
        <f>IF(P19="ADECUADO",15,IF(P19="INADECUADO",0,"0"))</f>
        <v>15</v>
      </c>
      <c r="R19" s="607"/>
      <c r="S19" s="602"/>
      <c r="T19" s="602"/>
      <c r="U19" s="602"/>
      <c r="V19" s="602"/>
      <c r="W19" s="608"/>
      <c r="X19" s="602"/>
      <c r="Y19" s="602"/>
      <c r="Z19" s="602"/>
      <c r="AA19" s="602"/>
      <c r="AB19" s="602"/>
      <c r="AC19" s="503"/>
      <c r="AD19" s="602"/>
      <c r="AE19" s="603"/>
      <c r="AF19" s="595"/>
      <c r="AG19" s="601"/>
      <c r="AH19" s="602"/>
      <c r="AI19" s="602"/>
      <c r="AJ19" s="602"/>
      <c r="AK19" s="603"/>
      <c r="AL19" s="501"/>
      <c r="AM19" s="601"/>
      <c r="AN19" s="603"/>
      <c r="AO19" s="501"/>
      <c r="AP19" s="501"/>
      <c r="AQ19" s="501"/>
    </row>
    <row r="20" spans="1:43" ht="75.75" customHeight="1">
      <c r="A20" s="601"/>
      <c r="B20" s="602"/>
      <c r="C20" s="602"/>
      <c r="D20" s="603"/>
      <c r="E20" s="601"/>
      <c r="F20" s="602"/>
      <c r="G20" s="602"/>
      <c r="H20" s="602"/>
      <c r="I20" s="602"/>
      <c r="J20" s="602"/>
      <c r="K20" s="602"/>
      <c r="L20" s="602"/>
      <c r="M20" s="602"/>
      <c r="N20" s="602"/>
      <c r="O20" s="609" t="s">
        <v>16</v>
      </c>
      <c r="P20" s="605" t="s">
        <v>17</v>
      </c>
      <c r="Q20" s="606">
        <f>IF(P20="OPORTUNA",15,IF(P20="INOPORTUNA",0,"0"))</f>
        <v>15</v>
      </c>
      <c r="R20" s="607"/>
      <c r="S20" s="602"/>
      <c r="T20" s="608"/>
      <c r="U20" s="602"/>
      <c r="V20" s="602"/>
      <c r="W20" s="610" t="s">
        <v>138</v>
      </c>
      <c r="X20" s="602"/>
      <c r="Y20" s="602"/>
      <c r="Z20" s="602"/>
      <c r="AA20" s="602"/>
      <c r="AB20" s="602"/>
      <c r="AC20" s="503"/>
      <c r="AD20" s="602"/>
      <c r="AE20" s="603"/>
      <c r="AF20" s="595"/>
      <c r="AG20" s="601"/>
      <c r="AH20" s="602"/>
      <c r="AI20" s="602"/>
      <c r="AJ20" s="602"/>
      <c r="AK20" s="603"/>
      <c r="AL20" s="501"/>
      <c r="AM20" s="601"/>
      <c r="AN20" s="603"/>
      <c r="AO20" s="501"/>
      <c r="AP20" s="501"/>
      <c r="AQ20" s="501"/>
    </row>
    <row r="21" spans="1:43" ht="90.75" customHeight="1">
      <c r="A21" s="601"/>
      <c r="B21" s="602"/>
      <c r="C21" s="602"/>
      <c r="D21" s="603"/>
      <c r="E21" s="601"/>
      <c r="F21" s="602"/>
      <c r="G21" s="602"/>
      <c r="H21" s="602"/>
      <c r="I21" s="602"/>
      <c r="J21" s="602"/>
      <c r="K21" s="602"/>
      <c r="L21" s="602"/>
      <c r="M21" s="602"/>
      <c r="N21" s="602"/>
      <c r="O21" s="604" t="s">
        <v>23</v>
      </c>
      <c r="P21" s="605" t="s">
        <v>24</v>
      </c>
      <c r="Q21" s="606">
        <f>IF(P21="PREVENIR",15,IF(P21="DETECTAR",10,IF(P21="NO ES UN CONTROL",0,"0")))</f>
        <v>15</v>
      </c>
      <c r="R21" s="611" t="str">
        <f>IF(R18&lt;86,"DÉBIL",IF(R18&lt;96,"MODERADO",IF(R18&lt;101,"FUERTE","")))</f>
        <v>FUERTE</v>
      </c>
      <c r="S21" s="602"/>
      <c r="T21" s="612" t="str">
        <f>IF(AND(R21="FUERTE",S18="FUERTE (SIEMPRE SE EJECUTA)"),"FUERTE",IF(OR(R21="DÉBIL",S18="DÉBIL (NO SE EJECUTA)"),"DÉBIL",IF(OR(R21="MODERADO",S18="MODERADO (ALGUNAS VECES)"),"MODERADO")))</f>
        <v>FUERTE</v>
      </c>
      <c r="U21" s="602"/>
      <c r="V21" s="602"/>
      <c r="W21" s="613">
        <f>IF(AND($V$18="FUERTE",$W$18="DIRECTAMENTE"),2,IF(AND($V$18="FUERTE",$W$18="DIRECTAMENTE"),2,IF(AND($V$18="FUERTE",$W$18="DIRECTAMENTE"),2,IF(AND($V$18="FUERTE",$W$18="NO DISMINUYE"),0,IF(AND($V$18="MODERADO",$W$18="DIRECTAMENTE"),1,IF(AND($V$18="MODERADO",$W$18="DIRECTAMENTE"),1,IF(AND($V$18="MODERADO",$W$18="DIRECTAMENTE"),1,IF(AND($V$18="MODERADO",$W$18="NO DISMINUYE"),0,"N/A"))))))))</f>
        <v>1</v>
      </c>
      <c r="X21" s="602"/>
      <c r="Y21" s="602"/>
      <c r="Z21" s="602"/>
      <c r="AA21" s="602"/>
      <c r="AB21" s="602"/>
      <c r="AC21" s="503"/>
      <c r="AD21" s="602"/>
      <c r="AE21" s="614" t="s">
        <v>139</v>
      </c>
      <c r="AF21" s="615"/>
      <c r="AG21" s="601"/>
      <c r="AH21" s="602"/>
      <c r="AI21" s="602"/>
      <c r="AJ21" s="602"/>
      <c r="AK21" s="603"/>
      <c r="AL21" s="501"/>
      <c r="AM21" s="601"/>
      <c r="AN21" s="603"/>
      <c r="AO21" s="501"/>
      <c r="AP21" s="501"/>
      <c r="AQ21" s="501"/>
    </row>
    <row r="22" spans="1:43" ht="111" customHeight="1">
      <c r="A22" s="601"/>
      <c r="B22" s="602"/>
      <c r="C22" s="602"/>
      <c r="D22" s="603"/>
      <c r="E22" s="601"/>
      <c r="F22" s="602"/>
      <c r="G22" s="602"/>
      <c r="H22" s="602"/>
      <c r="I22" s="602"/>
      <c r="J22" s="602"/>
      <c r="K22" s="602"/>
      <c r="L22" s="602"/>
      <c r="M22" s="602"/>
      <c r="N22" s="602"/>
      <c r="O22" s="604" t="s">
        <v>29</v>
      </c>
      <c r="P22" s="605" t="s">
        <v>30</v>
      </c>
      <c r="Q22" s="606">
        <f>IF(P22="CONFIABLE",15,IF(P22="NO CONFIABLE",0,"0"))</f>
        <v>15</v>
      </c>
      <c r="R22" s="607"/>
      <c r="S22" s="602"/>
      <c r="T22" s="602"/>
      <c r="U22" s="602"/>
      <c r="V22" s="602"/>
      <c r="W22" s="602"/>
      <c r="X22" s="602"/>
      <c r="Y22" s="602"/>
      <c r="Z22" s="602"/>
      <c r="AA22" s="602"/>
      <c r="AB22" s="602"/>
      <c r="AC22" s="503"/>
      <c r="AD22" s="602"/>
      <c r="AE22" s="616"/>
      <c r="AF22" s="615"/>
      <c r="AG22" s="601"/>
      <c r="AH22" s="602"/>
      <c r="AI22" s="602"/>
      <c r="AJ22" s="602"/>
      <c r="AK22" s="603"/>
      <c r="AL22" s="501"/>
      <c r="AM22" s="601"/>
      <c r="AN22" s="603"/>
      <c r="AO22" s="501"/>
      <c r="AP22" s="501"/>
      <c r="AQ22" s="501"/>
    </row>
    <row r="23" spans="1:43" ht="84" customHeight="1">
      <c r="A23" s="601"/>
      <c r="B23" s="602"/>
      <c r="C23" s="602"/>
      <c r="D23" s="603"/>
      <c r="E23" s="601"/>
      <c r="F23" s="602"/>
      <c r="G23" s="602"/>
      <c r="H23" s="602"/>
      <c r="I23" s="602"/>
      <c r="J23" s="602"/>
      <c r="K23" s="602"/>
      <c r="L23" s="602"/>
      <c r="M23" s="602"/>
      <c r="N23" s="602"/>
      <c r="O23" s="604" t="s">
        <v>34</v>
      </c>
      <c r="P23" s="605" t="s">
        <v>35</v>
      </c>
      <c r="Q23" s="606">
        <f>IF(P23="SE INVESTIGAN Y SE RESUELVEN OPORTUNAMENTE",15,IF(P23="NO SE INVESTIGAN Y SE RESUELVEN OPORTUNAMENTE",0,"0"))</f>
        <v>15</v>
      </c>
      <c r="R23" s="607"/>
      <c r="S23" s="602"/>
      <c r="T23" s="602"/>
      <c r="U23" s="602"/>
      <c r="V23" s="602"/>
      <c r="W23" s="602"/>
      <c r="X23" s="602"/>
      <c r="Y23" s="602"/>
      <c r="Z23" s="602"/>
      <c r="AA23" s="602"/>
      <c r="AB23" s="602"/>
      <c r="AC23" s="503"/>
      <c r="AD23" s="602"/>
      <c r="AE23" s="617" t="s">
        <v>304</v>
      </c>
      <c r="AF23" s="595"/>
      <c r="AG23" s="601"/>
      <c r="AH23" s="602"/>
      <c r="AI23" s="602"/>
      <c r="AJ23" s="602"/>
      <c r="AK23" s="603"/>
      <c r="AL23" s="501"/>
      <c r="AM23" s="601"/>
      <c r="AN23" s="603"/>
      <c r="AO23" s="501"/>
      <c r="AP23" s="501"/>
      <c r="AQ23" s="501"/>
    </row>
    <row r="24" spans="1:43" ht="80.25" customHeight="1" thickBot="1">
      <c r="A24" s="601"/>
      <c r="B24" s="602"/>
      <c r="C24" s="602"/>
      <c r="D24" s="603"/>
      <c r="E24" s="601"/>
      <c r="F24" s="602"/>
      <c r="G24" s="602"/>
      <c r="H24" s="602"/>
      <c r="I24" s="608"/>
      <c r="J24" s="608"/>
      <c r="K24" s="608"/>
      <c r="L24" s="608"/>
      <c r="M24" s="608"/>
      <c r="N24" s="608"/>
      <c r="O24" s="618" t="s">
        <v>38</v>
      </c>
      <c r="P24" s="619" t="s">
        <v>39</v>
      </c>
      <c r="Q24" s="620">
        <f>IF(P24="COMPLETA",10,IF(P24="INCOMPLETA",5,IF(P24="NO EXISTE",0,"0")))</f>
        <v>10</v>
      </c>
      <c r="R24" s="621"/>
      <c r="S24" s="622"/>
      <c r="T24" s="622"/>
      <c r="U24" s="622"/>
      <c r="V24" s="602"/>
      <c r="W24" s="602"/>
      <c r="X24" s="602"/>
      <c r="Y24" s="602"/>
      <c r="Z24" s="602"/>
      <c r="AA24" s="602"/>
      <c r="AB24" s="602"/>
      <c r="AC24" s="503"/>
      <c r="AD24" s="622"/>
      <c r="AE24" s="623"/>
      <c r="AF24" s="595"/>
      <c r="AG24" s="624"/>
      <c r="AH24" s="622"/>
      <c r="AI24" s="622"/>
      <c r="AJ24" s="622"/>
      <c r="AK24" s="623"/>
      <c r="AL24" s="501"/>
      <c r="AM24" s="624"/>
      <c r="AN24" s="616"/>
      <c r="AO24" s="501"/>
      <c r="AP24" s="501"/>
      <c r="AQ24" s="501"/>
    </row>
    <row r="25" spans="1:43" ht="38.25" customHeight="1">
      <c r="A25" s="601"/>
      <c r="B25" s="602"/>
      <c r="C25" s="602"/>
      <c r="D25" s="603"/>
      <c r="E25" s="601"/>
      <c r="F25" s="602"/>
      <c r="G25" s="602"/>
      <c r="H25" s="602"/>
      <c r="I25" s="580" t="s">
        <v>305</v>
      </c>
      <c r="J25" s="580" t="s">
        <v>306</v>
      </c>
      <c r="K25" s="580" t="s">
        <v>307</v>
      </c>
      <c r="L25" s="580" t="s">
        <v>308</v>
      </c>
      <c r="M25" s="580" t="s">
        <v>309</v>
      </c>
      <c r="N25" s="580" t="s">
        <v>310</v>
      </c>
      <c r="O25" s="581" t="s">
        <v>3</v>
      </c>
      <c r="P25" s="582" t="s">
        <v>4</v>
      </c>
      <c r="Q25" s="583">
        <f>IF(P25="ASIGNADO",15,IF(P25="NO ASIGNADO",0,"0"))</f>
        <v>15</v>
      </c>
      <c r="R25" s="625">
        <f>SUM(Q25:Q31)</f>
        <v>100</v>
      </c>
      <c r="S25" s="626" t="s">
        <v>131</v>
      </c>
      <c r="T25" s="586">
        <f>IF(T28="DÉBIL",0,IF(T28="MODERADO",50,IF(T28="FUERTE",100,"")))</f>
        <v>100</v>
      </c>
      <c r="U25" s="587" t="str">
        <f>IF(AND(R28="FUERTE",S25="FUERTE (SIEMPRE SE EJECUTA)"),"NO","SÍ")</f>
        <v>NO</v>
      </c>
      <c r="V25" s="602"/>
      <c r="W25" s="602"/>
      <c r="X25" s="602"/>
      <c r="Y25" s="602"/>
      <c r="Z25" s="602"/>
      <c r="AA25" s="602"/>
      <c r="AB25" s="602"/>
      <c r="AC25" s="503"/>
      <c r="AD25" s="627"/>
      <c r="AE25" s="628"/>
      <c r="AF25" s="595"/>
      <c r="AG25" s="596" t="s">
        <v>299</v>
      </c>
      <c r="AH25" s="629" t="s">
        <v>311</v>
      </c>
      <c r="AI25" s="629"/>
      <c r="AJ25" s="629"/>
      <c r="AK25" s="630"/>
      <c r="AL25" s="501"/>
      <c r="AM25" s="599" t="s">
        <v>312</v>
      </c>
      <c r="AN25" s="600" t="s">
        <v>313</v>
      </c>
      <c r="AO25" s="501"/>
      <c r="AP25" s="501"/>
      <c r="AQ25" s="501"/>
    </row>
    <row r="26" spans="1:43" ht="55.5" customHeight="1">
      <c r="A26" s="601"/>
      <c r="B26" s="602"/>
      <c r="C26" s="602"/>
      <c r="D26" s="603"/>
      <c r="E26" s="601"/>
      <c r="F26" s="602"/>
      <c r="G26" s="602"/>
      <c r="H26" s="602"/>
      <c r="I26" s="602"/>
      <c r="J26" s="602"/>
      <c r="K26" s="602"/>
      <c r="L26" s="602"/>
      <c r="M26" s="602"/>
      <c r="N26" s="602"/>
      <c r="O26" s="604" t="s">
        <v>9</v>
      </c>
      <c r="P26" s="605" t="s">
        <v>141</v>
      </c>
      <c r="Q26" s="606">
        <f>IF(P26="ADECUADO",15,IF(P26="INADECUADO",0,"0"))</f>
        <v>15</v>
      </c>
      <c r="R26" s="607"/>
      <c r="S26" s="602"/>
      <c r="T26" s="602"/>
      <c r="U26" s="602"/>
      <c r="V26" s="602"/>
      <c r="W26" s="602"/>
      <c r="X26" s="602"/>
      <c r="Y26" s="602"/>
      <c r="Z26" s="602"/>
      <c r="AA26" s="602"/>
      <c r="AB26" s="602"/>
      <c r="AC26" s="503"/>
      <c r="AD26" s="601"/>
      <c r="AE26" s="603"/>
      <c r="AF26" s="595"/>
      <c r="AG26" s="601"/>
      <c r="AH26" s="602"/>
      <c r="AI26" s="602"/>
      <c r="AJ26" s="602"/>
      <c r="AK26" s="603"/>
      <c r="AL26" s="501"/>
      <c r="AM26" s="601"/>
      <c r="AN26" s="603"/>
      <c r="AO26" s="501"/>
      <c r="AP26" s="501"/>
      <c r="AQ26" s="501"/>
    </row>
    <row r="27" spans="1:43" ht="85.5" customHeight="1">
      <c r="A27" s="601"/>
      <c r="B27" s="602"/>
      <c r="C27" s="602"/>
      <c r="D27" s="603"/>
      <c r="E27" s="601"/>
      <c r="F27" s="602"/>
      <c r="G27" s="602"/>
      <c r="H27" s="602"/>
      <c r="I27" s="602"/>
      <c r="J27" s="602"/>
      <c r="K27" s="602"/>
      <c r="L27" s="602"/>
      <c r="M27" s="602"/>
      <c r="N27" s="602"/>
      <c r="O27" s="609" t="s">
        <v>16</v>
      </c>
      <c r="P27" s="605" t="s">
        <v>17</v>
      </c>
      <c r="Q27" s="606">
        <f>IF(P27="OPORTUNA",15,IF(P27="INOPORTUNA",0,"0"))</f>
        <v>15</v>
      </c>
      <c r="R27" s="631"/>
      <c r="S27" s="602"/>
      <c r="T27" s="608"/>
      <c r="U27" s="602"/>
      <c r="V27" s="602"/>
      <c r="W27" s="602"/>
      <c r="X27" s="602"/>
      <c r="Y27" s="602"/>
      <c r="Z27" s="602"/>
      <c r="AA27" s="602"/>
      <c r="AB27" s="602"/>
      <c r="AC27" s="503"/>
      <c r="AD27" s="601"/>
      <c r="AE27" s="616"/>
      <c r="AF27" s="595"/>
      <c r="AG27" s="601"/>
      <c r="AH27" s="602"/>
      <c r="AI27" s="602"/>
      <c r="AJ27" s="602"/>
      <c r="AK27" s="603"/>
      <c r="AL27" s="501"/>
      <c r="AM27" s="601"/>
      <c r="AN27" s="603"/>
      <c r="AO27" s="501"/>
      <c r="AP27" s="501"/>
      <c r="AQ27" s="501"/>
    </row>
    <row r="28" spans="1:43" ht="96.75" customHeight="1">
      <c r="A28" s="601"/>
      <c r="B28" s="602"/>
      <c r="C28" s="602"/>
      <c r="D28" s="603"/>
      <c r="E28" s="601"/>
      <c r="F28" s="602"/>
      <c r="G28" s="602"/>
      <c r="H28" s="602"/>
      <c r="I28" s="602"/>
      <c r="J28" s="602"/>
      <c r="K28" s="602"/>
      <c r="L28" s="602"/>
      <c r="M28" s="602"/>
      <c r="N28" s="602"/>
      <c r="O28" s="604" t="s">
        <v>23</v>
      </c>
      <c r="P28" s="605" t="s">
        <v>24</v>
      </c>
      <c r="Q28" s="606">
        <f>IF(P28="PREVENIR",15,IF(P28="DETECTAR",10,IF(P28="NO ES UN CONTROL",0,"0")))</f>
        <v>15</v>
      </c>
      <c r="R28" s="611" t="str">
        <f>IF(R25&lt;86,"DÉBIL",IF(R25&lt;96,"MODERADO",IF(R25&lt;101,"FUERTE","")))</f>
        <v>FUERTE</v>
      </c>
      <c r="S28" s="602"/>
      <c r="T28" s="612" t="str">
        <f>IF(AND(R28="FUERTE",S25="FUERTE (SIEMPRE SE EJECUTA)"),"FUERTE",IF(OR(R28="DÉBIL",S25="DÉBIL (NO SE EJECUTA)"),"DÉBIL",IF(OR(R28="MODERADO",S25="MODERADO (ALGUNAS VECES)"),"MODERADO")))</f>
        <v>FUERTE</v>
      </c>
      <c r="U28" s="602"/>
      <c r="V28" s="602"/>
      <c r="W28" s="602"/>
      <c r="X28" s="602"/>
      <c r="Y28" s="602"/>
      <c r="Z28" s="602"/>
      <c r="AA28" s="602"/>
      <c r="AB28" s="602"/>
      <c r="AC28" s="503"/>
      <c r="AD28" s="601"/>
      <c r="AE28" s="632" t="s">
        <v>139</v>
      </c>
      <c r="AF28" s="615"/>
      <c r="AG28" s="601"/>
      <c r="AH28" s="602"/>
      <c r="AI28" s="602"/>
      <c r="AJ28" s="602"/>
      <c r="AK28" s="603"/>
      <c r="AL28" s="501"/>
      <c r="AM28" s="601"/>
      <c r="AN28" s="603"/>
      <c r="AO28" s="501"/>
      <c r="AP28" s="501"/>
      <c r="AQ28" s="501"/>
    </row>
    <row r="29" spans="1:43" ht="69.75" customHeight="1">
      <c r="A29" s="601"/>
      <c r="B29" s="602"/>
      <c r="C29" s="602"/>
      <c r="D29" s="603"/>
      <c r="E29" s="601"/>
      <c r="F29" s="602"/>
      <c r="G29" s="602"/>
      <c r="H29" s="602"/>
      <c r="I29" s="602"/>
      <c r="J29" s="602"/>
      <c r="K29" s="602"/>
      <c r="L29" s="602"/>
      <c r="M29" s="602"/>
      <c r="N29" s="602"/>
      <c r="O29" s="604" t="s">
        <v>29</v>
      </c>
      <c r="P29" s="605" t="s">
        <v>30</v>
      </c>
      <c r="Q29" s="606">
        <f>IF(P29="CONFIABLE",15,IF(P29="NO CONFIABLE",0,"0"))</f>
        <v>15</v>
      </c>
      <c r="R29" s="607"/>
      <c r="S29" s="602"/>
      <c r="T29" s="602"/>
      <c r="U29" s="602"/>
      <c r="V29" s="602"/>
      <c r="W29" s="602"/>
      <c r="X29" s="602"/>
      <c r="Y29" s="602"/>
      <c r="Z29" s="602"/>
      <c r="AA29" s="602"/>
      <c r="AB29" s="602"/>
      <c r="AC29" s="503"/>
      <c r="AD29" s="601"/>
      <c r="AE29" s="616"/>
      <c r="AF29" s="615"/>
      <c r="AG29" s="601"/>
      <c r="AH29" s="602"/>
      <c r="AI29" s="602"/>
      <c r="AJ29" s="602"/>
      <c r="AK29" s="603"/>
      <c r="AL29" s="501"/>
      <c r="AM29" s="601"/>
      <c r="AN29" s="603"/>
      <c r="AO29" s="501"/>
      <c r="AP29" s="501"/>
      <c r="AQ29" s="501"/>
    </row>
    <row r="30" spans="1:43" ht="86.25" customHeight="1">
      <c r="A30" s="601"/>
      <c r="B30" s="602"/>
      <c r="C30" s="602"/>
      <c r="D30" s="603"/>
      <c r="E30" s="601"/>
      <c r="F30" s="602"/>
      <c r="G30" s="602"/>
      <c r="H30" s="602"/>
      <c r="I30" s="602"/>
      <c r="J30" s="602"/>
      <c r="K30" s="602"/>
      <c r="L30" s="602"/>
      <c r="M30" s="602"/>
      <c r="N30" s="602"/>
      <c r="O30" s="604" t="s">
        <v>34</v>
      </c>
      <c r="P30" s="605" t="s">
        <v>35</v>
      </c>
      <c r="Q30" s="606">
        <f>IF(P30="SE INVESTIGAN Y SE RESUELVEN OPORTUNAMENTE",15,IF(P30="NO SE INVESTIGAN Y SE RESUELVEN OPORTUNAMENTE",0,"0"))</f>
        <v>15</v>
      </c>
      <c r="R30" s="607"/>
      <c r="S30" s="602"/>
      <c r="T30" s="602"/>
      <c r="U30" s="602"/>
      <c r="V30" s="602"/>
      <c r="W30" s="602"/>
      <c r="X30" s="602"/>
      <c r="Y30" s="602"/>
      <c r="Z30" s="602"/>
      <c r="AA30" s="602"/>
      <c r="AB30" s="602"/>
      <c r="AC30" s="503"/>
      <c r="AD30" s="601"/>
      <c r="AE30" s="633"/>
      <c r="AF30" s="595"/>
      <c r="AG30" s="601"/>
      <c r="AH30" s="602"/>
      <c r="AI30" s="602"/>
      <c r="AJ30" s="602"/>
      <c r="AK30" s="603"/>
      <c r="AL30" s="501"/>
      <c r="AM30" s="601"/>
      <c r="AN30" s="603"/>
      <c r="AO30" s="501"/>
      <c r="AP30" s="501"/>
      <c r="AQ30" s="501"/>
    </row>
    <row r="31" spans="1:43" ht="94.5" customHeight="1" thickBot="1">
      <c r="A31" s="601"/>
      <c r="B31" s="602"/>
      <c r="C31" s="602"/>
      <c r="D31" s="603"/>
      <c r="E31" s="601"/>
      <c r="F31" s="602"/>
      <c r="G31" s="602"/>
      <c r="H31" s="602"/>
      <c r="I31" s="608"/>
      <c r="J31" s="608"/>
      <c r="K31" s="608"/>
      <c r="L31" s="608"/>
      <c r="M31" s="608"/>
      <c r="N31" s="608"/>
      <c r="O31" s="618" t="s">
        <v>38</v>
      </c>
      <c r="P31" s="619" t="s">
        <v>142</v>
      </c>
      <c r="Q31" s="620">
        <f>IF(P31="COMPLETA",10,IF(P31="INCOMPLETA",5,IF(P31="NO EXISTE",0,"0")))</f>
        <v>10</v>
      </c>
      <c r="R31" s="621"/>
      <c r="S31" s="622"/>
      <c r="T31" s="622"/>
      <c r="U31" s="622"/>
      <c r="V31" s="602"/>
      <c r="W31" s="602"/>
      <c r="X31" s="602"/>
      <c r="Y31" s="602"/>
      <c r="Z31" s="602"/>
      <c r="AA31" s="602"/>
      <c r="AB31" s="602"/>
      <c r="AC31" s="503"/>
      <c r="AD31" s="624"/>
      <c r="AE31" s="623"/>
      <c r="AF31" s="595"/>
      <c r="AG31" s="624"/>
      <c r="AH31" s="622"/>
      <c r="AI31" s="622"/>
      <c r="AJ31" s="622"/>
      <c r="AK31" s="623"/>
      <c r="AL31" s="501"/>
      <c r="AM31" s="624"/>
      <c r="AN31" s="616"/>
      <c r="AO31" s="501"/>
      <c r="AP31" s="501"/>
      <c r="AQ31" s="501"/>
    </row>
    <row r="32" spans="1:43" ht="38.25" customHeight="1">
      <c r="A32" s="601"/>
      <c r="B32" s="602"/>
      <c r="C32" s="602"/>
      <c r="D32" s="603"/>
      <c r="E32" s="601"/>
      <c r="F32" s="602"/>
      <c r="G32" s="602"/>
      <c r="H32" s="602"/>
      <c r="I32" s="579" t="s">
        <v>314</v>
      </c>
      <c r="J32" s="579" t="s">
        <v>315</v>
      </c>
      <c r="K32" s="579" t="s">
        <v>316</v>
      </c>
      <c r="L32" s="579" t="s">
        <v>317</v>
      </c>
      <c r="M32" s="579" t="s">
        <v>318</v>
      </c>
      <c r="N32" s="579" t="s">
        <v>319</v>
      </c>
      <c r="O32" s="581" t="s">
        <v>3</v>
      </c>
      <c r="P32" s="582" t="s">
        <v>4</v>
      </c>
      <c r="Q32" s="583">
        <f>IF(P32="ASIGNADO",15,IF(P32="NO ASIGNADO",0,"0"))</f>
        <v>15</v>
      </c>
      <c r="R32" s="625">
        <f>SUM(Q32:Q38)</f>
        <v>100</v>
      </c>
      <c r="S32" s="626" t="s">
        <v>131</v>
      </c>
      <c r="T32" s="586">
        <f>IF(T35="DÉBIL",0,IF(T35="MODERADO",50,IF(T35="FUERTE",100,"")))</f>
        <v>100</v>
      </c>
      <c r="U32" s="587" t="str">
        <f>IF(AND(R35="FUERTE",S32="FUERTE (SIEMPRE SE EJECUTA)"),"NO","SÍ")</f>
        <v>NO</v>
      </c>
      <c r="V32" s="602"/>
      <c r="W32" s="602"/>
      <c r="X32" s="602"/>
      <c r="Y32" s="602"/>
      <c r="Z32" s="602"/>
      <c r="AA32" s="602"/>
      <c r="AB32" s="602"/>
      <c r="AC32" s="503"/>
      <c r="AD32" s="634"/>
      <c r="AE32" s="635"/>
      <c r="AF32" s="595"/>
      <c r="AG32" s="596" t="s">
        <v>299</v>
      </c>
      <c r="AH32" s="629" t="s">
        <v>320</v>
      </c>
      <c r="AI32" s="629"/>
      <c r="AJ32" s="629"/>
      <c r="AK32" s="630"/>
      <c r="AL32" s="501"/>
      <c r="AM32" s="599" t="s">
        <v>321</v>
      </c>
      <c r="AN32" s="600" t="s">
        <v>322</v>
      </c>
      <c r="AO32" s="501"/>
      <c r="AP32" s="501"/>
      <c r="AQ32" s="501"/>
    </row>
    <row r="33" spans="1:43" ht="38.25" customHeight="1">
      <c r="A33" s="601"/>
      <c r="B33" s="602"/>
      <c r="C33" s="602"/>
      <c r="D33" s="603"/>
      <c r="E33" s="601"/>
      <c r="F33" s="602"/>
      <c r="G33" s="602"/>
      <c r="H33" s="602"/>
      <c r="I33" s="602"/>
      <c r="J33" s="602"/>
      <c r="K33" s="602"/>
      <c r="L33" s="602"/>
      <c r="M33" s="602"/>
      <c r="N33" s="602"/>
      <c r="O33" s="604" t="s">
        <v>9</v>
      </c>
      <c r="P33" s="605" t="s">
        <v>141</v>
      </c>
      <c r="Q33" s="606">
        <f>IF(P33="ADECUADO",15,IF(P33="INADECUADO",0,"0"))</f>
        <v>15</v>
      </c>
      <c r="R33" s="607"/>
      <c r="S33" s="602"/>
      <c r="T33" s="602"/>
      <c r="U33" s="602"/>
      <c r="V33" s="602"/>
      <c r="W33" s="602"/>
      <c r="X33" s="602"/>
      <c r="Y33" s="602"/>
      <c r="Z33" s="602"/>
      <c r="AA33" s="602"/>
      <c r="AB33" s="602"/>
      <c r="AC33" s="503"/>
      <c r="AD33" s="601"/>
      <c r="AE33" s="603"/>
      <c r="AF33" s="595"/>
      <c r="AG33" s="601"/>
      <c r="AH33" s="602"/>
      <c r="AI33" s="602"/>
      <c r="AJ33" s="602"/>
      <c r="AK33" s="603"/>
      <c r="AL33" s="501"/>
      <c r="AM33" s="601"/>
      <c r="AN33" s="603"/>
      <c r="AO33" s="501"/>
      <c r="AP33" s="501"/>
      <c r="AQ33" s="501"/>
    </row>
    <row r="34" spans="1:43" ht="38.25" customHeight="1">
      <c r="A34" s="601"/>
      <c r="B34" s="602"/>
      <c r="C34" s="602"/>
      <c r="D34" s="603"/>
      <c r="E34" s="601"/>
      <c r="F34" s="602"/>
      <c r="G34" s="602"/>
      <c r="H34" s="602"/>
      <c r="I34" s="602"/>
      <c r="J34" s="602"/>
      <c r="K34" s="602"/>
      <c r="L34" s="602"/>
      <c r="M34" s="602"/>
      <c r="N34" s="602"/>
      <c r="O34" s="609" t="s">
        <v>16</v>
      </c>
      <c r="P34" s="605" t="s">
        <v>17</v>
      </c>
      <c r="Q34" s="606">
        <f>IF(P34="OPORTUNA",15,IF(P34="INOPORTUNA",0,"0"))</f>
        <v>15</v>
      </c>
      <c r="R34" s="631"/>
      <c r="S34" s="602"/>
      <c r="T34" s="608"/>
      <c r="U34" s="602"/>
      <c r="V34" s="602"/>
      <c r="W34" s="602"/>
      <c r="X34" s="602"/>
      <c r="Y34" s="602"/>
      <c r="Z34" s="602"/>
      <c r="AA34" s="602"/>
      <c r="AB34" s="602"/>
      <c r="AC34" s="503"/>
      <c r="AD34" s="601"/>
      <c r="AE34" s="616"/>
      <c r="AF34" s="595"/>
      <c r="AG34" s="601"/>
      <c r="AH34" s="602"/>
      <c r="AI34" s="602"/>
      <c r="AJ34" s="602"/>
      <c r="AK34" s="603"/>
      <c r="AL34" s="501"/>
      <c r="AM34" s="601"/>
      <c r="AN34" s="603"/>
      <c r="AO34" s="501"/>
      <c r="AP34" s="501"/>
      <c r="AQ34" s="501"/>
    </row>
    <row r="35" spans="1:43" ht="38.25" customHeight="1">
      <c r="A35" s="601"/>
      <c r="B35" s="602"/>
      <c r="C35" s="602"/>
      <c r="D35" s="603"/>
      <c r="E35" s="601"/>
      <c r="F35" s="602"/>
      <c r="G35" s="602"/>
      <c r="H35" s="602"/>
      <c r="I35" s="602"/>
      <c r="J35" s="602"/>
      <c r="K35" s="602"/>
      <c r="L35" s="602"/>
      <c r="M35" s="602"/>
      <c r="N35" s="602"/>
      <c r="O35" s="604" t="s">
        <v>23</v>
      </c>
      <c r="P35" s="605" t="s">
        <v>24</v>
      </c>
      <c r="Q35" s="606">
        <f>IF(P35="PREVENIR",15,IF(P35="DETECTAR",10,IF(P35="NO ES UN CONTROL",0,"0")))</f>
        <v>15</v>
      </c>
      <c r="R35" s="611" t="str">
        <f>IF(R32&lt;86,"DÉBIL",IF(R32&lt;96,"MODERADO",IF(R32&lt;101,"FUERTE","")))</f>
        <v>FUERTE</v>
      </c>
      <c r="S35" s="602"/>
      <c r="T35" s="612" t="str">
        <f>IF(AND(R35="FUERTE",S32="FUERTE (SIEMPRE SE EJECUTA)"),"FUERTE",IF(OR(R35="DÉBIL",S32="DÉBIL (NO SE EJECUTA)"),"DÉBIL",IF(OR(R35="MODERADO",S32="MODERADO (ALGUNAS VECES)"),"MODERADO")))</f>
        <v>FUERTE</v>
      </c>
      <c r="U35" s="602"/>
      <c r="V35" s="602"/>
      <c r="W35" s="602"/>
      <c r="X35" s="602"/>
      <c r="Y35" s="602"/>
      <c r="Z35" s="602"/>
      <c r="AA35" s="602"/>
      <c r="AB35" s="602"/>
      <c r="AC35" s="503"/>
      <c r="AD35" s="601"/>
      <c r="AE35" s="632" t="s">
        <v>139</v>
      </c>
      <c r="AF35" s="615"/>
      <c r="AG35" s="601"/>
      <c r="AH35" s="602"/>
      <c r="AI35" s="602"/>
      <c r="AJ35" s="602"/>
      <c r="AK35" s="603"/>
      <c r="AL35" s="501"/>
      <c r="AM35" s="601"/>
      <c r="AN35" s="603"/>
      <c r="AO35" s="501"/>
      <c r="AP35" s="501"/>
      <c r="AQ35" s="501"/>
    </row>
    <row r="36" spans="1:43" ht="38.25" customHeight="1">
      <c r="A36" s="601"/>
      <c r="B36" s="602"/>
      <c r="C36" s="602"/>
      <c r="D36" s="603"/>
      <c r="E36" s="601"/>
      <c r="F36" s="602"/>
      <c r="G36" s="602"/>
      <c r="H36" s="602"/>
      <c r="I36" s="602"/>
      <c r="J36" s="602"/>
      <c r="K36" s="602"/>
      <c r="L36" s="602"/>
      <c r="M36" s="602"/>
      <c r="N36" s="602"/>
      <c r="O36" s="604" t="s">
        <v>29</v>
      </c>
      <c r="P36" s="605" t="s">
        <v>30</v>
      </c>
      <c r="Q36" s="606">
        <f>IF(P36="CONFIABLE",15,IF(P36="NO CONFIABLE",0,"0"))</f>
        <v>15</v>
      </c>
      <c r="R36" s="607"/>
      <c r="S36" s="602"/>
      <c r="T36" s="602"/>
      <c r="U36" s="602"/>
      <c r="V36" s="602"/>
      <c r="W36" s="602"/>
      <c r="X36" s="602"/>
      <c r="Y36" s="602"/>
      <c r="Z36" s="602"/>
      <c r="AA36" s="602"/>
      <c r="AB36" s="602"/>
      <c r="AC36" s="503"/>
      <c r="AD36" s="601"/>
      <c r="AE36" s="616"/>
      <c r="AF36" s="615"/>
      <c r="AG36" s="601"/>
      <c r="AH36" s="602"/>
      <c r="AI36" s="602"/>
      <c r="AJ36" s="602"/>
      <c r="AK36" s="603"/>
      <c r="AL36" s="501"/>
      <c r="AM36" s="601"/>
      <c r="AN36" s="603"/>
      <c r="AO36" s="501"/>
      <c r="AP36" s="501"/>
      <c r="AQ36" s="501"/>
    </row>
    <row r="37" spans="1:43" ht="38.25" customHeight="1">
      <c r="A37" s="601"/>
      <c r="B37" s="602"/>
      <c r="C37" s="602"/>
      <c r="D37" s="603"/>
      <c r="E37" s="601"/>
      <c r="F37" s="602"/>
      <c r="G37" s="602"/>
      <c r="H37" s="602"/>
      <c r="I37" s="602"/>
      <c r="J37" s="602"/>
      <c r="K37" s="602"/>
      <c r="L37" s="602"/>
      <c r="M37" s="602"/>
      <c r="N37" s="602"/>
      <c r="O37" s="604" t="s">
        <v>34</v>
      </c>
      <c r="P37" s="605" t="s">
        <v>35</v>
      </c>
      <c r="Q37" s="606">
        <f>IF(P37="SE INVESTIGAN Y SE RESUELVEN OPORTUNAMENTE",15,IF(P37="NO SE INVESTIGAN Y SE RESUELVEN OPORTUNAMENTE",0,"0"))</f>
        <v>15</v>
      </c>
      <c r="R37" s="607"/>
      <c r="S37" s="602"/>
      <c r="T37" s="602"/>
      <c r="U37" s="602"/>
      <c r="V37" s="602"/>
      <c r="W37" s="602"/>
      <c r="X37" s="602"/>
      <c r="Y37" s="602"/>
      <c r="Z37" s="602"/>
      <c r="AA37" s="602"/>
      <c r="AB37" s="602"/>
      <c r="AC37" s="503"/>
      <c r="AD37" s="601"/>
      <c r="AE37" s="633"/>
      <c r="AF37" s="595"/>
      <c r="AG37" s="601"/>
      <c r="AH37" s="602"/>
      <c r="AI37" s="602"/>
      <c r="AJ37" s="602"/>
      <c r="AK37" s="603"/>
      <c r="AL37" s="501"/>
      <c r="AM37" s="601"/>
      <c r="AN37" s="603"/>
      <c r="AO37" s="501"/>
      <c r="AP37" s="501"/>
      <c r="AQ37" s="501"/>
    </row>
    <row r="38" spans="1:43" ht="95.25" customHeight="1" thickBot="1">
      <c r="A38" s="601"/>
      <c r="B38" s="602"/>
      <c r="C38" s="602"/>
      <c r="D38" s="603"/>
      <c r="E38" s="601"/>
      <c r="F38" s="602"/>
      <c r="G38" s="602"/>
      <c r="H38" s="602"/>
      <c r="I38" s="608"/>
      <c r="J38" s="608"/>
      <c r="K38" s="608"/>
      <c r="L38" s="608"/>
      <c r="M38" s="608"/>
      <c r="N38" s="608"/>
      <c r="O38" s="618" t="s">
        <v>38</v>
      </c>
      <c r="P38" s="619" t="s">
        <v>142</v>
      </c>
      <c r="Q38" s="620">
        <f>IF(P38="COMPLETA",10,IF(P38="INCOMPLETA",5,IF(P38="NO EXISTE",0,"0")))</f>
        <v>10</v>
      </c>
      <c r="R38" s="621"/>
      <c r="S38" s="622"/>
      <c r="T38" s="622"/>
      <c r="U38" s="622"/>
      <c r="V38" s="602"/>
      <c r="W38" s="602"/>
      <c r="X38" s="602"/>
      <c r="Y38" s="602"/>
      <c r="Z38" s="602"/>
      <c r="AA38" s="602"/>
      <c r="AB38" s="602"/>
      <c r="AC38" s="503"/>
      <c r="AD38" s="624"/>
      <c r="AE38" s="623"/>
      <c r="AF38" s="595"/>
      <c r="AG38" s="624"/>
      <c r="AH38" s="622"/>
      <c r="AI38" s="622"/>
      <c r="AJ38" s="622"/>
      <c r="AK38" s="623"/>
      <c r="AL38" s="501"/>
      <c r="AM38" s="624"/>
      <c r="AN38" s="616"/>
      <c r="AO38" s="501"/>
      <c r="AP38" s="501"/>
      <c r="AQ38" s="501"/>
    </row>
    <row r="39" spans="1:43" ht="38.25" hidden="1" customHeight="1">
      <c r="A39" s="601"/>
      <c r="B39" s="602"/>
      <c r="C39" s="602"/>
      <c r="D39" s="603"/>
      <c r="E39" s="601"/>
      <c r="F39" s="602"/>
      <c r="G39" s="602"/>
      <c r="H39" s="602"/>
      <c r="I39" s="636"/>
      <c r="J39" s="637"/>
      <c r="K39" s="637"/>
      <c r="L39" s="637"/>
      <c r="M39" s="637"/>
      <c r="N39" s="637"/>
      <c r="O39" s="581" t="s">
        <v>3</v>
      </c>
      <c r="P39" s="582" t="s">
        <v>4</v>
      </c>
      <c r="Q39" s="583">
        <f>IF(P39="ASIGNADO",15,IF(P39="NO ASIGNADO",0,"0"))</f>
        <v>15</v>
      </c>
      <c r="R39" s="625">
        <f>SUM(Q39:Q45)</f>
        <v>100</v>
      </c>
      <c r="S39" s="626" t="s">
        <v>131</v>
      </c>
      <c r="T39" s="586">
        <f>IF(T42="DÉBIL",0,IF(T42="MODERADO",50,IF(T42="FUERTE",100,"")))</f>
        <v>100</v>
      </c>
      <c r="U39" s="587" t="str">
        <f>IF(AND(R42="FUERTE",S39="FUERTE (SIEMPRE SE EJECUTA)"),"NO","SÍ")</f>
        <v>NO</v>
      </c>
      <c r="V39" s="602"/>
      <c r="W39" s="602"/>
      <c r="X39" s="602"/>
      <c r="Y39" s="602"/>
      <c r="Z39" s="602"/>
      <c r="AA39" s="602"/>
      <c r="AB39" s="602"/>
      <c r="AC39" s="503"/>
      <c r="AD39" s="634" t="s">
        <v>246</v>
      </c>
      <c r="AE39" s="635" t="s">
        <v>247</v>
      </c>
      <c r="AF39" s="595"/>
      <c r="AG39" s="638"/>
      <c r="AH39" s="629"/>
      <c r="AI39" s="629"/>
      <c r="AJ39" s="629"/>
      <c r="AK39" s="630"/>
      <c r="AL39" s="501"/>
      <c r="AM39" s="639"/>
      <c r="AN39" s="600"/>
      <c r="AO39" s="501"/>
      <c r="AP39" s="501"/>
      <c r="AQ39" s="501"/>
    </row>
    <row r="40" spans="1:43" ht="38.25" hidden="1" customHeight="1">
      <c r="A40" s="601"/>
      <c r="B40" s="602"/>
      <c r="C40" s="602"/>
      <c r="D40" s="603"/>
      <c r="E40" s="601"/>
      <c r="F40" s="602"/>
      <c r="G40" s="602"/>
      <c r="H40" s="602"/>
      <c r="I40" s="602"/>
      <c r="J40" s="602"/>
      <c r="K40" s="602"/>
      <c r="L40" s="602"/>
      <c r="M40" s="602"/>
      <c r="N40" s="602"/>
      <c r="O40" s="604" t="s">
        <v>9</v>
      </c>
      <c r="P40" s="605" t="s">
        <v>141</v>
      </c>
      <c r="Q40" s="606">
        <f>IF(P40="ADECUADO",15,IF(P40="INADECUADO",0,"0"))</f>
        <v>15</v>
      </c>
      <c r="R40" s="607"/>
      <c r="S40" s="602"/>
      <c r="T40" s="602"/>
      <c r="U40" s="602"/>
      <c r="V40" s="602"/>
      <c r="W40" s="602"/>
      <c r="X40" s="602"/>
      <c r="Y40" s="602"/>
      <c r="Z40" s="602"/>
      <c r="AA40" s="602"/>
      <c r="AB40" s="602"/>
      <c r="AC40" s="503"/>
      <c r="AD40" s="601"/>
      <c r="AE40" s="603"/>
      <c r="AF40" s="595"/>
      <c r="AG40" s="601"/>
      <c r="AH40" s="602"/>
      <c r="AI40" s="602"/>
      <c r="AJ40" s="602"/>
      <c r="AK40" s="603"/>
      <c r="AL40" s="501"/>
      <c r="AM40" s="601"/>
      <c r="AN40" s="603"/>
      <c r="AO40" s="501"/>
      <c r="AP40" s="501"/>
      <c r="AQ40" s="501"/>
    </row>
    <row r="41" spans="1:43" ht="38.25" hidden="1" customHeight="1">
      <c r="A41" s="601"/>
      <c r="B41" s="602"/>
      <c r="C41" s="602"/>
      <c r="D41" s="603"/>
      <c r="E41" s="601"/>
      <c r="F41" s="602"/>
      <c r="G41" s="602"/>
      <c r="H41" s="602"/>
      <c r="I41" s="602"/>
      <c r="J41" s="602"/>
      <c r="K41" s="602"/>
      <c r="L41" s="602"/>
      <c r="M41" s="602"/>
      <c r="N41" s="602"/>
      <c r="O41" s="609" t="s">
        <v>16</v>
      </c>
      <c r="P41" s="605" t="s">
        <v>17</v>
      </c>
      <c r="Q41" s="606">
        <f>IF(P41="OPORTUNA",15,IF(P41="INOPORTUNA",0,"0"))</f>
        <v>15</v>
      </c>
      <c r="R41" s="631"/>
      <c r="S41" s="602"/>
      <c r="T41" s="608"/>
      <c r="U41" s="602"/>
      <c r="V41" s="602"/>
      <c r="W41" s="602"/>
      <c r="X41" s="602"/>
      <c r="Y41" s="602"/>
      <c r="Z41" s="602"/>
      <c r="AA41" s="602"/>
      <c r="AB41" s="602"/>
      <c r="AC41" s="503"/>
      <c r="AD41" s="601"/>
      <c r="AE41" s="616"/>
      <c r="AF41" s="595"/>
      <c r="AG41" s="601"/>
      <c r="AH41" s="602"/>
      <c r="AI41" s="602"/>
      <c r="AJ41" s="602"/>
      <c r="AK41" s="603"/>
      <c r="AL41" s="501"/>
      <c r="AM41" s="601"/>
      <c r="AN41" s="603"/>
      <c r="AO41" s="501"/>
      <c r="AP41" s="501"/>
      <c r="AQ41" s="501"/>
    </row>
    <row r="42" spans="1:43" ht="38.25" hidden="1" customHeight="1">
      <c r="A42" s="601"/>
      <c r="B42" s="602"/>
      <c r="C42" s="602"/>
      <c r="D42" s="603"/>
      <c r="E42" s="601"/>
      <c r="F42" s="602"/>
      <c r="G42" s="602"/>
      <c r="H42" s="602"/>
      <c r="I42" s="602"/>
      <c r="J42" s="602"/>
      <c r="K42" s="602"/>
      <c r="L42" s="602"/>
      <c r="M42" s="602"/>
      <c r="N42" s="602"/>
      <c r="O42" s="604" t="s">
        <v>23</v>
      </c>
      <c r="P42" s="605" t="s">
        <v>24</v>
      </c>
      <c r="Q42" s="606">
        <f>IF(P42="PREVENIR",15,IF(P42="DETECTAR",10,IF(P42="NO ES UN CONTROL",0,"0")))</f>
        <v>15</v>
      </c>
      <c r="R42" s="611" t="str">
        <f>IF(R39&lt;86,"DÉBIL",IF(R39&lt;96,"MODERADO",IF(R39&lt;101,"FUERTE","")))</f>
        <v>FUERTE</v>
      </c>
      <c r="S42" s="602"/>
      <c r="T42" s="612" t="str">
        <f>IF(AND(R42="FUERTE",S39="FUERTE (SIEMPRE SE EJECUTA)"),"FUERTE",IF(OR(R42="DÉBIL",S39="DÉBIL (NO SE EJECUTA)"),"DÉBIL",IF(OR(R42="MODERADO",S39="MODERADO (ALGUNAS VECES)"),"MODERADO")))</f>
        <v>FUERTE</v>
      </c>
      <c r="U42" s="602"/>
      <c r="V42" s="602"/>
      <c r="W42" s="602"/>
      <c r="X42" s="602"/>
      <c r="Y42" s="602"/>
      <c r="Z42" s="602"/>
      <c r="AA42" s="602"/>
      <c r="AB42" s="602"/>
      <c r="AC42" s="503"/>
      <c r="AD42" s="601"/>
      <c r="AE42" s="632" t="s">
        <v>139</v>
      </c>
      <c r="AF42" s="615"/>
      <c r="AG42" s="601"/>
      <c r="AH42" s="602"/>
      <c r="AI42" s="602"/>
      <c r="AJ42" s="602"/>
      <c r="AK42" s="603"/>
      <c r="AL42" s="501"/>
      <c r="AM42" s="601"/>
      <c r="AN42" s="603"/>
      <c r="AO42" s="501"/>
      <c r="AP42" s="501"/>
      <c r="AQ42" s="501"/>
    </row>
    <row r="43" spans="1:43" ht="38.25" hidden="1" customHeight="1">
      <c r="A43" s="601"/>
      <c r="B43" s="602"/>
      <c r="C43" s="602"/>
      <c r="D43" s="603"/>
      <c r="E43" s="601"/>
      <c r="F43" s="602"/>
      <c r="G43" s="602"/>
      <c r="H43" s="602"/>
      <c r="I43" s="602"/>
      <c r="J43" s="602"/>
      <c r="K43" s="602"/>
      <c r="L43" s="602"/>
      <c r="M43" s="602"/>
      <c r="N43" s="602"/>
      <c r="O43" s="604" t="s">
        <v>29</v>
      </c>
      <c r="P43" s="605" t="s">
        <v>30</v>
      </c>
      <c r="Q43" s="606">
        <f>IF(P43="CONFIABLE",15,IF(P43="NO CONFIABLE",0,"0"))</f>
        <v>15</v>
      </c>
      <c r="R43" s="607"/>
      <c r="S43" s="602"/>
      <c r="T43" s="602"/>
      <c r="U43" s="602"/>
      <c r="V43" s="602"/>
      <c r="W43" s="602"/>
      <c r="X43" s="602"/>
      <c r="Y43" s="602"/>
      <c r="Z43" s="602"/>
      <c r="AA43" s="602"/>
      <c r="AB43" s="602"/>
      <c r="AC43" s="503"/>
      <c r="AD43" s="601"/>
      <c r="AE43" s="616"/>
      <c r="AF43" s="615"/>
      <c r="AG43" s="601"/>
      <c r="AH43" s="602"/>
      <c r="AI43" s="602"/>
      <c r="AJ43" s="602"/>
      <c r="AK43" s="603"/>
      <c r="AL43" s="501"/>
      <c r="AM43" s="601"/>
      <c r="AN43" s="603"/>
      <c r="AO43" s="501"/>
      <c r="AP43" s="501"/>
      <c r="AQ43" s="501"/>
    </row>
    <row r="44" spans="1:43" ht="38.25" hidden="1" customHeight="1">
      <c r="A44" s="601"/>
      <c r="B44" s="602"/>
      <c r="C44" s="602"/>
      <c r="D44" s="603"/>
      <c r="E44" s="601"/>
      <c r="F44" s="602"/>
      <c r="G44" s="602"/>
      <c r="H44" s="602"/>
      <c r="I44" s="602"/>
      <c r="J44" s="602"/>
      <c r="K44" s="602"/>
      <c r="L44" s="602"/>
      <c r="M44" s="602"/>
      <c r="N44" s="602"/>
      <c r="O44" s="604" t="s">
        <v>34</v>
      </c>
      <c r="P44" s="605" t="s">
        <v>35</v>
      </c>
      <c r="Q44" s="606">
        <f>IF(P44="SE INVESTIGAN Y SE RESUELVEN OPORTUNAMENTE",15,IF(P44="NO SE INVESTIGAN Y SE RESUELVEN OPORTUNAMENTE",0,"0"))</f>
        <v>15</v>
      </c>
      <c r="R44" s="607"/>
      <c r="S44" s="602"/>
      <c r="T44" s="602"/>
      <c r="U44" s="602"/>
      <c r="V44" s="602"/>
      <c r="W44" s="602"/>
      <c r="X44" s="602"/>
      <c r="Y44" s="602"/>
      <c r="Z44" s="602"/>
      <c r="AA44" s="602"/>
      <c r="AB44" s="602"/>
      <c r="AC44" s="503"/>
      <c r="AD44" s="601"/>
      <c r="AE44" s="633" t="s">
        <v>248</v>
      </c>
      <c r="AF44" s="595"/>
      <c r="AG44" s="601"/>
      <c r="AH44" s="602"/>
      <c r="AI44" s="602"/>
      <c r="AJ44" s="602"/>
      <c r="AK44" s="603"/>
      <c r="AL44" s="501"/>
      <c r="AM44" s="601"/>
      <c r="AN44" s="603"/>
      <c r="AO44" s="501"/>
      <c r="AP44" s="501"/>
      <c r="AQ44" s="501"/>
    </row>
    <row r="45" spans="1:43" ht="38.25" hidden="1" customHeight="1">
      <c r="A45" s="601"/>
      <c r="B45" s="602"/>
      <c r="C45" s="602"/>
      <c r="D45" s="603"/>
      <c r="E45" s="601"/>
      <c r="F45" s="602"/>
      <c r="G45" s="602"/>
      <c r="H45" s="602"/>
      <c r="I45" s="608"/>
      <c r="J45" s="608"/>
      <c r="K45" s="608"/>
      <c r="L45" s="608"/>
      <c r="M45" s="608"/>
      <c r="N45" s="608"/>
      <c r="O45" s="618" t="s">
        <v>38</v>
      </c>
      <c r="P45" s="619" t="s">
        <v>142</v>
      </c>
      <c r="Q45" s="620">
        <f>IF(P45="COMPLETA",10,IF(P45="INCOMPLETA",5,IF(P45="NO EXISTE",0,"0")))</f>
        <v>10</v>
      </c>
      <c r="R45" s="621"/>
      <c r="S45" s="622"/>
      <c r="T45" s="622"/>
      <c r="U45" s="622"/>
      <c r="V45" s="602"/>
      <c r="W45" s="602"/>
      <c r="X45" s="602"/>
      <c r="Y45" s="602"/>
      <c r="Z45" s="602"/>
      <c r="AA45" s="602"/>
      <c r="AB45" s="602"/>
      <c r="AC45" s="503"/>
      <c r="AD45" s="624"/>
      <c r="AE45" s="623"/>
      <c r="AF45" s="595"/>
      <c r="AG45" s="624"/>
      <c r="AH45" s="622"/>
      <c r="AI45" s="622"/>
      <c r="AJ45" s="622"/>
      <c r="AK45" s="623"/>
      <c r="AL45" s="501"/>
      <c r="AM45" s="624"/>
      <c r="AN45" s="616"/>
      <c r="AO45" s="501"/>
      <c r="AP45" s="501"/>
      <c r="AQ45" s="501"/>
    </row>
    <row r="46" spans="1:43" ht="38.25" hidden="1" customHeight="1">
      <c r="A46" s="601"/>
      <c r="B46" s="602"/>
      <c r="C46" s="602"/>
      <c r="D46" s="603"/>
      <c r="E46" s="601"/>
      <c r="F46" s="602"/>
      <c r="G46" s="602"/>
      <c r="H46" s="602"/>
      <c r="I46" s="636"/>
      <c r="J46" s="637"/>
      <c r="K46" s="637"/>
      <c r="L46" s="640"/>
      <c r="M46" s="640"/>
      <c r="N46" s="637"/>
      <c r="O46" s="581" t="s">
        <v>3</v>
      </c>
      <c r="P46" s="582" t="s">
        <v>4</v>
      </c>
      <c r="Q46" s="583">
        <f>IF(P46="ASIGNADO",15,IF(P46="NO ASIGNADO",0,"0"))</f>
        <v>15</v>
      </c>
      <c r="R46" s="625">
        <f>SUM(Q46:Q52)</f>
        <v>100</v>
      </c>
      <c r="S46" s="626" t="s">
        <v>131</v>
      </c>
      <c r="T46" s="586">
        <f>IF(T49="DÉBIL",0,IF(T49="MODERADO",50,IF(T49="FUERTE",100,"")))</f>
        <v>100</v>
      </c>
      <c r="U46" s="587" t="str">
        <f>IF(AND(R49="FUERTE",S46="FUERTE (SIEMPRE SE EJECUTA)"),"NO","SÍ")</f>
        <v>NO</v>
      </c>
      <c r="V46" s="602"/>
      <c r="W46" s="602"/>
      <c r="X46" s="602"/>
      <c r="Y46" s="602"/>
      <c r="Z46" s="602"/>
      <c r="AA46" s="602"/>
      <c r="AB46" s="602"/>
      <c r="AC46" s="503"/>
      <c r="AD46" s="634" t="s">
        <v>246</v>
      </c>
      <c r="AE46" s="635" t="s">
        <v>247</v>
      </c>
      <c r="AF46" s="595"/>
      <c r="AG46" s="638"/>
      <c r="AH46" s="629"/>
      <c r="AI46" s="629"/>
      <c r="AJ46" s="629"/>
      <c r="AK46" s="630"/>
      <c r="AL46" s="501"/>
      <c r="AM46" s="641"/>
      <c r="AN46" s="600"/>
      <c r="AO46" s="501"/>
      <c r="AP46" s="501"/>
      <c r="AQ46" s="501"/>
    </row>
    <row r="47" spans="1:43" ht="38.25" hidden="1" customHeight="1">
      <c r="A47" s="601"/>
      <c r="B47" s="602"/>
      <c r="C47" s="602"/>
      <c r="D47" s="603"/>
      <c r="E47" s="601"/>
      <c r="F47" s="602"/>
      <c r="G47" s="602"/>
      <c r="H47" s="602"/>
      <c r="I47" s="602"/>
      <c r="J47" s="602"/>
      <c r="K47" s="602"/>
      <c r="L47" s="642"/>
      <c r="M47" s="642"/>
      <c r="N47" s="602"/>
      <c r="O47" s="604" t="s">
        <v>9</v>
      </c>
      <c r="P47" s="605" t="s">
        <v>141</v>
      </c>
      <c r="Q47" s="606">
        <f>IF(P47="ADECUADO",15,IF(P47="INADECUADO",0,"0"))</f>
        <v>15</v>
      </c>
      <c r="R47" s="607"/>
      <c r="S47" s="602"/>
      <c r="T47" s="602"/>
      <c r="U47" s="602"/>
      <c r="V47" s="602"/>
      <c r="W47" s="602"/>
      <c r="X47" s="602"/>
      <c r="Y47" s="602"/>
      <c r="Z47" s="602"/>
      <c r="AA47" s="602"/>
      <c r="AB47" s="602"/>
      <c r="AC47" s="503"/>
      <c r="AD47" s="601"/>
      <c r="AE47" s="603"/>
      <c r="AF47" s="595"/>
      <c r="AG47" s="601"/>
      <c r="AH47" s="602"/>
      <c r="AI47" s="602"/>
      <c r="AJ47" s="602"/>
      <c r="AK47" s="603"/>
      <c r="AL47" s="501"/>
      <c r="AM47" s="643"/>
      <c r="AN47" s="603"/>
      <c r="AO47" s="501"/>
      <c r="AP47" s="501"/>
      <c r="AQ47" s="501"/>
    </row>
    <row r="48" spans="1:43" ht="38.25" hidden="1" customHeight="1">
      <c r="A48" s="601"/>
      <c r="B48" s="602"/>
      <c r="C48" s="602"/>
      <c r="D48" s="603"/>
      <c r="E48" s="601"/>
      <c r="F48" s="602"/>
      <c r="G48" s="602"/>
      <c r="H48" s="602"/>
      <c r="I48" s="602"/>
      <c r="J48" s="602"/>
      <c r="K48" s="602"/>
      <c r="L48" s="642"/>
      <c r="M48" s="642"/>
      <c r="N48" s="602"/>
      <c r="O48" s="609" t="s">
        <v>16</v>
      </c>
      <c r="P48" s="605" t="s">
        <v>17</v>
      </c>
      <c r="Q48" s="606">
        <f>IF(P48="OPORTUNA",15,IF(P48="INOPORTUNA",0,"0"))</f>
        <v>15</v>
      </c>
      <c r="R48" s="631"/>
      <c r="S48" s="602"/>
      <c r="T48" s="608"/>
      <c r="U48" s="602"/>
      <c r="V48" s="602"/>
      <c r="W48" s="602"/>
      <c r="X48" s="602"/>
      <c r="Y48" s="602"/>
      <c r="Z48" s="602"/>
      <c r="AA48" s="602"/>
      <c r="AB48" s="602"/>
      <c r="AC48" s="503"/>
      <c r="AD48" s="601"/>
      <c r="AE48" s="616"/>
      <c r="AF48" s="595"/>
      <c r="AG48" s="601"/>
      <c r="AH48" s="602"/>
      <c r="AI48" s="602"/>
      <c r="AJ48" s="602"/>
      <c r="AK48" s="603"/>
      <c r="AL48" s="501"/>
      <c r="AM48" s="643"/>
      <c r="AN48" s="603"/>
      <c r="AO48" s="501"/>
      <c r="AP48" s="501"/>
      <c r="AQ48" s="501"/>
    </row>
    <row r="49" spans="1:43" ht="38.25" hidden="1" customHeight="1">
      <c r="A49" s="601"/>
      <c r="B49" s="602"/>
      <c r="C49" s="602"/>
      <c r="D49" s="603"/>
      <c r="E49" s="601"/>
      <c r="F49" s="602"/>
      <c r="G49" s="602"/>
      <c r="H49" s="602"/>
      <c r="I49" s="602"/>
      <c r="J49" s="602"/>
      <c r="K49" s="602"/>
      <c r="L49" s="642"/>
      <c r="M49" s="642"/>
      <c r="N49" s="602"/>
      <c r="O49" s="604" t="s">
        <v>23</v>
      </c>
      <c r="P49" s="605" t="s">
        <v>24</v>
      </c>
      <c r="Q49" s="606">
        <f>IF(P49="PREVENIR",15,IF(P49="DETECTAR",10,IF(P49="NO ES UN CONTROL",0,"0")))</f>
        <v>15</v>
      </c>
      <c r="R49" s="611" t="str">
        <f>IF(R46&lt;86,"DÉBIL",IF(R46&lt;96,"MODERADO",IF(R46&lt;101,"FUERTE","")))</f>
        <v>FUERTE</v>
      </c>
      <c r="S49" s="602"/>
      <c r="T49" s="612" t="str">
        <f>IF(AND(R49="FUERTE",S46="FUERTE (SIEMPRE SE EJECUTA)"),"FUERTE",IF(OR(R49="DÉBIL",S46="DÉBIL (NO SE EJECUTA)"),"DÉBIL",IF(OR(R49="MODERADO",S46="MODERADO (ALGUNAS VECES)"),"MODERADO")))</f>
        <v>FUERTE</v>
      </c>
      <c r="U49" s="602"/>
      <c r="V49" s="602"/>
      <c r="W49" s="602"/>
      <c r="X49" s="602"/>
      <c r="Y49" s="602"/>
      <c r="Z49" s="602"/>
      <c r="AA49" s="602"/>
      <c r="AB49" s="602"/>
      <c r="AC49" s="503"/>
      <c r="AD49" s="601"/>
      <c r="AE49" s="632" t="s">
        <v>139</v>
      </c>
      <c r="AF49" s="615"/>
      <c r="AG49" s="601"/>
      <c r="AH49" s="602"/>
      <c r="AI49" s="602"/>
      <c r="AJ49" s="602"/>
      <c r="AK49" s="603"/>
      <c r="AL49" s="501"/>
      <c r="AM49" s="643"/>
      <c r="AN49" s="603"/>
      <c r="AO49" s="501"/>
      <c r="AP49" s="501"/>
      <c r="AQ49" s="501"/>
    </row>
    <row r="50" spans="1:43" ht="38.25" hidden="1" customHeight="1">
      <c r="A50" s="601"/>
      <c r="B50" s="602"/>
      <c r="C50" s="602"/>
      <c r="D50" s="603"/>
      <c r="E50" s="601"/>
      <c r="F50" s="602"/>
      <c r="G50" s="602"/>
      <c r="H50" s="602"/>
      <c r="I50" s="602"/>
      <c r="J50" s="602"/>
      <c r="K50" s="602"/>
      <c r="L50" s="642"/>
      <c r="M50" s="642"/>
      <c r="N50" s="602"/>
      <c r="O50" s="604" t="s">
        <v>29</v>
      </c>
      <c r="P50" s="605" t="s">
        <v>30</v>
      </c>
      <c r="Q50" s="606">
        <f>IF(P50="CONFIABLE",15,IF(P50="NO CONFIABLE",0,"0"))</f>
        <v>15</v>
      </c>
      <c r="R50" s="607"/>
      <c r="S50" s="602"/>
      <c r="T50" s="602"/>
      <c r="U50" s="602"/>
      <c r="V50" s="602"/>
      <c r="W50" s="602"/>
      <c r="X50" s="602"/>
      <c r="Y50" s="602"/>
      <c r="Z50" s="602"/>
      <c r="AA50" s="602"/>
      <c r="AB50" s="602"/>
      <c r="AC50" s="503"/>
      <c r="AD50" s="601"/>
      <c r="AE50" s="616"/>
      <c r="AF50" s="615"/>
      <c r="AG50" s="601"/>
      <c r="AH50" s="602"/>
      <c r="AI50" s="602"/>
      <c r="AJ50" s="602"/>
      <c r="AK50" s="603"/>
      <c r="AL50" s="501"/>
      <c r="AM50" s="643"/>
      <c r="AN50" s="603"/>
      <c r="AO50" s="501"/>
      <c r="AP50" s="501"/>
      <c r="AQ50" s="501"/>
    </row>
    <row r="51" spans="1:43" ht="38.25" hidden="1" customHeight="1">
      <c r="A51" s="601"/>
      <c r="B51" s="602"/>
      <c r="C51" s="602"/>
      <c r="D51" s="603"/>
      <c r="E51" s="601"/>
      <c r="F51" s="602"/>
      <c r="G51" s="602"/>
      <c r="H51" s="602"/>
      <c r="I51" s="602"/>
      <c r="J51" s="602"/>
      <c r="K51" s="602"/>
      <c r="L51" s="642"/>
      <c r="M51" s="642"/>
      <c r="N51" s="602"/>
      <c r="O51" s="604" t="s">
        <v>34</v>
      </c>
      <c r="P51" s="605" t="s">
        <v>35</v>
      </c>
      <c r="Q51" s="606">
        <f>IF(P51="SE INVESTIGAN Y SE RESUELVEN OPORTUNAMENTE",15,IF(P51="NO SE INVESTIGAN Y SE RESUELVEN OPORTUNAMENTE",0,"0"))</f>
        <v>15</v>
      </c>
      <c r="R51" s="607"/>
      <c r="S51" s="602"/>
      <c r="T51" s="602"/>
      <c r="U51" s="602"/>
      <c r="V51" s="602"/>
      <c r="W51" s="602"/>
      <c r="X51" s="602"/>
      <c r="Y51" s="602"/>
      <c r="Z51" s="602"/>
      <c r="AA51" s="602"/>
      <c r="AB51" s="602"/>
      <c r="AC51" s="503"/>
      <c r="AD51" s="601"/>
      <c r="AE51" s="633" t="s">
        <v>248</v>
      </c>
      <c r="AF51" s="595"/>
      <c r="AG51" s="601"/>
      <c r="AH51" s="602"/>
      <c r="AI51" s="602"/>
      <c r="AJ51" s="602"/>
      <c r="AK51" s="603"/>
      <c r="AL51" s="501"/>
      <c r="AM51" s="643"/>
      <c r="AN51" s="603"/>
      <c r="AO51" s="501"/>
      <c r="AP51" s="501"/>
      <c r="AQ51" s="501"/>
    </row>
    <row r="52" spans="1:43" ht="38.25" hidden="1" customHeight="1">
      <c r="A52" s="601"/>
      <c r="B52" s="602"/>
      <c r="C52" s="602"/>
      <c r="D52" s="603"/>
      <c r="E52" s="601"/>
      <c r="F52" s="602"/>
      <c r="G52" s="602"/>
      <c r="H52" s="602"/>
      <c r="I52" s="608"/>
      <c r="J52" s="608"/>
      <c r="K52" s="608"/>
      <c r="L52" s="644"/>
      <c r="M52" s="644"/>
      <c r="N52" s="608"/>
      <c r="O52" s="618" t="s">
        <v>38</v>
      </c>
      <c r="P52" s="619" t="s">
        <v>39</v>
      </c>
      <c r="Q52" s="620">
        <f>IF(P52="COMPLETA",10,IF(P52="INCOMPLETA",5,IF(P52="NO EXISTE",0,"0")))</f>
        <v>10</v>
      </c>
      <c r="R52" s="621"/>
      <c r="S52" s="622"/>
      <c r="T52" s="622"/>
      <c r="U52" s="622"/>
      <c r="V52" s="602"/>
      <c r="W52" s="602"/>
      <c r="X52" s="602"/>
      <c r="Y52" s="602"/>
      <c r="Z52" s="602"/>
      <c r="AA52" s="602"/>
      <c r="AB52" s="602"/>
      <c r="AC52" s="503"/>
      <c r="AD52" s="624"/>
      <c r="AE52" s="623"/>
      <c r="AF52" s="595"/>
      <c r="AG52" s="624"/>
      <c r="AH52" s="622"/>
      <c r="AI52" s="622"/>
      <c r="AJ52" s="622"/>
      <c r="AK52" s="623"/>
      <c r="AL52" s="501"/>
      <c r="AM52" s="645"/>
      <c r="AN52" s="616"/>
      <c r="AO52" s="501"/>
      <c r="AP52" s="501"/>
      <c r="AQ52" s="501"/>
    </row>
    <row r="53" spans="1:43" ht="15.75" hidden="1" customHeight="1">
      <c r="A53" s="601"/>
      <c r="B53" s="602"/>
      <c r="C53" s="602"/>
      <c r="D53" s="603"/>
      <c r="E53" s="601"/>
      <c r="F53" s="602"/>
      <c r="G53" s="602"/>
      <c r="H53" s="602"/>
      <c r="I53" s="636"/>
      <c r="J53" s="637"/>
      <c r="K53" s="637"/>
      <c r="L53" s="637"/>
      <c r="M53" s="637"/>
      <c r="N53" s="637"/>
      <c r="O53" s="581" t="s">
        <v>3</v>
      </c>
      <c r="P53" s="582" t="s">
        <v>4</v>
      </c>
      <c r="Q53" s="583">
        <f>IF(P53="ASIGNADO",15,IF(P53="NO ASIGNADO",0,"0"))</f>
        <v>15</v>
      </c>
      <c r="R53" s="625">
        <f>SUM(Q53:Q58)</f>
        <v>90</v>
      </c>
      <c r="S53" s="626" t="s">
        <v>131</v>
      </c>
      <c r="T53" s="586">
        <f>IF(T56="DÉBIL",0,IF(T56="MODERADO",50,IF(T56="FUERTE",100,"")))</f>
        <v>50</v>
      </c>
      <c r="U53" s="587" t="str">
        <f>IF(AND(R56="FUERTE",S53="FUERTE (SIEMPRE SE EJECUTA)"),"NO","SÍ")</f>
        <v>SÍ</v>
      </c>
      <c r="V53" s="602"/>
      <c r="W53" s="602"/>
      <c r="X53" s="602"/>
      <c r="Y53" s="602"/>
      <c r="Z53" s="602"/>
      <c r="AA53" s="602"/>
      <c r="AB53" s="602"/>
      <c r="AC53" s="503"/>
      <c r="AD53" s="634" t="s">
        <v>246</v>
      </c>
      <c r="AE53" s="635" t="s">
        <v>247</v>
      </c>
      <c r="AF53" s="595"/>
      <c r="AG53" s="638"/>
      <c r="AH53" s="629"/>
      <c r="AI53" s="629"/>
      <c r="AJ53" s="629"/>
      <c r="AK53" s="630"/>
      <c r="AL53" s="501"/>
      <c r="AM53" s="639"/>
      <c r="AN53" s="600"/>
    </row>
    <row r="54" spans="1:43" ht="31.5" hidden="1" customHeight="1">
      <c r="A54" s="601"/>
      <c r="B54" s="602"/>
      <c r="C54" s="602"/>
      <c r="D54" s="603"/>
      <c r="E54" s="601"/>
      <c r="F54" s="602"/>
      <c r="G54" s="602"/>
      <c r="H54" s="602"/>
      <c r="I54" s="602"/>
      <c r="J54" s="602"/>
      <c r="K54" s="602"/>
      <c r="L54" s="602"/>
      <c r="M54" s="602"/>
      <c r="N54" s="602"/>
      <c r="O54" s="604" t="s">
        <v>9</v>
      </c>
      <c r="P54" s="605" t="s">
        <v>10</v>
      </c>
      <c r="Q54" s="606">
        <f>IF(P54="ADECUADO",15,IF(P54="INADECUADO",0,"0"))</f>
        <v>15</v>
      </c>
      <c r="R54" s="607"/>
      <c r="S54" s="602"/>
      <c r="T54" s="602"/>
      <c r="U54" s="602"/>
      <c r="V54" s="602"/>
      <c r="W54" s="602"/>
      <c r="X54" s="602"/>
      <c r="Y54" s="602"/>
      <c r="Z54" s="602"/>
      <c r="AA54" s="602"/>
      <c r="AB54" s="602"/>
      <c r="AC54" s="503"/>
      <c r="AD54" s="601"/>
      <c r="AE54" s="603"/>
      <c r="AF54" s="595"/>
      <c r="AG54" s="601"/>
      <c r="AH54" s="602"/>
      <c r="AI54" s="602"/>
      <c r="AJ54" s="602"/>
      <c r="AK54" s="603"/>
      <c r="AL54" s="501"/>
      <c r="AM54" s="601"/>
      <c r="AN54" s="603"/>
    </row>
    <row r="55" spans="1:43" ht="47.25" hidden="1" customHeight="1">
      <c r="A55" s="601"/>
      <c r="B55" s="602"/>
      <c r="C55" s="602"/>
      <c r="D55" s="603"/>
      <c r="E55" s="601"/>
      <c r="F55" s="602"/>
      <c r="G55" s="602"/>
      <c r="H55" s="602"/>
      <c r="I55" s="602"/>
      <c r="J55" s="602"/>
      <c r="K55" s="602"/>
      <c r="L55" s="602"/>
      <c r="M55" s="602"/>
      <c r="N55" s="602"/>
      <c r="O55" s="609" t="s">
        <v>16</v>
      </c>
      <c r="P55" s="605" t="s">
        <v>17</v>
      </c>
      <c r="Q55" s="606">
        <f>IF(P55="OPORTUNA",15,IF(P55="INOPORTUNA",0,"0"))</f>
        <v>15</v>
      </c>
      <c r="R55" s="631"/>
      <c r="S55" s="602"/>
      <c r="T55" s="608"/>
      <c r="U55" s="602"/>
      <c r="V55" s="602"/>
      <c r="W55" s="602"/>
      <c r="X55" s="602"/>
      <c r="Y55" s="602"/>
      <c r="Z55" s="602"/>
      <c r="AA55" s="602"/>
      <c r="AB55" s="602"/>
      <c r="AC55" s="503"/>
      <c r="AD55" s="601"/>
      <c r="AE55" s="616"/>
      <c r="AF55" s="595"/>
      <c r="AG55" s="601"/>
      <c r="AH55" s="602"/>
      <c r="AI55" s="602"/>
      <c r="AJ55" s="602"/>
      <c r="AK55" s="603"/>
      <c r="AL55" s="501"/>
      <c r="AM55" s="601"/>
      <c r="AN55" s="603"/>
    </row>
    <row r="56" spans="1:43" ht="63" hidden="1" customHeight="1">
      <c r="A56" s="601"/>
      <c r="B56" s="602"/>
      <c r="C56" s="602"/>
      <c r="D56" s="603"/>
      <c r="E56" s="601"/>
      <c r="F56" s="602"/>
      <c r="G56" s="602"/>
      <c r="H56" s="602"/>
      <c r="I56" s="602"/>
      <c r="J56" s="602"/>
      <c r="K56" s="602"/>
      <c r="L56" s="602"/>
      <c r="M56" s="602"/>
      <c r="N56" s="602"/>
      <c r="O56" s="604" t="s">
        <v>23</v>
      </c>
      <c r="P56" s="605" t="s">
        <v>24</v>
      </c>
      <c r="Q56" s="606">
        <f>IF(P56="PREVENIR",15,IF(P56="DETECTAR",10,IF(P56="NO ES UN CONTROL",0,"0")))</f>
        <v>15</v>
      </c>
      <c r="R56" s="611" t="str">
        <f>IF(R53&lt;86,"DÉBIL",IF(R53&lt;96,"MODERADO",IF(R53&lt;101,"FUERTE","")))</f>
        <v>MODERADO</v>
      </c>
      <c r="S56" s="602"/>
      <c r="T56" s="612" t="str">
        <f>IF(AND(R56="FUERTE",S53="FUERTE (SIEMPRE SE EJECUTA)"),"FUERTE",IF(OR(R56="DÉBIL",S53="DÉBIL (NO SE EJECUTA)"),"DÉBIL",IF(OR(R56="MODERADO",S53="MODERADO (ALGUNAS VECES)"),"MODERADO")))</f>
        <v>MODERADO</v>
      </c>
      <c r="U56" s="602"/>
      <c r="V56" s="602"/>
      <c r="W56" s="602"/>
      <c r="X56" s="602"/>
      <c r="Y56" s="602"/>
      <c r="Z56" s="602"/>
      <c r="AA56" s="602"/>
      <c r="AB56" s="602"/>
      <c r="AC56" s="503"/>
      <c r="AD56" s="601"/>
      <c r="AE56" s="632" t="s">
        <v>139</v>
      </c>
      <c r="AF56" s="615"/>
      <c r="AG56" s="601"/>
      <c r="AH56" s="602"/>
      <c r="AI56" s="602"/>
      <c r="AJ56" s="602"/>
      <c r="AK56" s="603"/>
      <c r="AL56" s="501"/>
      <c r="AM56" s="601"/>
      <c r="AN56" s="603"/>
    </row>
    <row r="57" spans="1:43" ht="47.25" hidden="1" customHeight="1">
      <c r="A57" s="601"/>
      <c r="B57" s="602"/>
      <c r="C57" s="602"/>
      <c r="D57" s="603"/>
      <c r="E57" s="601"/>
      <c r="F57" s="602"/>
      <c r="G57" s="602"/>
      <c r="H57" s="602"/>
      <c r="I57" s="602"/>
      <c r="J57" s="602"/>
      <c r="K57" s="602"/>
      <c r="L57" s="602"/>
      <c r="M57" s="602"/>
      <c r="N57" s="602"/>
      <c r="O57" s="604" t="s">
        <v>29</v>
      </c>
      <c r="P57" s="605" t="s">
        <v>30</v>
      </c>
      <c r="Q57" s="606">
        <f>IF(P57="CONFIABLE",15,IF(P57="NO CONFIABLE",0,"0"))</f>
        <v>15</v>
      </c>
      <c r="R57" s="607"/>
      <c r="S57" s="602"/>
      <c r="T57" s="602"/>
      <c r="U57" s="602"/>
      <c r="V57" s="602"/>
      <c r="W57" s="602"/>
      <c r="X57" s="602"/>
      <c r="Y57" s="602"/>
      <c r="Z57" s="602"/>
      <c r="AA57" s="602"/>
      <c r="AB57" s="602"/>
      <c r="AC57" s="503"/>
      <c r="AD57" s="601"/>
      <c r="AE57" s="616"/>
      <c r="AF57" s="615"/>
      <c r="AG57" s="601"/>
      <c r="AH57" s="602"/>
      <c r="AI57" s="602"/>
      <c r="AJ57" s="602"/>
      <c r="AK57" s="603"/>
      <c r="AL57" s="501"/>
      <c r="AM57" s="601"/>
      <c r="AN57" s="603"/>
    </row>
    <row r="58" spans="1:43" ht="47.25" hidden="1" customHeight="1" thickBot="1">
      <c r="A58" s="601"/>
      <c r="B58" s="602"/>
      <c r="C58" s="602"/>
      <c r="D58" s="603"/>
      <c r="E58" s="601"/>
      <c r="F58" s="602"/>
      <c r="G58" s="602"/>
      <c r="H58" s="602"/>
      <c r="I58" s="602"/>
      <c r="J58" s="602"/>
      <c r="K58" s="602"/>
      <c r="L58" s="602"/>
      <c r="M58" s="602"/>
      <c r="N58" s="602"/>
      <c r="O58" s="604" t="s">
        <v>34</v>
      </c>
      <c r="P58" s="605" t="s">
        <v>35</v>
      </c>
      <c r="Q58" s="606">
        <f>IF(P58="SE INVESTIGAN Y SE RESUELVEN OPORTUNAMENTE",15,IF(P58="NO SE INVESTIGAN Y SE RESUELVEN OPORTUNAMENTE",0,"0"))</f>
        <v>15</v>
      </c>
      <c r="R58" s="607"/>
      <c r="S58" s="602"/>
      <c r="T58" s="602"/>
      <c r="U58" s="602"/>
      <c r="V58" s="602"/>
      <c r="W58" s="602"/>
      <c r="X58" s="602"/>
      <c r="Y58" s="602"/>
      <c r="Z58" s="602"/>
      <c r="AA58" s="602"/>
      <c r="AB58" s="602"/>
      <c r="AC58" s="503"/>
      <c r="AD58" s="601"/>
      <c r="AE58" s="646" t="s">
        <v>248</v>
      </c>
      <c r="AF58" s="595"/>
      <c r="AG58" s="601"/>
      <c r="AH58" s="602"/>
      <c r="AI58" s="602"/>
      <c r="AJ58" s="602"/>
      <c r="AK58" s="603"/>
      <c r="AL58" s="501"/>
      <c r="AM58" s="601"/>
      <c r="AN58" s="603"/>
    </row>
    <row r="59" spans="1:43" ht="130.5" customHeight="1">
      <c r="A59" s="572">
        <v>2</v>
      </c>
      <c r="B59" s="573" t="s">
        <v>323</v>
      </c>
      <c r="C59" s="573" t="s">
        <v>324</v>
      </c>
      <c r="D59" s="574" t="s">
        <v>325</v>
      </c>
      <c r="E59" s="647" t="s">
        <v>6</v>
      </c>
      <c r="F59" s="648" t="s">
        <v>13</v>
      </c>
      <c r="G59" s="577" t="str">
        <f>+CONCATENATE(E59," - ",F59)</f>
        <v>MUY BAJA - MAYOR</v>
      </c>
      <c r="H59" s="578" t="s">
        <v>15</v>
      </c>
      <c r="I59" s="580" t="s">
        <v>326</v>
      </c>
      <c r="J59" s="580" t="s">
        <v>327</v>
      </c>
      <c r="K59" s="580" t="s">
        <v>328</v>
      </c>
      <c r="L59" s="580" t="s">
        <v>329</v>
      </c>
      <c r="M59" s="579" t="s">
        <v>330</v>
      </c>
      <c r="N59" s="580" t="s">
        <v>331</v>
      </c>
      <c r="O59" s="581" t="s">
        <v>3</v>
      </c>
      <c r="P59" s="582" t="s">
        <v>4</v>
      </c>
      <c r="Q59" s="583">
        <f>IF(P59="ASIGNADO",15,IF(P59="NO ASIGNADO",0,"0"))</f>
        <v>15</v>
      </c>
      <c r="R59" s="584">
        <f>SUM(Q59:Q65)</f>
        <v>100</v>
      </c>
      <c r="S59" s="585" t="s">
        <v>131</v>
      </c>
      <c r="T59" s="586">
        <f>IF(T62="DÉBIL",0,IF(T62="MODERADO",50,IF(T62="FUERTE",100,"")))</f>
        <v>100</v>
      </c>
      <c r="U59" s="587" t="str">
        <f>IF(AND(R62="FUERTE",S59="FUERTE (SIEMPRE SE EJECUTA)"),"NO","SÍ")</f>
        <v>NO</v>
      </c>
      <c r="V59" s="588" t="s">
        <v>202</v>
      </c>
      <c r="W59" s="589" t="s">
        <v>62</v>
      </c>
      <c r="X59" s="590" t="str">
        <f>IF(AND(E59="MUY BAJA",W62=2),"MUY BAJA",IF(AND(E59="BAJA",W62=2),"MUY BAJA",IF(AND(E59="MEDIA",W62=2),"MUY BAJA",IF(AND(E59="ALTA",W62=2),"BAJA",IF(AND(E59="MUY ALTA",W62=2),"MEDIA",IF(AND(E59="MUY BAJA",W62=1),"MUY BAJA",IF(AND(E59="BAJA",W62=1),"MUY BAJA",IF(AND(E59="MEDIA",W62=1),"BAJA",IF(AND(E59="ALTA",W62=1),"MEDIA",IF(AND(E59="MUY ALTA",W62=1),"ALTA",E59))))))))))</f>
        <v>MUY BAJA</v>
      </c>
      <c r="Y59" s="649" t="str">
        <f>+CONCATENATE(X59," - ",F59)</f>
        <v>MUY BAJA - MAYOR</v>
      </c>
      <c r="Z59" s="650" t="str">
        <f>+VLOOKUP(Y59,[3]Datos!$D$3:$E$17,2,FALSE)</f>
        <v>ALTO</v>
      </c>
      <c r="AA59" s="651" t="s">
        <v>45</v>
      </c>
      <c r="AB59" s="652" t="s">
        <v>332</v>
      </c>
      <c r="AC59" s="653"/>
      <c r="AD59" s="593" t="s">
        <v>333</v>
      </c>
      <c r="AE59" s="617" t="s">
        <v>232</v>
      </c>
      <c r="AF59" s="595"/>
      <c r="AG59" s="596" t="s">
        <v>299</v>
      </c>
      <c r="AH59" s="597" t="s">
        <v>334</v>
      </c>
      <c r="AI59" s="597" t="s">
        <v>335</v>
      </c>
      <c r="AJ59" s="597"/>
      <c r="AK59" s="598"/>
      <c r="AL59" s="501"/>
      <c r="AM59" s="599" t="s">
        <v>336</v>
      </c>
      <c r="AN59" s="600" t="s">
        <v>337</v>
      </c>
    </row>
    <row r="60" spans="1:43" ht="130.5" customHeight="1">
      <c r="A60" s="654"/>
      <c r="B60" s="655"/>
      <c r="C60" s="655"/>
      <c r="D60" s="656"/>
      <c r="E60" s="657"/>
      <c r="F60" s="658"/>
      <c r="G60" s="659"/>
      <c r="H60" s="660"/>
      <c r="I60" s="602"/>
      <c r="J60" s="602"/>
      <c r="K60" s="602"/>
      <c r="L60" s="602"/>
      <c r="M60" s="602"/>
      <c r="N60" s="602"/>
      <c r="O60" s="604" t="s">
        <v>9</v>
      </c>
      <c r="P60" s="605" t="s">
        <v>10</v>
      </c>
      <c r="Q60" s="606">
        <f>IF(P60="ADECUADO",15,IF(P60="INADECUADO",0,"0"))</f>
        <v>15</v>
      </c>
      <c r="R60" s="607"/>
      <c r="S60" s="602"/>
      <c r="T60" s="602"/>
      <c r="U60" s="602"/>
      <c r="V60" s="661"/>
      <c r="W60" s="608"/>
      <c r="X60" s="662"/>
      <c r="Y60" s="663"/>
      <c r="Z60" s="664"/>
      <c r="AA60" s="665"/>
      <c r="AB60" s="666"/>
      <c r="AC60" s="667"/>
      <c r="AD60" s="602"/>
      <c r="AE60" s="603"/>
      <c r="AF60" s="595"/>
      <c r="AG60" s="601"/>
      <c r="AH60" s="602"/>
      <c r="AI60" s="602"/>
      <c r="AJ60" s="602"/>
      <c r="AK60" s="603"/>
      <c r="AL60" s="501"/>
      <c r="AM60" s="601"/>
      <c r="AN60" s="603"/>
    </row>
    <row r="61" spans="1:43" ht="130.5" customHeight="1">
      <c r="A61" s="654"/>
      <c r="B61" s="655"/>
      <c r="C61" s="655"/>
      <c r="D61" s="656"/>
      <c r="E61" s="657"/>
      <c r="F61" s="658"/>
      <c r="G61" s="659"/>
      <c r="H61" s="660"/>
      <c r="I61" s="602"/>
      <c r="J61" s="602"/>
      <c r="K61" s="602"/>
      <c r="L61" s="602"/>
      <c r="M61" s="602"/>
      <c r="N61" s="602"/>
      <c r="O61" s="609" t="s">
        <v>16</v>
      </c>
      <c r="P61" s="605" t="s">
        <v>17</v>
      </c>
      <c r="Q61" s="606">
        <f>IF(P61="OPORTUNA",15,IF(P61="INOPORTUNA",0,"0"))</f>
        <v>15</v>
      </c>
      <c r="R61" s="607"/>
      <c r="S61" s="602"/>
      <c r="T61" s="608"/>
      <c r="U61" s="602"/>
      <c r="V61" s="661"/>
      <c r="W61" s="610" t="s">
        <v>138</v>
      </c>
      <c r="X61" s="662"/>
      <c r="Y61" s="663"/>
      <c r="Z61" s="664"/>
      <c r="AA61" s="665"/>
      <c r="AB61" s="666"/>
      <c r="AC61" s="667"/>
      <c r="AD61" s="602"/>
      <c r="AE61" s="603"/>
      <c r="AF61" s="595"/>
      <c r="AG61" s="601"/>
      <c r="AH61" s="602"/>
      <c r="AI61" s="602"/>
      <c r="AJ61" s="602"/>
      <c r="AK61" s="603"/>
      <c r="AL61" s="501"/>
      <c r="AM61" s="601"/>
      <c r="AN61" s="603"/>
    </row>
    <row r="62" spans="1:43" ht="130.5" customHeight="1">
      <c r="A62" s="654"/>
      <c r="B62" s="655"/>
      <c r="C62" s="655"/>
      <c r="D62" s="656"/>
      <c r="E62" s="657"/>
      <c r="F62" s="658"/>
      <c r="G62" s="659"/>
      <c r="H62" s="660"/>
      <c r="I62" s="602"/>
      <c r="J62" s="602"/>
      <c r="K62" s="602"/>
      <c r="L62" s="602"/>
      <c r="M62" s="602"/>
      <c r="N62" s="602"/>
      <c r="O62" s="604" t="s">
        <v>23</v>
      </c>
      <c r="P62" s="605" t="s">
        <v>24</v>
      </c>
      <c r="Q62" s="606">
        <f>IF(P62="PREVENIR",15,IF(P62="DETECTAR",10,IF(P62="NO ES UN CONTROL",0,"0")))</f>
        <v>15</v>
      </c>
      <c r="R62" s="611" t="str">
        <f>IF(R59&lt;86,"DÉBIL",IF(R59&lt;96,"MODERADO",IF(R59&lt;101,"FUERTE","")))</f>
        <v>FUERTE</v>
      </c>
      <c r="S62" s="602"/>
      <c r="T62" s="612" t="str">
        <f>IF(AND(R62="FUERTE",S59="FUERTE (SIEMPRE SE EJECUTA)"),"FUERTE",IF(OR(R62="DÉBIL",S59="DÉBIL (NO SE EJECUTA)"),"DÉBIL",IF(OR(R62="MODERADO",S59="MODERADO (ALGUNAS VECES)"),"MODERADO")))</f>
        <v>FUERTE</v>
      </c>
      <c r="U62" s="602"/>
      <c r="V62" s="661"/>
      <c r="W62" s="613">
        <v>2</v>
      </c>
      <c r="X62" s="662"/>
      <c r="Y62" s="663"/>
      <c r="Z62" s="664"/>
      <c r="AA62" s="665"/>
      <c r="AB62" s="666"/>
      <c r="AC62" s="667"/>
      <c r="AD62" s="602"/>
      <c r="AE62" s="614" t="s">
        <v>139</v>
      </c>
      <c r="AF62" s="615"/>
      <c r="AG62" s="601"/>
      <c r="AH62" s="602"/>
      <c r="AI62" s="602"/>
      <c r="AJ62" s="602"/>
      <c r="AK62" s="603"/>
      <c r="AL62" s="501"/>
      <c r="AM62" s="601"/>
      <c r="AN62" s="603"/>
    </row>
    <row r="63" spans="1:43" ht="130.5" customHeight="1">
      <c r="A63" s="654"/>
      <c r="B63" s="655"/>
      <c r="C63" s="655"/>
      <c r="D63" s="656"/>
      <c r="E63" s="657"/>
      <c r="F63" s="658"/>
      <c r="G63" s="659"/>
      <c r="H63" s="660"/>
      <c r="I63" s="602"/>
      <c r="J63" s="602"/>
      <c r="K63" s="602"/>
      <c r="L63" s="602"/>
      <c r="M63" s="602"/>
      <c r="N63" s="602"/>
      <c r="O63" s="604" t="s">
        <v>29</v>
      </c>
      <c r="P63" s="605" t="s">
        <v>30</v>
      </c>
      <c r="Q63" s="606">
        <f>IF(P63="CONFIABLE",15,IF(P63="NO CONFIABLE",0,"0"))</f>
        <v>15</v>
      </c>
      <c r="R63" s="607"/>
      <c r="S63" s="602"/>
      <c r="T63" s="602"/>
      <c r="U63" s="602"/>
      <c r="V63" s="661"/>
      <c r="W63" s="668"/>
      <c r="X63" s="662"/>
      <c r="Y63" s="663"/>
      <c r="Z63" s="664"/>
      <c r="AA63" s="665"/>
      <c r="AB63" s="666"/>
      <c r="AC63" s="667"/>
      <c r="AD63" s="602"/>
      <c r="AE63" s="616"/>
      <c r="AF63" s="615"/>
      <c r="AG63" s="601"/>
      <c r="AH63" s="602"/>
      <c r="AI63" s="602"/>
      <c r="AJ63" s="602"/>
      <c r="AK63" s="603"/>
      <c r="AL63" s="501"/>
      <c r="AM63" s="601"/>
      <c r="AN63" s="603"/>
    </row>
    <row r="64" spans="1:43" ht="130.5" customHeight="1">
      <c r="A64" s="654"/>
      <c r="B64" s="655"/>
      <c r="C64" s="655"/>
      <c r="D64" s="656"/>
      <c r="E64" s="657"/>
      <c r="F64" s="658"/>
      <c r="G64" s="659"/>
      <c r="H64" s="660"/>
      <c r="I64" s="602"/>
      <c r="J64" s="602"/>
      <c r="K64" s="602"/>
      <c r="L64" s="602"/>
      <c r="M64" s="602"/>
      <c r="N64" s="602"/>
      <c r="O64" s="604" t="s">
        <v>34</v>
      </c>
      <c r="P64" s="605" t="s">
        <v>35</v>
      </c>
      <c r="Q64" s="606">
        <f>IF(P64="SE INVESTIGAN Y SE RESUELVEN OPORTUNAMENTE",15,IF(P64="NO SE INVESTIGAN Y SE RESUELVEN OPORTUNAMENTE",0,"0"))</f>
        <v>15</v>
      </c>
      <c r="R64" s="607"/>
      <c r="S64" s="602"/>
      <c r="T64" s="602"/>
      <c r="U64" s="602"/>
      <c r="V64" s="661"/>
      <c r="W64" s="668"/>
      <c r="X64" s="662"/>
      <c r="Y64" s="663"/>
      <c r="Z64" s="664"/>
      <c r="AA64" s="665"/>
      <c r="AB64" s="666"/>
      <c r="AC64" s="667"/>
      <c r="AD64" s="602"/>
      <c r="AE64" s="617" t="s">
        <v>338</v>
      </c>
      <c r="AF64" s="595"/>
      <c r="AG64" s="601"/>
      <c r="AH64" s="602"/>
      <c r="AI64" s="602"/>
      <c r="AJ64" s="602"/>
      <c r="AK64" s="603"/>
      <c r="AL64" s="501"/>
      <c r="AM64" s="601"/>
      <c r="AN64" s="603"/>
    </row>
    <row r="65" spans="1:40" ht="130.5" customHeight="1" thickBot="1">
      <c r="A65" s="669"/>
      <c r="B65" s="670"/>
      <c r="C65" s="670"/>
      <c r="D65" s="671"/>
      <c r="E65" s="672"/>
      <c r="F65" s="673"/>
      <c r="G65" s="659"/>
      <c r="H65" s="674"/>
      <c r="I65" s="608"/>
      <c r="J65" s="608"/>
      <c r="K65" s="608"/>
      <c r="L65" s="608"/>
      <c r="M65" s="608"/>
      <c r="N65" s="608"/>
      <c r="O65" s="618" t="s">
        <v>38</v>
      </c>
      <c r="P65" s="619" t="s">
        <v>39</v>
      </c>
      <c r="Q65" s="620">
        <f>IF(P65="COMPLETA",10,IF(P65="INCOMPLETA",5,IF(P65="NO EXISTE",0,"0")))</f>
        <v>10</v>
      </c>
      <c r="R65" s="621"/>
      <c r="S65" s="622"/>
      <c r="T65" s="622"/>
      <c r="U65" s="622"/>
      <c r="V65" s="675"/>
      <c r="W65" s="676"/>
      <c r="X65" s="677"/>
      <c r="Y65" s="663"/>
      <c r="Z65" s="678"/>
      <c r="AA65" s="679"/>
      <c r="AB65" s="680"/>
      <c r="AC65" s="681"/>
      <c r="AD65" s="622"/>
      <c r="AE65" s="623"/>
      <c r="AF65" s="595"/>
      <c r="AG65" s="624"/>
      <c r="AH65" s="622"/>
      <c r="AI65" s="622"/>
      <c r="AJ65" s="622"/>
      <c r="AK65" s="623"/>
      <c r="AL65" s="501"/>
      <c r="AM65" s="624"/>
      <c r="AN65" s="616"/>
    </row>
    <row r="66" spans="1:40" ht="222" customHeight="1">
      <c r="A66" s="741">
        <v>3</v>
      </c>
      <c r="B66" s="682" t="s">
        <v>339</v>
      </c>
      <c r="C66" s="682" t="s">
        <v>340</v>
      </c>
      <c r="D66" s="683" t="s">
        <v>341</v>
      </c>
      <c r="E66" s="684" t="s">
        <v>6</v>
      </c>
      <c r="F66" s="685" t="s">
        <v>7</v>
      </c>
      <c r="G66" s="686" t="str">
        <f>+CONCATENATE(E66," - ",F66)</f>
        <v>MUY BAJA - MODERADO</v>
      </c>
      <c r="H66" s="687" t="s">
        <v>15</v>
      </c>
      <c r="I66" s="688" t="s">
        <v>342</v>
      </c>
      <c r="J66" s="688" t="s">
        <v>343</v>
      </c>
      <c r="K66" s="688" t="s">
        <v>344</v>
      </c>
      <c r="L66" s="688" t="s">
        <v>345</v>
      </c>
      <c r="M66" s="688" t="s">
        <v>346</v>
      </c>
      <c r="N66" s="689" t="s">
        <v>347</v>
      </c>
      <c r="O66" s="690" t="s">
        <v>3</v>
      </c>
      <c r="P66" s="691" t="s">
        <v>4</v>
      </c>
      <c r="Q66" s="692">
        <f>IF(P66="ASIGNADO",15,IF(P66="NO ASIGNADO",0,"0"))</f>
        <v>15</v>
      </c>
      <c r="R66" s="693">
        <f>SUM(Q66:Q72)</f>
        <v>100</v>
      </c>
      <c r="S66" s="694" t="s">
        <v>131</v>
      </c>
      <c r="T66" s="695">
        <f>IF(T69="DÉBIL",0,IF(T69="MODERADO",50,IF(T69="FUERTE",100,"")))</f>
        <v>100</v>
      </c>
      <c r="U66" s="696" t="str">
        <f>IF(AND(R69="FUERTE",S66="FUERTE (SIEMPRE SE EJECUTA)"),"NO","SÍ")</f>
        <v>NO</v>
      </c>
      <c r="V66" s="697" t="s">
        <v>202</v>
      </c>
      <c r="W66" s="698">
        <v>100</v>
      </c>
      <c r="X66" s="699" t="str">
        <f>IF(AND(E66="MUY BAJA",W69=2),"MUY BAJA",IF(AND(E66="BAJA",W69=2),"MUY BAJA",IF(AND(E66="MEDIA",W69=2),"MUY BAJA",IF(AND(E66="ALTA",W69=2),"BAJA",IF(AND(E66="MUY ALTA",W69=2),"MEDIA",IF(AND(E66="MUY BAJA",W69=1),"MUY BAJA",IF(AND(E66="BAJA",W69=1),"MUY BAJA",IF(AND(E66="MEDIA",W69=1),"BAJA",IF(AND(E66="ALTA",W69=1),"MEDIA",IF(AND(E66="MUY ALTA",W69=1),"ALTA",E66))))))))))</f>
        <v>MUY BAJA</v>
      </c>
      <c r="Y66" s="686" t="str">
        <f>+CONCATENATE(X66," - ",F66)</f>
        <v>MUY BAJA - MODERADO</v>
      </c>
      <c r="Z66" s="687" t="str">
        <f>+VLOOKUP(Y66,[3]Datos!$D$3:$E$17,2,FALSE)</f>
        <v>MODERADO</v>
      </c>
      <c r="AA66" s="685" t="s">
        <v>45</v>
      </c>
      <c r="AB66" s="700" t="s">
        <v>348</v>
      </c>
      <c r="AC66" s="701"/>
      <c r="AD66" s="702" t="s">
        <v>349</v>
      </c>
      <c r="AE66" s="703" t="s">
        <v>350</v>
      </c>
      <c r="AF66" s="704"/>
      <c r="AG66" s="705" t="s">
        <v>299</v>
      </c>
      <c r="AH66" s="706" t="s">
        <v>351</v>
      </c>
      <c r="AI66" s="706" t="s">
        <v>352</v>
      </c>
      <c r="AJ66" s="706"/>
      <c r="AK66" s="707"/>
      <c r="AL66" s="708"/>
      <c r="AM66" s="709" t="s">
        <v>353</v>
      </c>
      <c r="AN66" s="710" t="s">
        <v>354</v>
      </c>
    </row>
    <row r="67" spans="1:40" ht="222" customHeight="1">
      <c r="A67" s="742"/>
      <c r="B67" s="655"/>
      <c r="C67" s="655"/>
      <c r="D67" s="658"/>
      <c r="E67" s="711"/>
      <c r="F67" s="712"/>
      <c r="G67" s="659"/>
      <c r="H67" s="660"/>
      <c r="I67" s="602"/>
      <c r="J67" s="602"/>
      <c r="K67" s="602"/>
      <c r="L67" s="602"/>
      <c r="M67" s="602"/>
      <c r="N67" s="602"/>
      <c r="O67" s="604" t="s">
        <v>9</v>
      </c>
      <c r="P67" s="605" t="s">
        <v>10</v>
      </c>
      <c r="Q67" s="606">
        <f>IF(P67="ADECUADO",15,IF(P67="INADECUADO",0,"0"))</f>
        <v>15</v>
      </c>
      <c r="R67" s="607"/>
      <c r="S67" s="602"/>
      <c r="T67" s="602"/>
      <c r="U67" s="602"/>
      <c r="V67" s="661"/>
      <c r="W67" s="608"/>
      <c r="X67" s="662"/>
      <c r="Y67" s="659"/>
      <c r="Z67" s="660"/>
      <c r="AA67" s="712"/>
      <c r="AB67" s="666"/>
      <c r="AC67" s="713"/>
      <c r="AD67" s="602"/>
      <c r="AE67" s="603"/>
      <c r="AF67" s="595"/>
      <c r="AG67" s="601"/>
      <c r="AH67" s="602"/>
      <c r="AI67" s="602"/>
      <c r="AJ67" s="602"/>
      <c r="AK67" s="603"/>
      <c r="AL67" s="501"/>
      <c r="AM67" s="601"/>
      <c r="AN67" s="714"/>
    </row>
    <row r="68" spans="1:40" ht="222" customHeight="1">
      <c r="A68" s="742"/>
      <c r="B68" s="655"/>
      <c r="C68" s="655"/>
      <c r="D68" s="658"/>
      <c r="E68" s="711"/>
      <c r="F68" s="712"/>
      <c r="G68" s="659"/>
      <c r="H68" s="660"/>
      <c r="I68" s="602"/>
      <c r="J68" s="602"/>
      <c r="K68" s="602"/>
      <c r="L68" s="602"/>
      <c r="M68" s="602"/>
      <c r="N68" s="602"/>
      <c r="O68" s="609" t="s">
        <v>16</v>
      </c>
      <c r="P68" s="605" t="s">
        <v>17</v>
      </c>
      <c r="Q68" s="606">
        <f>IF(P68="OPORTUNA",15,IF(P68="INOPORTUNA",0,"0"))</f>
        <v>15</v>
      </c>
      <c r="R68" s="607"/>
      <c r="S68" s="602"/>
      <c r="T68" s="608"/>
      <c r="U68" s="602"/>
      <c r="V68" s="661"/>
      <c r="W68" s="610" t="s">
        <v>138</v>
      </c>
      <c r="X68" s="662"/>
      <c r="Y68" s="659"/>
      <c r="Z68" s="660"/>
      <c r="AA68" s="712"/>
      <c r="AB68" s="666"/>
      <c r="AC68" s="713"/>
      <c r="AD68" s="602"/>
      <c r="AE68" s="603"/>
      <c r="AF68" s="595"/>
      <c r="AG68" s="601"/>
      <c r="AH68" s="602"/>
      <c r="AI68" s="602"/>
      <c r="AJ68" s="602"/>
      <c r="AK68" s="603"/>
      <c r="AL68" s="501"/>
      <c r="AM68" s="601"/>
      <c r="AN68" s="714"/>
    </row>
    <row r="69" spans="1:40" ht="222" customHeight="1">
      <c r="A69" s="742"/>
      <c r="B69" s="655"/>
      <c r="C69" s="655"/>
      <c r="D69" s="658"/>
      <c r="E69" s="711"/>
      <c r="F69" s="712"/>
      <c r="G69" s="659"/>
      <c r="H69" s="660"/>
      <c r="I69" s="602"/>
      <c r="J69" s="602"/>
      <c r="K69" s="602"/>
      <c r="L69" s="602"/>
      <c r="M69" s="602"/>
      <c r="N69" s="602"/>
      <c r="O69" s="604" t="s">
        <v>23</v>
      </c>
      <c r="P69" s="605" t="s">
        <v>24</v>
      </c>
      <c r="Q69" s="606">
        <f>IF(P69="PREVENIR",15,IF(P69="DETECTAR",10,IF(P69="NO ES UN CONTROL",0,"0")))</f>
        <v>15</v>
      </c>
      <c r="R69" s="611" t="str">
        <f>IF(R66&lt;86,"DÉBIL",IF(R66&lt;96,"MODERADO",IF(R66&lt;101,"FUERTE","")))</f>
        <v>FUERTE</v>
      </c>
      <c r="S69" s="602"/>
      <c r="T69" s="612" t="str">
        <f>IF(AND(R69="FUERTE",S66="FUERTE (SIEMPRE SE EJECUTA)"),"FUERTE",IF(OR(R69="DÉBIL",S66="DÉBIL (NO SE EJECUTA)"),"DÉBIL",IF(OR(R69="MODERADO",S66="MODERADO (ALGUNAS VECES)"),"MODERADO")))</f>
        <v>FUERTE</v>
      </c>
      <c r="U69" s="602"/>
      <c r="V69" s="661"/>
      <c r="W69" s="613">
        <f>IF(AND($V$18="FUERTE",$W$18="DIRECTAMENTE"),2,IF(AND($V$18="FUERTE",$W$18="DIRECTAMENTE"),2,IF(AND($V$18="FUERTE",$W$18="DIRECTAMENTE"),2,IF(AND($V$18="FUERTE",$W$18="NO DISMINUYE"),0,IF(AND($V$18="MODERADO",$W$18="DIRECTAMENTE"),1,IF(AND($V$18="MODERADO",$W$18="DIRECTAMENTE"),1,IF(AND($V$18="MODERADO",$W$18="DIRECTAMENTE"),1,IF(AND($V$18="MODERADO",$W$18="NO DISMINUYE"),0,"N/A"))))))))</f>
        <v>1</v>
      </c>
      <c r="X69" s="662"/>
      <c r="Y69" s="659"/>
      <c r="Z69" s="660"/>
      <c r="AA69" s="712"/>
      <c r="AB69" s="666"/>
      <c r="AC69" s="713"/>
      <c r="AD69" s="602"/>
      <c r="AE69" s="614" t="s">
        <v>139</v>
      </c>
      <c r="AF69" s="615"/>
      <c r="AG69" s="601"/>
      <c r="AH69" s="602"/>
      <c r="AI69" s="602"/>
      <c r="AJ69" s="602"/>
      <c r="AK69" s="603"/>
      <c r="AL69" s="501"/>
      <c r="AM69" s="601"/>
      <c r="AN69" s="714"/>
    </row>
    <row r="70" spans="1:40" ht="222" customHeight="1">
      <c r="A70" s="742"/>
      <c r="B70" s="655"/>
      <c r="C70" s="655"/>
      <c r="D70" s="658"/>
      <c r="E70" s="711"/>
      <c r="F70" s="712"/>
      <c r="G70" s="659"/>
      <c r="H70" s="660"/>
      <c r="I70" s="602"/>
      <c r="J70" s="602"/>
      <c r="K70" s="602"/>
      <c r="L70" s="602"/>
      <c r="M70" s="602"/>
      <c r="N70" s="602"/>
      <c r="O70" s="604" t="s">
        <v>29</v>
      </c>
      <c r="P70" s="605" t="s">
        <v>30</v>
      </c>
      <c r="Q70" s="606">
        <f>IF(P70="CONFIABLE",15,IF(P70="NO CONFIABLE",0,"0"))</f>
        <v>15</v>
      </c>
      <c r="R70" s="607"/>
      <c r="S70" s="602"/>
      <c r="T70" s="602"/>
      <c r="U70" s="602"/>
      <c r="V70" s="661"/>
      <c r="W70" s="668"/>
      <c r="X70" s="662"/>
      <c r="Y70" s="659"/>
      <c r="Z70" s="660"/>
      <c r="AA70" s="712"/>
      <c r="AB70" s="666"/>
      <c r="AC70" s="713"/>
      <c r="AD70" s="602"/>
      <c r="AE70" s="616"/>
      <c r="AF70" s="615"/>
      <c r="AG70" s="601"/>
      <c r="AH70" s="602"/>
      <c r="AI70" s="602"/>
      <c r="AJ70" s="602"/>
      <c r="AK70" s="603"/>
      <c r="AL70" s="501"/>
      <c r="AM70" s="601"/>
      <c r="AN70" s="714"/>
    </row>
    <row r="71" spans="1:40" ht="222" customHeight="1">
      <c r="A71" s="742"/>
      <c r="B71" s="655"/>
      <c r="C71" s="655"/>
      <c r="D71" s="658"/>
      <c r="E71" s="711"/>
      <c r="F71" s="712"/>
      <c r="G71" s="659"/>
      <c r="H71" s="660"/>
      <c r="I71" s="602"/>
      <c r="J71" s="602"/>
      <c r="K71" s="602"/>
      <c r="L71" s="602"/>
      <c r="M71" s="602"/>
      <c r="N71" s="602"/>
      <c r="O71" s="604" t="s">
        <v>34</v>
      </c>
      <c r="P71" s="605" t="s">
        <v>35</v>
      </c>
      <c r="Q71" s="606">
        <f>IF(P71="SE INVESTIGAN Y SE RESUELVEN OPORTUNAMENTE",15,IF(P71="NO SE INVESTIGAN Y SE RESUELVEN OPORTUNAMENTE",0,"0"))</f>
        <v>15</v>
      </c>
      <c r="R71" s="607"/>
      <c r="S71" s="602"/>
      <c r="T71" s="602"/>
      <c r="U71" s="602"/>
      <c r="V71" s="661"/>
      <c r="W71" s="668"/>
      <c r="X71" s="662"/>
      <c r="Y71" s="659"/>
      <c r="Z71" s="660"/>
      <c r="AA71" s="712"/>
      <c r="AB71" s="666"/>
      <c r="AC71" s="713"/>
      <c r="AD71" s="602"/>
      <c r="AE71" s="617" t="s">
        <v>355</v>
      </c>
      <c r="AF71" s="595"/>
      <c r="AG71" s="601"/>
      <c r="AH71" s="602"/>
      <c r="AI71" s="602"/>
      <c r="AJ71" s="602"/>
      <c r="AK71" s="603"/>
      <c r="AL71" s="501"/>
      <c r="AM71" s="601"/>
      <c r="AN71" s="714"/>
    </row>
    <row r="72" spans="1:40" ht="222" customHeight="1" thickBot="1">
      <c r="A72" s="742"/>
      <c r="B72" s="655"/>
      <c r="C72" s="655"/>
      <c r="D72" s="673"/>
      <c r="E72" s="711"/>
      <c r="F72" s="712"/>
      <c r="G72" s="659"/>
      <c r="H72" s="660"/>
      <c r="I72" s="608"/>
      <c r="J72" s="608"/>
      <c r="K72" s="608"/>
      <c r="L72" s="608"/>
      <c r="M72" s="608"/>
      <c r="N72" s="608"/>
      <c r="O72" s="618" t="s">
        <v>38</v>
      </c>
      <c r="P72" s="619" t="s">
        <v>39</v>
      </c>
      <c r="Q72" s="620">
        <f>IF(P72="COMPLETA",10,IF(P72="INCOMPLETA",5,IF(P72="NO EXISTE",0,"0")))</f>
        <v>10</v>
      </c>
      <c r="R72" s="621"/>
      <c r="S72" s="622"/>
      <c r="T72" s="622"/>
      <c r="U72" s="622"/>
      <c r="V72" s="661"/>
      <c r="W72" s="668"/>
      <c r="X72" s="662"/>
      <c r="Y72" s="659"/>
      <c r="Z72" s="660"/>
      <c r="AA72" s="712"/>
      <c r="AB72" s="666"/>
      <c r="AC72" s="713"/>
      <c r="AD72" s="622"/>
      <c r="AE72" s="623"/>
      <c r="AF72" s="595"/>
      <c r="AG72" s="624"/>
      <c r="AH72" s="622"/>
      <c r="AI72" s="622"/>
      <c r="AJ72" s="622"/>
      <c r="AK72" s="623"/>
      <c r="AL72" s="501"/>
      <c r="AM72" s="624"/>
      <c r="AN72" s="715"/>
    </row>
    <row r="73" spans="1:40" ht="222" customHeight="1">
      <c r="A73" s="742"/>
      <c r="B73" s="655"/>
      <c r="C73" s="655"/>
      <c r="D73" s="716"/>
      <c r="E73" s="711"/>
      <c r="F73" s="712"/>
      <c r="G73" s="659"/>
      <c r="H73" s="660"/>
      <c r="I73" s="580" t="s">
        <v>356</v>
      </c>
      <c r="J73" s="580" t="s">
        <v>357</v>
      </c>
      <c r="K73" s="580" t="s">
        <v>358</v>
      </c>
      <c r="L73" s="580" t="s">
        <v>359</v>
      </c>
      <c r="M73" s="580" t="s">
        <v>360</v>
      </c>
      <c r="N73" s="580" t="s">
        <v>361</v>
      </c>
      <c r="O73" s="581" t="s">
        <v>3</v>
      </c>
      <c r="P73" s="582" t="s">
        <v>4</v>
      </c>
      <c r="Q73" s="583">
        <f>IF(P73="ASIGNADO",15,IF(P73="NO ASIGNADO",0,"0"))</f>
        <v>15</v>
      </c>
      <c r="R73" s="625">
        <f>SUM(Q73:Q79)</f>
        <v>100</v>
      </c>
      <c r="S73" s="626" t="s">
        <v>131</v>
      </c>
      <c r="T73" s="586">
        <f>IF(T76="DÉBIL",0,IF(T76="MODERADO",50,IF(T76="FUERTE",100,"")))</f>
        <v>100</v>
      </c>
      <c r="U73" s="587" t="str">
        <f>IF(AND(R76="FUERTE",S73="FUERTE (SIEMPRE SE EJECUTA)"),"NO","SÍ")</f>
        <v>NO</v>
      </c>
      <c r="V73" s="661"/>
      <c r="W73" s="668"/>
      <c r="X73" s="662"/>
      <c r="Y73" s="659"/>
      <c r="Z73" s="660"/>
      <c r="AA73" s="712"/>
      <c r="AB73" s="666"/>
      <c r="AC73" s="713"/>
      <c r="AD73" s="627"/>
      <c r="AE73" s="628"/>
      <c r="AF73" s="595"/>
      <c r="AG73" s="596" t="s">
        <v>299</v>
      </c>
      <c r="AH73" s="629" t="s">
        <v>362</v>
      </c>
      <c r="AI73" s="629"/>
      <c r="AJ73" s="629"/>
      <c r="AK73" s="630"/>
      <c r="AL73" s="501"/>
      <c r="AM73" s="639" t="s">
        <v>363</v>
      </c>
      <c r="AN73" s="717" t="s">
        <v>364</v>
      </c>
    </row>
    <row r="74" spans="1:40" ht="222" customHeight="1">
      <c r="A74" s="742"/>
      <c r="B74" s="655"/>
      <c r="C74" s="655"/>
      <c r="D74" s="716"/>
      <c r="E74" s="711"/>
      <c r="F74" s="712"/>
      <c r="G74" s="659"/>
      <c r="H74" s="660"/>
      <c r="I74" s="602"/>
      <c r="J74" s="602"/>
      <c r="K74" s="602"/>
      <c r="L74" s="602"/>
      <c r="M74" s="602"/>
      <c r="N74" s="602"/>
      <c r="O74" s="604" t="s">
        <v>9</v>
      </c>
      <c r="P74" s="605" t="s">
        <v>141</v>
      </c>
      <c r="Q74" s="606">
        <f>IF(P74="ADECUADO",15,IF(P74="INADECUADO",0,"0"))</f>
        <v>15</v>
      </c>
      <c r="R74" s="607"/>
      <c r="S74" s="602"/>
      <c r="T74" s="602"/>
      <c r="U74" s="602"/>
      <c r="V74" s="661"/>
      <c r="W74" s="668"/>
      <c r="X74" s="662"/>
      <c r="Y74" s="659"/>
      <c r="Z74" s="660"/>
      <c r="AA74" s="712"/>
      <c r="AB74" s="666"/>
      <c r="AC74" s="713"/>
      <c r="AD74" s="601"/>
      <c r="AE74" s="603"/>
      <c r="AF74" s="595"/>
      <c r="AG74" s="601"/>
      <c r="AH74" s="602"/>
      <c r="AI74" s="602"/>
      <c r="AJ74" s="602"/>
      <c r="AK74" s="603"/>
      <c r="AL74" s="501"/>
      <c r="AM74" s="718"/>
      <c r="AN74" s="714"/>
    </row>
    <row r="75" spans="1:40" ht="222" customHeight="1">
      <c r="A75" s="742"/>
      <c r="B75" s="655"/>
      <c r="C75" s="655"/>
      <c r="D75" s="716"/>
      <c r="E75" s="711"/>
      <c r="F75" s="712"/>
      <c r="G75" s="659"/>
      <c r="H75" s="660"/>
      <c r="I75" s="602"/>
      <c r="J75" s="602"/>
      <c r="K75" s="602"/>
      <c r="L75" s="602"/>
      <c r="M75" s="602"/>
      <c r="N75" s="602"/>
      <c r="O75" s="609" t="s">
        <v>16</v>
      </c>
      <c r="P75" s="605" t="s">
        <v>17</v>
      </c>
      <c r="Q75" s="606">
        <f>IF(P75="OPORTUNA",15,IF(P75="INOPORTUNA",0,"0"))</f>
        <v>15</v>
      </c>
      <c r="R75" s="631"/>
      <c r="S75" s="602"/>
      <c r="T75" s="608"/>
      <c r="U75" s="602"/>
      <c r="V75" s="661"/>
      <c r="W75" s="668"/>
      <c r="X75" s="662"/>
      <c r="Y75" s="659"/>
      <c r="Z75" s="660"/>
      <c r="AA75" s="712"/>
      <c r="AB75" s="666"/>
      <c r="AC75" s="713"/>
      <c r="AD75" s="601"/>
      <c r="AE75" s="616"/>
      <c r="AF75" s="595"/>
      <c r="AG75" s="601"/>
      <c r="AH75" s="602"/>
      <c r="AI75" s="602"/>
      <c r="AJ75" s="602"/>
      <c r="AK75" s="603"/>
      <c r="AL75" s="501"/>
      <c r="AM75" s="718"/>
      <c r="AN75" s="714"/>
    </row>
    <row r="76" spans="1:40" ht="222" customHeight="1">
      <c r="A76" s="742"/>
      <c r="B76" s="655"/>
      <c r="C76" s="655"/>
      <c r="D76" s="716"/>
      <c r="E76" s="711"/>
      <c r="F76" s="712"/>
      <c r="G76" s="659"/>
      <c r="H76" s="660"/>
      <c r="I76" s="602"/>
      <c r="J76" s="602"/>
      <c r="K76" s="602"/>
      <c r="L76" s="602"/>
      <c r="M76" s="602"/>
      <c r="N76" s="602"/>
      <c r="O76" s="604" t="s">
        <v>23</v>
      </c>
      <c r="P76" s="605" t="s">
        <v>24</v>
      </c>
      <c r="Q76" s="606">
        <f>IF(P76="PREVENIR",15,IF(P76="DETECTAR",10,IF(P76="NO ES UN CONTROL",0,"0")))</f>
        <v>15</v>
      </c>
      <c r="R76" s="611" t="str">
        <f>IF(R73&lt;86,"DÉBIL",IF(R73&lt;96,"MODERADO",IF(R73&lt;101,"FUERTE","")))</f>
        <v>FUERTE</v>
      </c>
      <c r="S76" s="602"/>
      <c r="T76" s="612" t="str">
        <f>IF(AND(R76="FUERTE",S73="FUERTE (SIEMPRE SE EJECUTA)"),"FUERTE",IF(OR(R76="DÉBIL",S73="DÉBIL (NO SE EJECUTA)"),"DÉBIL",IF(OR(R76="MODERADO",S73="MODERADO (ALGUNAS VECES)"),"MODERADO")))</f>
        <v>FUERTE</v>
      </c>
      <c r="U76" s="602"/>
      <c r="V76" s="661"/>
      <c r="W76" s="668"/>
      <c r="X76" s="662"/>
      <c r="Y76" s="659"/>
      <c r="Z76" s="660"/>
      <c r="AA76" s="712"/>
      <c r="AB76" s="666"/>
      <c r="AC76" s="713"/>
      <c r="AD76" s="601"/>
      <c r="AE76" s="632" t="s">
        <v>139</v>
      </c>
      <c r="AF76" s="615"/>
      <c r="AG76" s="601"/>
      <c r="AH76" s="602"/>
      <c r="AI76" s="602"/>
      <c r="AJ76" s="602"/>
      <c r="AK76" s="603"/>
      <c r="AL76" s="501"/>
      <c r="AM76" s="718"/>
      <c r="AN76" s="714"/>
    </row>
    <row r="77" spans="1:40" ht="222" customHeight="1">
      <c r="A77" s="742"/>
      <c r="B77" s="655"/>
      <c r="C77" s="655"/>
      <c r="D77" s="716"/>
      <c r="E77" s="711"/>
      <c r="F77" s="712"/>
      <c r="G77" s="659"/>
      <c r="H77" s="660"/>
      <c r="I77" s="602"/>
      <c r="J77" s="602"/>
      <c r="K77" s="602"/>
      <c r="L77" s="602"/>
      <c r="M77" s="602"/>
      <c r="N77" s="602"/>
      <c r="O77" s="604" t="s">
        <v>29</v>
      </c>
      <c r="P77" s="605" t="s">
        <v>30</v>
      </c>
      <c r="Q77" s="606">
        <f>IF(P77="CONFIABLE",15,IF(P77="NO CONFIABLE",0,"0"))</f>
        <v>15</v>
      </c>
      <c r="R77" s="607"/>
      <c r="S77" s="602"/>
      <c r="T77" s="602"/>
      <c r="U77" s="602"/>
      <c r="V77" s="661"/>
      <c r="W77" s="668"/>
      <c r="X77" s="662"/>
      <c r="Y77" s="659"/>
      <c r="Z77" s="660"/>
      <c r="AA77" s="712"/>
      <c r="AB77" s="666"/>
      <c r="AC77" s="713"/>
      <c r="AD77" s="601"/>
      <c r="AE77" s="616"/>
      <c r="AF77" s="615"/>
      <c r="AG77" s="601"/>
      <c r="AH77" s="602"/>
      <c r="AI77" s="602"/>
      <c r="AJ77" s="602"/>
      <c r="AK77" s="603"/>
      <c r="AL77" s="501"/>
      <c r="AM77" s="718"/>
      <c r="AN77" s="714"/>
    </row>
    <row r="78" spans="1:40" ht="222" customHeight="1">
      <c r="A78" s="742"/>
      <c r="B78" s="655"/>
      <c r="C78" s="655"/>
      <c r="D78" s="716"/>
      <c r="E78" s="711"/>
      <c r="F78" s="712"/>
      <c r="G78" s="659"/>
      <c r="H78" s="660"/>
      <c r="I78" s="602"/>
      <c r="J78" s="602"/>
      <c r="K78" s="602"/>
      <c r="L78" s="602"/>
      <c r="M78" s="602"/>
      <c r="N78" s="602"/>
      <c r="O78" s="604" t="s">
        <v>34</v>
      </c>
      <c r="P78" s="605" t="s">
        <v>35</v>
      </c>
      <c r="Q78" s="606">
        <f>IF(P78="SE INVESTIGAN Y SE RESUELVEN OPORTUNAMENTE",15,IF(P78="NO SE INVESTIGAN Y SE RESUELVEN OPORTUNAMENTE",0,"0"))</f>
        <v>15</v>
      </c>
      <c r="R78" s="607"/>
      <c r="S78" s="602"/>
      <c r="T78" s="602"/>
      <c r="U78" s="602"/>
      <c r="V78" s="661"/>
      <c r="W78" s="668"/>
      <c r="X78" s="662"/>
      <c r="Y78" s="659"/>
      <c r="Z78" s="660"/>
      <c r="AA78" s="712"/>
      <c r="AB78" s="666"/>
      <c r="AC78" s="713"/>
      <c r="AD78" s="601"/>
      <c r="AE78" s="633"/>
      <c r="AF78" s="595"/>
      <c r="AG78" s="601"/>
      <c r="AH78" s="602"/>
      <c r="AI78" s="602"/>
      <c r="AJ78" s="602"/>
      <c r="AK78" s="603"/>
      <c r="AL78" s="501"/>
      <c r="AM78" s="718"/>
      <c r="AN78" s="714"/>
    </row>
    <row r="79" spans="1:40" ht="222" customHeight="1" thickBot="1">
      <c r="A79" s="743"/>
      <c r="B79" s="719"/>
      <c r="C79" s="719"/>
      <c r="D79" s="720"/>
      <c r="E79" s="721"/>
      <c r="F79" s="722"/>
      <c r="G79" s="723"/>
      <c r="H79" s="724"/>
      <c r="I79" s="725"/>
      <c r="J79" s="725"/>
      <c r="K79" s="725"/>
      <c r="L79" s="725"/>
      <c r="M79" s="725"/>
      <c r="N79" s="725"/>
      <c r="O79" s="726" t="s">
        <v>38</v>
      </c>
      <c r="P79" s="727" t="s">
        <v>142</v>
      </c>
      <c r="Q79" s="728">
        <f>IF(P79="COMPLETA",10,IF(P79="INCOMPLETA",5,IF(P79="NO EXISTE",0,"0")))</f>
        <v>10</v>
      </c>
      <c r="R79" s="729"/>
      <c r="S79" s="725"/>
      <c r="T79" s="725"/>
      <c r="U79" s="725"/>
      <c r="V79" s="730"/>
      <c r="W79" s="731"/>
      <c r="X79" s="732"/>
      <c r="Y79" s="723"/>
      <c r="Z79" s="724"/>
      <c r="AA79" s="722"/>
      <c r="AB79" s="733"/>
      <c r="AC79" s="734"/>
      <c r="AD79" s="735"/>
      <c r="AE79" s="736"/>
      <c r="AF79" s="737"/>
      <c r="AG79" s="735"/>
      <c r="AH79" s="725"/>
      <c r="AI79" s="725"/>
      <c r="AJ79" s="725"/>
      <c r="AK79" s="736"/>
      <c r="AL79" s="738"/>
      <c r="AM79" s="739"/>
      <c r="AN79" s="740"/>
    </row>
    <row r="80" spans="1:4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sheetData>
  <mergeCells count="297">
    <mergeCell ref="AJ73:AJ79"/>
    <mergeCell ref="AK73:AK79"/>
    <mergeCell ref="AM73:AM79"/>
    <mergeCell ref="AN73:AN79"/>
    <mergeCell ref="R76:R79"/>
    <mergeCell ref="T76:T79"/>
    <mergeCell ref="AE76:AE77"/>
    <mergeCell ref="AE78:AE79"/>
    <mergeCell ref="M73:M79"/>
    <mergeCell ref="N73:N79"/>
    <mergeCell ref="R73:R75"/>
    <mergeCell ref="S73:S79"/>
    <mergeCell ref="T73:T75"/>
    <mergeCell ref="U73:U79"/>
    <mergeCell ref="AJ66:AJ72"/>
    <mergeCell ref="AK66:AK72"/>
    <mergeCell ref="AM66:AM72"/>
    <mergeCell ref="AN66:AN72"/>
    <mergeCell ref="R69:R72"/>
    <mergeCell ref="T69:T72"/>
    <mergeCell ref="W69:W79"/>
    <mergeCell ref="AE69:AE70"/>
    <mergeCell ref="AE71:AE72"/>
    <mergeCell ref="AD73:AD79"/>
    <mergeCell ref="AC66:AC79"/>
    <mergeCell ref="AD66:AD72"/>
    <mergeCell ref="AE66:AE68"/>
    <mergeCell ref="AG66:AG72"/>
    <mergeCell ref="AH66:AH72"/>
    <mergeCell ref="AI66:AI72"/>
    <mergeCell ref="AE73:AE75"/>
    <mergeCell ref="AG73:AG79"/>
    <mergeCell ref="AH73:AH79"/>
    <mergeCell ref="AI73:AI79"/>
    <mergeCell ref="W66:W67"/>
    <mergeCell ref="X66:X79"/>
    <mergeCell ref="Y66:Y79"/>
    <mergeCell ref="Z66:Z79"/>
    <mergeCell ref="AA66:AA79"/>
    <mergeCell ref="AB66:AB79"/>
    <mergeCell ref="N66:N72"/>
    <mergeCell ref="R66:R68"/>
    <mergeCell ref="S66:S72"/>
    <mergeCell ref="T66:T68"/>
    <mergeCell ref="U66:U72"/>
    <mergeCell ref="V66:V79"/>
    <mergeCell ref="H66:H79"/>
    <mergeCell ref="I66:I72"/>
    <mergeCell ref="J66:J72"/>
    <mergeCell ref="K66:K72"/>
    <mergeCell ref="L66:L72"/>
    <mergeCell ref="M66:M72"/>
    <mergeCell ref="I73:I79"/>
    <mergeCell ref="J73:J79"/>
    <mergeCell ref="K73:K79"/>
    <mergeCell ref="L73:L79"/>
    <mergeCell ref="A66:A79"/>
    <mergeCell ref="B66:B79"/>
    <mergeCell ref="C66:C79"/>
    <mergeCell ref="E66:E79"/>
    <mergeCell ref="F66:F79"/>
    <mergeCell ref="G66:G79"/>
    <mergeCell ref="AK59:AK65"/>
    <mergeCell ref="AM59:AM65"/>
    <mergeCell ref="AN59:AN65"/>
    <mergeCell ref="R62:R65"/>
    <mergeCell ref="T62:T65"/>
    <mergeCell ref="W62:W65"/>
    <mergeCell ref="AE62:AE63"/>
    <mergeCell ref="AE64:AE65"/>
    <mergeCell ref="AD59:AD65"/>
    <mergeCell ref="AE59:AE61"/>
    <mergeCell ref="AG59:AG65"/>
    <mergeCell ref="AH59:AH65"/>
    <mergeCell ref="AI59:AI65"/>
    <mergeCell ref="AJ59:AJ65"/>
    <mergeCell ref="W59:W60"/>
    <mergeCell ref="X59:X65"/>
    <mergeCell ref="Y59:Y65"/>
    <mergeCell ref="Z59:Z65"/>
    <mergeCell ref="AB59:AB65"/>
    <mergeCell ref="AC59:AC65"/>
    <mergeCell ref="N59:N65"/>
    <mergeCell ref="R59:R61"/>
    <mergeCell ref="S59:S65"/>
    <mergeCell ref="T59:T61"/>
    <mergeCell ref="U59:U65"/>
    <mergeCell ref="V59:V65"/>
    <mergeCell ref="H59:H65"/>
    <mergeCell ref="I59:I65"/>
    <mergeCell ref="J59:J65"/>
    <mergeCell ref="K59:K65"/>
    <mergeCell ref="L59:L65"/>
    <mergeCell ref="M59:M65"/>
    <mergeCell ref="AM53:AM58"/>
    <mergeCell ref="AN53:AN58"/>
    <mergeCell ref="R56:R58"/>
    <mergeCell ref="T56:T58"/>
    <mergeCell ref="AE56:AE57"/>
    <mergeCell ref="A59:A65"/>
    <mergeCell ref="B59:B65"/>
    <mergeCell ref="C59:C65"/>
    <mergeCell ref="D59:D65"/>
    <mergeCell ref="G59:G65"/>
    <mergeCell ref="AE53:AE55"/>
    <mergeCell ref="AG53:AG58"/>
    <mergeCell ref="AH53:AH58"/>
    <mergeCell ref="AI53:AI58"/>
    <mergeCell ref="AJ53:AJ58"/>
    <mergeCell ref="AK53:AK58"/>
    <mergeCell ref="N53:N58"/>
    <mergeCell ref="R53:R55"/>
    <mergeCell ref="S53:S58"/>
    <mergeCell ref="T53:T55"/>
    <mergeCell ref="U53:U58"/>
    <mergeCell ref="AD53:AD58"/>
    <mergeCell ref="AN46:AN52"/>
    <mergeCell ref="R49:R52"/>
    <mergeCell ref="T49:T52"/>
    <mergeCell ref="AE49:AE50"/>
    <mergeCell ref="AE51:AE52"/>
    <mergeCell ref="I53:I58"/>
    <mergeCell ref="J53:J58"/>
    <mergeCell ref="K53:K58"/>
    <mergeCell ref="L53:L58"/>
    <mergeCell ref="M53:M58"/>
    <mergeCell ref="AE46:AE48"/>
    <mergeCell ref="AG46:AG52"/>
    <mergeCell ref="AH46:AH52"/>
    <mergeCell ref="AI46:AI52"/>
    <mergeCell ref="AJ46:AJ52"/>
    <mergeCell ref="AK46:AK52"/>
    <mergeCell ref="I46:I52"/>
    <mergeCell ref="J46:J52"/>
    <mergeCell ref="K46:K52"/>
    <mergeCell ref="N46:N52"/>
    <mergeCell ref="R46:R48"/>
    <mergeCell ref="S46:S52"/>
    <mergeCell ref="AM39:AM45"/>
    <mergeCell ref="AN39:AN45"/>
    <mergeCell ref="R42:R45"/>
    <mergeCell ref="T42:T45"/>
    <mergeCell ref="AE42:AE43"/>
    <mergeCell ref="AE44:AE45"/>
    <mergeCell ref="AE39:AE41"/>
    <mergeCell ref="AG39:AG45"/>
    <mergeCell ref="AH39:AH45"/>
    <mergeCell ref="AI39:AI45"/>
    <mergeCell ref="AJ39:AJ45"/>
    <mergeCell ref="AK39:AK45"/>
    <mergeCell ref="N39:N45"/>
    <mergeCell ref="R39:R41"/>
    <mergeCell ref="S39:S45"/>
    <mergeCell ref="T39:T41"/>
    <mergeCell ref="U39:U45"/>
    <mergeCell ref="AD39:AD45"/>
    <mergeCell ref="AN32:AN38"/>
    <mergeCell ref="R35:R38"/>
    <mergeCell ref="T35:T38"/>
    <mergeCell ref="AE35:AE36"/>
    <mergeCell ref="AE37:AE38"/>
    <mergeCell ref="I39:I45"/>
    <mergeCell ref="J39:J45"/>
    <mergeCell ref="K39:K45"/>
    <mergeCell ref="L39:L45"/>
    <mergeCell ref="M39:M45"/>
    <mergeCell ref="AG32:AG38"/>
    <mergeCell ref="AH32:AH38"/>
    <mergeCell ref="AI32:AI38"/>
    <mergeCell ref="AJ32:AJ38"/>
    <mergeCell ref="AK32:AK38"/>
    <mergeCell ref="AM32:AM38"/>
    <mergeCell ref="R32:R34"/>
    <mergeCell ref="S32:S38"/>
    <mergeCell ref="T32:T34"/>
    <mergeCell ref="U32:U38"/>
    <mergeCell ref="AD32:AD38"/>
    <mergeCell ref="AE32:AE34"/>
    <mergeCell ref="I32:I38"/>
    <mergeCell ref="J32:J38"/>
    <mergeCell ref="K32:K38"/>
    <mergeCell ref="L32:L38"/>
    <mergeCell ref="M32:M38"/>
    <mergeCell ref="N32:N38"/>
    <mergeCell ref="AM25:AM31"/>
    <mergeCell ref="AN25:AN31"/>
    <mergeCell ref="R28:R31"/>
    <mergeCell ref="T28:T31"/>
    <mergeCell ref="AE28:AE29"/>
    <mergeCell ref="AE30:AE31"/>
    <mergeCell ref="AE25:AE27"/>
    <mergeCell ref="AG25:AG31"/>
    <mergeCell ref="AH25:AH31"/>
    <mergeCell ref="AI25:AI31"/>
    <mergeCell ref="AJ25:AJ31"/>
    <mergeCell ref="AK25:AK31"/>
    <mergeCell ref="I25:I31"/>
    <mergeCell ref="J25:J31"/>
    <mergeCell ref="K25:K31"/>
    <mergeCell ref="L25:L31"/>
    <mergeCell ref="M25:M31"/>
    <mergeCell ref="N25:N31"/>
    <mergeCell ref="AM18:AM24"/>
    <mergeCell ref="AN18:AN24"/>
    <mergeCell ref="R21:R24"/>
    <mergeCell ref="T21:T24"/>
    <mergeCell ref="W21:W58"/>
    <mergeCell ref="AE21:AE22"/>
    <mergeCell ref="AE23:AE24"/>
    <mergeCell ref="R25:R27"/>
    <mergeCell ref="S25:S31"/>
    <mergeCell ref="T25:T27"/>
    <mergeCell ref="AE18:AE20"/>
    <mergeCell ref="AG18:AG24"/>
    <mergeCell ref="AH18:AH24"/>
    <mergeCell ref="AI18:AI24"/>
    <mergeCell ref="AJ18:AJ24"/>
    <mergeCell ref="AK18:AK24"/>
    <mergeCell ref="Y18:Y58"/>
    <mergeCell ref="Z18:Z58"/>
    <mergeCell ref="AA18:AA58"/>
    <mergeCell ref="AB18:AB58"/>
    <mergeCell ref="AC18:AC58"/>
    <mergeCell ref="AD18:AD24"/>
    <mergeCell ref="AD25:AD31"/>
    <mergeCell ref="AD46:AD52"/>
    <mergeCell ref="S18:S24"/>
    <mergeCell ref="T18:T20"/>
    <mergeCell ref="U18:U24"/>
    <mergeCell ref="V18:V58"/>
    <mergeCell ref="W18:W19"/>
    <mergeCell ref="X18:X58"/>
    <mergeCell ref="U25:U31"/>
    <mergeCell ref="T46:T48"/>
    <mergeCell ref="U46:U52"/>
    <mergeCell ref="J18:J24"/>
    <mergeCell ref="K18:K24"/>
    <mergeCell ref="L18:L24"/>
    <mergeCell ref="M18:M24"/>
    <mergeCell ref="N18:N24"/>
    <mergeCell ref="R18:R20"/>
    <mergeCell ref="AD16:AE16"/>
    <mergeCell ref="A18:A58"/>
    <mergeCell ref="B18:B58"/>
    <mergeCell ref="C18:C58"/>
    <mergeCell ref="D18:D58"/>
    <mergeCell ref="E18:E58"/>
    <mergeCell ref="F18:F58"/>
    <mergeCell ref="G18:G58"/>
    <mergeCell ref="H18:H58"/>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I10"/>
    <mergeCell ref="A11:B11"/>
    <mergeCell ref="C11:I11"/>
    <mergeCell ref="A1:B4"/>
    <mergeCell ref="C1:AJ2"/>
    <mergeCell ref="AK1:AM1"/>
    <mergeCell ref="AK2:AM2"/>
    <mergeCell ref="C3:AJ4"/>
    <mergeCell ref="AK3:AM3"/>
    <mergeCell ref="AK4:AM4"/>
  </mergeCells>
  <conditionalFormatting sqref="H18">
    <cfRule type="containsText" dxfId="62" priority="13" operator="containsText" text="EXTREMO">
      <formula>NOT(ISERROR(SEARCH(("EXTREMO"),(H18))))</formula>
    </cfRule>
    <cfRule type="containsText" dxfId="61" priority="14" operator="containsText" text="ALTO">
      <formula>NOT(ISERROR(SEARCH(("ALTO"),(H18))))</formula>
    </cfRule>
    <cfRule type="containsText" dxfId="60" priority="15" operator="containsText" text="MODERADO">
      <formula>NOT(ISERROR(SEARCH(("MODERADO"),(H18))))</formula>
    </cfRule>
  </conditionalFormatting>
  <conditionalFormatting sqref="Z18">
    <cfRule type="containsText" dxfId="59" priority="16" operator="containsText" text="EXTREMO">
      <formula>NOT(ISERROR(SEARCH(("EXTREMO"),(Z18))))</formula>
    </cfRule>
    <cfRule type="containsText" dxfId="58" priority="17" operator="containsText" text="ALTO">
      <formula>NOT(ISERROR(SEARCH(("ALTO"),(Z18))))</formula>
    </cfRule>
    <cfRule type="containsText" dxfId="57" priority="18" operator="containsText" text="MODERADO">
      <formula>NOT(ISERROR(SEARCH(("MODERADO"),(Z18))))</formula>
    </cfRule>
  </conditionalFormatting>
  <conditionalFormatting sqref="H59">
    <cfRule type="containsText" dxfId="56" priority="7" operator="containsText" text="EXTREMO">
      <formula>NOT(ISERROR(SEARCH(("EXTREMO"),(H59))))</formula>
    </cfRule>
    <cfRule type="containsText" dxfId="55" priority="8" operator="containsText" text="ALTO">
      <formula>NOT(ISERROR(SEARCH(("ALTO"),(H59))))</formula>
    </cfRule>
    <cfRule type="containsText" dxfId="54" priority="9" operator="containsText" text="MODERADO">
      <formula>NOT(ISERROR(SEARCH(("MODERADO"),(H59))))</formula>
    </cfRule>
  </conditionalFormatting>
  <conditionalFormatting sqref="Z59">
    <cfRule type="containsText" dxfId="53" priority="10" operator="containsText" text="EXTREMO">
      <formula>NOT(ISERROR(SEARCH(("EXTREMO"),(Z59))))</formula>
    </cfRule>
    <cfRule type="containsText" dxfId="52" priority="11" operator="containsText" text="ALTO">
      <formula>NOT(ISERROR(SEARCH(("ALTO"),(Z59))))</formula>
    </cfRule>
    <cfRule type="containsText" dxfId="51" priority="12" operator="containsText" text="MODERADO">
      <formula>NOT(ISERROR(SEARCH(("MODERADO"),(Z59))))</formula>
    </cfRule>
  </conditionalFormatting>
  <conditionalFormatting sqref="H66">
    <cfRule type="containsText" dxfId="50" priority="1" operator="containsText" text="EXTREMO">
      <formula>NOT(ISERROR(SEARCH(("EXTREMO"),(H66))))</formula>
    </cfRule>
    <cfRule type="containsText" dxfId="49" priority="2" operator="containsText" text="ALTO">
      <formula>NOT(ISERROR(SEARCH(("ALTO"),(H66))))</formula>
    </cfRule>
    <cfRule type="containsText" dxfId="48" priority="3" operator="containsText" text="MODERADO">
      <formula>NOT(ISERROR(SEARCH(("MODERADO"),(H66))))</formula>
    </cfRule>
  </conditionalFormatting>
  <conditionalFormatting sqref="Z66">
    <cfRule type="containsText" dxfId="47" priority="4" operator="containsText" text="EXTREMO">
      <formula>NOT(ISERROR(SEARCH(("EXTREMO"),(Z66))))</formula>
    </cfRule>
    <cfRule type="containsText" dxfId="46" priority="5" operator="containsText" text="ALTO">
      <formula>NOT(ISERROR(SEARCH(("ALTO"),(Z66))))</formula>
    </cfRule>
    <cfRule type="containsText" dxfId="45" priority="6" operator="containsText" text="MODERADO">
      <formula>NOT(ISERROR(SEARCH(("MODERADO"),(Z66))))</formula>
    </cfRule>
  </conditionalFormatting>
  <pageMargins left="0.70866141732283472" right="0.70866141732283472" top="0.74803149606299213" bottom="0.74803149606299213" header="0" footer="0"/>
  <pageSetup scale="14"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1D65A-2528-454C-AEC7-B5E21C53A4C6}">
  <dimension ref="A1:AQ967"/>
  <sheetViews>
    <sheetView showGridLines="0" zoomScale="62" zoomScaleNormal="62" workbookViewId="0">
      <selection activeCell="I18" sqref="I18:I24"/>
    </sheetView>
  </sheetViews>
  <sheetFormatPr baseColWidth="10" defaultColWidth="14.42578125" defaultRowHeight="15" customHeight="1"/>
  <cols>
    <col min="1" max="1" width="9.42578125" style="502" customWidth="1"/>
    <col min="2" max="4" width="32.5703125" style="502" customWidth="1"/>
    <col min="5" max="6" width="20.85546875" style="502" customWidth="1"/>
    <col min="7" max="7" width="20.85546875" style="502" hidden="1" customWidth="1"/>
    <col min="8" max="8" width="25.42578125" style="502" customWidth="1"/>
    <col min="9" max="9" width="53.7109375" style="502" customWidth="1"/>
    <col min="10" max="10" width="30.42578125" style="502" customWidth="1"/>
    <col min="11" max="11" width="40.42578125" style="502" customWidth="1"/>
    <col min="12" max="12" width="41.5703125" style="502" customWidth="1"/>
    <col min="13" max="13" width="35.28515625" style="502" customWidth="1"/>
    <col min="14" max="14" width="38.42578125" style="502" customWidth="1"/>
    <col min="15" max="15" width="53.7109375" style="502" customWidth="1"/>
    <col min="16" max="16" width="24.5703125" style="502" customWidth="1"/>
    <col min="17" max="17" width="11.42578125" style="502" customWidth="1"/>
    <col min="18" max="20" width="24.5703125" style="502" customWidth="1"/>
    <col min="21" max="21" width="19.7109375" style="502" customWidth="1"/>
    <col min="22" max="24" width="25.140625" style="502" customWidth="1"/>
    <col min="25" max="25" width="25.140625" style="502" hidden="1" customWidth="1"/>
    <col min="26" max="26" width="25.140625" style="502" customWidth="1"/>
    <col min="27" max="27" width="16.5703125" style="502" customWidth="1"/>
    <col min="28" max="29" width="33.42578125" style="502" customWidth="1"/>
    <col min="30" max="30" width="38.5703125" style="502" customWidth="1"/>
    <col min="31" max="31" width="25.42578125" style="502" customWidth="1"/>
    <col min="32" max="32" width="1.7109375" style="502" customWidth="1"/>
    <col min="33" max="35" width="33.42578125" style="502" customWidth="1"/>
    <col min="36" max="36" width="40.28515625" style="502" customWidth="1"/>
    <col min="37" max="37" width="34.85546875" style="502" customWidth="1"/>
    <col min="38" max="38" width="3.7109375" style="502" customWidth="1"/>
    <col min="39" max="39" width="42.5703125" style="502" customWidth="1"/>
    <col min="40" max="40" width="50.28515625" style="502" customWidth="1"/>
    <col min="41" max="43" width="11.42578125" style="502" customWidth="1"/>
    <col min="44" max="16384" width="14.42578125" style="502"/>
  </cols>
  <sheetData>
    <row r="1" spans="1:43" ht="27" customHeight="1">
      <c r="A1" s="493"/>
      <c r="B1" s="494"/>
      <c r="C1" s="495" t="s">
        <v>64</v>
      </c>
      <c r="D1" s="496"/>
      <c r="E1" s="496"/>
      <c r="F1" s="496"/>
      <c r="G1" s="496"/>
      <c r="H1" s="496"/>
      <c r="I1" s="496"/>
      <c r="J1" s="496"/>
      <c r="K1" s="496"/>
      <c r="L1" s="496"/>
      <c r="M1" s="496"/>
      <c r="N1" s="496"/>
      <c r="O1" s="496"/>
      <c r="P1" s="496"/>
      <c r="Q1" s="496"/>
      <c r="R1" s="496"/>
      <c r="S1" s="496"/>
      <c r="T1" s="496"/>
      <c r="U1" s="496"/>
      <c r="V1" s="496"/>
      <c r="W1" s="496"/>
      <c r="X1" s="496"/>
      <c r="Y1" s="496"/>
      <c r="Z1" s="496"/>
      <c r="AA1" s="496"/>
      <c r="AB1" s="496"/>
      <c r="AC1" s="496"/>
      <c r="AD1" s="496"/>
      <c r="AE1" s="496"/>
      <c r="AF1" s="496"/>
      <c r="AG1" s="496"/>
      <c r="AH1" s="496"/>
      <c r="AI1" s="496"/>
      <c r="AJ1" s="494"/>
      <c r="AK1" s="497" t="s">
        <v>65</v>
      </c>
      <c r="AL1" s="498"/>
      <c r="AM1" s="499"/>
      <c r="AN1" s="500" t="s">
        <v>66</v>
      </c>
      <c r="AO1" s="501"/>
      <c r="AP1" s="501"/>
      <c r="AQ1" s="501"/>
    </row>
    <row r="2" spans="1:43" ht="27" customHeight="1" thickBot="1">
      <c r="A2" s="503"/>
      <c r="B2" s="504"/>
      <c r="C2" s="505"/>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7"/>
      <c r="AK2" s="497" t="s">
        <v>67</v>
      </c>
      <c r="AL2" s="498"/>
      <c r="AM2" s="499"/>
      <c r="AN2" s="744" t="s">
        <v>68</v>
      </c>
      <c r="AO2" s="501"/>
      <c r="AP2" s="501"/>
      <c r="AQ2" s="501"/>
    </row>
    <row r="3" spans="1:43" ht="27" customHeight="1">
      <c r="A3" s="503"/>
      <c r="B3" s="504"/>
      <c r="C3" s="495" t="s">
        <v>69</v>
      </c>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4"/>
      <c r="AK3" s="497" t="s">
        <v>70</v>
      </c>
      <c r="AL3" s="498"/>
      <c r="AM3" s="499"/>
      <c r="AN3" s="745" t="s">
        <v>71</v>
      </c>
      <c r="AO3" s="501"/>
      <c r="AP3" s="501"/>
      <c r="AQ3" s="501"/>
    </row>
    <row r="4" spans="1:43" ht="27" customHeight="1" thickBot="1">
      <c r="A4" s="505"/>
      <c r="B4" s="507"/>
      <c r="C4" s="505"/>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7"/>
      <c r="AK4" s="497" t="s">
        <v>72</v>
      </c>
      <c r="AL4" s="498"/>
      <c r="AM4" s="499"/>
      <c r="AN4" s="509">
        <v>45677</v>
      </c>
      <c r="AO4" s="501"/>
      <c r="AP4" s="501"/>
      <c r="AQ4" s="501"/>
    </row>
    <row r="5" spans="1:43" ht="27" customHeight="1" thickBot="1">
      <c r="A5" s="510"/>
      <c r="B5" s="511"/>
      <c r="C5" s="511"/>
      <c r="D5" s="511"/>
      <c r="E5" s="511"/>
      <c r="F5" s="511"/>
      <c r="G5" s="511"/>
      <c r="H5" s="511"/>
      <c r="I5" s="511"/>
      <c r="J5" s="511"/>
      <c r="K5" s="511"/>
      <c r="L5" s="511"/>
      <c r="M5" s="511"/>
      <c r="N5" s="511"/>
      <c r="O5" s="511"/>
      <c r="P5" s="511"/>
      <c r="Q5" s="511"/>
      <c r="R5" s="511"/>
      <c r="S5" s="511"/>
      <c r="T5" s="511"/>
      <c r="U5" s="511"/>
      <c r="V5" s="511"/>
      <c r="W5" s="511"/>
      <c r="X5" s="511"/>
      <c r="Y5" s="511"/>
      <c r="Z5" s="511"/>
      <c r="AA5" s="511"/>
      <c r="AB5" s="511"/>
      <c r="AC5" s="511"/>
      <c r="AD5" s="511"/>
      <c r="AE5" s="511"/>
      <c r="AF5" s="511"/>
      <c r="AG5" s="511"/>
      <c r="AH5" s="511"/>
      <c r="AI5" s="511"/>
      <c r="AJ5" s="512"/>
      <c r="AK5" s="513"/>
      <c r="AL5" s="501"/>
      <c r="AM5" s="501"/>
      <c r="AN5" s="501"/>
      <c r="AO5" s="501"/>
      <c r="AP5" s="501"/>
      <c r="AQ5" s="501"/>
    </row>
    <row r="6" spans="1:43" ht="36" customHeight="1" thickBot="1">
      <c r="A6" s="514" t="s">
        <v>73</v>
      </c>
      <c r="B6" s="515"/>
      <c r="C6" s="516" t="s">
        <v>284</v>
      </c>
      <c r="D6" s="517"/>
      <c r="E6" s="511"/>
      <c r="F6" s="511"/>
      <c r="G6" s="511"/>
      <c r="H6" s="511"/>
      <c r="I6" s="511"/>
      <c r="J6" s="511"/>
      <c r="K6" s="511"/>
      <c r="L6" s="511"/>
      <c r="M6" s="511"/>
      <c r="N6" s="511"/>
      <c r="O6" s="511"/>
      <c r="P6" s="511"/>
      <c r="Q6" s="511"/>
      <c r="R6" s="511"/>
      <c r="S6" s="511"/>
      <c r="T6" s="511"/>
      <c r="U6" s="511"/>
      <c r="V6" s="511"/>
      <c r="W6" s="511"/>
      <c r="X6" s="511"/>
      <c r="Y6" s="511"/>
      <c r="Z6" s="511"/>
      <c r="AA6" s="511"/>
      <c r="AB6" s="511"/>
      <c r="AC6" s="511"/>
      <c r="AD6" s="511"/>
      <c r="AE6" s="511"/>
      <c r="AF6" s="511"/>
      <c r="AG6" s="511"/>
      <c r="AH6" s="511"/>
      <c r="AI6" s="511"/>
      <c r="AJ6" s="512"/>
      <c r="AK6" s="511"/>
      <c r="AL6" s="501"/>
      <c r="AM6" s="501"/>
      <c r="AN6" s="501"/>
      <c r="AO6" s="501"/>
      <c r="AP6" s="501"/>
      <c r="AQ6" s="501"/>
    </row>
    <row r="7" spans="1:43" ht="17.25" customHeight="1" thickBot="1">
      <c r="A7" s="518"/>
      <c r="B7" s="511"/>
      <c r="C7" s="511"/>
      <c r="D7" s="511"/>
      <c r="E7" s="511"/>
      <c r="F7" s="511"/>
      <c r="G7" s="511"/>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2"/>
      <c r="AK7" s="511"/>
      <c r="AL7" s="501"/>
      <c r="AM7" s="501"/>
      <c r="AN7" s="501"/>
      <c r="AO7" s="501"/>
      <c r="AP7" s="501"/>
      <c r="AQ7" s="501"/>
    </row>
    <row r="8" spans="1:43" ht="59.25" customHeight="1" thickBot="1">
      <c r="A8" s="519" t="s">
        <v>74</v>
      </c>
      <c r="B8" s="515"/>
      <c r="C8" s="520" t="s">
        <v>365</v>
      </c>
      <c r="D8" s="515"/>
      <c r="E8" s="515"/>
      <c r="F8" s="515"/>
      <c r="G8" s="515"/>
      <c r="H8" s="521"/>
      <c r="I8" s="511"/>
      <c r="J8" s="511"/>
      <c r="K8" s="511"/>
      <c r="L8" s="511"/>
      <c r="T8" s="511"/>
      <c r="U8" s="511"/>
      <c r="V8" s="511"/>
      <c r="W8" s="511"/>
      <c r="X8" s="511"/>
      <c r="Y8" s="511"/>
      <c r="Z8" s="511"/>
      <c r="AA8" s="511"/>
      <c r="AB8" s="511"/>
      <c r="AC8" s="511"/>
      <c r="AD8" s="511"/>
      <c r="AE8" s="511"/>
      <c r="AF8" s="511"/>
      <c r="AG8" s="511"/>
      <c r="AH8" s="511"/>
      <c r="AI8" s="511"/>
      <c r="AJ8" s="512"/>
      <c r="AK8" s="511"/>
      <c r="AL8" s="501"/>
      <c r="AM8" s="501"/>
      <c r="AN8" s="501"/>
      <c r="AO8" s="501"/>
      <c r="AP8" s="501"/>
      <c r="AQ8" s="501"/>
    </row>
    <row r="9" spans="1:43" ht="13.5" customHeight="1" thickBot="1">
      <c r="A9" s="522"/>
      <c r="B9" s="523"/>
      <c r="C9" s="523"/>
      <c r="D9" s="523"/>
      <c r="E9" s="523"/>
      <c r="F9" s="523"/>
      <c r="G9" s="523"/>
      <c r="H9" s="523"/>
      <c r="I9" s="523"/>
      <c r="J9" s="523"/>
      <c r="K9" s="523"/>
      <c r="L9" s="523"/>
      <c r="M9" s="523"/>
      <c r="N9" s="523"/>
      <c r="O9" s="523"/>
      <c r="P9" s="523"/>
      <c r="Q9" s="523"/>
      <c r="R9" s="523"/>
      <c r="S9" s="523"/>
      <c r="T9" s="511"/>
      <c r="U9" s="511"/>
      <c r="V9" s="511"/>
      <c r="W9" s="511"/>
      <c r="X9" s="511"/>
      <c r="Y9" s="511"/>
      <c r="Z9" s="511"/>
      <c r="AA9" s="511"/>
      <c r="AB9" s="511"/>
      <c r="AC9" s="511"/>
      <c r="AD9" s="511"/>
      <c r="AE9" s="511"/>
      <c r="AF9" s="511"/>
      <c r="AG9" s="511"/>
      <c r="AH9" s="511"/>
      <c r="AI9" s="511"/>
      <c r="AJ9" s="512"/>
      <c r="AK9" s="511"/>
      <c r="AL9" s="501"/>
      <c r="AM9" s="501"/>
      <c r="AN9" s="501"/>
      <c r="AO9" s="501"/>
      <c r="AP9" s="501"/>
      <c r="AQ9" s="501"/>
    </row>
    <row r="10" spans="1:43" ht="59.25" customHeight="1" thickBot="1">
      <c r="A10" s="519" t="s">
        <v>76</v>
      </c>
      <c r="B10" s="515"/>
      <c r="C10" s="524" t="s">
        <v>366</v>
      </c>
      <c r="D10" s="515"/>
      <c r="E10" s="515"/>
      <c r="F10" s="515"/>
      <c r="G10" s="515"/>
      <c r="H10" s="515"/>
      <c r="I10" s="521"/>
      <c r="J10" s="525"/>
      <c r="K10" s="525"/>
      <c r="L10" s="525"/>
      <c r="M10" s="525"/>
      <c r="N10" s="525"/>
      <c r="O10" s="511"/>
      <c r="P10" s="511"/>
      <c r="Q10" s="511"/>
      <c r="R10" s="511"/>
      <c r="S10" s="511"/>
      <c r="T10" s="511"/>
      <c r="U10" s="511"/>
      <c r="V10" s="511"/>
      <c r="W10" s="511"/>
      <c r="X10" s="511"/>
      <c r="Y10" s="511"/>
      <c r="Z10" s="511"/>
      <c r="AA10" s="511"/>
      <c r="AB10" s="511"/>
      <c r="AC10" s="511"/>
      <c r="AD10" s="511"/>
      <c r="AE10" s="511"/>
      <c r="AF10" s="511"/>
      <c r="AG10" s="511"/>
      <c r="AH10" s="511"/>
      <c r="AI10" s="511"/>
      <c r="AJ10" s="512"/>
      <c r="AK10" s="511"/>
      <c r="AL10" s="501"/>
      <c r="AM10" s="501"/>
      <c r="AN10" s="501"/>
      <c r="AO10" s="501"/>
      <c r="AP10" s="501"/>
      <c r="AQ10" s="501"/>
    </row>
    <row r="11" spans="1:43" ht="59.25" customHeight="1" thickBot="1">
      <c r="A11" s="519" t="s">
        <v>78</v>
      </c>
      <c r="B11" s="515"/>
      <c r="C11" s="524" t="s">
        <v>367</v>
      </c>
      <c r="D11" s="515"/>
      <c r="E11" s="515"/>
      <c r="F11" s="515"/>
      <c r="G11" s="515"/>
      <c r="H11" s="515"/>
      <c r="I11" s="521"/>
      <c r="J11" s="525"/>
      <c r="K11" s="525"/>
      <c r="L11" s="525"/>
      <c r="M11" s="525"/>
      <c r="N11" s="525"/>
      <c r="O11" s="511"/>
      <c r="P11" s="511"/>
      <c r="Q11" s="511"/>
      <c r="R11" s="511"/>
      <c r="S11" s="511"/>
      <c r="T11" s="511"/>
      <c r="U11" s="511"/>
      <c r="V11" s="511"/>
      <c r="W11" s="511"/>
      <c r="X11" s="511"/>
      <c r="Y11" s="511"/>
      <c r="Z11" s="511"/>
      <c r="AA11" s="511"/>
      <c r="AB11" s="511"/>
      <c r="AC11" s="511"/>
      <c r="AD11" s="511"/>
      <c r="AE11" s="511"/>
      <c r="AF11" s="511"/>
      <c r="AG11" s="511"/>
      <c r="AH11" s="511"/>
      <c r="AI11" s="511"/>
      <c r="AJ11" s="512"/>
      <c r="AK11" s="511"/>
      <c r="AL11" s="501"/>
      <c r="AM11" s="501"/>
      <c r="AN11" s="501"/>
      <c r="AO11" s="501"/>
      <c r="AP11" s="501"/>
      <c r="AQ11" s="501"/>
    </row>
    <row r="12" spans="1:43" ht="15.75" customHeight="1">
      <c r="A12" s="511"/>
      <c r="B12" s="511"/>
      <c r="C12" s="511"/>
      <c r="D12" s="511"/>
      <c r="E12" s="511"/>
      <c r="F12" s="511"/>
      <c r="G12" s="511"/>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2"/>
      <c r="AK12" s="511"/>
      <c r="AL12" s="501"/>
      <c r="AM12" s="501"/>
      <c r="AN12" s="501"/>
      <c r="AO12" s="501"/>
      <c r="AP12" s="501"/>
      <c r="AQ12" s="501"/>
    </row>
    <row r="13" spans="1:43" ht="15.75" customHeight="1" thickBot="1">
      <c r="A13" s="526"/>
      <c r="B13" s="511"/>
      <c r="C13" s="511"/>
      <c r="D13" s="511"/>
      <c r="E13" s="511"/>
      <c r="F13" s="511"/>
      <c r="G13" s="511"/>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27"/>
      <c r="AH13" s="527"/>
      <c r="AI13" s="527"/>
      <c r="AJ13" s="528"/>
      <c r="AK13" s="529"/>
      <c r="AL13" s="501"/>
      <c r="AM13" s="501"/>
      <c r="AN13" s="501"/>
      <c r="AO13" s="501"/>
      <c r="AP13" s="501"/>
      <c r="AQ13" s="501"/>
    </row>
    <row r="14" spans="1:43">
      <c r="A14" s="530" t="s">
        <v>80</v>
      </c>
      <c r="B14" s="531"/>
      <c r="C14" s="531"/>
      <c r="D14" s="532"/>
      <c r="E14" s="530" t="s">
        <v>81</v>
      </c>
      <c r="F14" s="531"/>
      <c r="G14" s="531"/>
      <c r="H14" s="531"/>
      <c r="I14" s="531"/>
      <c r="J14" s="531"/>
      <c r="K14" s="531"/>
      <c r="L14" s="531"/>
      <c r="M14" s="531"/>
      <c r="N14" s="531"/>
      <c r="O14" s="531"/>
      <c r="P14" s="531"/>
      <c r="Q14" s="531"/>
      <c r="R14" s="531"/>
      <c r="S14" s="531"/>
      <c r="T14" s="531"/>
      <c r="U14" s="531"/>
      <c r="V14" s="531"/>
      <c r="W14" s="531"/>
      <c r="X14" s="531"/>
      <c r="Y14" s="531"/>
      <c r="Z14" s="531"/>
      <c r="AA14" s="531"/>
      <c r="AB14" s="531"/>
      <c r="AC14" s="531"/>
      <c r="AD14" s="531"/>
      <c r="AE14" s="532"/>
      <c r="AF14" s="533"/>
      <c r="AG14" s="534" t="s">
        <v>82</v>
      </c>
      <c r="AH14" s="535"/>
      <c r="AI14" s="535"/>
      <c r="AJ14" s="535"/>
      <c r="AK14" s="536"/>
      <c r="AL14" s="501"/>
      <c r="AM14" s="534" t="s">
        <v>83</v>
      </c>
      <c r="AN14" s="536"/>
      <c r="AO14" s="501"/>
      <c r="AP14" s="501"/>
      <c r="AQ14" s="501"/>
    </row>
    <row r="15" spans="1:43">
      <c r="A15" s="537" t="s">
        <v>84</v>
      </c>
      <c r="B15" s="538" t="s">
        <v>85</v>
      </c>
      <c r="C15" s="538" t="s">
        <v>86</v>
      </c>
      <c r="D15" s="539" t="s">
        <v>87</v>
      </c>
      <c r="E15" s="540" t="s">
        <v>88</v>
      </c>
      <c r="F15" s="541"/>
      <c r="G15" s="541"/>
      <c r="H15" s="542"/>
      <c r="I15" s="543" t="s">
        <v>89</v>
      </c>
      <c r="J15" s="541"/>
      <c r="K15" s="541"/>
      <c r="L15" s="541"/>
      <c r="M15" s="541"/>
      <c r="N15" s="541"/>
      <c r="O15" s="541"/>
      <c r="P15" s="541"/>
      <c r="Q15" s="541"/>
      <c r="R15" s="541"/>
      <c r="S15" s="541"/>
      <c r="T15" s="541"/>
      <c r="U15" s="541"/>
      <c r="V15" s="541"/>
      <c r="W15" s="541"/>
      <c r="X15" s="544"/>
      <c r="Y15" s="544"/>
      <c r="Z15" s="543" t="s">
        <v>90</v>
      </c>
      <c r="AA15" s="541"/>
      <c r="AB15" s="541"/>
      <c r="AC15" s="541"/>
      <c r="AD15" s="541"/>
      <c r="AE15" s="545"/>
      <c r="AF15" s="533"/>
      <c r="AG15" s="546"/>
      <c r="AH15" s="547"/>
      <c r="AI15" s="547"/>
      <c r="AJ15" s="547"/>
      <c r="AK15" s="548"/>
      <c r="AL15" s="501"/>
      <c r="AM15" s="546"/>
      <c r="AN15" s="548"/>
      <c r="AO15" s="549"/>
      <c r="AP15" s="549"/>
      <c r="AQ15" s="549"/>
    </row>
    <row r="16" spans="1:43" ht="32.25" customHeight="1" thickBot="1">
      <c r="A16" s="550"/>
      <c r="B16" s="551"/>
      <c r="C16" s="551"/>
      <c r="D16" s="552"/>
      <c r="E16" s="553" t="s">
        <v>91</v>
      </c>
      <c r="F16" s="554"/>
      <c r="G16" s="554"/>
      <c r="H16" s="555"/>
      <c r="I16" s="538" t="s">
        <v>92</v>
      </c>
      <c r="J16" s="538" t="s">
        <v>93</v>
      </c>
      <c r="K16" s="538" t="s">
        <v>94</v>
      </c>
      <c r="L16" s="538" t="s">
        <v>95</v>
      </c>
      <c r="M16" s="538" t="s">
        <v>96</v>
      </c>
      <c r="N16" s="538" t="s">
        <v>97</v>
      </c>
      <c r="O16" s="556" t="s">
        <v>98</v>
      </c>
      <c r="P16" s="556" t="s">
        <v>99</v>
      </c>
      <c r="Q16" s="556" t="s">
        <v>100</v>
      </c>
      <c r="R16" s="538" t="s">
        <v>101</v>
      </c>
      <c r="S16" s="557" t="s">
        <v>102</v>
      </c>
      <c r="T16" s="538" t="s">
        <v>103</v>
      </c>
      <c r="U16" s="538" t="s">
        <v>104</v>
      </c>
      <c r="V16" s="538" t="s">
        <v>105</v>
      </c>
      <c r="W16" s="538" t="s">
        <v>106</v>
      </c>
      <c r="X16" s="538" t="s">
        <v>107</v>
      </c>
      <c r="Y16" s="558"/>
      <c r="Z16" s="557" t="s">
        <v>108</v>
      </c>
      <c r="AA16" s="538" t="s">
        <v>109</v>
      </c>
      <c r="AB16" s="746" t="s">
        <v>110</v>
      </c>
      <c r="AC16" s="746" t="s">
        <v>55</v>
      </c>
      <c r="AD16" s="559" t="s">
        <v>111</v>
      </c>
      <c r="AE16" s="545"/>
      <c r="AF16" s="560"/>
      <c r="AG16" s="561"/>
      <c r="AH16" s="562"/>
      <c r="AI16" s="562"/>
      <c r="AJ16" s="562"/>
      <c r="AK16" s="563"/>
      <c r="AL16" s="549"/>
      <c r="AM16" s="561"/>
      <c r="AN16" s="563"/>
      <c r="AO16" s="549"/>
      <c r="AP16" s="501"/>
      <c r="AQ16" s="549"/>
    </row>
    <row r="17" spans="1:43" ht="102" customHeight="1" thickBot="1">
      <c r="A17" s="550"/>
      <c r="B17" s="551"/>
      <c r="C17" s="551"/>
      <c r="D17" s="552"/>
      <c r="E17" s="564" t="s">
        <v>0</v>
      </c>
      <c r="F17" s="558" t="s">
        <v>1</v>
      </c>
      <c r="G17" s="565"/>
      <c r="H17" s="566" t="s">
        <v>112</v>
      </c>
      <c r="I17" s="567"/>
      <c r="J17" s="567"/>
      <c r="K17" s="567"/>
      <c r="L17" s="567"/>
      <c r="M17" s="567"/>
      <c r="N17" s="567"/>
      <c r="O17" s="567"/>
      <c r="P17" s="567"/>
      <c r="Q17" s="567"/>
      <c r="R17" s="567"/>
      <c r="S17" s="567"/>
      <c r="T17" s="567"/>
      <c r="U17" s="567"/>
      <c r="V17" s="567"/>
      <c r="W17" s="567"/>
      <c r="X17" s="567"/>
      <c r="Y17" s="568"/>
      <c r="Z17" s="567"/>
      <c r="AA17" s="567"/>
      <c r="AB17" s="567"/>
      <c r="AC17" s="747"/>
      <c r="AD17" s="569" t="s">
        <v>113</v>
      </c>
      <c r="AE17" s="570" t="s">
        <v>114</v>
      </c>
      <c r="AF17" s="560"/>
      <c r="AG17" s="564" t="s">
        <v>115</v>
      </c>
      <c r="AH17" s="568" t="s">
        <v>116</v>
      </c>
      <c r="AI17" s="568" t="s">
        <v>117</v>
      </c>
      <c r="AJ17" s="568" t="s">
        <v>118</v>
      </c>
      <c r="AK17" s="571" t="s">
        <v>119</v>
      </c>
      <c r="AL17" s="549"/>
      <c r="AM17" s="564" t="s">
        <v>120</v>
      </c>
      <c r="AN17" s="571" t="s">
        <v>121</v>
      </c>
      <c r="AO17" s="549"/>
      <c r="AP17" s="501"/>
      <c r="AQ17" s="549"/>
    </row>
    <row r="18" spans="1:43" ht="51" customHeight="1">
      <c r="A18" s="572">
        <v>1</v>
      </c>
      <c r="B18" s="573" t="s">
        <v>368</v>
      </c>
      <c r="C18" s="573" t="s">
        <v>369</v>
      </c>
      <c r="D18" s="574" t="s">
        <v>370</v>
      </c>
      <c r="E18" s="575" t="s">
        <v>6</v>
      </c>
      <c r="F18" s="576" t="s">
        <v>13</v>
      </c>
      <c r="G18" s="577" t="str">
        <f>+CONCATENATE(E18," - ",F18)</f>
        <v>MUY BAJA - MAYOR</v>
      </c>
      <c r="H18" s="578" t="str">
        <f>+VLOOKUP(G18,[4]Datos!D3:E17,2,FALSE)</f>
        <v>ALTO</v>
      </c>
      <c r="I18" s="579" t="s">
        <v>371</v>
      </c>
      <c r="J18" s="579" t="s">
        <v>372</v>
      </c>
      <c r="K18" s="579" t="s">
        <v>373</v>
      </c>
      <c r="L18" s="579" t="s">
        <v>374</v>
      </c>
      <c r="M18" s="579" t="s">
        <v>375</v>
      </c>
      <c r="N18" s="579" t="s">
        <v>376</v>
      </c>
      <c r="O18" s="748" t="s">
        <v>3</v>
      </c>
      <c r="P18" s="749" t="s">
        <v>4</v>
      </c>
      <c r="Q18" s="750">
        <f>IF(P18="ASIGNADO",15,IF(P18="NO ASIGNADO",0,"0"))</f>
        <v>15</v>
      </c>
      <c r="R18" s="751">
        <f>SUM(Q18:Q24)</f>
        <v>100</v>
      </c>
      <c r="S18" s="752" t="s">
        <v>131</v>
      </c>
      <c r="T18" s="753">
        <f>IF(T21="DÉBIL",0,IF(T21="MODERADO",50,IF(T21="FUERTE",100,"")))</f>
        <v>100</v>
      </c>
      <c r="U18" s="754" t="str">
        <f>IF(AND(R21="FUERTE",S18="FUERTE (SIEMPRE SE EJECUTA)"),"NO","SÍ")</f>
        <v>NO</v>
      </c>
      <c r="V18" s="590" t="str">
        <f t="array" ref="V18">_xlfn.IFS(AVERAGE(T18,T25,T32,T39,T46,T53)=100,"FUERTE",AVERAGE(T18,T25,T32,T39,T46,T53)&lt;50,"DÉBIL",AVERAGE(T18,T25,T32,T39,T46,T53)&gt;=50,"MODERADO")</f>
        <v>FUERTE</v>
      </c>
      <c r="W18" s="755" t="s">
        <v>62</v>
      </c>
      <c r="X18" s="588" t="str">
        <f>IF(AND(E18="MUY BAJA",W21=2),"MUY BAJA",IF(AND(E18="BAJA",W21=2),"MUY BAJA",IF(AND(E18="MEDIA",W21=2),"MUY BAJA",IF(AND(E18="ALTA",W21=2),"BAJA",IF(AND(E18="MUY ALTA",W21=2),"MEDIA",IF(AND(E18="MUY BAJA",W21=1),"MUY BAJA",IF(AND(E18="BAJA",W21=1),"MUY BAJA",IF(AND(E18="MEDIA",W21=1),"BAJA",IF(AND(E18="ALTA",W21=1),"MEDIA",IF(AND(E18="MUY ALTA",W21=1),"ALTA",E18))))))))))</f>
        <v>MUY BAJA</v>
      </c>
      <c r="Y18" s="756" t="str">
        <f>+CONCATENATE(X18," - ",F18)</f>
        <v>MUY BAJA - MAYOR</v>
      </c>
      <c r="Z18" s="757" t="str">
        <f>+VLOOKUP(Y18,[4]Datos!$D$3:$E$17,2,FALSE)</f>
        <v>ALTO</v>
      </c>
      <c r="AA18" s="758" t="s">
        <v>45</v>
      </c>
      <c r="AB18" s="574" t="s">
        <v>377</v>
      </c>
      <c r="AC18" s="759" t="s">
        <v>60</v>
      </c>
      <c r="AD18" s="760" t="s">
        <v>378</v>
      </c>
      <c r="AE18" s="617" t="s">
        <v>379</v>
      </c>
      <c r="AF18" s="595"/>
      <c r="AG18" s="596">
        <v>45783</v>
      </c>
      <c r="AH18" s="761" t="s">
        <v>380</v>
      </c>
      <c r="AI18" s="597"/>
      <c r="AJ18" s="597" t="s">
        <v>381</v>
      </c>
      <c r="AK18" s="598"/>
      <c r="AL18" s="501"/>
      <c r="AM18" s="762" t="s">
        <v>382</v>
      </c>
      <c r="AN18" s="600" t="s">
        <v>383</v>
      </c>
      <c r="AO18" s="501"/>
      <c r="AP18" s="501"/>
      <c r="AQ18" s="501"/>
    </row>
    <row r="19" spans="1:43" ht="62.25" customHeight="1">
      <c r="A19" s="601"/>
      <c r="B19" s="602"/>
      <c r="C19" s="602"/>
      <c r="D19" s="603"/>
      <c r="E19" s="601"/>
      <c r="F19" s="602"/>
      <c r="G19" s="602"/>
      <c r="H19" s="602"/>
      <c r="I19" s="602"/>
      <c r="J19" s="602"/>
      <c r="K19" s="602"/>
      <c r="L19" s="602"/>
      <c r="M19" s="602"/>
      <c r="N19" s="602"/>
      <c r="O19" s="763" t="s">
        <v>9</v>
      </c>
      <c r="P19" s="764" t="s">
        <v>10</v>
      </c>
      <c r="Q19" s="765">
        <f>IF(P19="ADECUADO",15,IF(P19="INADECUADO",0,"0"))</f>
        <v>15</v>
      </c>
      <c r="R19" s="607"/>
      <c r="S19" s="602"/>
      <c r="T19" s="602"/>
      <c r="U19" s="602"/>
      <c r="V19" s="662"/>
      <c r="W19" s="608"/>
      <c r="X19" s="661"/>
      <c r="Y19" s="766"/>
      <c r="Z19" s="767"/>
      <c r="AA19" s="768"/>
      <c r="AB19" s="656"/>
      <c r="AC19" s="769"/>
      <c r="AD19" s="770"/>
      <c r="AE19" s="603"/>
      <c r="AF19" s="595"/>
      <c r="AG19" s="601"/>
      <c r="AH19" s="602"/>
      <c r="AI19" s="602"/>
      <c r="AJ19" s="602"/>
      <c r="AK19" s="603"/>
      <c r="AL19" s="501"/>
      <c r="AM19" s="601"/>
      <c r="AN19" s="603"/>
      <c r="AO19" s="501"/>
      <c r="AP19" s="501"/>
      <c r="AQ19" s="501"/>
    </row>
    <row r="20" spans="1:43" ht="75.75" customHeight="1">
      <c r="A20" s="601"/>
      <c r="B20" s="602"/>
      <c r="C20" s="602"/>
      <c r="D20" s="603"/>
      <c r="E20" s="601"/>
      <c r="F20" s="602"/>
      <c r="G20" s="602"/>
      <c r="H20" s="602"/>
      <c r="I20" s="602"/>
      <c r="J20" s="602"/>
      <c r="K20" s="602"/>
      <c r="L20" s="602"/>
      <c r="M20" s="602"/>
      <c r="N20" s="602"/>
      <c r="O20" s="771" t="s">
        <v>16</v>
      </c>
      <c r="P20" s="764" t="s">
        <v>17</v>
      </c>
      <c r="Q20" s="765">
        <f>IF(P20="OPORTUNA",15,IF(P20="INOPORTUNA",0,"0"))</f>
        <v>15</v>
      </c>
      <c r="R20" s="607"/>
      <c r="S20" s="602"/>
      <c r="T20" s="608"/>
      <c r="U20" s="602"/>
      <c r="V20" s="662"/>
      <c r="W20" s="772" t="s">
        <v>138</v>
      </c>
      <c r="X20" s="661"/>
      <c r="Y20" s="766"/>
      <c r="Z20" s="767"/>
      <c r="AA20" s="768"/>
      <c r="AB20" s="656"/>
      <c r="AC20" s="769"/>
      <c r="AD20" s="770"/>
      <c r="AE20" s="603"/>
      <c r="AF20" s="595"/>
      <c r="AG20" s="601"/>
      <c r="AH20" s="602"/>
      <c r="AI20" s="602"/>
      <c r="AJ20" s="602"/>
      <c r="AK20" s="603"/>
      <c r="AL20" s="501"/>
      <c r="AM20" s="601"/>
      <c r="AN20" s="603"/>
      <c r="AO20" s="501"/>
      <c r="AP20" s="501"/>
      <c r="AQ20" s="501"/>
    </row>
    <row r="21" spans="1:43" ht="90.75" customHeight="1">
      <c r="A21" s="601"/>
      <c r="B21" s="602"/>
      <c r="C21" s="602"/>
      <c r="D21" s="603"/>
      <c r="E21" s="601"/>
      <c r="F21" s="602"/>
      <c r="G21" s="602"/>
      <c r="H21" s="602"/>
      <c r="I21" s="602"/>
      <c r="J21" s="602"/>
      <c r="K21" s="602"/>
      <c r="L21" s="602"/>
      <c r="M21" s="602"/>
      <c r="N21" s="602"/>
      <c r="O21" s="763" t="s">
        <v>23</v>
      </c>
      <c r="P21" s="764" t="s">
        <v>24</v>
      </c>
      <c r="Q21" s="765">
        <f>IF(P21="PREVENIR",15,IF(P21="DETECTAR",10,IF(P21="NO ES UN CONTROL",0,"0")))</f>
        <v>15</v>
      </c>
      <c r="R21" s="773" t="str">
        <f>IF(R18&lt;86,"DÉBIL",IF(R18&lt;96,"MODERADO",IF(R18&lt;101,"FUERTE","")))</f>
        <v>FUERTE</v>
      </c>
      <c r="S21" s="602"/>
      <c r="T21" s="774" t="str">
        <f>IF(AND(R21="FUERTE",S18="FUERTE (SIEMPRE SE EJECUTA)"),"FUERTE",IF(OR(R21="DÉBIL",S18="DÉBIL (NO SE EJECUTA)"),"DÉBIL",IF(OR(R21="MODERADO",S18="MODERADO (ALGUNAS VECES)"),"MODERADO")))</f>
        <v>FUERTE</v>
      </c>
      <c r="U21" s="602"/>
      <c r="V21" s="662"/>
      <c r="W21" s="775">
        <f>IF(AND($V$18="FUERTE",$W$18="DIRECTAMENTE"),2,IF(AND($V$18="FUERTE",$W$18="DIRECTAMENTE"),2,IF(AND($V$18="FUERTE",$W$18="DIRECTAMENTE"),2,IF(AND($V$18="FUERTE",$W$18="NO DISMINUYE"),0,IF(AND($V$18="MODERADO",$W$18="DIRECTAMENTE"),1,IF(AND($V$18="MODERADO",$W$18="DIRECTAMENTE"),1,IF(AND($V$18="MODERADO",$W$18="DIRECTAMENTE"),1,IF(AND($V$18="MODERADO",$W$18="NO DISMINUYE"),0,"N/A"))))))))</f>
        <v>2</v>
      </c>
      <c r="X21" s="661"/>
      <c r="Y21" s="766"/>
      <c r="Z21" s="767"/>
      <c r="AA21" s="768"/>
      <c r="AB21" s="656"/>
      <c r="AC21" s="769"/>
      <c r="AD21" s="770"/>
      <c r="AE21" s="614" t="s">
        <v>139</v>
      </c>
      <c r="AF21" s="615"/>
      <c r="AG21" s="601"/>
      <c r="AH21" s="602"/>
      <c r="AI21" s="602"/>
      <c r="AJ21" s="602"/>
      <c r="AK21" s="603"/>
      <c r="AL21" s="501"/>
      <c r="AM21" s="601"/>
      <c r="AN21" s="603"/>
      <c r="AO21" s="501"/>
      <c r="AP21" s="501"/>
      <c r="AQ21" s="501"/>
    </row>
    <row r="22" spans="1:43" ht="111" customHeight="1">
      <c r="A22" s="601"/>
      <c r="B22" s="602"/>
      <c r="C22" s="602"/>
      <c r="D22" s="603"/>
      <c r="E22" s="601"/>
      <c r="F22" s="602"/>
      <c r="G22" s="602"/>
      <c r="H22" s="602"/>
      <c r="I22" s="602"/>
      <c r="J22" s="602"/>
      <c r="K22" s="602"/>
      <c r="L22" s="602"/>
      <c r="M22" s="602"/>
      <c r="N22" s="602"/>
      <c r="O22" s="763" t="s">
        <v>29</v>
      </c>
      <c r="P22" s="764" t="s">
        <v>30</v>
      </c>
      <c r="Q22" s="765">
        <f>IF(P22="CONFIABLE",15,IF(P22="NO CONFIABLE",0,"0"))</f>
        <v>15</v>
      </c>
      <c r="R22" s="607"/>
      <c r="S22" s="602"/>
      <c r="T22" s="602"/>
      <c r="U22" s="602"/>
      <c r="V22" s="662"/>
      <c r="W22" s="776"/>
      <c r="X22" s="661"/>
      <c r="Y22" s="766"/>
      <c r="Z22" s="767"/>
      <c r="AA22" s="768"/>
      <c r="AB22" s="656"/>
      <c r="AC22" s="769"/>
      <c r="AD22" s="770"/>
      <c r="AE22" s="616"/>
      <c r="AF22" s="615"/>
      <c r="AG22" s="601"/>
      <c r="AH22" s="602"/>
      <c r="AI22" s="602"/>
      <c r="AJ22" s="602"/>
      <c r="AK22" s="603"/>
      <c r="AL22" s="501"/>
      <c r="AM22" s="601"/>
      <c r="AN22" s="603"/>
      <c r="AO22" s="501"/>
      <c r="AP22" s="501"/>
      <c r="AQ22" s="501"/>
    </row>
    <row r="23" spans="1:43" ht="84" customHeight="1">
      <c r="A23" s="601"/>
      <c r="B23" s="602"/>
      <c r="C23" s="602"/>
      <c r="D23" s="603"/>
      <c r="E23" s="601"/>
      <c r="F23" s="602"/>
      <c r="G23" s="602"/>
      <c r="H23" s="602"/>
      <c r="I23" s="602"/>
      <c r="J23" s="602"/>
      <c r="K23" s="602"/>
      <c r="L23" s="602"/>
      <c r="M23" s="602"/>
      <c r="N23" s="602"/>
      <c r="O23" s="763" t="s">
        <v>34</v>
      </c>
      <c r="P23" s="764" t="s">
        <v>35</v>
      </c>
      <c r="Q23" s="765">
        <f>IF(P23="SE INVESTIGAN Y SE RESUELVEN OPORTUNAMENTE",15,IF(P23="NO SE INVESTIGAN Y SE RESUELVEN OPORTUNAMENTE",0,"0"))</f>
        <v>15</v>
      </c>
      <c r="R23" s="607"/>
      <c r="S23" s="602"/>
      <c r="T23" s="602"/>
      <c r="U23" s="602"/>
      <c r="V23" s="662"/>
      <c r="W23" s="776"/>
      <c r="X23" s="661"/>
      <c r="Y23" s="766"/>
      <c r="Z23" s="767"/>
      <c r="AA23" s="768"/>
      <c r="AB23" s="656"/>
      <c r="AC23" s="769"/>
      <c r="AD23" s="770"/>
      <c r="AE23" s="617" t="s">
        <v>384</v>
      </c>
      <c r="AF23" s="595"/>
      <c r="AG23" s="601"/>
      <c r="AH23" s="602"/>
      <c r="AI23" s="602"/>
      <c r="AJ23" s="602"/>
      <c r="AK23" s="603"/>
      <c r="AL23" s="501"/>
      <c r="AM23" s="601"/>
      <c r="AN23" s="603"/>
      <c r="AO23" s="501"/>
      <c r="AP23" s="501"/>
      <c r="AQ23" s="501"/>
    </row>
    <row r="24" spans="1:43" ht="80.25" customHeight="1" thickBot="1">
      <c r="A24" s="601"/>
      <c r="B24" s="602"/>
      <c r="C24" s="602"/>
      <c r="D24" s="603"/>
      <c r="E24" s="601"/>
      <c r="F24" s="602"/>
      <c r="G24" s="602"/>
      <c r="H24" s="602"/>
      <c r="I24" s="608"/>
      <c r="J24" s="608"/>
      <c r="K24" s="608"/>
      <c r="L24" s="608"/>
      <c r="M24" s="608"/>
      <c r="N24" s="608"/>
      <c r="O24" s="777" t="s">
        <v>38</v>
      </c>
      <c r="P24" s="778" t="s">
        <v>39</v>
      </c>
      <c r="Q24" s="779">
        <f>IF(P24="COMPLETA",10,IF(P24="INCOMPLETA",5,IF(P24="NO EXISTE",0,"0")))</f>
        <v>10</v>
      </c>
      <c r="R24" s="621"/>
      <c r="S24" s="622"/>
      <c r="T24" s="622"/>
      <c r="U24" s="622"/>
      <c r="V24" s="662"/>
      <c r="W24" s="776"/>
      <c r="X24" s="661"/>
      <c r="Y24" s="766"/>
      <c r="Z24" s="767"/>
      <c r="AA24" s="768"/>
      <c r="AB24" s="656"/>
      <c r="AC24" s="769"/>
      <c r="AD24" s="780"/>
      <c r="AE24" s="623"/>
      <c r="AF24" s="595"/>
      <c r="AG24" s="624"/>
      <c r="AH24" s="622"/>
      <c r="AI24" s="622"/>
      <c r="AJ24" s="622"/>
      <c r="AK24" s="623"/>
      <c r="AL24" s="501"/>
      <c r="AM24" s="624"/>
      <c r="AN24" s="616"/>
      <c r="AO24" s="501"/>
      <c r="AP24" s="501"/>
      <c r="AQ24" s="501"/>
    </row>
    <row r="25" spans="1:43" ht="38.25" customHeight="1">
      <c r="A25" s="601"/>
      <c r="B25" s="602"/>
      <c r="C25" s="602"/>
      <c r="D25" s="603"/>
      <c r="E25" s="601"/>
      <c r="F25" s="602"/>
      <c r="G25" s="602"/>
      <c r="H25" s="602"/>
      <c r="I25" s="580" t="s">
        <v>385</v>
      </c>
      <c r="J25" s="580" t="s">
        <v>386</v>
      </c>
      <c r="K25" s="580" t="s">
        <v>387</v>
      </c>
      <c r="L25" s="580" t="s">
        <v>388</v>
      </c>
      <c r="M25" s="580" t="s">
        <v>389</v>
      </c>
      <c r="N25" s="580" t="s">
        <v>390</v>
      </c>
      <c r="O25" s="748" t="s">
        <v>3</v>
      </c>
      <c r="P25" s="749" t="s">
        <v>4</v>
      </c>
      <c r="Q25" s="750">
        <f>IF(P25="ASIGNADO",15,IF(P25="NO ASIGNADO",0,"0"))</f>
        <v>15</v>
      </c>
      <c r="R25" s="781">
        <f>SUM(Q25:Q31)</f>
        <v>100</v>
      </c>
      <c r="S25" s="782" t="s">
        <v>131</v>
      </c>
      <c r="T25" s="753">
        <f>IF(T28="DÉBIL",0,IF(T28="MODERADO",50,IF(T28="FUERTE",100,"")))</f>
        <v>100</v>
      </c>
      <c r="U25" s="754" t="str">
        <f>IF(AND(R28="FUERTE",S25="FUERTE (SIEMPRE SE EJECUTA)"),"NO","SÍ")</f>
        <v>NO</v>
      </c>
      <c r="V25" s="662"/>
      <c r="W25" s="776"/>
      <c r="X25" s="661"/>
      <c r="Y25" s="766"/>
      <c r="Z25" s="767"/>
      <c r="AA25" s="768"/>
      <c r="AB25" s="656"/>
      <c r="AC25" s="769"/>
      <c r="AD25" s="783"/>
      <c r="AE25" s="784"/>
      <c r="AF25" s="595"/>
      <c r="AG25" s="596">
        <v>45783</v>
      </c>
      <c r="AH25" s="785" t="s">
        <v>391</v>
      </c>
      <c r="AI25" s="629" t="s">
        <v>236</v>
      </c>
      <c r="AJ25" s="597" t="s">
        <v>381</v>
      </c>
      <c r="AK25" s="630"/>
      <c r="AL25" s="501"/>
      <c r="AM25" s="599" t="s">
        <v>392</v>
      </c>
      <c r="AN25" s="600" t="s">
        <v>393</v>
      </c>
      <c r="AO25" s="501"/>
      <c r="AP25" s="501"/>
      <c r="AQ25" s="501"/>
    </row>
    <row r="26" spans="1:43" ht="55.5" customHeight="1">
      <c r="A26" s="601"/>
      <c r="B26" s="602"/>
      <c r="C26" s="602"/>
      <c r="D26" s="603"/>
      <c r="E26" s="601"/>
      <c r="F26" s="602"/>
      <c r="G26" s="602"/>
      <c r="H26" s="602"/>
      <c r="I26" s="602"/>
      <c r="J26" s="602"/>
      <c r="K26" s="602"/>
      <c r="L26" s="602"/>
      <c r="M26" s="602"/>
      <c r="N26" s="602"/>
      <c r="O26" s="763" t="s">
        <v>9</v>
      </c>
      <c r="P26" s="764" t="s">
        <v>141</v>
      </c>
      <c r="Q26" s="765">
        <f>IF(P26="ADECUADO",15,IF(P26="INADECUADO",0,"0"))</f>
        <v>15</v>
      </c>
      <c r="R26" s="607"/>
      <c r="S26" s="602"/>
      <c r="T26" s="602"/>
      <c r="U26" s="602"/>
      <c r="V26" s="662"/>
      <c r="W26" s="776"/>
      <c r="X26" s="661"/>
      <c r="Y26" s="766"/>
      <c r="Z26" s="767"/>
      <c r="AA26" s="768"/>
      <c r="AB26" s="656"/>
      <c r="AC26" s="769"/>
      <c r="AD26" s="601"/>
      <c r="AE26" s="603"/>
      <c r="AF26" s="595"/>
      <c r="AG26" s="601"/>
      <c r="AH26" s="602"/>
      <c r="AI26" s="602"/>
      <c r="AJ26" s="602"/>
      <c r="AK26" s="603"/>
      <c r="AL26" s="501"/>
      <c r="AM26" s="601"/>
      <c r="AN26" s="603"/>
      <c r="AO26" s="501"/>
      <c r="AP26" s="501"/>
      <c r="AQ26" s="501"/>
    </row>
    <row r="27" spans="1:43" ht="85.5" customHeight="1">
      <c r="A27" s="601"/>
      <c r="B27" s="602"/>
      <c r="C27" s="602"/>
      <c r="D27" s="603"/>
      <c r="E27" s="601"/>
      <c r="F27" s="602"/>
      <c r="G27" s="602"/>
      <c r="H27" s="602"/>
      <c r="I27" s="602"/>
      <c r="J27" s="602"/>
      <c r="K27" s="602"/>
      <c r="L27" s="602"/>
      <c r="M27" s="602"/>
      <c r="N27" s="602"/>
      <c r="O27" s="771" t="s">
        <v>16</v>
      </c>
      <c r="P27" s="764" t="s">
        <v>17</v>
      </c>
      <c r="Q27" s="765">
        <f>IF(P27="OPORTUNA",15,IF(P27="INOPORTUNA",0,"0"))</f>
        <v>15</v>
      </c>
      <c r="R27" s="631"/>
      <c r="S27" s="602"/>
      <c r="T27" s="608"/>
      <c r="U27" s="602"/>
      <c r="V27" s="662"/>
      <c r="W27" s="776"/>
      <c r="X27" s="661"/>
      <c r="Y27" s="766"/>
      <c r="Z27" s="767"/>
      <c r="AA27" s="768"/>
      <c r="AB27" s="656"/>
      <c r="AC27" s="769"/>
      <c r="AD27" s="601"/>
      <c r="AE27" s="616"/>
      <c r="AF27" s="595"/>
      <c r="AG27" s="601"/>
      <c r="AH27" s="602"/>
      <c r="AI27" s="602"/>
      <c r="AJ27" s="602"/>
      <c r="AK27" s="603"/>
      <c r="AL27" s="501"/>
      <c r="AM27" s="601"/>
      <c r="AN27" s="603"/>
      <c r="AO27" s="501"/>
      <c r="AP27" s="501"/>
      <c r="AQ27" s="501"/>
    </row>
    <row r="28" spans="1:43" ht="96.75" customHeight="1">
      <c r="A28" s="601"/>
      <c r="B28" s="602"/>
      <c r="C28" s="602"/>
      <c r="D28" s="603"/>
      <c r="E28" s="601"/>
      <c r="F28" s="602"/>
      <c r="G28" s="602"/>
      <c r="H28" s="602"/>
      <c r="I28" s="602"/>
      <c r="J28" s="602"/>
      <c r="K28" s="602"/>
      <c r="L28" s="602"/>
      <c r="M28" s="602"/>
      <c r="N28" s="602"/>
      <c r="O28" s="763" t="s">
        <v>23</v>
      </c>
      <c r="P28" s="764" t="s">
        <v>24</v>
      </c>
      <c r="Q28" s="765">
        <f>IF(P28="PREVENIR",15,IF(P28="DETECTAR",10,IF(P28="NO ES UN CONTROL",0,"0")))</f>
        <v>15</v>
      </c>
      <c r="R28" s="773" t="str">
        <f>IF(R25&lt;86,"DÉBIL",IF(R25&lt;96,"MODERADO",IF(R25&lt;101,"FUERTE","")))</f>
        <v>FUERTE</v>
      </c>
      <c r="S28" s="602"/>
      <c r="T28" s="774" t="str">
        <f>IF(AND(R28="FUERTE",S25="FUERTE (SIEMPRE SE EJECUTA)"),"FUERTE",IF(OR(R28="DÉBIL",S25="DÉBIL (NO SE EJECUTA)"),"DÉBIL",IF(OR(R28="MODERADO",S25="MODERADO (ALGUNAS VECES)"),"MODERADO")))</f>
        <v>FUERTE</v>
      </c>
      <c r="U28" s="602"/>
      <c r="V28" s="662"/>
      <c r="W28" s="776"/>
      <c r="X28" s="661"/>
      <c r="Y28" s="766"/>
      <c r="Z28" s="767"/>
      <c r="AA28" s="768"/>
      <c r="AB28" s="656"/>
      <c r="AC28" s="769"/>
      <c r="AD28" s="601"/>
      <c r="AE28" s="614" t="s">
        <v>139</v>
      </c>
      <c r="AF28" s="615"/>
      <c r="AG28" s="601"/>
      <c r="AH28" s="602"/>
      <c r="AI28" s="602"/>
      <c r="AJ28" s="602"/>
      <c r="AK28" s="603"/>
      <c r="AL28" s="501"/>
      <c r="AM28" s="601"/>
      <c r="AN28" s="603"/>
      <c r="AO28" s="501"/>
      <c r="AP28" s="501"/>
      <c r="AQ28" s="501"/>
    </row>
    <row r="29" spans="1:43" ht="69.75" customHeight="1">
      <c r="A29" s="601"/>
      <c r="B29" s="602"/>
      <c r="C29" s="602"/>
      <c r="D29" s="603"/>
      <c r="E29" s="601"/>
      <c r="F29" s="602"/>
      <c r="G29" s="602"/>
      <c r="H29" s="602"/>
      <c r="I29" s="602"/>
      <c r="J29" s="602"/>
      <c r="K29" s="602"/>
      <c r="L29" s="602"/>
      <c r="M29" s="602"/>
      <c r="N29" s="602"/>
      <c r="O29" s="763" t="s">
        <v>29</v>
      </c>
      <c r="P29" s="764" t="s">
        <v>30</v>
      </c>
      <c r="Q29" s="765">
        <f>IF(P29="CONFIABLE",15,IF(P29="NO CONFIABLE",0,"0"))</f>
        <v>15</v>
      </c>
      <c r="R29" s="607"/>
      <c r="S29" s="602"/>
      <c r="T29" s="602"/>
      <c r="U29" s="602"/>
      <c r="V29" s="662"/>
      <c r="W29" s="776"/>
      <c r="X29" s="661"/>
      <c r="Y29" s="766"/>
      <c r="Z29" s="767"/>
      <c r="AA29" s="768"/>
      <c r="AB29" s="656"/>
      <c r="AC29" s="769"/>
      <c r="AD29" s="601"/>
      <c r="AE29" s="616"/>
      <c r="AF29" s="615"/>
      <c r="AG29" s="601"/>
      <c r="AH29" s="602"/>
      <c r="AI29" s="602"/>
      <c r="AJ29" s="602"/>
      <c r="AK29" s="603"/>
      <c r="AL29" s="501"/>
      <c r="AM29" s="601"/>
      <c r="AN29" s="603"/>
      <c r="AO29" s="501"/>
      <c r="AP29" s="501"/>
      <c r="AQ29" s="501"/>
    </row>
    <row r="30" spans="1:43" ht="137.25" customHeight="1">
      <c r="A30" s="601"/>
      <c r="B30" s="602"/>
      <c r="C30" s="602"/>
      <c r="D30" s="603"/>
      <c r="E30" s="601"/>
      <c r="F30" s="602"/>
      <c r="G30" s="602"/>
      <c r="H30" s="602"/>
      <c r="I30" s="602"/>
      <c r="J30" s="602"/>
      <c r="K30" s="602"/>
      <c r="L30" s="602"/>
      <c r="M30" s="602"/>
      <c r="N30" s="602"/>
      <c r="O30" s="763" t="s">
        <v>34</v>
      </c>
      <c r="P30" s="764" t="s">
        <v>35</v>
      </c>
      <c r="Q30" s="765">
        <f>IF(P30="SE INVESTIGAN Y SE RESUELVEN OPORTUNAMENTE",15,IF(P30="NO SE INVESTIGAN Y SE RESUELVEN OPORTUNAMENTE",0,"0"))</f>
        <v>15</v>
      </c>
      <c r="R30" s="607"/>
      <c r="S30" s="602"/>
      <c r="T30" s="602"/>
      <c r="U30" s="602"/>
      <c r="V30" s="662"/>
      <c r="W30" s="776"/>
      <c r="X30" s="661"/>
      <c r="Y30" s="766"/>
      <c r="Z30" s="767"/>
      <c r="AA30" s="768"/>
      <c r="AB30" s="656"/>
      <c r="AC30" s="769"/>
      <c r="AD30" s="601"/>
      <c r="AE30" s="617"/>
      <c r="AF30" s="595"/>
      <c r="AG30" s="601"/>
      <c r="AH30" s="602"/>
      <c r="AI30" s="602"/>
      <c r="AJ30" s="602"/>
      <c r="AK30" s="603"/>
      <c r="AL30" s="501"/>
      <c r="AM30" s="601"/>
      <c r="AN30" s="603"/>
      <c r="AO30" s="501"/>
      <c r="AP30" s="501"/>
      <c r="AQ30" s="501"/>
    </row>
    <row r="31" spans="1:43" ht="94.5" customHeight="1" thickBot="1">
      <c r="A31" s="601"/>
      <c r="B31" s="602"/>
      <c r="C31" s="602"/>
      <c r="D31" s="603"/>
      <c r="E31" s="601"/>
      <c r="F31" s="602"/>
      <c r="G31" s="602"/>
      <c r="H31" s="602"/>
      <c r="I31" s="608"/>
      <c r="J31" s="608"/>
      <c r="K31" s="608"/>
      <c r="L31" s="608"/>
      <c r="M31" s="608"/>
      <c r="N31" s="608"/>
      <c r="O31" s="777" t="s">
        <v>38</v>
      </c>
      <c r="P31" s="778" t="s">
        <v>142</v>
      </c>
      <c r="Q31" s="779">
        <f>IF(P31="COMPLETA",10,IF(P31="INCOMPLETA",5,IF(P31="NO EXISTE",0,"0")))</f>
        <v>10</v>
      </c>
      <c r="R31" s="621"/>
      <c r="S31" s="622"/>
      <c r="T31" s="622"/>
      <c r="U31" s="622"/>
      <c r="V31" s="662"/>
      <c r="W31" s="776"/>
      <c r="X31" s="661"/>
      <c r="Y31" s="766"/>
      <c r="Z31" s="767"/>
      <c r="AA31" s="768"/>
      <c r="AB31" s="656"/>
      <c r="AC31" s="769"/>
      <c r="AD31" s="624"/>
      <c r="AE31" s="623"/>
      <c r="AF31" s="595"/>
      <c r="AG31" s="624"/>
      <c r="AH31" s="622"/>
      <c r="AI31" s="622"/>
      <c r="AJ31" s="622"/>
      <c r="AK31" s="623"/>
      <c r="AL31" s="501"/>
      <c r="AM31" s="624"/>
      <c r="AN31" s="616"/>
      <c r="AO31" s="501"/>
      <c r="AP31" s="501"/>
      <c r="AQ31" s="501"/>
    </row>
    <row r="32" spans="1:43" ht="15.75" hidden="1" customHeight="1">
      <c r="V32" s="662"/>
    </row>
    <row r="33" spans="22:22" ht="15.75" hidden="1" customHeight="1">
      <c r="V33" s="662"/>
    </row>
    <row r="34" spans="22:22" ht="15.75" hidden="1" customHeight="1">
      <c r="V34" s="662"/>
    </row>
    <row r="35" spans="22:22" ht="15.75" hidden="1" customHeight="1">
      <c r="V35" s="662"/>
    </row>
    <row r="36" spans="22:22" ht="15.75" hidden="1" customHeight="1">
      <c r="V36" s="662"/>
    </row>
    <row r="37" spans="22:22" ht="15.75" hidden="1" customHeight="1">
      <c r="V37" s="662"/>
    </row>
    <row r="38" spans="22:22" ht="15.75" hidden="1" customHeight="1">
      <c r="V38" s="662"/>
    </row>
    <row r="39" spans="22:22" ht="15.75" hidden="1" customHeight="1">
      <c r="V39" s="662"/>
    </row>
    <row r="40" spans="22:22" ht="15.75" hidden="1" customHeight="1">
      <c r="V40" s="662"/>
    </row>
    <row r="41" spans="22:22" ht="15.75" hidden="1" customHeight="1">
      <c r="V41" s="662"/>
    </row>
    <row r="42" spans="22:22" ht="15.75" hidden="1" customHeight="1">
      <c r="V42" s="662"/>
    </row>
    <row r="43" spans="22:22" ht="15.75" hidden="1" customHeight="1">
      <c r="V43" s="662"/>
    </row>
    <row r="44" spans="22:22" ht="15.75" hidden="1" customHeight="1">
      <c r="V44" s="662"/>
    </row>
    <row r="45" spans="22:22" ht="15.75" hidden="1" customHeight="1">
      <c r="V45" s="662"/>
    </row>
    <row r="46" spans="22:22" ht="15.75" hidden="1" customHeight="1">
      <c r="V46" s="662"/>
    </row>
    <row r="47" spans="22:22" ht="15.75" hidden="1" customHeight="1">
      <c r="V47" s="662"/>
    </row>
    <row r="48" spans="22:22" ht="15.75" hidden="1" customHeight="1">
      <c r="V48" s="662"/>
    </row>
    <row r="49" spans="22:40" ht="15.75" hidden="1" customHeight="1">
      <c r="V49" s="662"/>
    </row>
    <row r="50" spans="22:40" ht="15.75" hidden="1" customHeight="1">
      <c r="V50" s="662"/>
    </row>
    <row r="51" spans="22:40" ht="15.75" hidden="1" customHeight="1">
      <c r="V51" s="662"/>
    </row>
    <row r="52" spans="22:40" ht="15.75" hidden="1" customHeight="1">
      <c r="V52" s="662"/>
    </row>
    <row r="53" spans="22:40" ht="15.75" hidden="1" customHeight="1">
      <c r="V53" s="662"/>
    </row>
    <row r="54" spans="22:40" ht="15.75" hidden="1" customHeight="1" thickBot="1">
      <c r="V54" s="662"/>
    </row>
    <row r="55" spans="22:40" ht="15.75" hidden="1" customHeight="1">
      <c r="V55" s="662"/>
    </row>
    <row r="56" spans="22:40" ht="15.75" hidden="1" customHeight="1">
      <c r="V56" s="662"/>
    </row>
    <row r="57" spans="22:40" ht="15.75" hidden="1" customHeight="1">
      <c r="V57" s="662"/>
    </row>
    <row r="58" spans="22:40" ht="15.75" hidden="1" customHeight="1">
      <c r="V58" s="662"/>
    </row>
    <row r="59" spans="22:40" ht="15.75" hidden="1" customHeight="1" thickBot="1">
      <c r="V59" s="677"/>
    </row>
    <row r="60" spans="22:40" ht="15.75" customHeight="1"/>
    <row r="61" spans="22:40" ht="15.75" customHeight="1"/>
    <row r="62" spans="22:40" ht="15.75" customHeight="1">
      <c r="AN62" s="786" t="s">
        <v>143</v>
      </c>
    </row>
    <row r="63" spans="22:40" ht="15.75" customHeight="1"/>
    <row r="64" spans="22:40"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sheetData>
  <mergeCells count="110">
    <mergeCell ref="AM25:AM31"/>
    <mergeCell ref="AN25:AN31"/>
    <mergeCell ref="R28:R31"/>
    <mergeCell ref="T28:T31"/>
    <mergeCell ref="AE28:AE29"/>
    <mergeCell ref="AE30:AE31"/>
    <mergeCell ref="AE25:AE27"/>
    <mergeCell ref="AG25:AG31"/>
    <mergeCell ref="AH25:AH31"/>
    <mergeCell ref="AI25:AI31"/>
    <mergeCell ref="AJ25:AJ31"/>
    <mergeCell ref="AK25:AK31"/>
    <mergeCell ref="I25:I31"/>
    <mergeCell ref="J25:J31"/>
    <mergeCell ref="K25:K31"/>
    <mergeCell ref="L25:L31"/>
    <mergeCell ref="M25:M31"/>
    <mergeCell ref="N25:N31"/>
    <mergeCell ref="AM18:AM24"/>
    <mergeCell ref="AN18:AN24"/>
    <mergeCell ref="R21:R24"/>
    <mergeCell ref="T21:T24"/>
    <mergeCell ref="W21:W31"/>
    <mergeCell ref="AE21:AE22"/>
    <mergeCell ref="AE23:AE24"/>
    <mergeCell ref="R25:R27"/>
    <mergeCell ref="S25:S31"/>
    <mergeCell ref="T25:T27"/>
    <mergeCell ref="AE18:AE20"/>
    <mergeCell ref="AG18:AG24"/>
    <mergeCell ref="AH18:AH24"/>
    <mergeCell ref="AI18:AI24"/>
    <mergeCell ref="AJ18:AJ24"/>
    <mergeCell ref="AK18:AK24"/>
    <mergeCell ref="Y18:Y31"/>
    <mergeCell ref="Z18:Z31"/>
    <mergeCell ref="AA18:AA31"/>
    <mergeCell ref="AB18:AB31"/>
    <mergeCell ref="AC18:AC31"/>
    <mergeCell ref="AD18:AD24"/>
    <mergeCell ref="AD25:AD31"/>
    <mergeCell ref="S18:S24"/>
    <mergeCell ref="T18:T20"/>
    <mergeCell ref="U18:U24"/>
    <mergeCell ref="V18:V59"/>
    <mergeCell ref="W18:W19"/>
    <mergeCell ref="X18:X31"/>
    <mergeCell ref="U25:U31"/>
    <mergeCell ref="J18:J24"/>
    <mergeCell ref="K18:K24"/>
    <mergeCell ref="L18:L24"/>
    <mergeCell ref="M18:M24"/>
    <mergeCell ref="N18:N24"/>
    <mergeCell ref="R18:R20"/>
    <mergeCell ref="AD16:AE16"/>
    <mergeCell ref="A18:A31"/>
    <mergeCell ref="B18:B31"/>
    <mergeCell ref="C18:C31"/>
    <mergeCell ref="D18:D31"/>
    <mergeCell ref="E18:E31"/>
    <mergeCell ref="F18:F31"/>
    <mergeCell ref="G18:G31"/>
    <mergeCell ref="H18:H31"/>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I10"/>
    <mergeCell ref="A11:B11"/>
    <mergeCell ref="C11:I11"/>
    <mergeCell ref="A1:B4"/>
    <mergeCell ref="C1:AJ2"/>
    <mergeCell ref="AK1:AM1"/>
    <mergeCell ref="AK2:AM2"/>
    <mergeCell ref="C3:AJ4"/>
    <mergeCell ref="AK3:AM3"/>
    <mergeCell ref="AK4:AM4"/>
  </mergeCells>
  <conditionalFormatting sqref="H18">
    <cfRule type="containsText" dxfId="44" priority="1" operator="containsText" text="EXTREMO">
      <formula>NOT(ISERROR(SEARCH(("EXTREMO"),(H18))))</formula>
    </cfRule>
    <cfRule type="containsText" dxfId="43" priority="2" operator="containsText" text="ALTO">
      <formula>NOT(ISERROR(SEARCH(("ALTO"),(H18))))</formula>
    </cfRule>
    <cfRule type="containsText" dxfId="42" priority="3" operator="containsText" text="MODERADO">
      <formula>NOT(ISERROR(SEARCH(("MODERADO"),(H18))))</formula>
    </cfRule>
  </conditionalFormatting>
  <conditionalFormatting sqref="Z18">
    <cfRule type="containsText" dxfId="41" priority="4" operator="containsText" text="EXTREMO">
      <formula>NOT(ISERROR(SEARCH(("EXTREMO"),(Z18))))</formula>
    </cfRule>
    <cfRule type="containsText" dxfId="40" priority="5" operator="containsText" text="ALTO">
      <formula>NOT(ISERROR(SEARCH(("ALTO"),(Z18))))</formula>
    </cfRule>
    <cfRule type="containsText" dxfId="39" priority="6" operator="containsText" text="MODERADO">
      <formula>NOT(ISERROR(SEARCH(("MODERADO"),(Z18))))</formula>
    </cfRule>
  </conditionalFormatting>
  <pageMargins left="0.70866141732283472" right="0.70866141732283472" top="0.74803149606299213" bottom="0.74803149606299213" header="0" footer="0"/>
  <pageSetup scale="1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D9170-308E-4E43-B9F2-3CBCB2834420}">
  <dimension ref="A1:AQ97"/>
  <sheetViews>
    <sheetView showGridLines="0" topLeftCell="A81" zoomScale="80" zoomScaleNormal="80" workbookViewId="0">
      <selection activeCell="H91" sqref="H91:H97"/>
    </sheetView>
  </sheetViews>
  <sheetFormatPr baseColWidth="10" defaultColWidth="14.42578125" defaultRowHeight="15" customHeight="1"/>
  <cols>
    <col min="1" max="1" width="9.42578125" style="502" customWidth="1"/>
    <col min="2" max="4" width="32.5703125" style="502" customWidth="1"/>
    <col min="5" max="6" width="20.85546875" style="502" customWidth="1"/>
    <col min="7" max="7" width="20.85546875" style="502" hidden="1" customWidth="1"/>
    <col min="8" max="8" width="25.42578125" style="502" customWidth="1"/>
    <col min="9" max="9" width="43.42578125" style="502" customWidth="1"/>
    <col min="10" max="10" width="38.140625" style="502" customWidth="1"/>
    <col min="11" max="11" width="54.42578125" style="502" customWidth="1"/>
    <col min="12" max="14" width="41.28515625" style="502" customWidth="1"/>
    <col min="15" max="15" width="53.7109375" style="502" customWidth="1"/>
    <col min="16" max="16" width="24.5703125" style="502" customWidth="1"/>
    <col min="17" max="17" width="11.42578125" style="502" customWidth="1"/>
    <col min="18" max="20" width="24.5703125" style="502" customWidth="1"/>
    <col min="21" max="21" width="19.7109375" style="502" customWidth="1"/>
    <col min="22" max="24" width="25.140625" style="502" customWidth="1"/>
    <col min="25" max="25" width="25.140625" style="502" hidden="1" customWidth="1"/>
    <col min="26" max="26" width="25.140625" style="502" customWidth="1"/>
    <col min="27" max="27" width="16.5703125" style="502" customWidth="1"/>
    <col min="28" max="29" width="33.42578125" style="502" customWidth="1"/>
    <col min="30" max="30" width="38.5703125" style="502" customWidth="1"/>
    <col min="31" max="31" width="25.42578125" style="502" customWidth="1"/>
    <col min="32" max="32" width="1.7109375" style="502" customWidth="1"/>
    <col min="33" max="35" width="33.42578125" style="502" customWidth="1"/>
    <col min="36" max="36" width="40.28515625" style="502" customWidth="1"/>
    <col min="37" max="37" width="34.85546875" style="502" customWidth="1"/>
    <col min="38" max="38" width="3.7109375" style="502" customWidth="1"/>
    <col min="39" max="39" width="42.5703125" style="502" customWidth="1"/>
    <col min="40" max="40" width="50.28515625" style="502" customWidth="1"/>
    <col min="41" max="43" width="11.42578125" style="502" customWidth="1"/>
    <col min="44" max="16384" width="14.42578125" style="502"/>
  </cols>
  <sheetData>
    <row r="1" spans="1:43" ht="27" customHeight="1">
      <c r="A1" s="787"/>
      <c r="B1" s="788"/>
      <c r="C1" s="789" t="s">
        <v>64</v>
      </c>
      <c r="D1" s="790"/>
      <c r="E1" s="790"/>
      <c r="F1" s="790"/>
      <c r="G1" s="790"/>
      <c r="H1" s="790"/>
      <c r="I1" s="790"/>
      <c r="J1" s="790"/>
      <c r="K1" s="790"/>
      <c r="L1" s="790"/>
      <c r="M1" s="790"/>
      <c r="N1" s="790"/>
      <c r="O1" s="790"/>
      <c r="P1" s="790"/>
      <c r="Q1" s="790"/>
      <c r="R1" s="790"/>
      <c r="S1" s="790"/>
      <c r="T1" s="790"/>
      <c r="U1" s="790"/>
      <c r="V1" s="790"/>
      <c r="W1" s="790"/>
      <c r="X1" s="790"/>
      <c r="Y1" s="790"/>
      <c r="Z1" s="790"/>
      <c r="AA1" s="790"/>
      <c r="AB1" s="790"/>
      <c r="AC1" s="790"/>
      <c r="AD1" s="790"/>
      <c r="AE1" s="790"/>
      <c r="AF1" s="790"/>
      <c r="AG1" s="790"/>
      <c r="AH1" s="790"/>
      <c r="AI1" s="790"/>
      <c r="AJ1" s="788"/>
      <c r="AK1" s="791" t="s">
        <v>65</v>
      </c>
      <c r="AL1" s="792"/>
      <c r="AM1" s="793"/>
      <c r="AN1" s="794" t="s">
        <v>66</v>
      </c>
      <c r="AO1" s="795"/>
      <c r="AP1" s="795"/>
      <c r="AQ1" s="795"/>
    </row>
    <row r="2" spans="1:43" ht="27" customHeight="1" thickBot="1">
      <c r="A2" s="796"/>
      <c r="B2" s="797"/>
      <c r="C2" s="798"/>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c r="AI2" s="799"/>
      <c r="AJ2" s="800"/>
      <c r="AK2" s="791" t="s">
        <v>67</v>
      </c>
      <c r="AL2" s="792"/>
      <c r="AM2" s="793"/>
      <c r="AN2" s="508" t="s">
        <v>68</v>
      </c>
      <c r="AO2" s="795"/>
      <c r="AP2" s="795"/>
      <c r="AQ2" s="795"/>
    </row>
    <row r="3" spans="1:43" ht="27" customHeight="1">
      <c r="A3" s="796"/>
      <c r="B3" s="797"/>
      <c r="C3" s="789" t="s">
        <v>69</v>
      </c>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88"/>
      <c r="AK3" s="791" t="s">
        <v>70</v>
      </c>
      <c r="AL3" s="792"/>
      <c r="AM3" s="793"/>
      <c r="AN3" s="500" t="s">
        <v>71</v>
      </c>
      <c r="AO3" s="795"/>
      <c r="AP3" s="795"/>
      <c r="AQ3" s="795"/>
    </row>
    <row r="4" spans="1:43" ht="27" customHeight="1" thickBot="1">
      <c r="A4" s="798"/>
      <c r="B4" s="800"/>
      <c r="C4" s="798"/>
      <c r="D4" s="799"/>
      <c r="E4" s="799"/>
      <c r="F4" s="799"/>
      <c r="G4" s="799"/>
      <c r="H4" s="799"/>
      <c r="I4" s="799"/>
      <c r="J4" s="799"/>
      <c r="K4" s="799"/>
      <c r="L4" s="799"/>
      <c r="M4" s="799"/>
      <c r="N4" s="799"/>
      <c r="O4" s="799"/>
      <c r="P4" s="799"/>
      <c r="Q4" s="799"/>
      <c r="R4" s="799"/>
      <c r="S4" s="799"/>
      <c r="T4" s="799"/>
      <c r="U4" s="799"/>
      <c r="V4" s="799"/>
      <c r="W4" s="799"/>
      <c r="X4" s="799"/>
      <c r="Y4" s="799"/>
      <c r="Z4" s="799"/>
      <c r="AA4" s="799"/>
      <c r="AB4" s="799"/>
      <c r="AC4" s="799"/>
      <c r="AD4" s="799"/>
      <c r="AE4" s="799"/>
      <c r="AF4" s="799"/>
      <c r="AG4" s="799"/>
      <c r="AH4" s="799"/>
      <c r="AI4" s="799"/>
      <c r="AJ4" s="800"/>
      <c r="AK4" s="791" t="s">
        <v>72</v>
      </c>
      <c r="AL4" s="792"/>
      <c r="AM4" s="793"/>
      <c r="AN4" s="509">
        <v>45677</v>
      </c>
      <c r="AO4" s="795"/>
      <c r="AP4" s="795"/>
      <c r="AQ4" s="795"/>
    </row>
    <row r="5" spans="1:43" ht="27" customHeight="1" thickBot="1">
      <c r="A5" s="801"/>
      <c r="B5" s="802"/>
      <c r="C5" s="802"/>
      <c r="D5" s="802"/>
      <c r="E5" s="802"/>
      <c r="F5" s="802"/>
      <c r="G5" s="802"/>
      <c r="H5" s="802"/>
      <c r="I5" s="802"/>
      <c r="J5" s="802"/>
      <c r="K5" s="802"/>
      <c r="L5" s="802"/>
      <c r="M5" s="802"/>
      <c r="N5" s="802"/>
      <c r="O5" s="802"/>
      <c r="P5" s="802"/>
      <c r="Q5" s="802"/>
      <c r="R5" s="802"/>
      <c r="S5" s="802"/>
      <c r="T5" s="802"/>
      <c r="U5" s="802"/>
      <c r="V5" s="802"/>
      <c r="W5" s="802"/>
      <c r="X5" s="802"/>
      <c r="Y5" s="802"/>
      <c r="Z5" s="802"/>
      <c r="AA5" s="802"/>
      <c r="AB5" s="802"/>
      <c r="AC5" s="802"/>
      <c r="AD5" s="802"/>
      <c r="AE5" s="802"/>
      <c r="AF5" s="802"/>
      <c r="AG5" s="802"/>
      <c r="AH5" s="802"/>
      <c r="AI5" s="802"/>
      <c r="AJ5" s="803"/>
      <c r="AK5" s="804"/>
      <c r="AL5" s="795"/>
      <c r="AM5" s="795"/>
      <c r="AN5" s="795"/>
      <c r="AO5" s="795"/>
      <c r="AP5" s="795"/>
      <c r="AQ5" s="795"/>
    </row>
    <row r="6" spans="1:43" ht="36" customHeight="1" thickBot="1">
      <c r="A6" s="805" t="s">
        <v>73</v>
      </c>
      <c r="B6" s="806"/>
      <c r="C6" s="807">
        <v>45622</v>
      </c>
      <c r="D6" s="808"/>
      <c r="E6" s="802"/>
      <c r="F6" s="802"/>
      <c r="G6" s="802"/>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3"/>
      <c r="AK6" s="802"/>
      <c r="AL6" s="795"/>
      <c r="AM6" s="795"/>
      <c r="AN6" s="795"/>
      <c r="AO6" s="795"/>
      <c r="AP6" s="795"/>
      <c r="AQ6" s="795"/>
    </row>
    <row r="7" spans="1:43" ht="17.25" customHeight="1" thickBot="1">
      <c r="A7" s="809"/>
      <c r="B7" s="802"/>
      <c r="C7" s="802"/>
      <c r="D7" s="802"/>
      <c r="E7" s="802"/>
      <c r="F7" s="802"/>
      <c r="G7" s="802"/>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3"/>
      <c r="AK7" s="802"/>
      <c r="AL7" s="795"/>
      <c r="AM7" s="795"/>
      <c r="AN7" s="795"/>
      <c r="AO7" s="795"/>
      <c r="AP7" s="795"/>
      <c r="AQ7" s="795"/>
    </row>
    <row r="8" spans="1:43" ht="59.25" customHeight="1" thickBot="1">
      <c r="A8" s="810" t="s">
        <v>74</v>
      </c>
      <c r="B8" s="806"/>
      <c r="C8" s="811" t="s">
        <v>394</v>
      </c>
      <c r="D8" s="806"/>
      <c r="E8" s="806"/>
      <c r="F8" s="806"/>
      <c r="G8" s="806"/>
      <c r="H8" s="812"/>
      <c r="I8" s="802"/>
      <c r="J8" s="802"/>
      <c r="K8" s="802"/>
      <c r="L8" s="802"/>
      <c r="T8" s="802"/>
      <c r="U8" s="802"/>
      <c r="V8" s="802"/>
      <c r="W8" s="802"/>
      <c r="X8" s="802"/>
      <c r="Y8" s="802"/>
      <c r="Z8" s="802"/>
      <c r="AA8" s="802"/>
      <c r="AB8" s="802"/>
      <c r="AC8" s="802"/>
      <c r="AD8" s="802"/>
      <c r="AE8" s="802"/>
      <c r="AF8" s="802"/>
      <c r="AG8" s="802"/>
      <c r="AH8" s="802"/>
      <c r="AI8" s="802"/>
      <c r="AJ8" s="803"/>
      <c r="AK8" s="802"/>
      <c r="AL8" s="795"/>
      <c r="AM8" s="795"/>
      <c r="AN8" s="795"/>
      <c r="AO8" s="795"/>
      <c r="AP8" s="795"/>
      <c r="AQ8" s="795"/>
    </row>
    <row r="9" spans="1:43" ht="13.5" customHeight="1" thickBot="1">
      <c r="A9" s="813"/>
      <c r="B9" s="814"/>
      <c r="C9" s="814"/>
      <c r="D9" s="814"/>
      <c r="E9" s="814"/>
      <c r="F9" s="814"/>
      <c r="G9" s="814"/>
      <c r="H9" s="814"/>
      <c r="I9" s="814"/>
      <c r="J9" s="814"/>
      <c r="K9" s="814"/>
      <c r="L9" s="814"/>
      <c r="M9" s="814"/>
      <c r="N9" s="814"/>
      <c r="O9" s="814"/>
      <c r="P9" s="814"/>
      <c r="Q9" s="814"/>
      <c r="R9" s="814"/>
      <c r="S9" s="814"/>
      <c r="T9" s="802"/>
      <c r="U9" s="802"/>
      <c r="V9" s="802"/>
      <c r="W9" s="802"/>
      <c r="X9" s="802"/>
      <c r="Y9" s="802"/>
      <c r="Z9" s="802"/>
      <c r="AA9" s="802"/>
      <c r="AB9" s="802"/>
      <c r="AC9" s="802"/>
      <c r="AD9" s="802"/>
      <c r="AE9" s="802"/>
      <c r="AF9" s="802"/>
      <c r="AG9" s="802"/>
      <c r="AH9" s="802"/>
      <c r="AI9" s="802"/>
      <c r="AJ9" s="803"/>
      <c r="AK9" s="802"/>
      <c r="AL9" s="795"/>
      <c r="AM9" s="795"/>
      <c r="AN9" s="795"/>
      <c r="AO9" s="795"/>
      <c r="AP9" s="795"/>
      <c r="AQ9" s="795"/>
    </row>
    <row r="10" spans="1:43" ht="87.75" customHeight="1" thickBot="1">
      <c r="A10" s="810" t="s">
        <v>76</v>
      </c>
      <c r="B10" s="806"/>
      <c r="C10" s="815" t="s">
        <v>395</v>
      </c>
      <c r="D10" s="806"/>
      <c r="E10" s="806"/>
      <c r="F10" s="806"/>
      <c r="G10" s="806"/>
      <c r="H10" s="806"/>
      <c r="I10" s="806"/>
      <c r="J10" s="812"/>
      <c r="K10" s="816"/>
      <c r="L10" s="816"/>
      <c r="M10" s="816"/>
      <c r="N10" s="816"/>
      <c r="O10" s="802"/>
      <c r="P10" s="802"/>
      <c r="Q10" s="802"/>
      <c r="R10" s="802"/>
      <c r="S10" s="802"/>
      <c r="T10" s="802"/>
      <c r="U10" s="802"/>
      <c r="V10" s="802"/>
      <c r="W10" s="802"/>
      <c r="X10" s="802"/>
      <c r="Y10" s="802"/>
      <c r="Z10" s="802"/>
      <c r="AA10" s="802"/>
      <c r="AB10" s="802"/>
      <c r="AC10" s="802"/>
      <c r="AD10" s="802"/>
      <c r="AE10" s="802"/>
      <c r="AF10" s="802"/>
      <c r="AG10" s="802"/>
      <c r="AH10" s="802"/>
      <c r="AI10" s="802"/>
      <c r="AJ10" s="803"/>
      <c r="AK10" s="802"/>
      <c r="AL10" s="795"/>
      <c r="AM10" s="795"/>
      <c r="AN10" s="795"/>
      <c r="AO10" s="795"/>
      <c r="AP10" s="795"/>
      <c r="AQ10" s="795"/>
    </row>
    <row r="11" spans="1:43" ht="77.25" customHeight="1" thickBot="1">
      <c r="A11" s="810" t="s">
        <v>78</v>
      </c>
      <c r="B11" s="806"/>
      <c r="C11" s="815" t="s">
        <v>396</v>
      </c>
      <c r="D11" s="806"/>
      <c r="E11" s="806"/>
      <c r="F11" s="806"/>
      <c r="G11" s="806"/>
      <c r="H11" s="806"/>
      <c r="I11" s="806"/>
      <c r="J11" s="812"/>
      <c r="K11" s="816"/>
      <c r="L11" s="816"/>
      <c r="M11" s="816"/>
      <c r="N11" s="816"/>
      <c r="O11" s="802"/>
      <c r="P11" s="802"/>
      <c r="Q11" s="802"/>
      <c r="R11" s="802"/>
      <c r="S11" s="802"/>
      <c r="T11" s="802"/>
      <c r="U11" s="802"/>
      <c r="V11" s="802"/>
      <c r="W11" s="802"/>
      <c r="X11" s="802"/>
      <c r="Y11" s="802"/>
      <c r="Z11" s="802"/>
      <c r="AA11" s="802"/>
      <c r="AB11" s="802"/>
      <c r="AC11" s="802"/>
      <c r="AD11" s="802"/>
      <c r="AE11" s="802"/>
      <c r="AF11" s="802"/>
      <c r="AG11" s="802"/>
      <c r="AH11" s="802"/>
      <c r="AI11" s="802"/>
      <c r="AJ11" s="803"/>
      <c r="AK11" s="802"/>
      <c r="AL11" s="795"/>
      <c r="AM11" s="795"/>
      <c r="AN11" s="795"/>
      <c r="AO11" s="795"/>
      <c r="AP11" s="795"/>
      <c r="AQ11" s="795"/>
    </row>
    <row r="12" spans="1:43" ht="15.75" customHeight="1">
      <c r="A12" s="802"/>
      <c r="B12" s="802"/>
      <c r="C12" s="802"/>
      <c r="D12" s="802"/>
      <c r="E12" s="802"/>
      <c r="F12" s="802"/>
      <c r="G12" s="802"/>
      <c r="H12" s="802"/>
      <c r="I12" s="802"/>
      <c r="J12" s="802"/>
      <c r="K12" s="802"/>
      <c r="L12" s="802"/>
      <c r="M12" s="802"/>
      <c r="N12" s="802"/>
      <c r="O12" s="802"/>
      <c r="P12" s="802"/>
      <c r="Q12" s="802"/>
      <c r="R12" s="802"/>
      <c r="S12" s="802"/>
      <c r="T12" s="802"/>
      <c r="U12" s="802"/>
      <c r="V12" s="802"/>
      <c r="W12" s="802"/>
      <c r="X12" s="802"/>
      <c r="Y12" s="802"/>
      <c r="Z12" s="802"/>
      <c r="AA12" s="802"/>
      <c r="AB12" s="802"/>
      <c r="AC12" s="802"/>
      <c r="AD12" s="802"/>
      <c r="AE12" s="802"/>
      <c r="AF12" s="802"/>
      <c r="AG12" s="802"/>
      <c r="AH12" s="802"/>
      <c r="AI12" s="802"/>
      <c r="AJ12" s="803"/>
      <c r="AK12" s="802"/>
      <c r="AL12" s="795"/>
      <c r="AM12" s="795"/>
      <c r="AN12" s="795"/>
      <c r="AO12" s="795"/>
      <c r="AP12" s="795"/>
      <c r="AQ12" s="795"/>
    </row>
    <row r="13" spans="1:43" ht="15.75" customHeight="1" thickBot="1">
      <c r="A13" s="817"/>
      <c r="B13" s="802"/>
      <c r="C13" s="802"/>
      <c r="D13" s="802"/>
      <c r="E13" s="802"/>
      <c r="F13" s="802"/>
      <c r="G13" s="802"/>
      <c r="H13" s="802"/>
      <c r="I13" s="802"/>
      <c r="J13" s="802"/>
      <c r="K13" s="802"/>
      <c r="L13" s="802"/>
      <c r="M13" s="802"/>
      <c r="N13" s="802"/>
      <c r="O13" s="802"/>
      <c r="P13" s="802"/>
      <c r="Q13" s="802"/>
      <c r="R13" s="802"/>
      <c r="S13" s="802"/>
      <c r="T13" s="802"/>
      <c r="U13" s="802"/>
      <c r="V13" s="802"/>
      <c r="W13" s="802"/>
      <c r="X13" s="802"/>
      <c r="Y13" s="802"/>
      <c r="Z13" s="802"/>
      <c r="AA13" s="802"/>
      <c r="AB13" s="802"/>
      <c r="AC13" s="802"/>
      <c r="AD13" s="802"/>
      <c r="AE13" s="802"/>
      <c r="AF13" s="802"/>
      <c r="AG13" s="818"/>
      <c r="AH13" s="818"/>
      <c r="AI13" s="818"/>
      <c r="AJ13" s="819"/>
      <c r="AK13" s="820"/>
      <c r="AL13" s="795"/>
      <c r="AM13" s="795"/>
      <c r="AN13" s="795"/>
      <c r="AO13" s="795"/>
      <c r="AP13" s="795"/>
      <c r="AQ13" s="795"/>
    </row>
    <row r="14" spans="1:43">
      <c r="A14" s="821" t="s">
        <v>80</v>
      </c>
      <c r="B14" s="822"/>
      <c r="C14" s="822"/>
      <c r="D14" s="823"/>
      <c r="E14" s="821" t="s">
        <v>81</v>
      </c>
      <c r="F14" s="822"/>
      <c r="G14" s="822"/>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3"/>
      <c r="AF14" s="824"/>
      <c r="AG14" s="825" t="s">
        <v>82</v>
      </c>
      <c r="AH14" s="826"/>
      <c r="AI14" s="826"/>
      <c r="AJ14" s="826"/>
      <c r="AK14" s="827"/>
      <c r="AL14" s="795"/>
      <c r="AM14" s="825" t="s">
        <v>83</v>
      </c>
      <c r="AN14" s="827"/>
      <c r="AO14" s="795"/>
      <c r="AP14" s="795"/>
      <c r="AQ14" s="795"/>
    </row>
    <row r="15" spans="1:43">
      <c r="A15" s="828" t="s">
        <v>84</v>
      </c>
      <c r="B15" s="829" t="s">
        <v>85</v>
      </c>
      <c r="C15" s="829" t="s">
        <v>86</v>
      </c>
      <c r="D15" s="830" t="s">
        <v>87</v>
      </c>
      <c r="E15" s="831" t="s">
        <v>88</v>
      </c>
      <c r="F15" s="832"/>
      <c r="G15" s="832"/>
      <c r="H15" s="833"/>
      <c r="I15" s="834" t="s">
        <v>89</v>
      </c>
      <c r="J15" s="832"/>
      <c r="K15" s="832"/>
      <c r="L15" s="832"/>
      <c r="M15" s="832"/>
      <c r="N15" s="832"/>
      <c r="O15" s="832"/>
      <c r="P15" s="832"/>
      <c r="Q15" s="832"/>
      <c r="R15" s="832"/>
      <c r="S15" s="832"/>
      <c r="T15" s="832"/>
      <c r="U15" s="832"/>
      <c r="V15" s="832"/>
      <c r="W15" s="832"/>
      <c r="X15" s="835"/>
      <c r="Y15" s="835"/>
      <c r="Z15" s="834" t="s">
        <v>90</v>
      </c>
      <c r="AA15" s="832"/>
      <c r="AB15" s="832"/>
      <c r="AC15" s="832"/>
      <c r="AD15" s="832"/>
      <c r="AE15" s="836"/>
      <c r="AF15" s="824"/>
      <c r="AG15" s="837"/>
      <c r="AH15" s="547"/>
      <c r="AI15" s="547"/>
      <c r="AJ15" s="547"/>
      <c r="AK15" s="838"/>
      <c r="AL15" s="795"/>
      <c r="AM15" s="837"/>
      <c r="AN15" s="838"/>
      <c r="AO15" s="839"/>
      <c r="AP15" s="839"/>
      <c r="AQ15" s="839"/>
    </row>
    <row r="16" spans="1:43" ht="32.25" customHeight="1" thickBot="1">
      <c r="A16" s="840"/>
      <c r="B16" s="841"/>
      <c r="C16" s="841"/>
      <c r="D16" s="842"/>
      <c r="E16" s="843" t="s">
        <v>91</v>
      </c>
      <c r="F16" s="844"/>
      <c r="G16" s="844"/>
      <c r="H16" s="845"/>
      <c r="I16" s="829" t="s">
        <v>92</v>
      </c>
      <c r="J16" s="829" t="s">
        <v>93</v>
      </c>
      <c r="K16" s="829" t="s">
        <v>94</v>
      </c>
      <c r="L16" s="829" t="s">
        <v>95</v>
      </c>
      <c r="M16" s="829" t="s">
        <v>96</v>
      </c>
      <c r="N16" s="829" t="s">
        <v>97</v>
      </c>
      <c r="O16" s="846" t="s">
        <v>98</v>
      </c>
      <c r="P16" s="846" t="s">
        <v>99</v>
      </c>
      <c r="Q16" s="846" t="s">
        <v>100</v>
      </c>
      <c r="R16" s="829" t="s">
        <v>101</v>
      </c>
      <c r="S16" s="847" t="s">
        <v>102</v>
      </c>
      <c r="T16" s="829" t="s">
        <v>103</v>
      </c>
      <c r="U16" s="829" t="s">
        <v>104</v>
      </c>
      <c r="V16" s="829" t="s">
        <v>105</v>
      </c>
      <c r="W16" s="829" t="s">
        <v>106</v>
      </c>
      <c r="X16" s="829" t="s">
        <v>107</v>
      </c>
      <c r="Y16" s="848"/>
      <c r="Z16" s="847" t="s">
        <v>108</v>
      </c>
      <c r="AA16" s="829" t="s">
        <v>109</v>
      </c>
      <c r="AB16" s="829" t="s">
        <v>110</v>
      </c>
      <c r="AC16" s="829" t="s">
        <v>55</v>
      </c>
      <c r="AD16" s="849" t="s">
        <v>111</v>
      </c>
      <c r="AE16" s="836"/>
      <c r="AF16" s="850"/>
      <c r="AG16" s="851"/>
      <c r="AH16" s="852"/>
      <c r="AI16" s="852"/>
      <c r="AJ16" s="852"/>
      <c r="AK16" s="853"/>
      <c r="AL16" s="839"/>
      <c r="AM16" s="851"/>
      <c r="AN16" s="853"/>
      <c r="AO16" s="839"/>
      <c r="AP16" s="795"/>
      <c r="AQ16" s="839"/>
    </row>
    <row r="17" spans="1:43" ht="102" customHeight="1" thickBot="1">
      <c r="A17" s="840"/>
      <c r="B17" s="841"/>
      <c r="C17" s="841"/>
      <c r="D17" s="842"/>
      <c r="E17" s="854" t="s">
        <v>0</v>
      </c>
      <c r="F17" s="848" t="s">
        <v>1</v>
      </c>
      <c r="G17" s="855"/>
      <c r="H17" s="856" t="s">
        <v>112</v>
      </c>
      <c r="I17" s="857"/>
      <c r="J17" s="857"/>
      <c r="K17" s="857"/>
      <c r="L17" s="857"/>
      <c r="M17" s="857"/>
      <c r="N17" s="857"/>
      <c r="O17" s="857"/>
      <c r="P17" s="857"/>
      <c r="Q17" s="857"/>
      <c r="R17" s="857"/>
      <c r="S17" s="857"/>
      <c r="T17" s="857"/>
      <c r="U17" s="857"/>
      <c r="V17" s="857"/>
      <c r="W17" s="857"/>
      <c r="X17" s="857"/>
      <c r="Y17" s="858"/>
      <c r="Z17" s="857"/>
      <c r="AA17" s="857"/>
      <c r="AB17" s="857"/>
      <c r="AC17" s="857"/>
      <c r="AD17" s="859" t="s">
        <v>113</v>
      </c>
      <c r="AE17" s="860" t="s">
        <v>114</v>
      </c>
      <c r="AF17" s="850"/>
      <c r="AG17" s="854" t="s">
        <v>115</v>
      </c>
      <c r="AH17" s="858" t="s">
        <v>116</v>
      </c>
      <c r="AI17" s="858" t="s">
        <v>117</v>
      </c>
      <c r="AJ17" s="858" t="s">
        <v>118</v>
      </c>
      <c r="AK17" s="861" t="s">
        <v>119</v>
      </c>
      <c r="AL17" s="839"/>
      <c r="AM17" s="854" t="s">
        <v>120</v>
      </c>
      <c r="AN17" s="861" t="s">
        <v>121</v>
      </c>
      <c r="AO17" s="839"/>
      <c r="AP17" s="795"/>
      <c r="AQ17" s="839"/>
    </row>
    <row r="18" spans="1:43" ht="51" customHeight="1">
      <c r="A18" s="862">
        <v>1</v>
      </c>
      <c r="B18" s="863" t="s">
        <v>397</v>
      </c>
      <c r="C18" s="863" t="s">
        <v>398</v>
      </c>
      <c r="D18" s="864" t="s">
        <v>399</v>
      </c>
      <c r="E18" s="865" t="s">
        <v>6</v>
      </c>
      <c r="F18" s="866" t="s">
        <v>7</v>
      </c>
      <c r="G18" s="867" t="str">
        <f>+CONCATENATE(E18," - ",F18)</f>
        <v>MUY BAJA - MODERADO</v>
      </c>
      <c r="H18" s="868" t="str">
        <f>+VLOOKUP(G18,[5]Datos!D3:E17,2,FALSE)</f>
        <v>MODERADO</v>
      </c>
      <c r="I18" s="869" t="s">
        <v>400</v>
      </c>
      <c r="J18" s="869" t="s">
        <v>401</v>
      </c>
      <c r="K18" s="869" t="s">
        <v>402</v>
      </c>
      <c r="L18" s="869" t="s">
        <v>403</v>
      </c>
      <c r="M18" s="869" t="s">
        <v>404</v>
      </c>
      <c r="N18" s="869" t="s">
        <v>405</v>
      </c>
      <c r="O18" s="870" t="s">
        <v>3</v>
      </c>
      <c r="P18" s="871" t="s">
        <v>4</v>
      </c>
      <c r="Q18" s="872">
        <f>IF(P18="ASIGNADO",15,IF(P18="NO ASIGNADO",0,"0"))</f>
        <v>15</v>
      </c>
      <c r="R18" s="873">
        <f>SUM(Q18:Q24)</f>
        <v>100</v>
      </c>
      <c r="S18" s="874" t="s">
        <v>131</v>
      </c>
      <c r="T18" s="875">
        <f>IF(T21="DÉBIL",0,IF(T21="MODERADO",50,IF(T21="FUERTE",100,"")))</f>
        <v>100</v>
      </c>
      <c r="U18" s="876" t="str">
        <f>IF(AND(R21="FUERTE",S18="FUERTE (SIEMPRE SE EJECUTA)"),"NO","SÍ")</f>
        <v>NO</v>
      </c>
      <c r="V18" s="588" t="str">
        <f t="array" ref="V18">_xlfn.IFS(AVERAGE(T18,T25,T32,T39,T46,T53)=100,"FUERTE",AVERAGE(T18,T25,T32,T39,T46,T53)&lt;50,"DÉBIL",AVERAGE(T18,T25,T32,T39,T46,T53)&gt;=50,"MODERADO")</f>
        <v>FUERTE</v>
      </c>
      <c r="W18" s="877" t="s">
        <v>62</v>
      </c>
      <c r="X18" s="588" t="str">
        <f>IF(AND(E18="MUY BAJA",W21=2),"MUY BAJA",IF(AND(E18="BAJA",W21=2),"MUY BAJA",IF(AND(E18="MEDIA",W21=2),"MUY BAJA",IF(AND(E18="ALTA",W21=2),"BAJA",IF(AND(E18="MUY ALTA",W21=2),"MEDIA",IF(AND(E18="MUY BAJA",W21=1),"MUY BAJA",IF(AND(E18="BAJA",W21=1),"MUY BAJA",IF(AND(E18="MEDIA",W21=1),"BAJA",IF(AND(E18="ALTA",W21=1),"MEDIA",IF(AND(E18="MUY ALTA",W21=1),"ALTA",E18))))))))))</f>
        <v>MUY BAJA</v>
      </c>
      <c r="Y18" s="867" t="str">
        <f>+CONCATENATE(X18," - ",F18)</f>
        <v>MUY BAJA - MODERADO</v>
      </c>
      <c r="Z18" s="878" t="str">
        <f>+VLOOKUP(Y18,[5]Datos!$D$3:$E$17,2,FALSE)</f>
        <v>MODERADO</v>
      </c>
      <c r="AA18" s="866" t="s">
        <v>45</v>
      </c>
      <c r="AB18" s="574" t="s">
        <v>406</v>
      </c>
      <c r="AC18" s="879"/>
      <c r="AD18" s="591" t="s">
        <v>407</v>
      </c>
      <c r="AE18" s="617" t="s">
        <v>134</v>
      </c>
      <c r="AF18" s="880"/>
      <c r="AG18" s="881">
        <v>45782</v>
      </c>
      <c r="AH18" s="761" t="s">
        <v>408</v>
      </c>
      <c r="AI18" s="761" t="s">
        <v>236</v>
      </c>
      <c r="AJ18" s="761" t="s">
        <v>236</v>
      </c>
      <c r="AK18" s="882" t="s">
        <v>409</v>
      </c>
      <c r="AL18" s="795"/>
      <c r="AM18" s="762" t="s">
        <v>410</v>
      </c>
      <c r="AN18" s="883" t="s">
        <v>411</v>
      </c>
      <c r="AO18" s="795"/>
      <c r="AP18" s="795"/>
      <c r="AQ18" s="795"/>
    </row>
    <row r="19" spans="1:43" ht="62.25" customHeight="1">
      <c r="A19" s="884"/>
      <c r="B19" s="885"/>
      <c r="C19" s="885"/>
      <c r="D19" s="886"/>
      <c r="E19" s="884"/>
      <c r="F19" s="885"/>
      <c r="G19" s="885"/>
      <c r="H19" s="885"/>
      <c r="I19" s="602"/>
      <c r="J19" s="602"/>
      <c r="K19" s="602"/>
      <c r="L19" s="602"/>
      <c r="M19" s="602"/>
      <c r="N19" s="602"/>
      <c r="O19" s="887" t="s">
        <v>9</v>
      </c>
      <c r="P19" s="888" t="s">
        <v>10</v>
      </c>
      <c r="Q19" s="889">
        <f>IF(P19="ADECUADO",15,IF(P19="INADECUADO",0,"0"))</f>
        <v>15</v>
      </c>
      <c r="R19" s="890"/>
      <c r="S19" s="885"/>
      <c r="T19" s="885"/>
      <c r="U19" s="885"/>
      <c r="V19" s="602"/>
      <c r="W19" s="891"/>
      <c r="X19" s="602"/>
      <c r="Y19" s="885"/>
      <c r="Z19" s="885"/>
      <c r="AA19" s="885"/>
      <c r="AB19" s="603"/>
      <c r="AC19" s="796"/>
      <c r="AD19" s="602"/>
      <c r="AE19" s="603"/>
      <c r="AF19" s="880"/>
      <c r="AG19" s="884"/>
      <c r="AH19" s="885"/>
      <c r="AI19" s="885"/>
      <c r="AJ19" s="885"/>
      <c r="AK19" s="886"/>
      <c r="AL19" s="795"/>
      <c r="AM19" s="884"/>
      <c r="AN19" s="886"/>
      <c r="AO19" s="795"/>
      <c r="AP19" s="795"/>
      <c r="AQ19" s="795"/>
    </row>
    <row r="20" spans="1:43" ht="75.75" customHeight="1">
      <c r="A20" s="884"/>
      <c r="B20" s="885"/>
      <c r="C20" s="885"/>
      <c r="D20" s="886"/>
      <c r="E20" s="884"/>
      <c r="F20" s="885"/>
      <c r="G20" s="885"/>
      <c r="H20" s="885"/>
      <c r="I20" s="602"/>
      <c r="J20" s="602"/>
      <c r="K20" s="602"/>
      <c r="L20" s="602"/>
      <c r="M20" s="602"/>
      <c r="N20" s="602"/>
      <c r="O20" s="892" t="s">
        <v>16</v>
      </c>
      <c r="P20" s="888" t="s">
        <v>17</v>
      </c>
      <c r="Q20" s="889">
        <f>IF(P20="OPORTUNA",15,IF(P20="INOPORTUNA",0,"0"))</f>
        <v>15</v>
      </c>
      <c r="R20" s="890"/>
      <c r="S20" s="885"/>
      <c r="T20" s="891"/>
      <c r="U20" s="885"/>
      <c r="V20" s="602"/>
      <c r="W20" s="893" t="s">
        <v>138</v>
      </c>
      <c r="X20" s="602"/>
      <c r="Y20" s="885"/>
      <c r="Z20" s="885"/>
      <c r="AA20" s="885"/>
      <c r="AB20" s="603"/>
      <c r="AC20" s="796"/>
      <c r="AD20" s="602"/>
      <c r="AE20" s="603"/>
      <c r="AF20" s="880"/>
      <c r="AG20" s="884"/>
      <c r="AH20" s="885"/>
      <c r="AI20" s="885"/>
      <c r="AJ20" s="885"/>
      <c r="AK20" s="886"/>
      <c r="AL20" s="795"/>
      <c r="AM20" s="884"/>
      <c r="AN20" s="886"/>
      <c r="AO20" s="795"/>
      <c r="AP20" s="795"/>
      <c r="AQ20" s="795"/>
    </row>
    <row r="21" spans="1:43" ht="90.75" customHeight="1">
      <c r="A21" s="884"/>
      <c r="B21" s="885"/>
      <c r="C21" s="885"/>
      <c r="D21" s="886"/>
      <c r="E21" s="884"/>
      <c r="F21" s="885"/>
      <c r="G21" s="885"/>
      <c r="H21" s="885"/>
      <c r="I21" s="602"/>
      <c r="J21" s="602"/>
      <c r="K21" s="602"/>
      <c r="L21" s="602"/>
      <c r="M21" s="602"/>
      <c r="N21" s="602"/>
      <c r="O21" s="887" t="s">
        <v>23</v>
      </c>
      <c r="P21" s="888" t="s">
        <v>24</v>
      </c>
      <c r="Q21" s="889">
        <f>IF(P21="PREVENIR",15,IF(P21="DETECTAR",10,IF(P21="NO ES UN CONTROL",0,"0")))</f>
        <v>15</v>
      </c>
      <c r="R21" s="894" t="str">
        <f>IF(R18&lt;86,"DÉBIL",IF(R18&lt;96,"MODERADO",IF(R18&lt;101,"FUERTE","")))</f>
        <v>FUERTE</v>
      </c>
      <c r="S21" s="885"/>
      <c r="T21" s="895" t="str">
        <f>IF(AND(R21="FUERTE",S18="FUERTE (SIEMPRE SE EJECUTA)"),"FUERTE",IF(OR(R21="DÉBIL",S18="DÉBIL (NO SE EJECUTA)"),"DÉBIL",IF(OR(R21="MODERADO",S18="MODERADO (ALGUNAS VECES)"),"MODERADO")))</f>
        <v>FUERTE</v>
      </c>
      <c r="U21" s="885"/>
      <c r="V21" s="602"/>
      <c r="W21" s="896">
        <f>IF(AND($V$18="FUERTE",$W$18="DIRECTAMENTE"),2,IF(AND($V$18="FUERTE",$W$18="DIRECTAMENTE"),2,IF(AND($V$18="FUERTE",$W$18="DIRECTAMENTE"),2,IF(AND($V$18="FUERTE",$W$18="NO DISMINUYE"),0,IF(AND($V$18="MODERADO",$W$18="DIRECTAMENTE"),1,IF(AND($V$18="MODERADO",$W$18="DIRECTAMENTE"),1,IF(AND($V$18="MODERADO",$W$18="DIRECTAMENTE"),1,IF(AND($V$18="MODERADO",$W$18="NO DISMINUYE"),0,"N/A"))))))))</f>
        <v>2</v>
      </c>
      <c r="X21" s="602"/>
      <c r="Y21" s="885"/>
      <c r="Z21" s="885"/>
      <c r="AA21" s="885"/>
      <c r="AB21" s="603"/>
      <c r="AC21" s="796"/>
      <c r="AD21" s="602"/>
      <c r="AE21" s="897" t="s">
        <v>139</v>
      </c>
      <c r="AF21" s="898"/>
      <c r="AG21" s="884"/>
      <c r="AH21" s="885"/>
      <c r="AI21" s="885"/>
      <c r="AJ21" s="885"/>
      <c r="AK21" s="886"/>
      <c r="AL21" s="795"/>
      <c r="AM21" s="884"/>
      <c r="AN21" s="886"/>
      <c r="AO21" s="795"/>
      <c r="AP21" s="795"/>
      <c r="AQ21" s="795"/>
    </row>
    <row r="22" spans="1:43" ht="111" customHeight="1">
      <c r="A22" s="884"/>
      <c r="B22" s="885"/>
      <c r="C22" s="885"/>
      <c r="D22" s="886"/>
      <c r="E22" s="884"/>
      <c r="F22" s="885"/>
      <c r="G22" s="885"/>
      <c r="H22" s="885"/>
      <c r="I22" s="602"/>
      <c r="J22" s="602"/>
      <c r="K22" s="602"/>
      <c r="L22" s="602"/>
      <c r="M22" s="602"/>
      <c r="N22" s="602"/>
      <c r="O22" s="887" t="s">
        <v>29</v>
      </c>
      <c r="P22" s="888" t="s">
        <v>30</v>
      </c>
      <c r="Q22" s="889">
        <f>IF(P22="CONFIABLE",15,IF(P22="NO CONFIABLE",0,"0"))</f>
        <v>15</v>
      </c>
      <c r="R22" s="890"/>
      <c r="S22" s="885"/>
      <c r="T22" s="885"/>
      <c r="U22" s="885"/>
      <c r="V22" s="602"/>
      <c r="W22" s="885"/>
      <c r="X22" s="602"/>
      <c r="Y22" s="885"/>
      <c r="Z22" s="885"/>
      <c r="AA22" s="885"/>
      <c r="AB22" s="603"/>
      <c r="AC22" s="796"/>
      <c r="AD22" s="602"/>
      <c r="AE22" s="899"/>
      <c r="AF22" s="898"/>
      <c r="AG22" s="884"/>
      <c r="AH22" s="885"/>
      <c r="AI22" s="885"/>
      <c r="AJ22" s="885"/>
      <c r="AK22" s="886"/>
      <c r="AL22" s="795"/>
      <c r="AM22" s="884"/>
      <c r="AN22" s="886"/>
      <c r="AO22" s="795"/>
      <c r="AP22" s="795"/>
      <c r="AQ22" s="795"/>
    </row>
    <row r="23" spans="1:43" ht="84" customHeight="1">
      <c r="A23" s="884"/>
      <c r="B23" s="885"/>
      <c r="C23" s="885"/>
      <c r="D23" s="886"/>
      <c r="E23" s="884"/>
      <c r="F23" s="885"/>
      <c r="G23" s="885"/>
      <c r="H23" s="885"/>
      <c r="I23" s="602"/>
      <c r="J23" s="602"/>
      <c r="K23" s="602"/>
      <c r="L23" s="602"/>
      <c r="M23" s="602"/>
      <c r="N23" s="602"/>
      <c r="O23" s="887" t="s">
        <v>34</v>
      </c>
      <c r="P23" s="888" t="s">
        <v>35</v>
      </c>
      <c r="Q23" s="889">
        <f>IF(P23="SE INVESTIGAN Y SE RESUELVEN OPORTUNAMENTE",15,IF(P23="NO SE INVESTIGAN Y SE RESUELVEN OPORTUNAMENTE",0,"0"))</f>
        <v>15</v>
      </c>
      <c r="R23" s="890"/>
      <c r="S23" s="885"/>
      <c r="T23" s="885"/>
      <c r="U23" s="885"/>
      <c r="V23" s="602"/>
      <c r="W23" s="885"/>
      <c r="X23" s="602"/>
      <c r="Y23" s="885"/>
      <c r="Z23" s="885"/>
      <c r="AA23" s="885"/>
      <c r="AB23" s="603"/>
      <c r="AC23" s="796"/>
      <c r="AD23" s="602"/>
      <c r="AE23" s="617" t="s">
        <v>412</v>
      </c>
      <c r="AF23" s="880"/>
      <c r="AG23" s="884"/>
      <c r="AH23" s="885"/>
      <c r="AI23" s="885"/>
      <c r="AJ23" s="885"/>
      <c r="AK23" s="886"/>
      <c r="AL23" s="795"/>
      <c r="AM23" s="884"/>
      <c r="AN23" s="886"/>
      <c r="AO23" s="795"/>
      <c r="AP23" s="795"/>
      <c r="AQ23" s="795"/>
    </row>
    <row r="24" spans="1:43" ht="80.25" customHeight="1" thickBot="1">
      <c r="A24" s="884"/>
      <c r="B24" s="900"/>
      <c r="C24" s="900"/>
      <c r="D24" s="901"/>
      <c r="E24" s="884"/>
      <c r="F24" s="885"/>
      <c r="G24" s="885"/>
      <c r="H24" s="885"/>
      <c r="I24" s="608"/>
      <c r="J24" s="608"/>
      <c r="K24" s="608"/>
      <c r="L24" s="608"/>
      <c r="M24" s="608"/>
      <c r="N24" s="608"/>
      <c r="O24" s="902" t="s">
        <v>38</v>
      </c>
      <c r="P24" s="903" t="s">
        <v>39</v>
      </c>
      <c r="Q24" s="904">
        <f>IF(P24="COMPLETA",10,IF(P24="INCOMPLETA",5,IF(P24="NO EXISTE",0,"0")))</f>
        <v>10</v>
      </c>
      <c r="R24" s="905"/>
      <c r="S24" s="900"/>
      <c r="T24" s="900"/>
      <c r="U24" s="900"/>
      <c r="V24" s="602"/>
      <c r="W24" s="885"/>
      <c r="X24" s="602"/>
      <c r="Y24" s="885"/>
      <c r="Z24" s="885"/>
      <c r="AA24" s="885"/>
      <c r="AB24" s="603"/>
      <c r="AC24" s="796"/>
      <c r="AD24" s="622"/>
      <c r="AE24" s="623"/>
      <c r="AF24" s="880"/>
      <c r="AG24" s="906"/>
      <c r="AH24" s="900"/>
      <c r="AI24" s="900"/>
      <c r="AJ24" s="900"/>
      <c r="AK24" s="901"/>
      <c r="AL24" s="795"/>
      <c r="AM24" s="906"/>
      <c r="AN24" s="899"/>
      <c r="AO24" s="795"/>
      <c r="AP24" s="795"/>
      <c r="AQ24" s="795"/>
    </row>
    <row r="25" spans="1:43" ht="38.25" hidden="1" customHeight="1">
      <c r="A25" s="884"/>
      <c r="B25" s="907"/>
      <c r="C25" s="908"/>
      <c r="D25" s="909"/>
      <c r="E25" s="884"/>
      <c r="F25" s="885"/>
      <c r="G25" s="885"/>
      <c r="H25" s="885"/>
      <c r="I25" s="910"/>
      <c r="J25" s="910"/>
      <c r="K25" s="910"/>
      <c r="L25" s="910"/>
      <c r="M25" s="910"/>
      <c r="N25" s="910"/>
      <c r="O25" s="870" t="s">
        <v>3</v>
      </c>
      <c r="P25" s="871" t="s">
        <v>4</v>
      </c>
      <c r="Q25" s="872">
        <f>IF(P25="ASIGNADO",15,IF(P25="NO ASIGNADO",0,"0"))</f>
        <v>15</v>
      </c>
      <c r="R25" s="911">
        <f>SUM(Q25:Q31)</f>
        <v>100</v>
      </c>
      <c r="S25" s="912" t="s">
        <v>131</v>
      </c>
      <c r="T25" s="875">
        <f>IF(T28="DÉBIL",0,IF(T28="MODERADO",50,IF(T28="FUERTE",100,"")))</f>
        <v>100</v>
      </c>
      <c r="U25" s="876" t="str">
        <f>IF(AND(R28="FUERTE",S25="FUERTE (SIEMPRE SE EJECUTA)"),"NO","SÍ")</f>
        <v>NO</v>
      </c>
      <c r="V25" s="602"/>
      <c r="W25" s="885"/>
      <c r="X25" s="602"/>
      <c r="Y25" s="885"/>
      <c r="Z25" s="885"/>
      <c r="AA25" s="885"/>
      <c r="AB25" s="603"/>
      <c r="AC25" s="796"/>
      <c r="AD25" s="913"/>
      <c r="AE25" s="914"/>
      <c r="AF25" s="880"/>
      <c r="AG25" s="915"/>
      <c r="AH25" s="785"/>
      <c r="AI25" s="785"/>
      <c r="AJ25" s="785"/>
      <c r="AK25" s="916"/>
      <c r="AL25" s="795"/>
      <c r="AM25" s="917"/>
      <c r="AN25" s="883"/>
      <c r="AO25" s="795"/>
      <c r="AP25" s="795"/>
      <c r="AQ25" s="795"/>
    </row>
    <row r="26" spans="1:43" ht="55.5" hidden="1" customHeight="1">
      <c r="A26" s="884"/>
      <c r="B26" s="885"/>
      <c r="C26" s="885"/>
      <c r="D26" s="886"/>
      <c r="E26" s="884"/>
      <c r="F26" s="885"/>
      <c r="G26" s="885"/>
      <c r="H26" s="885"/>
      <c r="I26" s="885"/>
      <c r="J26" s="885"/>
      <c r="K26" s="885"/>
      <c r="L26" s="885"/>
      <c r="M26" s="885"/>
      <c r="N26" s="885"/>
      <c r="O26" s="887" t="s">
        <v>9</v>
      </c>
      <c r="P26" s="888" t="s">
        <v>141</v>
      </c>
      <c r="Q26" s="889">
        <f>IF(P26="ADECUADO",15,IF(P26="INADECUADO",0,"0"))</f>
        <v>15</v>
      </c>
      <c r="R26" s="890"/>
      <c r="S26" s="885"/>
      <c r="T26" s="885"/>
      <c r="U26" s="885"/>
      <c r="V26" s="602"/>
      <c r="W26" s="885"/>
      <c r="X26" s="602"/>
      <c r="Y26" s="885"/>
      <c r="Z26" s="885"/>
      <c r="AA26" s="885"/>
      <c r="AB26" s="603"/>
      <c r="AC26" s="796"/>
      <c r="AD26" s="884"/>
      <c r="AE26" s="886"/>
      <c r="AF26" s="880"/>
      <c r="AG26" s="884"/>
      <c r="AH26" s="885"/>
      <c r="AI26" s="885"/>
      <c r="AJ26" s="885"/>
      <c r="AK26" s="886"/>
      <c r="AL26" s="795"/>
      <c r="AM26" s="884"/>
      <c r="AN26" s="886"/>
      <c r="AO26" s="795"/>
      <c r="AP26" s="795"/>
      <c r="AQ26" s="795"/>
    </row>
    <row r="27" spans="1:43" ht="85.5" hidden="1" customHeight="1">
      <c r="A27" s="884"/>
      <c r="B27" s="885"/>
      <c r="C27" s="885"/>
      <c r="D27" s="886"/>
      <c r="E27" s="884"/>
      <c r="F27" s="885"/>
      <c r="G27" s="885"/>
      <c r="H27" s="885"/>
      <c r="I27" s="885"/>
      <c r="J27" s="885"/>
      <c r="K27" s="885"/>
      <c r="L27" s="885"/>
      <c r="M27" s="885"/>
      <c r="N27" s="885"/>
      <c r="O27" s="892" t="s">
        <v>16</v>
      </c>
      <c r="P27" s="888" t="s">
        <v>17</v>
      </c>
      <c r="Q27" s="889">
        <f>IF(P27="OPORTUNA",15,IF(P27="INOPORTUNA",0,"0"))</f>
        <v>15</v>
      </c>
      <c r="R27" s="918"/>
      <c r="S27" s="885"/>
      <c r="T27" s="891"/>
      <c r="U27" s="885"/>
      <c r="V27" s="602"/>
      <c r="W27" s="885"/>
      <c r="X27" s="602"/>
      <c r="Y27" s="885"/>
      <c r="Z27" s="885"/>
      <c r="AA27" s="885"/>
      <c r="AB27" s="603"/>
      <c r="AC27" s="796"/>
      <c r="AD27" s="884"/>
      <c r="AE27" s="899"/>
      <c r="AF27" s="880"/>
      <c r="AG27" s="884"/>
      <c r="AH27" s="885"/>
      <c r="AI27" s="885"/>
      <c r="AJ27" s="885"/>
      <c r="AK27" s="886"/>
      <c r="AL27" s="795"/>
      <c r="AM27" s="884"/>
      <c r="AN27" s="886"/>
      <c r="AO27" s="795"/>
      <c r="AP27" s="795"/>
      <c r="AQ27" s="795"/>
    </row>
    <row r="28" spans="1:43" ht="96.75" hidden="1" customHeight="1">
      <c r="A28" s="884"/>
      <c r="B28" s="885"/>
      <c r="C28" s="885"/>
      <c r="D28" s="886"/>
      <c r="E28" s="884"/>
      <c r="F28" s="885"/>
      <c r="G28" s="885"/>
      <c r="H28" s="885"/>
      <c r="I28" s="885"/>
      <c r="J28" s="885"/>
      <c r="K28" s="885"/>
      <c r="L28" s="885"/>
      <c r="M28" s="885"/>
      <c r="N28" s="885"/>
      <c r="O28" s="887" t="s">
        <v>23</v>
      </c>
      <c r="P28" s="888" t="s">
        <v>24</v>
      </c>
      <c r="Q28" s="889">
        <f>IF(P28="PREVENIR",15,IF(P28="DETECTAR",10,IF(P28="NO ES UN CONTROL",0,"0")))</f>
        <v>15</v>
      </c>
      <c r="R28" s="894" t="str">
        <f>IF(R25&lt;86,"DÉBIL",IF(R25&lt;96,"MODERADO",IF(R25&lt;101,"FUERTE","")))</f>
        <v>FUERTE</v>
      </c>
      <c r="S28" s="885"/>
      <c r="T28" s="895" t="str">
        <f>IF(AND(R28="FUERTE",S25="FUERTE (SIEMPRE SE EJECUTA)"),"FUERTE",IF(OR(R28="DÉBIL",S25="DÉBIL (NO SE EJECUTA)"),"DÉBIL",IF(OR(R28="MODERADO",S25="MODERADO (ALGUNAS VECES)"),"MODERADO")))</f>
        <v>FUERTE</v>
      </c>
      <c r="U28" s="885"/>
      <c r="V28" s="602"/>
      <c r="W28" s="885"/>
      <c r="X28" s="602"/>
      <c r="Y28" s="885"/>
      <c r="Z28" s="885"/>
      <c r="AA28" s="885"/>
      <c r="AB28" s="603"/>
      <c r="AC28" s="796"/>
      <c r="AD28" s="884"/>
      <c r="AE28" s="897" t="s">
        <v>139</v>
      </c>
      <c r="AF28" s="898"/>
      <c r="AG28" s="884"/>
      <c r="AH28" s="885"/>
      <c r="AI28" s="885"/>
      <c r="AJ28" s="885"/>
      <c r="AK28" s="886"/>
      <c r="AL28" s="795"/>
      <c r="AM28" s="884"/>
      <c r="AN28" s="886"/>
      <c r="AO28" s="795"/>
      <c r="AP28" s="795"/>
      <c r="AQ28" s="795"/>
    </row>
    <row r="29" spans="1:43" ht="69.75" hidden="1" customHeight="1">
      <c r="A29" s="884"/>
      <c r="B29" s="885"/>
      <c r="C29" s="885"/>
      <c r="D29" s="886"/>
      <c r="E29" s="884"/>
      <c r="F29" s="885"/>
      <c r="G29" s="885"/>
      <c r="H29" s="885"/>
      <c r="I29" s="885"/>
      <c r="J29" s="885"/>
      <c r="K29" s="885"/>
      <c r="L29" s="885"/>
      <c r="M29" s="885"/>
      <c r="N29" s="885"/>
      <c r="O29" s="887" t="s">
        <v>29</v>
      </c>
      <c r="P29" s="888" t="s">
        <v>30</v>
      </c>
      <c r="Q29" s="889">
        <f>IF(P29="CONFIABLE",15,IF(P29="NO CONFIABLE",0,"0"))</f>
        <v>15</v>
      </c>
      <c r="R29" s="890"/>
      <c r="S29" s="885"/>
      <c r="T29" s="885"/>
      <c r="U29" s="885"/>
      <c r="V29" s="602"/>
      <c r="W29" s="885"/>
      <c r="X29" s="602"/>
      <c r="Y29" s="885"/>
      <c r="Z29" s="885"/>
      <c r="AA29" s="885"/>
      <c r="AB29" s="603"/>
      <c r="AC29" s="796"/>
      <c r="AD29" s="884"/>
      <c r="AE29" s="899"/>
      <c r="AF29" s="898"/>
      <c r="AG29" s="884"/>
      <c r="AH29" s="885"/>
      <c r="AI29" s="885"/>
      <c r="AJ29" s="885"/>
      <c r="AK29" s="886"/>
      <c r="AL29" s="795"/>
      <c r="AM29" s="884"/>
      <c r="AN29" s="886"/>
      <c r="AO29" s="795"/>
      <c r="AP29" s="795"/>
      <c r="AQ29" s="795"/>
    </row>
    <row r="30" spans="1:43" ht="86.25" hidden="1" customHeight="1">
      <c r="A30" s="884"/>
      <c r="B30" s="885"/>
      <c r="C30" s="885"/>
      <c r="D30" s="886"/>
      <c r="E30" s="884"/>
      <c r="F30" s="885"/>
      <c r="G30" s="885"/>
      <c r="H30" s="885"/>
      <c r="I30" s="885"/>
      <c r="J30" s="885"/>
      <c r="K30" s="885"/>
      <c r="L30" s="885"/>
      <c r="M30" s="885"/>
      <c r="N30" s="885"/>
      <c r="O30" s="887" t="s">
        <v>34</v>
      </c>
      <c r="P30" s="888" t="s">
        <v>35</v>
      </c>
      <c r="Q30" s="889">
        <f>IF(P30="SE INVESTIGAN Y SE RESUELVEN OPORTUNAMENTE",15,IF(P30="NO SE INVESTIGAN Y SE RESUELVEN OPORTUNAMENTE",0,"0"))</f>
        <v>15</v>
      </c>
      <c r="R30" s="890"/>
      <c r="S30" s="885"/>
      <c r="T30" s="885"/>
      <c r="U30" s="885"/>
      <c r="V30" s="602"/>
      <c r="W30" s="885"/>
      <c r="X30" s="602"/>
      <c r="Y30" s="885"/>
      <c r="Z30" s="885"/>
      <c r="AA30" s="885"/>
      <c r="AB30" s="603"/>
      <c r="AC30" s="796"/>
      <c r="AD30" s="884"/>
      <c r="AE30" s="919"/>
      <c r="AF30" s="880"/>
      <c r="AG30" s="884"/>
      <c r="AH30" s="885"/>
      <c r="AI30" s="885"/>
      <c r="AJ30" s="885"/>
      <c r="AK30" s="886"/>
      <c r="AL30" s="795"/>
      <c r="AM30" s="884"/>
      <c r="AN30" s="886"/>
      <c r="AO30" s="795"/>
      <c r="AP30" s="795"/>
      <c r="AQ30" s="795"/>
    </row>
    <row r="31" spans="1:43" ht="69.75" hidden="1" customHeight="1">
      <c r="A31" s="884"/>
      <c r="B31" s="900"/>
      <c r="C31" s="900"/>
      <c r="D31" s="901"/>
      <c r="E31" s="884"/>
      <c r="F31" s="885"/>
      <c r="G31" s="885"/>
      <c r="H31" s="885"/>
      <c r="I31" s="891"/>
      <c r="J31" s="891"/>
      <c r="K31" s="891"/>
      <c r="L31" s="891"/>
      <c r="M31" s="891"/>
      <c r="N31" s="891"/>
      <c r="O31" s="902" t="s">
        <v>38</v>
      </c>
      <c r="P31" s="903" t="s">
        <v>142</v>
      </c>
      <c r="Q31" s="904">
        <f>IF(P31="COMPLETA",10,IF(P31="INCOMPLETA",5,IF(P31="NO EXISTE",0,"0")))</f>
        <v>10</v>
      </c>
      <c r="R31" s="905"/>
      <c r="S31" s="900"/>
      <c r="T31" s="900"/>
      <c r="U31" s="900"/>
      <c r="V31" s="602"/>
      <c r="W31" s="885"/>
      <c r="X31" s="602"/>
      <c r="Y31" s="885"/>
      <c r="Z31" s="885"/>
      <c r="AA31" s="885"/>
      <c r="AB31" s="603"/>
      <c r="AC31" s="796"/>
      <c r="AD31" s="906"/>
      <c r="AE31" s="901"/>
      <c r="AF31" s="880"/>
      <c r="AG31" s="906"/>
      <c r="AH31" s="900"/>
      <c r="AI31" s="900"/>
      <c r="AJ31" s="900"/>
      <c r="AK31" s="901"/>
      <c r="AL31" s="795"/>
      <c r="AM31" s="906"/>
      <c r="AN31" s="899"/>
      <c r="AO31" s="795"/>
      <c r="AP31" s="795"/>
      <c r="AQ31" s="795"/>
    </row>
    <row r="32" spans="1:43" ht="63.75" hidden="1" customHeight="1">
      <c r="A32" s="884"/>
      <c r="B32" s="920"/>
      <c r="C32" s="921"/>
      <c r="D32" s="922"/>
      <c r="E32" s="884"/>
      <c r="F32" s="885"/>
      <c r="G32" s="885"/>
      <c r="H32" s="885"/>
      <c r="I32" s="923"/>
      <c r="J32" s="923"/>
      <c r="K32" s="923"/>
      <c r="L32" s="923"/>
      <c r="M32" s="920"/>
      <c r="N32" s="920"/>
      <c r="O32" s="870" t="s">
        <v>3</v>
      </c>
      <c r="P32" s="871" t="s">
        <v>4</v>
      </c>
      <c r="Q32" s="872">
        <f>IF(P32="ASIGNADO",15,IF(P32="NO ASIGNADO",0,"0"))</f>
        <v>15</v>
      </c>
      <c r="R32" s="911">
        <f>SUM(Q32:Q38)</f>
        <v>100</v>
      </c>
      <c r="S32" s="912" t="s">
        <v>131</v>
      </c>
      <c r="T32" s="875">
        <f>IF(T35="DÉBIL",0,IF(T35="MODERADO",50,IF(T35="FUERTE",100,"")))</f>
        <v>100</v>
      </c>
      <c r="U32" s="876" t="str">
        <f>IF(AND(R35="FUERTE",S32="FUERTE (SIEMPRE SE EJECUTA)"),"NO","SÍ")</f>
        <v>NO</v>
      </c>
      <c r="V32" s="602"/>
      <c r="W32" s="885"/>
      <c r="X32" s="602"/>
      <c r="Y32" s="885"/>
      <c r="Z32" s="885"/>
      <c r="AA32" s="885"/>
      <c r="AB32" s="603"/>
      <c r="AC32" s="796"/>
      <c r="AD32" s="924"/>
      <c r="AE32" s="925"/>
      <c r="AF32" s="880"/>
      <c r="AG32" s="915"/>
      <c r="AH32" s="785"/>
      <c r="AI32" s="785"/>
      <c r="AJ32" s="785"/>
      <c r="AK32" s="916"/>
      <c r="AL32" s="795"/>
      <c r="AM32" s="917"/>
      <c r="AN32" s="883"/>
      <c r="AO32" s="795"/>
      <c r="AP32" s="795"/>
      <c r="AQ32" s="795"/>
    </row>
    <row r="33" spans="1:43" ht="63.75" hidden="1" customHeight="1">
      <c r="A33" s="884"/>
      <c r="B33" s="885"/>
      <c r="C33" s="885"/>
      <c r="D33" s="886"/>
      <c r="E33" s="884"/>
      <c r="F33" s="885"/>
      <c r="G33" s="885"/>
      <c r="H33" s="885"/>
      <c r="I33" s="885"/>
      <c r="J33" s="885"/>
      <c r="K33" s="885"/>
      <c r="L33" s="885"/>
      <c r="M33" s="885"/>
      <c r="N33" s="885"/>
      <c r="O33" s="887" t="s">
        <v>9</v>
      </c>
      <c r="P33" s="888" t="s">
        <v>141</v>
      </c>
      <c r="Q33" s="889">
        <f>IF(P33="ADECUADO",15,IF(P33="INADECUADO",0,"0"))</f>
        <v>15</v>
      </c>
      <c r="R33" s="890"/>
      <c r="S33" s="885"/>
      <c r="T33" s="885"/>
      <c r="U33" s="885"/>
      <c r="V33" s="602"/>
      <c r="W33" s="885"/>
      <c r="X33" s="602"/>
      <c r="Y33" s="885"/>
      <c r="Z33" s="885"/>
      <c r="AA33" s="885"/>
      <c r="AB33" s="603"/>
      <c r="AC33" s="796"/>
      <c r="AD33" s="884"/>
      <c r="AE33" s="886"/>
      <c r="AF33" s="880"/>
      <c r="AG33" s="884"/>
      <c r="AH33" s="885"/>
      <c r="AI33" s="885"/>
      <c r="AJ33" s="885"/>
      <c r="AK33" s="886"/>
      <c r="AL33" s="795"/>
      <c r="AM33" s="884"/>
      <c r="AN33" s="886"/>
      <c r="AO33" s="795"/>
      <c r="AP33" s="795"/>
      <c r="AQ33" s="795"/>
    </row>
    <row r="34" spans="1:43" ht="63.75" hidden="1" customHeight="1">
      <c r="A34" s="884"/>
      <c r="B34" s="885"/>
      <c r="C34" s="885"/>
      <c r="D34" s="886"/>
      <c r="E34" s="884"/>
      <c r="F34" s="885"/>
      <c r="G34" s="885"/>
      <c r="H34" s="885"/>
      <c r="I34" s="885"/>
      <c r="J34" s="885"/>
      <c r="K34" s="885"/>
      <c r="L34" s="885"/>
      <c r="M34" s="885"/>
      <c r="N34" s="885"/>
      <c r="O34" s="892" t="s">
        <v>16</v>
      </c>
      <c r="P34" s="888" t="s">
        <v>17</v>
      </c>
      <c r="Q34" s="889">
        <f>IF(P34="OPORTUNA",15,IF(P34="INOPORTUNA",0,"0"))</f>
        <v>15</v>
      </c>
      <c r="R34" s="918"/>
      <c r="S34" s="885"/>
      <c r="T34" s="891"/>
      <c r="U34" s="885"/>
      <c r="V34" s="602"/>
      <c r="W34" s="885"/>
      <c r="X34" s="602"/>
      <c r="Y34" s="885"/>
      <c r="Z34" s="885"/>
      <c r="AA34" s="885"/>
      <c r="AB34" s="603"/>
      <c r="AC34" s="796"/>
      <c r="AD34" s="884"/>
      <c r="AE34" s="899"/>
      <c r="AF34" s="880"/>
      <c r="AG34" s="884"/>
      <c r="AH34" s="885"/>
      <c r="AI34" s="885"/>
      <c r="AJ34" s="885"/>
      <c r="AK34" s="886"/>
      <c r="AL34" s="795"/>
      <c r="AM34" s="884"/>
      <c r="AN34" s="886"/>
      <c r="AO34" s="795"/>
      <c r="AP34" s="795"/>
      <c r="AQ34" s="795"/>
    </row>
    <row r="35" spans="1:43" ht="63.75" hidden="1" customHeight="1">
      <c r="A35" s="884"/>
      <c r="B35" s="885"/>
      <c r="C35" s="885"/>
      <c r="D35" s="886"/>
      <c r="E35" s="884"/>
      <c r="F35" s="885"/>
      <c r="G35" s="885"/>
      <c r="H35" s="885"/>
      <c r="I35" s="885"/>
      <c r="J35" s="885"/>
      <c r="K35" s="885"/>
      <c r="L35" s="885"/>
      <c r="M35" s="885"/>
      <c r="N35" s="885"/>
      <c r="O35" s="887" t="s">
        <v>23</v>
      </c>
      <c r="P35" s="888" t="s">
        <v>24</v>
      </c>
      <c r="Q35" s="889">
        <f>IF(P35="PREVENIR",15,IF(P35="DETECTAR",10,IF(P35="NO ES UN CONTROL",0,"0")))</f>
        <v>15</v>
      </c>
      <c r="R35" s="894" t="str">
        <f>IF(R32&lt;86,"DÉBIL",IF(R32&lt;96,"MODERADO",IF(R32&lt;101,"FUERTE","")))</f>
        <v>FUERTE</v>
      </c>
      <c r="S35" s="885"/>
      <c r="T35" s="895" t="str">
        <f>IF(AND(R35="FUERTE",S32="FUERTE (SIEMPRE SE EJECUTA)"),"FUERTE",IF(OR(R35="DÉBIL",S32="DÉBIL (NO SE EJECUTA)"),"DÉBIL",IF(OR(R35="MODERADO",S32="MODERADO (ALGUNAS VECES)"),"MODERADO")))</f>
        <v>FUERTE</v>
      </c>
      <c r="U35" s="885"/>
      <c r="V35" s="602"/>
      <c r="W35" s="885"/>
      <c r="X35" s="602"/>
      <c r="Y35" s="885"/>
      <c r="Z35" s="885"/>
      <c r="AA35" s="885"/>
      <c r="AB35" s="603"/>
      <c r="AC35" s="796"/>
      <c r="AD35" s="884"/>
      <c r="AE35" s="897" t="s">
        <v>139</v>
      </c>
      <c r="AF35" s="898"/>
      <c r="AG35" s="884"/>
      <c r="AH35" s="885"/>
      <c r="AI35" s="885"/>
      <c r="AJ35" s="885"/>
      <c r="AK35" s="886"/>
      <c r="AL35" s="795"/>
      <c r="AM35" s="884"/>
      <c r="AN35" s="886"/>
      <c r="AO35" s="795"/>
      <c r="AP35" s="795"/>
      <c r="AQ35" s="795"/>
    </row>
    <row r="36" spans="1:43" ht="63.75" hidden="1" customHeight="1">
      <c r="A36" s="884"/>
      <c r="B36" s="885"/>
      <c r="C36" s="885"/>
      <c r="D36" s="886"/>
      <c r="E36" s="884"/>
      <c r="F36" s="885"/>
      <c r="G36" s="885"/>
      <c r="H36" s="885"/>
      <c r="I36" s="885"/>
      <c r="J36" s="885"/>
      <c r="K36" s="885"/>
      <c r="L36" s="885"/>
      <c r="M36" s="885"/>
      <c r="N36" s="885"/>
      <c r="O36" s="887" t="s">
        <v>29</v>
      </c>
      <c r="P36" s="888" t="s">
        <v>30</v>
      </c>
      <c r="Q36" s="889">
        <f>IF(P36="CONFIABLE",15,IF(P36="NO CONFIABLE",0,"0"))</f>
        <v>15</v>
      </c>
      <c r="R36" s="890"/>
      <c r="S36" s="885"/>
      <c r="T36" s="885"/>
      <c r="U36" s="885"/>
      <c r="V36" s="602"/>
      <c r="W36" s="885"/>
      <c r="X36" s="602"/>
      <c r="Y36" s="885"/>
      <c r="Z36" s="885"/>
      <c r="AA36" s="885"/>
      <c r="AB36" s="603"/>
      <c r="AC36" s="796"/>
      <c r="AD36" s="884"/>
      <c r="AE36" s="899"/>
      <c r="AF36" s="898"/>
      <c r="AG36" s="884"/>
      <c r="AH36" s="885"/>
      <c r="AI36" s="885"/>
      <c r="AJ36" s="885"/>
      <c r="AK36" s="886"/>
      <c r="AL36" s="795"/>
      <c r="AM36" s="884"/>
      <c r="AN36" s="886"/>
      <c r="AO36" s="795"/>
      <c r="AP36" s="795"/>
      <c r="AQ36" s="795"/>
    </row>
    <row r="37" spans="1:43" ht="63.75" hidden="1" customHeight="1">
      <c r="A37" s="884"/>
      <c r="B37" s="885"/>
      <c r="C37" s="885"/>
      <c r="D37" s="886"/>
      <c r="E37" s="884"/>
      <c r="F37" s="885"/>
      <c r="G37" s="885"/>
      <c r="H37" s="885"/>
      <c r="I37" s="885"/>
      <c r="J37" s="885"/>
      <c r="K37" s="885"/>
      <c r="L37" s="885"/>
      <c r="M37" s="885"/>
      <c r="N37" s="885"/>
      <c r="O37" s="887" t="s">
        <v>34</v>
      </c>
      <c r="P37" s="888" t="s">
        <v>35</v>
      </c>
      <c r="Q37" s="889">
        <f>IF(P37="SE INVESTIGAN Y SE RESUELVEN OPORTUNAMENTE",15,IF(P37="NO SE INVESTIGAN Y SE RESUELVEN OPORTUNAMENTE",0,"0"))</f>
        <v>15</v>
      </c>
      <c r="R37" s="890"/>
      <c r="S37" s="885"/>
      <c r="T37" s="885"/>
      <c r="U37" s="885"/>
      <c r="V37" s="602"/>
      <c r="W37" s="885"/>
      <c r="X37" s="602"/>
      <c r="Y37" s="885"/>
      <c r="Z37" s="885"/>
      <c r="AA37" s="885"/>
      <c r="AB37" s="603"/>
      <c r="AC37" s="796"/>
      <c r="AD37" s="884"/>
      <c r="AE37" s="919"/>
      <c r="AF37" s="880"/>
      <c r="AG37" s="884"/>
      <c r="AH37" s="885"/>
      <c r="AI37" s="885"/>
      <c r="AJ37" s="885"/>
      <c r="AK37" s="886"/>
      <c r="AL37" s="795"/>
      <c r="AM37" s="884"/>
      <c r="AN37" s="886"/>
      <c r="AO37" s="795"/>
      <c r="AP37" s="795"/>
      <c r="AQ37" s="795"/>
    </row>
    <row r="38" spans="1:43" ht="63.75" hidden="1" customHeight="1">
      <c r="A38" s="884"/>
      <c r="B38" s="900"/>
      <c r="C38" s="900"/>
      <c r="D38" s="901"/>
      <c r="E38" s="884"/>
      <c r="F38" s="885"/>
      <c r="G38" s="885"/>
      <c r="H38" s="885"/>
      <c r="I38" s="891"/>
      <c r="J38" s="891"/>
      <c r="K38" s="891"/>
      <c r="L38" s="891"/>
      <c r="M38" s="891"/>
      <c r="N38" s="891"/>
      <c r="O38" s="902" t="s">
        <v>38</v>
      </c>
      <c r="P38" s="903" t="s">
        <v>142</v>
      </c>
      <c r="Q38" s="904">
        <f>IF(P38="COMPLETA",10,IF(P38="INCOMPLETA",5,IF(P38="NO EXISTE",0,"0")))</f>
        <v>10</v>
      </c>
      <c r="R38" s="905"/>
      <c r="S38" s="900"/>
      <c r="T38" s="900"/>
      <c r="U38" s="900"/>
      <c r="V38" s="602"/>
      <c r="W38" s="885"/>
      <c r="X38" s="602"/>
      <c r="Y38" s="885"/>
      <c r="Z38" s="885"/>
      <c r="AA38" s="885"/>
      <c r="AB38" s="603"/>
      <c r="AC38" s="796"/>
      <c r="AD38" s="906"/>
      <c r="AE38" s="901"/>
      <c r="AF38" s="880"/>
      <c r="AG38" s="906"/>
      <c r="AH38" s="900"/>
      <c r="AI38" s="900"/>
      <c r="AJ38" s="900"/>
      <c r="AK38" s="901"/>
      <c r="AL38" s="795"/>
      <c r="AM38" s="906"/>
      <c r="AN38" s="899"/>
      <c r="AO38" s="795"/>
      <c r="AP38" s="795"/>
      <c r="AQ38" s="795"/>
    </row>
    <row r="39" spans="1:43" ht="63.75" hidden="1" customHeight="1">
      <c r="A39" s="884"/>
      <c r="B39" s="920"/>
      <c r="C39" s="921"/>
      <c r="D39" s="922"/>
      <c r="E39" s="884"/>
      <c r="F39" s="885"/>
      <c r="G39" s="885"/>
      <c r="H39" s="885"/>
      <c r="I39" s="921"/>
      <c r="J39" s="920"/>
      <c r="K39" s="920"/>
      <c r="L39" s="920"/>
      <c r="M39" s="920"/>
      <c r="N39" s="920"/>
      <c r="O39" s="870" t="s">
        <v>3</v>
      </c>
      <c r="P39" s="871" t="s">
        <v>4</v>
      </c>
      <c r="Q39" s="872">
        <f>IF(P39="ASIGNADO",15,IF(P39="NO ASIGNADO",0,"0"))</f>
        <v>15</v>
      </c>
      <c r="R39" s="911">
        <f>SUM(Q39:Q45)</f>
        <v>100</v>
      </c>
      <c r="S39" s="912" t="s">
        <v>131</v>
      </c>
      <c r="T39" s="875">
        <f>IF(T42="DÉBIL",0,IF(T42="MODERADO",50,IF(T42="FUERTE",100,"")))</f>
        <v>100</v>
      </c>
      <c r="U39" s="876" t="str">
        <f>IF(AND(R42="FUERTE",S39="FUERTE (SIEMPRE SE EJECUTA)"),"NO","SÍ")</f>
        <v>NO</v>
      </c>
      <c r="V39" s="602"/>
      <c r="W39" s="885"/>
      <c r="X39" s="602"/>
      <c r="Y39" s="885"/>
      <c r="Z39" s="885"/>
      <c r="AA39" s="885"/>
      <c r="AB39" s="603"/>
      <c r="AC39" s="796"/>
      <c r="AD39" s="924"/>
      <c r="AE39" s="925"/>
      <c r="AF39" s="880"/>
      <c r="AG39" s="915"/>
      <c r="AH39" s="785"/>
      <c r="AI39" s="785"/>
      <c r="AJ39" s="785"/>
      <c r="AK39" s="916"/>
      <c r="AL39" s="795"/>
      <c r="AM39" s="917"/>
      <c r="AN39" s="883"/>
      <c r="AO39" s="795"/>
      <c r="AP39" s="795"/>
      <c r="AQ39" s="795"/>
    </row>
    <row r="40" spans="1:43" ht="63.75" hidden="1" customHeight="1">
      <c r="A40" s="884"/>
      <c r="B40" s="885"/>
      <c r="C40" s="885"/>
      <c r="D40" s="886"/>
      <c r="E40" s="884"/>
      <c r="F40" s="885"/>
      <c r="G40" s="885"/>
      <c r="H40" s="885"/>
      <c r="I40" s="885"/>
      <c r="J40" s="885"/>
      <c r="K40" s="885"/>
      <c r="L40" s="885"/>
      <c r="M40" s="885"/>
      <c r="N40" s="885"/>
      <c r="O40" s="887" t="s">
        <v>9</v>
      </c>
      <c r="P40" s="888" t="s">
        <v>141</v>
      </c>
      <c r="Q40" s="889">
        <f>IF(P40="ADECUADO",15,IF(P40="INADECUADO",0,"0"))</f>
        <v>15</v>
      </c>
      <c r="R40" s="890"/>
      <c r="S40" s="885"/>
      <c r="T40" s="885"/>
      <c r="U40" s="885"/>
      <c r="V40" s="602"/>
      <c r="W40" s="885"/>
      <c r="X40" s="602"/>
      <c r="Y40" s="885"/>
      <c r="Z40" s="885"/>
      <c r="AA40" s="885"/>
      <c r="AB40" s="603"/>
      <c r="AC40" s="796"/>
      <c r="AD40" s="884"/>
      <c r="AE40" s="886"/>
      <c r="AF40" s="880"/>
      <c r="AG40" s="884"/>
      <c r="AH40" s="885"/>
      <c r="AI40" s="885"/>
      <c r="AJ40" s="885"/>
      <c r="AK40" s="886"/>
      <c r="AL40" s="795"/>
      <c r="AM40" s="884"/>
      <c r="AN40" s="886"/>
      <c r="AO40" s="795"/>
      <c r="AP40" s="795"/>
      <c r="AQ40" s="795"/>
    </row>
    <row r="41" spans="1:43" ht="63.75" hidden="1" customHeight="1">
      <c r="A41" s="884"/>
      <c r="B41" s="885"/>
      <c r="C41" s="885"/>
      <c r="D41" s="886"/>
      <c r="E41" s="884"/>
      <c r="F41" s="885"/>
      <c r="G41" s="885"/>
      <c r="H41" s="885"/>
      <c r="I41" s="885"/>
      <c r="J41" s="885"/>
      <c r="K41" s="885"/>
      <c r="L41" s="885"/>
      <c r="M41" s="885"/>
      <c r="N41" s="885"/>
      <c r="O41" s="892" t="s">
        <v>16</v>
      </c>
      <c r="P41" s="888" t="s">
        <v>17</v>
      </c>
      <c r="Q41" s="889">
        <f>IF(P41="OPORTUNA",15,IF(P41="INOPORTUNA",0,"0"))</f>
        <v>15</v>
      </c>
      <c r="R41" s="918"/>
      <c r="S41" s="885"/>
      <c r="T41" s="891"/>
      <c r="U41" s="885"/>
      <c r="V41" s="602"/>
      <c r="W41" s="885"/>
      <c r="X41" s="602"/>
      <c r="Y41" s="885"/>
      <c r="Z41" s="885"/>
      <c r="AA41" s="885"/>
      <c r="AB41" s="603"/>
      <c r="AC41" s="796"/>
      <c r="AD41" s="884"/>
      <c r="AE41" s="899"/>
      <c r="AF41" s="880"/>
      <c r="AG41" s="884"/>
      <c r="AH41" s="885"/>
      <c r="AI41" s="885"/>
      <c r="AJ41" s="885"/>
      <c r="AK41" s="886"/>
      <c r="AL41" s="795"/>
      <c r="AM41" s="884"/>
      <c r="AN41" s="886"/>
      <c r="AO41" s="795"/>
      <c r="AP41" s="795"/>
      <c r="AQ41" s="795"/>
    </row>
    <row r="42" spans="1:43" ht="63.75" hidden="1" customHeight="1">
      <c r="A42" s="884"/>
      <c r="B42" s="885"/>
      <c r="C42" s="885"/>
      <c r="D42" s="886"/>
      <c r="E42" s="884"/>
      <c r="F42" s="885"/>
      <c r="G42" s="885"/>
      <c r="H42" s="885"/>
      <c r="I42" s="885"/>
      <c r="J42" s="885"/>
      <c r="K42" s="885"/>
      <c r="L42" s="885"/>
      <c r="M42" s="885"/>
      <c r="N42" s="885"/>
      <c r="O42" s="887" t="s">
        <v>23</v>
      </c>
      <c r="P42" s="888" t="s">
        <v>24</v>
      </c>
      <c r="Q42" s="889">
        <f>IF(P42="PREVENIR",15,IF(P42="DETECTAR",10,IF(P42="NO ES UN CONTROL",0,"0")))</f>
        <v>15</v>
      </c>
      <c r="R42" s="894" t="str">
        <f>IF(R39&lt;86,"DÉBIL",IF(R39&lt;96,"MODERADO",IF(R39&lt;101,"FUERTE","")))</f>
        <v>FUERTE</v>
      </c>
      <c r="S42" s="885"/>
      <c r="T42" s="895" t="str">
        <f>IF(AND(R42="FUERTE",S39="FUERTE (SIEMPRE SE EJECUTA)"),"FUERTE",IF(OR(R42="DÉBIL",S39="DÉBIL (NO SE EJECUTA)"),"DÉBIL",IF(OR(R42="MODERADO",S39="MODERADO (ALGUNAS VECES)"),"MODERADO")))</f>
        <v>FUERTE</v>
      </c>
      <c r="U42" s="885"/>
      <c r="V42" s="602"/>
      <c r="W42" s="885"/>
      <c r="X42" s="602"/>
      <c r="Y42" s="885"/>
      <c r="Z42" s="885"/>
      <c r="AA42" s="885"/>
      <c r="AB42" s="603"/>
      <c r="AC42" s="796"/>
      <c r="AD42" s="884"/>
      <c r="AE42" s="897" t="s">
        <v>139</v>
      </c>
      <c r="AF42" s="898"/>
      <c r="AG42" s="884"/>
      <c r="AH42" s="885"/>
      <c r="AI42" s="885"/>
      <c r="AJ42" s="885"/>
      <c r="AK42" s="886"/>
      <c r="AL42" s="795"/>
      <c r="AM42" s="884"/>
      <c r="AN42" s="886"/>
      <c r="AO42" s="795"/>
      <c r="AP42" s="795"/>
      <c r="AQ42" s="795"/>
    </row>
    <row r="43" spans="1:43" ht="63.75" hidden="1" customHeight="1">
      <c r="A43" s="884"/>
      <c r="B43" s="885"/>
      <c r="C43" s="885"/>
      <c r="D43" s="886"/>
      <c r="E43" s="884"/>
      <c r="F43" s="885"/>
      <c r="G43" s="885"/>
      <c r="H43" s="885"/>
      <c r="I43" s="885"/>
      <c r="J43" s="885"/>
      <c r="K43" s="885"/>
      <c r="L43" s="885"/>
      <c r="M43" s="885"/>
      <c r="N43" s="885"/>
      <c r="O43" s="887" t="s">
        <v>29</v>
      </c>
      <c r="P43" s="888" t="s">
        <v>30</v>
      </c>
      <c r="Q43" s="889">
        <f>IF(P43="CONFIABLE",15,IF(P43="NO CONFIABLE",0,"0"))</f>
        <v>15</v>
      </c>
      <c r="R43" s="890"/>
      <c r="S43" s="885"/>
      <c r="T43" s="885"/>
      <c r="U43" s="885"/>
      <c r="V43" s="602"/>
      <c r="W43" s="885"/>
      <c r="X43" s="602"/>
      <c r="Y43" s="885"/>
      <c r="Z43" s="885"/>
      <c r="AA43" s="885"/>
      <c r="AB43" s="603"/>
      <c r="AC43" s="796"/>
      <c r="AD43" s="884"/>
      <c r="AE43" s="899"/>
      <c r="AF43" s="898"/>
      <c r="AG43" s="884"/>
      <c r="AH43" s="885"/>
      <c r="AI43" s="885"/>
      <c r="AJ43" s="885"/>
      <c r="AK43" s="886"/>
      <c r="AL43" s="795"/>
      <c r="AM43" s="884"/>
      <c r="AN43" s="886"/>
      <c r="AO43" s="795"/>
      <c r="AP43" s="795"/>
      <c r="AQ43" s="795"/>
    </row>
    <row r="44" spans="1:43" ht="63.75" hidden="1" customHeight="1">
      <c r="A44" s="884"/>
      <c r="B44" s="885"/>
      <c r="C44" s="885"/>
      <c r="D44" s="886"/>
      <c r="E44" s="884"/>
      <c r="F44" s="885"/>
      <c r="G44" s="885"/>
      <c r="H44" s="885"/>
      <c r="I44" s="885"/>
      <c r="J44" s="885"/>
      <c r="K44" s="885"/>
      <c r="L44" s="885"/>
      <c r="M44" s="885"/>
      <c r="N44" s="885"/>
      <c r="O44" s="887" t="s">
        <v>34</v>
      </c>
      <c r="P44" s="888" t="s">
        <v>35</v>
      </c>
      <c r="Q44" s="889">
        <f>IF(P44="SE INVESTIGAN Y SE RESUELVEN OPORTUNAMENTE",15,IF(P44="NO SE INVESTIGAN Y SE RESUELVEN OPORTUNAMENTE",0,"0"))</f>
        <v>15</v>
      </c>
      <c r="R44" s="890"/>
      <c r="S44" s="885"/>
      <c r="T44" s="885"/>
      <c r="U44" s="885"/>
      <c r="V44" s="602"/>
      <c r="W44" s="885"/>
      <c r="X44" s="602"/>
      <c r="Y44" s="885"/>
      <c r="Z44" s="885"/>
      <c r="AA44" s="885"/>
      <c r="AB44" s="603"/>
      <c r="AC44" s="796"/>
      <c r="AD44" s="884"/>
      <c r="AE44" s="919"/>
      <c r="AF44" s="880"/>
      <c r="AG44" s="884"/>
      <c r="AH44" s="885"/>
      <c r="AI44" s="885"/>
      <c r="AJ44" s="885"/>
      <c r="AK44" s="886"/>
      <c r="AL44" s="795"/>
      <c r="AM44" s="884"/>
      <c r="AN44" s="886"/>
      <c r="AO44" s="795"/>
      <c r="AP44" s="795"/>
      <c r="AQ44" s="795"/>
    </row>
    <row r="45" spans="1:43" ht="63.75" hidden="1" customHeight="1">
      <c r="A45" s="884"/>
      <c r="B45" s="900"/>
      <c r="C45" s="900"/>
      <c r="D45" s="901"/>
      <c r="E45" s="884"/>
      <c r="F45" s="885"/>
      <c r="G45" s="885"/>
      <c r="H45" s="885"/>
      <c r="I45" s="891"/>
      <c r="J45" s="891"/>
      <c r="K45" s="891"/>
      <c r="L45" s="891"/>
      <c r="M45" s="891"/>
      <c r="N45" s="891"/>
      <c r="O45" s="902" t="s">
        <v>38</v>
      </c>
      <c r="P45" s="903" t="s">
        <v>142</v>
      </c>
      <c r="Q45" s="904">
        <f>IF(P45="COMPLETA",10,IF(P45="INCOMPLETA",5,IF(P45="NO EXISTE",0,"0")))</f>
        <v>10</v>
      </c>
      <c r="R45" s="905"/>
      <c r="S45" s="900"/>
      <c r="T45" s="900"/>
      <c r="U45" s="900"/>
      <c r="V45" s="602"/>
      <c r="W45" s="885"/>
      <c r="X45" s="602"/>
      <c r="Y45" s="885"/>
      <c r="Z45" s="885"/>
      <c r="AA45" s="885"/>
      <c r="AB45" s="603"/>
      <c r="AC45" s="796"/>
      <c r="AD45" s="906"/>
      <c r="AE45" s="901"/>
      <c r="AF45" s="880"/>
      <c r="AG45" s="906"/>
      <c r="AH45" s="900"/>
      <c r="AI45" s="900"/>
      <c r="AJ45" s="900"/>
      <c r="AK45" s="901"/>
      <c r="AL45" s="795"/>
      <c r="AM45" s="906"/>
      <c r="AN45" s="899"/>
      <c r="AO45" s="795"/>
      <c r="AP45" s="795"/>
      <c r="AQ45" s="795"/>
    </row>
    <row r="46" spans="1:43" ht="63.75" hidden="1" customHeight="1">
      <c r="A46" s="884"/>
      <c r="B46" s="920"/>
      <c r="C46" s="921"/>
      <c r="D46" s="922"/>
      <c r="E46" s="884"/>
      <c r="F46" s="885"/>
      <c r="G46" s="885"/>
      <c r="H46" s="885"/>
      <c r="I46" s="921"/>
      <c r="J46" s="920"/>
      <c r="K46" s="920"/>
      <c r="L46" s="926"/>
      <c r="M46" s="926"/>
      <c r="N46" s="920"/>
      <c r="O46" s="870" t="s">
        <v>3</v>
      </c>
      <c r="P46" s="871" t="s">
        <v>4</v>
      </c>
      <c r="Q46" s="872">
        <f>IF(P46="ASIGNADO",15,IF(P46="NO ASIGNADO",0,"0"))</f>
        <v>15</v>
      </c>
      <c r="R46" s="911">
        <f>SUM(Q46:Q52)</f>
        <v>100</v>
      </c>
      <c r="S46" s="912" t="s">
        <v>131</v>
      </c>
      <c r="T46" s="875">
        <f>IF(T49="DÉBIL",0,IF(T49="MODERADO",50,IF(T49="FUERTE",100,"")))</f>
        <v>100</v>
      </c>
      <c r="U46" s="876" t="str">
        <f>IF(AND(R49="FUERTE",S46="FUERTE (SIEMPRE SE EJECUTA)"),"NO","SÍ")</f>
        <v>NO</v>
      </c>
      <c r="V46" s="602"/>
      <c r="W46" s="885"/>
      <c r="X46" s="602"/>
      <c r="Y46" s="885"/>
      <c r="Z46" s="885"/>
      <c r="AA46" s="885"/>
      <c r="AB46" s="603"/>
      <c r="AC46" s="796"/>
      <c r="AD46" s="924"/>
      <c r="AE46" s="925"/>
      <c r="AF46" s="880"/>
      <c r="AG46" s="915"/>
      <c r="AH46" s="785"/>
      <c r="AI46" s="785"/>
      <c r="AJ46" s="785"/>
      <c r="AK46" s="916"/>
      <c r="AL46" s="795"/>
      <c r="AM46" s="927"/>
      <c r="AN46" s="883"/>
      <c r="AO46" s="795"/>
      <c r="AP46" s="795"/>
      <c r="AQ46" s="795"/>
    </row>
    <row r="47" spans="1:43" ht="63.75" hidden="1" customHeight="1">
      <c r="A47" s="884"/>
      <c r="B47" s="885"/>
      <c r="C47" s="885"/>
      <c r="D47" s="886"/>
      <c r="E47" s="884"/>
      <c r="F47" s="885"/>
      <c r="G47" s="885"/>
      <c r="H47" s="885"/>
      <c r="I47" s="885"/>
      <c r="J47" s="885"/>
      <c r="K47" s="885"/>
      <c r="L47" s="928"/>
      <c r="M47" s="928"/>
      <c r="N47" s="885"/>
      <c r="O47" s="887" t="s">
        <v>9</v>
      </c>
      <c r="P47" s="888" t="s">
        <v>141</v>
      </c>
      <c r="Q47" s="889">
        <f>IF(P47="ADECUADO",15,IF(P47="INADECUADO",0,"0"))</f>
        <v>15</v>
      </c>
      <c r="R47" s="890"/>
      <c r="S47" s="885"/>
      <c r="T47" s="885"/>
      <c r="U47" s="885"/>
      <c r="V47" s="602"/>
      <c r="W47" s="885"/>
      <c r="X47" s="602"/>
      <c r="Y47" s="885"/>
      <c r="Z47" s="885"/>
      <c r="AA47" s="885"/>
      <c r="AB47" s="603"/>
      <c r="AC47" s="796"/>
      <c r="AD47" s="884"/>
      <c r="AE47" s="886"/>
      <c r="AF47" s="880"/>
      <c r="AG47" s="884"/>
      <c r="AH47" s="885"/>
      <c r="AI47" s="885"/>
      <c r="AJ47" s="885"/>
      <c r="AK47" s="886"/>
      <c r="AL47" s="795"/>
      <c r="AM47" s="929"/>
      <c r="AN47" s="886"/>
      <c r="AO47" s="795"/>
      <c r="AP47" s="795"/>
      <c r="AQ47" s="795"/>
    </row>
    <row r="48" spans="1:43" ht="63.75" hidden="1" customHeight="1">
      <c r="A48" s="884"/>
      <c r="B48" s="885"/>
      <c r="C48" s="885"/>
      <c r="D48" s="886"/>
      <c r="E48" s="884"/>
      <c r="F48" s="885"/>
      <c r="G48" s="885"/>
      <c r="H48" s="885"/>
      <c r="I48" s="885"/>
      <c r="J48" s="885"/>
      <c r="K48" s="885"/>
      <c r="L48" s="928"/>
      <c r="M48" s="928"/>
      <c r="N48" s="885"/>
      <c r="O48" s="892" t="s">
        <v>16</v>
      </c>
      <c r="P48" s="888" t="s">
        <v>17</v>
      </c>
      <c r="Q48" s="889">
        <f>IF(P48="OPORTUNA",15,IF(P48="INOPORTUNA",0,"0"))</f>
        <v>15</v>
      </c>
      <c r="R48" s="918"/>
      <c r="S48" s="885"/>
      <c r="T48" s="891"/>
      <c r="U48" s="885"/>
      <c r="V48" s="602"/>
      <c r="W48" s="885"/>
      <c r="X48" s="602"/>
      <c r="Y48" s="885"/>
      <c r="Z48" s="885"/>
      <c r="AA48" s="885"/>
      <c r="AB48" s="603"/>
      <c r="AC48" s="796"/>
      <c r="AD48" s="884"/>
      <c r="AE48" s="899"/>
      <c r="AF48" s="880"/>
      <c r="AG48" s="884"/>
      <c r="AH48" s="885"/>
      <c r="AI48" s="885"/>
      <c r="AJ48" s="885"/>
      <c r="AK48" s="886"/>
      <c r="AL48" s="795"/>
      <c r="AM48" s="929"/>
      <c r="AN48" s="886"/>
      <c r="AO48" s="795"/>
      <c r="AP48" s="795"/>
      <c r="AQ48" s="795"/>
    </row>
    <row r="49" spans="1:43" ht="63.75" hidden="1" customHeight="1">
      <c r="A49" s="884"/>
      <c r="B49" s="885"/>
      <c r="C49" s="885"/>
      <c r="D49" s="886"/>
      <c r="E49" s="884"/>
      <c r="F49" s="885"/>
      <c r="G49" s="885"/>
      <c r="H49" s="885"/>
      <c r="I49" s="885"/>
      <c r="J49" s="885"/>
      <c r="K49" s="885"/>
      <c r="L49" s="928"/>
      <c r="M49" s="928"/>
      <c r="N49" s="885"/>
      <c r="O49" s="887" t="s">
        <v>23</v>
      </c>
      <c r="P49" s="888" t="s">
        <v>24</v>
      </c>
      <c r="Q49" s="889">
        <f>IF(P49="PREVENIR",15,IF(P49="DETECTAR",10,IF(P49="NO ES UN CONTROL",0,"0")))</f>
        <v>15</v>
      </c>
      <c r="R49" s="894" t="str">
        <f>IF(R46&lt;86,"DÉBIL",IF(R46&lt;96,"MODERADO",IF(R46&lt;101,"FUERTE","")))</f>
        <v>FUERTE</v>
      </c>
      <c r="S49" s="885"/>
      <c r="T49" s="895" t="str">
        <f>IF(AND(R49="FUERTE",S46="FUERTE (SIEMPRE SE EJECUTA)"),"FUERTE",IF(OR(R49="DÉBIL",S46="DÉBIL (NO SE EJECUTA)"),"DÉBIL",IF(OR(R49="MODERADO",S46="MODERADO (ALGUNAS VECES)"),"MODERADO")))</f>
        <v>FUERTE</v>
      </c>
      <c r="U49" s="885"/>
      <c r="V49" s="602"/>
      <c r="W49" s="885"/>
      <c r="X49" s="602"/>
      <c r="Y49" s="885"/>
      <c r="Z49" s="885"/>
      <c r="AA49" s="885"/>
      <c r="AB49" s="603"/>
      <c r="AC49" s="796"/>
      <c r="AD49" s="884"/>
      <c r="AE49" s="897" t="s">
        <v>139</v>
      </c>
      <c r="AF49" s="898"/>
      <c r="AG49" s="884"/>
      <c r="AH49" s="885"/>
      <c r="AI49" s="885"/>
      <c r="AJ49" s="885"/>
      <c r="AK49" s="886"/>
      <c r="AL49" s="795"/>
      <c r="AM49" s="929"/>
      <c r="AN49" s="886"/>
      <c r="AO49" s="795"/>
      <c r="AP49" s="795"/>
      <c r="AQ49" s="795"/>
    </row>
    <row r="50" spans="1:43" ht="63.75" hidden="1" customHeight="1">
      <c r="A50" s="884"/>
      <c r="B50" s="885"/>
      <c r="C50" s="885"/>
      <c r="D50" s="886"/>
      <c r="E50" s="884"/>
      <c r="F50" s="885"/>
      <c r="G50" s="885"/>
      <c r="H50" s="885"/>
      <c r="I50" s="885"/>
      <c r="J50" s="885"/>
      <c r="K50" s="885"/>
      <c r="L50" s="928"/>
      <c r="M50" s="928"/>
      <c r="N50" s="885"/>
      <c r="O50" s="887" t="s">
        <v>29</v>
      </c>
      <c r="P50" s="888" t="s">
        <v>30</v>
      </c>
      <c r="Q50" s="889">
        <f>IF(P50="CONFIABLE",15,IF(P50="NO CONFIABLE",0,"0"))</f>
        <v>15</v>
      </c>
      <c r="R50" s="890"/>
      <c r="S50" s="885"/>
      <c r="T50" s="885"/>
      <c r="U50" s="885"/>
      <c r="V50" s="602"/>
      <c r="W50" s="885"/>
      <c r="X50" s="602"/>
      <c r="Y50" s="885"/>
      <c r="Z50" s="885"/>
      <c r="AA50" s="885"/>
      <c r="AB50" s="603"/>
      <c r="AC50" s="796"/>
      <c r="AD50" s="884"/>
      <c r="AE50" s="899"/>
      <c r="AF50" s="898"/>
      <c r="AG50" s="884"/>
      <c r="AH50" s="885"/>
      <c r="AI50" s="885"/>
      <c r="AJ50" s="885"/>
      <c r="AK50" s="886"/>
      <c r="AL50" s="795"/>
      <c r="AM50" s="929"/>
      <c r="AN50" s="886"/>
      <c r="AO50" s="795"/>
      <c r="AP50" s="795"/>
      <c r="AQ50" s="795"/>
    </row>
    <row r="51" spans="1:43" ht="63.75" hidden="1" customHeight="1">
      <c r="A51" s="884"/>
      <c r="B51" s="885"/>
      <c r="C51" s="885"/>
      <c r="D51" s="886"/>
      <c r="E51" s="884"/>
      <c r="F51" s="885"/>
      <c r="G51" s="885"/>
      <c r="H51" s="885"/>
      <c r="I51" s="885"/>
      <c r="J51" s="885"/>
      <c r="K51" s="885"/>
      <c r="L51" s="928"/>
      <c r="M51" s="928"/>
      <c r="N51" s="885"/>
      <c r="O51" s="887" t="s">
        <v>34</v>
      </c>
      <c r="P51" s="888" t="s">
        <v>35</v>
      </c>
      <c r="Q51" s="889">
        <f>IF(P51="SE INVESTIGAN Y SE RESUELVEN OPORTUNAMENTE",15,IF(P51="NO SE INVESTIGAN Y SE RESUELVEN OPORTUNAMENTE",0,"0"))</f>
        <v>15</v>
      </c>
      <c r="R51" s="890"/>
      <c r="S51" s="885"/>
      <c r="T51" s="885"/>
      <c r="U51" s="885"/>
      <c r="V51" s="602"/>
      <c r="W51" s="885"/>
      <c r="X51" s="602"/>
      <c r="Y51" s="885"/>
      <c r="Z51" s="885"/>
      <c r="AA51" s="885"/>
      <c r="AB51" s="603"/>
      <c r="AC51" s="796"/>
      <c r="AD51" s="884"/>
      <c r="AE51" s="919"/>
      <c r="AF51" s="880"/>
      <c r="AG51" s="884"/>
      <c r="AH51" s="885"/>
      <c r="AI51" s="885"/>
      <c r="AJ51" s="885"/>
      <c r="AK51" s="886"/>
      <c r="AL51" s="795"/>
      <c r="AM51" s="929"/>
      <c r="AN51" s="886"/>
      <c r="AO51" s="795"/>
      <c r="AP51" s="795"/>
      <c r="AQ51" s="795"/>
    </row>
    <row r="52" spans="1:43" ht="63.75" hidden="1" customHeight="1">
      <c r="A52" s="884"/>
      <c r="B52" s="900"/>
      <c r="C52" s="900"/>
      <c r="D52" s="901"/>
      <c r="E52" s="884"/>
      <c r="F52" s="885"/>
      <c r="G52" s="885"/>
      <c r="H52" s="885"/>
      <c r="I52" s="891"/>
      <c r="J52" s="891"/>
      <c r="K52" s="891"/>
      <c r="L52" s="930"/>
      <c r="M52" s="930"/>
      <c r="N52" s="891"/>
      <c r="O52" s="902" t="s">
        <v>38</v>
      </c>
      <c r="P52" s="903" t="s">
        <v>39</v>
      </c>
      <c r="Q52" s="904">
        <f>IF(P52="COMPLETA",10,IF(P52="INCOMPLETA",5,IF(P52="NO EXISTE",0,"0")))</f>
        <v>10</v>
      </c>
      <c r="R52" s="905"/>
      <c r="S52" s="900"/>
      <c r="T52" s="900"/>
      <c r="U52" s="900"/>
      <c r="V52" s="602"/>
      <c r="W52" s="885"/>
      <c r="X52" s="602"/>
      <c r="Y52" s="885"/>
      <c r="Z52" s="885"/>
      <c r="AA52" s="885"/>
      <c r="AB52" s="603"/>
      <c r="AC52" s="796"/>
      <c r="AD52" s="906"/>
      <c r="AE52" s="901"/>
      <c r="AF52" s="880"/>
      <c r="AG52" s="906"/>
      <c r="AH52" s="900"/>
      <c r="AI52" s="900"/>
      <c r="AJ52" s="900"/>
      <c r="AK52" s="901"/>
      <c r="AL52" s="795"/>
      <c r="AM52" s="931"/>
      <c r="AN52" s="899"/>
      <c r="AO52" s="795"/>
      <c r="AP52" s="795"/>
      <c r="AQ52" s="795"/>
    </row>
    <row r="53" spans="1:43" ht="63.75" hidden="1" customHeight="1">
      <c r="A53" s="884"/>
      <c r="B53" s="920"/>
      <c r="C53" s="921"/>
      <c r="D53" s="922"/>
      <c r="E53" s="884"/>
      <c r="F53" s="885"/>
      <c r="G53" s="885"/>
      <c r="H53" s="885"/>
      <c r="I53" s="921"/>
      <c r="J53" s="920"/>
      <c r="K53" s="920"/>
      <c r="L53" s="920"/>
      <c r="M53" s="920"/>
      <c r="N53" s="920"/>
      <c r="O53" s="870" t="s">
        <v>3</v>
      </c>
      <c r="P53" s="871" t="s">
        <v>4</v>
      </c>
      <c r="Q53" s="872">
        <f>IF(P53="ASIGNADO",15,IF(P53="NO ASIGNADO",0,"0"))</f>
        <v>15</v>
      </c>
      <c r="R53" s="911">
        <f>SUM(Q53:Q59)</f>
        <v>100</v>
      </c>
      <c r="S53" s="912" t="s">
        <v>131</v>
      </c>
      <c r="T53" s="875">
        <f>IF(T56="DÉBIL",0,IF(T56="MODERADO",50,IF(T56="FUERTE",100,"")))</f>
        <v>100</v>
      </c>
      <c r="U53" s="876" t="str">
        <f>IF(AND(R56="FUERTE",S53="FUERTE (SIEMPRE SE EJECUTA)"),"NO","SÍ")</f>
        <v>NO</v>
      </c>
      <c r="V53" s="602"/>
      <c r="W53" s="885"/>
      <c r="X53" s="602"/>
      <c r="Y53" s="885"/>
      <c r="Z53" s="885"/>
      <c r="AA53" s="885"/>
      <c r="AB53" s="603"/>
      <c r="AC53" s="796"/>
      <c r="AD53" s="924"/>
      <c r="AE53" s="925"/>
      <c r="AF53" s="880"/>
      <c r="AG53" s="915"/>
      <c r="AH53" s="785"/>
      <c r="AI53" s="785"/>
      <c r="AJ53" s="785"/>
      <c r="AK53" s="916"/>
      <c r="AL53" s="795"/>
      <c r="AM53" s="917"/>
      <c r="AN53" s="883"/>
    </row>
    <row r="54" spans="1:43" ht="63.75" hidden="1" customHeight="1">
      <c r="A54" s="884"/>
      <c r="B54" s="885"/>
      <c r="C54" s="885"/>
      <c r="D54" s="886"/>
      <c r="E54" s="884"/>
      <c r="F54" s="885"/>
      <c r="G54" s="885"/>
      <c r="H54" s="885"/>
      <c r="I54" s="885"/>
      <c r="J54" s="885"/>
      <c r="K54" s="885"/>
      <c r="L54" s="885"/>
      <c r="M54" s="885"/>
      <c r="N54" s="885"/>
      <c r="O54" s="887" t="s">
        <v>9</v>
      </c>
      <c r="P54" s="888" t="s">
        <v>10</v>
      </c>
      <c r="Q54" s="889">
        <f>IF(P54="ADECUADO",15,IF(P54="INADECUADO",0,"0"))</f>
        <v>15</v>
      </c>
      <c r="R54" s="890"/>
      <c r="S54" s="885"/>
      <c r="T54" s="885"/>
      <c r="U54" s="885"/>
      <c r="V54" s="602"/>
      <c r="W54" s="885"/>
      <c r="X54" s="602"/>
      <c r="Y54" s="885"/>
      <c r="Z54" s="885"/>
      <c r="AA54" s="885"/>
      <c r="AB54" s="603"/>
      <c r="AC54" s="796"/>
      <c r="AD54" s="884"/>
      <c r="AE54" s="886"/>
      <c r="AF54" s="880"/>
      <c r="AG54" s="884"/>
      <c r="AH54" s="885"/>
      <c r="AI54" s="885"/>
      <c r="AJ54" s="885"/>
      <c r="AK54" s="886"/>
      <c r="AL54" s="795"/>
      <c r="AM54" s="884"/>
      <c r="AN54" s="886"/>
    </row>
    <row r="55" spans="1:43" ht="63.75" hidden="1" customHeight="1">
      <c r="A55" s="884"/>
      <c r="B55" s="885"/>
      <c r="C55" s="885"/>
      <c r="D55" s="886"/>
      <c r="E55" s="884"/>
      <c r="F55" s="885"/>
      <c r="G55" s="885"/>
      <c r="H55" s="885"/>
      <c r="I55" s="885"/>
      <c r="J55" s="885"/>
      <c r="K55" s="885"/>
      <c r="L55" s="885"/>
      <c r="M55" s="885"/>
      <c r="N55" s="885"/>
      <c r="O55" s="892" t="s">
        <v>16</v>
      </c>
      <c r="P55" s="888" t="s">
        <v>17</v>
      </c>
      <c r="Q55" s="889">
        <f>IF(P55="OPORTUNA",15,IF(P55="INOPORTUNA",0,"0"))</f>
        <v>15</v>
      </c>
      <c r="R55" s="918"/>
      <c r="S55" s="885"/>
      <c r="T55" s="891"/>
      <c r="U55" s="885"/>
      <c r="V55" s="602"/>
      <c r="W55" s="885"/>
      <c r="X55" s="602"/>
      <c r="Y55" s="885"/>
      <c r="Z55" s="885"/>
      <c r="AA55" s="885"/>
      <c r="AB55" s="603"/>
      <c r="AC55" s="796"/>
      <c r="AD55" s="884"/>
      <c r="AE55" s="899"/>
      <c r="AF55" s="880"/>
      <c r="AG55" s="884"/>
      <c r="AH55" s="885"/>
      <c r="AI55" s="885"/>
      <c r="AJ55" s="885"/>
      <c r="AK55" s="886"/>
      <c r="AL55" s="795"/>
      <c r="AM55" s="884"/>
      <c r="AN55" s="886"/>
    </row>
    <row r="56" spans="1:43" ht="63.75" hidden="1" customHeight="1">
      <c r="A56" s="884"/>
      <c r="B56" s="885"/>
      <c r="C56" s="885"/>
      <c r="D56" s="886"/>
      <c r="E56" s="884"/>
      <c r="F56" s="885"/>
      <c r="G56" s="885"/>
      <c r="H56" s="885"/>
      <c r="I56" s="885"/>
      <c r="J56" s="885"/>
      <c r="K56" s="885"/>
      <c r="L56" s="885"/>
      <c r="M56" s="885"/>
      <c r="N56" s="885"/>
      <c r="O56" s="887" t="s">
        <v>23</v>
      </c>
      <c r="P56" s="888" t="s">
        <v>24</v>
      </c>
      <c r="Q56" s="889">
        <f>IF(P56="PREVENIR",15,IF(P56="DETECTAR",10,IF(P56="NO ES UN CONTROL",0,"0")))</f>
        <v>15</v>
      </c>
      <c r="R56" s="894" t="str">
        <f>IF(R53&lt;86,"DÉBIL",IF(R53&lt;96,"MODERADO",IF(R53&lt;101,"FUERTE","")))</f>
        <v>FUERTE</v>
      </c>
      <c r="S56" s="885"/>
      <c r="T56" s="895" t="str">
        <f>IF(AND(R56="FUERTE",S53="FUERTE (SIEMPRE SE EJECUTA)"),"FUERTE",IF(OR(R56="DÉBIL",S53="DÉBIL (NO SE EJECUTA)"),"DÉBIL",IF(OR(R56="MODERADO",S53="MODERADO (ALGUNAS VECES)"),"MODERADO")))</f>
        <v>FUERTE</v>
      </c>
      <c r="U56" s="885"/>
      <c r="V56" s="602"/>
      <c r="W56" s="885"/>
      <c r="X56" s="602"/>
      <c r="Y56" s="885"/>
      <c r="Z56" s="885"/>
      <c r="AA56" s="885"/>
      <c r="AB56" s="603"/>
      <c r="AC56" s="796"/>
      <c r="AD56" s="884"/>
      <c r="AE56" s="897" t="s">
        <v>139</v>
      </c>
      <c r="AF56" s="898"/>
      <c r="AG56" s="884"/>
      <c r="AH56" s="885"/>
      <c r="AI56" s="885"/>
      <c r="AJ56" s="885"/>
      <c r="AK56" s="886"/>
      <c r="AL56" s="795"/>
      <c r="AM56" s="884"/>
      <c r="AN56" s="886"/>
    </row>
    <row r="57" spans="1:43" ht="63.75" hidden="1" customHeight="1">
      <c r="A57" s="884"/>
      <c r="B57" s="885"/>
      <c r="C57" s="885"/>
      <c r="D57" s="886"/>
      <c r="E57" s="884"/>
      <c r="F57" s="885"/>
      <c r="G57" s="885"/>
      <c r="H57" s="885"/>
      <c r="I57" s="885"/>
      <c r="J57" s="885"/>
      <c r="K57" s="885"/>
      <c r="L57" s="885"/>
      <c r="M57" s="885"/>
      <c r="N57" s="885"/>
      <c r="O57" s="887" t="s">
        <v>29</v>
      </c>
      <c r="P57" s="888" t="s">
        <v>30</v>
      </c>
      <c r="Q57" s="889">
        <f>IF(P57="CONFIABLE",15,IF(P57="NO CONFIABLE",0,"0"))</f>
        <v>15</v>
      </c>
      <c r="R57" s="890"/>
      <c r="S57" s="885"/>
      <c r="T57" s="885"/>
      <c r="U57" s="885"/>
      <c r="V57" s="602"/>
      <c r="W57" s="885"/>
      <c r="X57" s="602"/>
      <c r="Y57" s="885"/>
      <c r="Z57" s="885"/>
      <c r="AA57" s="885"/>
      <c r="AB57" s="603"/>
      <c r="AC57" s="796"/>
      <c r="AD57" s="884"/>
      <c r="AE57" s="899"/>
      <c r="AF57" s="898"/>
      <c r="AG57" s="884"/>
      <c r="AH57" s="885"/>
      <c r="AI57" s="885"/>
      <c r="AJ57" s="885"/>
      <c r="AK57" s="886"/>
      <c r="AL57" s="795"/>
      <c r="AM57" s="884"/>
      <c r="AN57" s="886"/>
    </row>
    <row r="58" spans="1:43" ht="63.75" hidden="1" customHeight="1">
      <c r="A58" s="884"/>
      <c r="B58" s="885"/>
      <c r="C58" s="885"/>
      <c r="D58" s="886"/>
      <c r="E58" s="884"/>
      <c r="F58" s="885"/>
      <c r="G58" s="885"/>
      <c r="H58" s="885"/>
      <c r="I58" s="885"/>
      <c r="J58" s="885"/>
      <c r="K58" s="885"/>
      <c r="L58" s="885"/>
      <c r="M58" s="885"/>
      <c r="N58" s="885"/>
      <c r="O58" s="887" t="s">
        <v>34</v>
      </c>
      <c r="P58" s="888" t="s">
        <v>35</v>
      </c>
      <c r="Q58" s="889">
        <f>IF(P58="SE INVESTIGAN Y SE RESUELVEN OPORTUNAMENTE",15,IF(P58="NO SE INVESTIGAN Y SE RESUELVEN OPORTUNAMENTE",0,"0"))</f>
        <v>15</v>
      </c>
      <c r="R58" s="890"/>
      <c r="S58" s="885"/>
      <c r="T58" s="885"/>
      <c r="U58" s="885"/>
      <c r="V58" s="602"/>
      <c r="W58" s="885"/>
      <c r="X58" s="602"/>
      <c r="Y58" s="885"/>
      <c r="Z58" s="885"/>
      <c r="AA58" s="885"/>
      <c r="AB58" s="603"/>
      <c r="AC58" s="796"/>
      <c r="AD58" s="884"/>
      <c r="AE58" s="919"/>
      <c r="AF58" s="880"/>
      <c r="AG58" s="884"/>
      <c r="AH58" s="885"/>
      <c r="AI58" s="885"/>
      <c r="AJ58" s="885"/>
      <c r="AK58" s="886"/>
      <c r="AL58" s="795"/>
      <c r="AM58" s="884"/>
      <c r="AN58" s="886"/>
    </row>
    <row r="59" spans="1:43" ht="63.75" hidden="1" customHeight="1">
      <c r="A59" s="906"/>
      <c r="B59" s="900"/>
      <c r="C59" s="900"/>
      <c r="D59" s="901"/>
      <c r="E59" s="906"/>
      <c r="F59" s="900"/>
      <c r="G59" s="900"/>
      <c r="H59" s="900"/>
      <c r="I59" s="891"/>
      <c r="J59" s="891"/>
      <c r="K59" s="891"/>
      <c r="L59" s="891"/>
      <c r="M59" s="891"/>
      <c r="N59" s="891"/>
      <c r="O59" s="902" t="s">
        <v>38</v>
      </c>
      <c r="P59" s="903" t="s">
        <v>39</v>
      </c>
      <c r="Q59" s="904">
        <f>IF(P59="COMPLETA",10,IF(P59="INCOMPLETA",5,IF(P59="NO EXISTE",0,"0")))</f>
        <v>10</v>
      </c>
      <c r="R59" s="905"/>
      <c r="S59" s="900"/>
      <c r="T59" s="900"/>
      <c r="U59" s="900"/>
      <c r="V59" s="622"/>
      <c r="W59" s="900"/>
      <c r="X59" s="622"/>
      <c r="Y59" s="900"/>
      <c r="Z59" s="900"/>
      <c r="AA59" s="900"/>
      <c r="AB59" s="623"/>
      <c r="AC59" s="798"/>
      <c r="AD59" s="906"/>
      <c r="AE59" s="901"/>
      <c r="AF59" s="880"/>
      <c r="AG59" s="906"/>
      <c r="AH59" s="900"/>
      <c r="AI59" s="900"/>
      <c r="AJ59" s="900"/>
      <c r="AK59" s="886"/>
      <c r="AL59" s="795"/>
      <c r="AM59" s="906"/>
      <c r="AN59" s="899"/>
    </row>
    <row r="60" spans="1:43" ht="130.5" customHeight="1">
      <c r="A60" s="932">
        <v>2</v>
      </c>
      <c r="B60" s="933" t="s">
        <v>413</v>
      </c>
      <c r="C60" s="934" t="s">
        <v>414</v>
      </c>
      <c r="D60" s="935" t="s">
        <v>415</v>
      </c>
      <c r="E60" s="936" t="s">
        <v>6</v>
      </c>
      <c r="F60" s="937" t="s">
        <v>7</v>
      </c>
      <c r="G60" s="938" t="s">
        <v>7</v>
      </c>
      <c r="H60" s="939" t="s">
        <v>7</v>
      </c>
      <c r="I60" s="940" t="s">
        <v>416</v>
      </c>
      <c r="J60" s="940" t="s">
        <v>417</v>
      </c>
      <c r="K60" s="940" t="s">
        <v>418</v>
      </c>
      <c r="L60" s="940" t="s">
        <v>419</v>
      </c>
      <c r="M60" s="940" t="s">
        <v>420</v>
      </c>
      <c r="N60" s="941" t="s">
        <v>421</v>
      </c>
      <c r="O60" s="942" t="s">
        <v>3</v>
      </c>
      <c r="P60" s="943" t="s">
        <v>4</v>
      </c>
      <c r="Q60" s="944">
        <v>15</v>
      </c>
      <c r="R60" s="945">
        <v>100</v>
      </c>
      <c r="S60" s="946" t="s">
        <v>131</v>
      </c>
      <c r="T60" s="947">
        <v>100</v>
      </c>
      <c r="U60" s="948" t="s">
        <v>60</v>
      </c>
      <c r="V60" s="588" t="s">
        <v>202</v>
      </c>
      <c r="W60" s="949" t="s">
        <v>62</v>
      </c>
      <c r="X60" s="950" t="s">
        <v>6</v>
      </c>
      <c r="Y60" s="938" t="s">
        <v>7</v>
      </c>
      <c r="Z60" s="951" t="s">
        <v>7</v>
      </c>
      <c r="AA60" s="574" t="s">
        <v>422</v>
      </c>
      <c r="AB60" s="952"/>
      <c r="AC60" s="591" t="s">
        <v>423</v>
      </c>
      <c r="AD60" s="617" t="s">
        <v>424</v>
      </c>
      <c r="AE60" s="953"/>
      <c r="AF60" s="954" t="s">
        <v>425</v>
      </c>
      <c r="AG60" s="761" t="s">
        <v>426</v>
      </c>
      <c r="AH60" s="761" t="s">
        <v>236</v>
      </c>
      <c r="AI60" s="761" t="s">
        <v>236</v>
      </c>
      <c r="AJ60" s="955" t="s">
        <v>236</v>
      </c>
      <c r="AK60" s="956"/>
      <c r="AL60" s="957"/>
      <c r="AM60" s="917" t="s">
        <v>427</v>
      </c>
      <c r="AN60" s="958" t="s">
        <v>428</v>
      </c>
      <c r="AO60" s="959"/>
      <c r="AP60" s="960"/>
      <c r="AQ60" s="960"/>
    </row>
    <row r="61" spans="1:43" ht="15.75" customHeight="1">
      <c r="A61" s="961"/>
      <c r="B61" s="962"/>
      <c r="C61" s="963"/>
      <c r="D61" s="964"/>
      <c r="E61" s="965"/>
      <c r="F61" s="966"/>
      <c r="G61" s="967"/>
      <c r="H61" s="968"/>
      <c r="I61" s="969"/>
      <c r="J61" s="969"/>
      <c r="K61" s="969"/>
      <c r="L61" s="969"/>
      <c r="M61" s="969"/>
      <c r="N61" s="970"/>
      <c r="O61" s="942"/>
      <c r="P61" s="943"/>
      <c r="Q61" s="944"/>
      <c r="R61" s="971"/>
      <c r="S61" s="972"/>
      <c r="T61" s="973"/>
      <c r="U61" s="974"/>
      <c r="V61" s="661"/>
      <c r="W61" s="975"/>
      <c r="X61" s="976"/>
      <c r="Y61" s="967"/>
      <c r="Z61" s="977"/>
      <c r="AA61" s="656"/>
      <c r="AB61" s="978"/>
      <c r="AC61" s="979"/>
      <c r="AD61" s="980"/>
      <c r="AE61" s="953"/>
      <c r="AF61" s="981"/>
      <c r="AG61" s="982"/>
      <c r="AH61" s="982"/>
      <c r="AI61" s="982"/>
      <c r="AJ61" s="983"/>
      <c r="AK61" s="984"/>
      <c r="AL61" s="957"/>
      <c r="AM61" s="985"/>
      <c r="AN61" s="986"/>
      <c r="AO61" s="959"/>
      <c r="AP61" s="960"/>
      <c r="AQ61" s="960"/>
    </row>
    <row r="62" spans="1:43" ht="15.75" customHeight="1">
      <c r="A62" s="961"/>
      <c r="B62" s="962" t="s">
        <v>429</v>
      </c>
      <c r="C62" s="963"/>
      <c r="D62" s="987" t="s">
        <v>430</v>
      </c>
      <c r="E62" s="965"/>
      <c r="F62" s="966"/>
      <c r="G62" s="967"/>
      <c r="H62" s="968"/>
      <c r="I62" s="969"/>
      <c r="J62" s="969"/>
      <c r="K62" s="969"/>
      <c r="L62" s="969"/>
      <c r="M62" s="969"/>
      <c r="N62" s="988" t="s">
        <v>431</v>
      </c>
      <c r="O62" s="942"/>
      <c r="P62" s="943"/>
      <c r="Q62" s="944"/>
      <c r="R62" s="971"/>
      <c r="S62" s="972"/>
      <c r="T62" s="973"/>
      <c r="U62" s="974"/>
      <c r="V62" s="661"/>
      <c r="W62" s="975"/>
      <c r="X62" s="976"/>
      <c r="Y62" s="967"/>
      <c r="Z62" s="977"/>
      <c r="AA62" s="656"/>
      <c r="AB62" s="978"/>
      <c r="AC62" s="979"/>
      <c r="AD62" s="980"/>
      <c r="AE62" s="953"/>
      <c r="AF62" s="981"/>
      <c r="AG62" s="982"/>
      <c r="AH62" s="982"/>
      <c r="AI62" s="982"/>
      <c r="AJ62" s="983"/>
      <c r="AK62" s="984"/>
      <c r="AL62" s="957"/>
      <c r="AM62" s="985"/>
      <c r="AN62" s="986"/>
      <c r="AO62" s="959"/>
      <c r="AP62" s="960"/>
      <c r="AQ62" s="960"/>
    </row>
    <row r="63" spans="1:43" ht="15.75" customHeight="1">
      <c r="A63" s="961"/>
      <c r="B63" s="962"/>
      <c r="C63" s="963"/>
      <c r="D63" s="987"/>
      <c r="E63" s="965"/>
      <c r="F63" s="966"/>
      <c r="G63" s="967"/>
      <c r="H63" s="968"/>
      <c r="I63" s="969"/>
      <c r="J63" s="969"/>
      <c r="K63" s="969"/>
      <c r="L63" s="969"/>
      <c r="M63" s="969"/>
      <c r="N63" s="988"/>
      <c r="O63" s="942"/>
      <c r="P63" s="943"/>
      <c r="Q63" s="944"/>
      <c r="R63" s="971"/>
      <c r="S63" s="972"/>
      <c r="T63" s="973"/>
      <c r="U63" s="974"/>
      <c r="V63" s="661"/>
      <c r="W63" s="975"/>
      <c r="X63" s="976"/>
      <c r="Y63" s="967"/>
      <c r="Z63" s="977"/>
      <c r="AA63" s="656"/>
      <c r="AB63" s="978"/>
      <c r="AC63" s="979"/>
      <c r="AD63" s="980"/>
      <c r="AE63" s="953"/>
      <c r="AF63" s="981"/>
      <c r="AG63" s="982"/>
      <c r="AH63" s="982"/>
      <c r="AI63" s="982"/>
      <c r="AJ63" s="983"/>
      <c r="AK63" s="984"/>
      <c r="AL63" s="957"/>
      <c r="AM63" s="985"/>
      <c r="AN63" s="986"/>
      <c r="AO63" s="959"/>
      <c r="AP63" s="960"/>
      <c r="AQ63" s="960"/>
    </row>
    <row r="64" spans="1:43" ht="15.75" customHeight="1">
      <c r="A64" s="961"/>
      <c r="B64" s="962"/>
      <c r="C64" s="963"/>
      <c r="D64" s="987" t="s">
        <v>432</v>
      </c>
      <c r="E64" s="965"/>
      <c r="F64" s="966"/>
      <c r="G64" s="967"/>
      <c r="H64" s="968"/>
      <c r="I64" s="969"/>
      <c r="J64" s="969"/>
      <c r="K64" s="969"/>
      <c r="L64" s="969"/>
      <c r="M64" s="969"/>
      <c r="N64" s="988"/>
      <c r="O64" s="942"/>
      <c r="P64" s="943"/>
      <c r="Q64" s="944"/>
      <c r="R64" s="971"/>
      <c r="S64" s="972"/>
      <c r="T64" s="973"/>
      <c r="U64" s="974"/>
      <c r="V64" s="661"/>
      <c r="W64" s="975"/>
      <c r="X64" s="976"/>
      <c r="Y64" s="967"/>
      <c r="Z64" s="977"/>
      <c r="AA64" s="656"/>
      <c r="AB64" s="978"/>
      <c r="AC64" s="979"/>
      <c r="AD64" s="980"/>
      <c r="AE64" s="953"/>
      <c r="AF64" s="981"/>
      <c r="AG64" s="982"/>
      <c r="AH64" s="982"/>
      <c r="AI64" s="982"/>
      <c r="AJ64" s="983"/>
      <c r="AK64" s="984"/>
      <c r="AL64" s="957"/>
      <c r="AM64" s="985"/>
      <c r="AN64" s="986"/>
      <c r="AO64" s="959"/>
      <c r="AP64" s="960"/>
      <c r="AQ64" s="960"/>
    </row>
    <row r="65" spans="1:43" ht="15.75" customHeight="1">
      <c r="A65" s="961"/>
      <c r="B65" s="962"/>
      <c r="C65" s="963"/>
      <c r="D65" s="987"/>
      <c r="E65" s="965"/>
      <c r="F65" s="966"/>
      <c r="G65" s="967"/>
      <c r="H65" s="968"/>
      <c r="I65" s="969"/>
      <c r="J65" s="969"/>
      <c r="K65" s="969"/>
      <c r="L65" s="969"/>
      <c r="M65" s="969"/>
      <c r="N65" s="988"/>
      <c r="O65" s="942"/>
      <c r="P65" s="943"/>
      <c r="Q65" s="944"/>
      <c r="R65" s="971"/>
      <c r="S65" s="972"/>
      <c r="T65" s="973"/>
      <c r="U65" s="974"/>
      <c r="V65" s="661"/>
      <c r="W65" s="975"/>
      <c r="X65" s="976"/>
      <c r="Y65" s="967"/>
      <c r="Z65" s="977"/>
      <c r="AA65" s="656"/>
      <c r="AB65" s="978"/>
      <c r="AC65" s="979"/>
      <c r="AD65" s="980"/>
      <c r="AE65" s="953"/>
      <c r="AF65" s="981"/>
      <c r="AG65" s="982"/>
      <c r="AH65" s="982"/>
      <c r="AI65" s="982"/>
      <c r="AJ65" s="983"/>
      <c r="AK65" s="984"/>
      <c r="AL65" s="957"/>
      <c r="AM65" s="985"/>
      <c r="AN65" s="986"/>
      <c r="AO65" s="959"/>
      <c r="AP65" s="960"/>
      <c r="AQ65" s="960"/>
    </row>
    <row r="66" spans="1:43" ht="15.75" customHeight="1">
      <c r="A66" s="961"/>
      <c r="B66" s="962"/>
      <c r="C66" s="963"/>
      <c r="D66" s="987"/>
      <c r="E66" s="965"/>
      <c r="F66" s="966"/>
      <c r="G66" s="967"/>
      <c r="H66" s="968"/>
      <c r="I66" s="969"/>
      <c r="J66" s="969"/>
      <c r="K66" s="969"/>
      <c r="L66" s="969"/>
      <c r="M66" s="969"/>
      <c r="N66" s="988"/>
      <c r="O66" s="942"/>
      <c r="P66" s="943"/>
      <c r="Q66" s="944"/>
      <c r="R66" s="971"/>
      <c r="S66" s="972"/>
      <c r="T66" s="973"/>
      <c r="U66" s="974"/>
      <c r="V66" s="661"/>
      <c r="W66" s="975"/>
      <c r="X66" s="976"/>
      <c r="Y66" s="967"/>
      <c r="Z66" s="977"/>
      <c r="AA66" s="656"/>
      <c r="AB66" s="978"/>
      <c r="AC66" s="979"/>
      <c r="AD66" s="980"/>
      <c r="AE66" s="953"/>
      <c r="AF66" s="981"/>
      <c r="AG66" s="982"/>
      <c r="AH66" s="982"/>
      <c r="AI66" s="982"/>
      <c r="AJ66" s="983"/>
      <c r="AK66" s="984"/>
      <c r="AL66" s="957"/>
      <c r="AM66" s="985"/>
      <c r="AN66" s="986"/>
      <c r="AO66" s="959"/>
      <c r="AP66" s="960"/>
      <c r="AQ66" s="960"/>
    </row>
    <row r="67" spans="1:43" ht="15.75" customHeight="1">
      <c r="A67" s="961"/>
      <c r="B67" s="962"/>
      <c r="C67" s="963"/>
      <c r="D67" s="987"/>
      <c r="E67" s="965"/>
      <c r="F67" s="966"/>
      <c r="G67" s="967"/>
      <c r="H67" s="968"/>
      <c r="I67" s="969"/>
      <c r="J67" s="969"/>
      <c r="K67" s="969"/>
      <c r="L67" s="969"/>
      <c r="M67" s="969"/>
      <c r="N67" s="988"/>
      <c r="O67" s="942"/>
      <c r="P67" s="943"/>
      <c r="Q67" s="944"/>
      <c r="R67" s="971"/>
      <c r="S67" s="972"/>
      <c r="T67" s="973"/>
      <c r="U67" s="974"/>
      <c r="V67" s="661"/>
      <c r="W67" s="975"/>
      <c r="X67" s="976"/>
      <c r="Y67" s="967"/>
      <c r="Z67" s="977"/>
      <c r="AA67" s="656"/>
      <c r="AB67" s="978"/>
      <c r="AC67" s="979"/>
      <c r="AD67" s="980"/>
      <c r="AE67" s="953"/>
      <c r="AF67" s="981"/>
      <c r="AG67" s="982"/>
      <c r="AH67" s="982"/>
      <c r="AI67" s="982"/>
      <c r="AJ67" s="983"/>
      <c r="AK67" s="984"/>
      <c r="AL67" s="957"/>
      <c r="AM67" s="985"/>
      <c r="AN67" s="986"/>
      <c r="AO67" s="959"/>
      <c r="AP67" s="960"/>
      <c r="AQ67" s="960"/>
    </row>
    <row r="68" spans="1:43" ht="15.75" customHeight="1">
      <c r="A68" s="961"/>
      <c r="B68" s="962"/>
      <c r="C68" s="963"/>
      <c r="D68" s="987"/>
      <c r="E68" s="965"/>
      <c r="F68" s="966"/>
      <c r="G68" s="967"/>
      <c r="H68" s="968"/>
      <c r="I68" s="969"/>
      <c r="J68" s="969"/>
      <c r="K68" s="969"/>
      <c r="L68" s="969"/>
      <c r="M68" s="969"/>
      <c r="N68" s="988"/>
      <c r="O68" s="942"/>
      <c r="P68" s="943"/>
      <c r="Q68" s="944"/>
      <c r="R68" s="971"/>
      <c r="S68" s="972"/>
      <c r="T68" s="973"/>
      <c r="U68" s="974"/>
      <c r="V68" s="661"/>
      <c r="W68" s="975"/>
      <c r="X68" s="976"/>
      <c r="Y68" s="967"/>
      <c r="Z68" s="977"/>
      <c r="AA68" s="656"/>
      <c r="AB68" s="978"/>
      <c r="AC68" s="979"/>
      <c r="AD68" s="980"/>
      <c r="AE68" s="953"/>
      <c r="AF68" s="981"/>
      <c r="AG68" s="982"/>
      <c r="AH68" s="982"/>
      <c r="AI68" s="982"/>
      <c r="AJ68" s="983"/>
      <c r="AK68" s="984"/>
      <c r="AL68" s="957"/>
      <c r="AM68" s="985"/>
      <c r="AN68" s="986"/>
      <c r="AO68" s="959"/>
      <c r="AP68" s="960"/>
      <c r="AQ68" s="960"/>
    </row>
    <row r="69" spans="1:43" ht="15.75" customHeight="1">
      <c r="A69" s="961"/>
      <c r="B69" s="962"/>
      <c r="C69" s="963"/>
      <c r="D69" s="987"/>
      <c r="E69" s="965"/>
      <c r="F69" s="966"/>
      <c r="G69" s="967"/>
      <c r="H69" s="968"/>
      <c r="I69" s="969"/>
      <c r="J69" s="969"/>
      <c r="K69" s="969"/>
      <c r="L69" s="969"/>
      <c r="M69" s="969"/>
      <c r="N69" s="988"/>
      <c r="O69" s="989"/>
      <c r="P69" s="990"/>
      <c r="Q69" s="991"/>
      <c r="R69" s="971"/>
      <c r="S69" s="972"/>
      <c r="T69" s="973"/>
      <c r="U69" s="974"/>
      <c r="V69" s="661"/>
      <c r="W69" s="975"/>
      <c r="X69" s="976"/>
      <c r="Y69" s="967"/>
      <c r="Z69" s="977"/>
      <c r="AA69" s="656"/>
      <c r="AB69" s="978"/>
      <c r="AC69" s="979"/>
      <c r="AD69" s="980"/>
      <c r="AE69" s="953"/>
      <c r="AF69" s="981"/>
      <c r="AG69" s="982"/>
      <c r="AH69" s="982"/>
      <c r="AI69" s="982"/>
      <c r="AJ69" s="983"/>
      <c r="AK69" s="984"/>
      <c r="AL69" s="957"/>
      <c r="AM69" s="985"/>
      <c r="AN69" s="986"/>
      <c r="AO69" s="959"/>
      <c r="AP69" s="960"/>
      <c r="AQ69" s="960"/>
    </row>
    <row r="70" spans="1:43" ht="15.75" customHeight="1">
      <c r="A70" s="961"/>
      <c r="B70" s="962"/>
      <c r="C70" s="963"/>
      <c r="D70" s="987"/>
      <c r="E70" s="965"/>
      <c r="F70" s="966"/>
      <c r="G70" s="967"/>
      <c r="H70" s="968"/>
      <c r="I70" s="969"/>
      <c r="J70" s="969"/>
      <c r="K70" s="969"/>
      <c r="L70" s="969"/>
      <c r="M70" s="969"/>
      <c r="N70" s="988"/>
      <c r="O70" s="992" t="s">
        <v>9</v>
      </c>
      <c r="P70" s="993" t="s">
        <v>10</v>
      </c>
      <c r="Q70" s="994">
        <v>15</v>
      </c>
      <c r="R70" s="971"/>
      <c r="S70" s="972"/>
      <c r="T70" s="973"/>
      <c r="U70" s="974"/>
      <c r="V70" s="661"/>
      <c r="W70" s="995"/>
      <c r="X70" s="976"/>
      <c r="Y70" s="967"/>
      <c r="Z70" s="977"/>
      <c r="AA70" s="656"/>
      <c r="AB70" s="978"/>
      <c r="AC70" s="979"/>
      <c r="AD70" s="980"/>
      <c r="AE70" s="996"/>
      <c r="AF70" s="981"/>
      <c r="AG70" s="982"/>
      <c r="AH70" s="982"/>
      <c r="AI70" s="982"/>
      <c r="AJ70" s="983"/>
      <c r="AK70" s="984"/>
      <c r="AL70" s="957"/>
      <c r="AM70" s="985"/>
      <c r="AN70" s="986"/>
      <c r="AO70" s="957"/>
      <c r="AP70" s="957"/>
      <c r="AQ70" s="957"/>
    </row>
    <row r="71" spans="1:43" ht="15.75" customHeight="1">
      <c r="A71" s="961"/>
      <c r="B71" s="962"/>
      <c r="C71" s="963"/>
      <c r="D71" s="987"/>
      <c r="E71" s="965"/>
      <c r="F71" s="966"/>
      <c r="G71" s="967"/>
      <c r="H71" s="968"/>
      <c r="I71" s="969"/>
      <c r="J71" s="969"/>
      <c r="K71" s="969"/>
      <c r="L71" s="969"/>
      <c r="M71" s="969"/>
      <c r="N71" s="988"/>
      <c r="O71" s="997" t="s">
        <v>16</v>
      </c>
      <c r="P71" s="993" t="s">
        <v>17</v>
      </c>
      <c r="Q71" s="994">
        <v>15</v>
      </c>
      <c r="R71" s="998"/>
      <c r="S71" s="972"/>
      <c r="T71" s="999"/>
      <c r="U71" s="974"/>
      <c r="V71" s="661"/>
      <c r="W71" s="1000" t="s">
        <v>138</v>
      </c>
      <c r="X71" s="976"/>
      <c r="Y71" s="967"/>
      <c r="Z71" s="977"/>
      <c r="AA71" s="656"/>
      <c r="AB71" s="978"/>
      <c r="AC71" s="979"/>
      <c r="AD71" s="1001"/>
      <c r="AE71" s="996"/>
      <c r="AF71" s="981"/>
      <c r="AG71" s="982"/>
      <c r="AH71" s="982"/>
      <c r="AI71" s="982"/>
      <c r="AJ71" s="983"/>
      <c r="AK71" s="984"/>
      <c r="AL71" s="957"/>
      <c r="AM71" s="985"/>
      <c r="AN71" s="986"/>
      <c r="AO71" s="957"/>
      <c r="AP71" s="957"/>
      <c r="AQ71" s="957"/>
    </row>
    <row r="72" spans="1:43" ht="15.75" customHeight="1">
      <c r="A72" s="961"/>
      <c r="B72" s="962"/>
      <c r="C72" s="963"/>
      <c r="D72" s="987"/>
      <c r="E72" s="965"/>
      <c r="F72" s="966"/>
      <c r="G72" s="967"/>
      <c r="H72" s="968"/>
      <c r="I72" s="969"/>
      <c r="J72" s="969"/>
      <c r="K72" s="969"/>
      <c r="L72" s="969"/>
      <c r="M72" s="969"/>
      <c r="N72" s="988"/>
      <c r="O72" s="1002" t="s">
        <v>433</v>
      </c>
      <c r="P72" s="1003" t="s">
        <v>24</v>
      </c>
      <c r="Q72" s="1004">
        <v>15</v>
      </c>
      <c r="R72" s="1005" t="s">
        <v>202</v>
      </c>
      <c r="S72" s="972"/>
      <c r="T72" s="1006" t="s">
        <v>202</v>
      </c>
      <c r="U72" s="974"/>
      <c r="V72" s="661"/>
      <c r="W72" s="1007">
        <v>2</v>
      </c>
      <c r="X72" s="976"/>
      <c r="Y72" s="967"/>
      <c r="Z72" s="977"/>
      <c r="AA72" s="656"/>
      <c r="AB72" s="978"/>
      <c r="AC72" s="979"/>
      <c r="AD72" s="1008" t="s">
        <v>139</v>
      </c>
      <c r="AE72" s="1009"/>
      <c r="AF72" s="981"/>
      <c r="AG72" s="982"/>
      <c r="AH72" s="982"/>
      <c r="AI72" s="982"/>
      <c r="AJ72" s="983"/>
      <c r="AK72" s="984"/>
      <c r="AL72" s="957"/>
      <c r="AM72" s="985"/>
      <c r="AN72" s="986"/>
      <c r="AO72" s="959"/>
      <c r="AP72" s="960"/>
      <c r="AQ72" s="960"/>
    </row>
    <row r="73" spans="1:43" ht="15.75" customHeight="1">
      <c r="A73" s="961"/>
      <c r="B73" s="962"/>
      <c r="C73" s="963"/>
      <c r="D73" s="987"/>
      <c r="E73" s="965"/>
      <c r="F73" s="966"/>
      <c r="G73" s="967"/>
      <c r="H73" s="968"/>
      <c r="I73" s="969"/>
      <c r="J73" s="969"/>
      <c r="K73" s="969"/>
      <c r="L73" s="969"/>
      <c r="M73" s="969"/>
      <c r="N73" s="988"/>
      <c r="O73" s="1010" t="s">
        <v>434</v>
      </c>
      <c r="P73" s="990"/>
      <c r="Q73" s="991"/>
      <c r="R73" s="1011"/>
      <c r="S73" s="972"/>
      <c r="T73" s="1012"/>
      <c r="U73" s="974"/>
      <c r="V73" s="661"/>
      <c r="W73" s="1013"/>
      <c r="X73" s="976"/>
      <c r="Y73" s="967"/>
      <c r="Z73" s="977"/>
      <c r="AA73" s="656"/>
      <c r="AB73" s="978"/>
      <c r="AC73" s="979"/>
      <c r="AD73" s="1014"/>
      <c r="AE73" s="1009"/>
      <c r="AF73" s="981"/>
      <c r="AG73" s="982"/>
      <c r="AH73" s="982"/>
      <c r="AI73" s="982"/>
      <c r="AJ73" s="983"/>
      <c r="AK73" s="984"/>
      <c r="AL73" s="957"/>
      <c r="AM73" s="985"/>
      <c r="AN73" s="986"/>
      <c r="AO73" s="959"/>
      <c r="AP73" s="960"/>
      <c r="AQ73" s="960"/>
    </row>
    <row r="74" spans="1:43" ht="15.75" customHeight="1">
      <c r="A74" s="961"/>
      <c r="B74" s="962"/>
      <c r="C74" s="963"/>
      <c r="D74" s="987"/>
      <c r="E74" s="965"/>
      <c r="F74" s="966"/>
      <c r="G74" s="967"/>
      <c r="H74" s="968"/>
      <c r="I74" s="969"/>
      <c r="J74" s="969"/>
      <c r="K74" s="969"/>
      <c r="L74" s="969"/>
      <c r="M74" s="969"/>
      <c r="N74" s="988"/>
      <c r="O74" s="992" t="s">
        <v>29</v>
      </c>
      <c r="P74" s="993" t="s">
        <v>30</v>
      </c>
      <c r="Q74" s="994">
        <v>15</v>
      </c>
      <c r="R74" s="1011"/>
      <c r="S74" s="972"/>
      <c r="T74" s="1012"/>
      <c r="U74" s="974"/>
      <c r="V74" s="661"/>
      <c r="W74" s="1013"/>
      <c r="X74" s="976"/>
      <c r="Y74" s="967"/>
      <c r="Z74" s="977"/>
      <c r="AA74" s="656"/>
      <c r="AB74" s="978"/>
      <c r="AC74" s="979"/>
      <c r="AD74" s="1015"/>
      <c r="AE74" s="1016"/>
      <c r="AF74" s="981"/>
      <c r="AG74" s="982"/>
      <c r="AH74" s="982"/>
      <c r="AI74" s="982"/>
      <c r="AJ74" s="983"/>
      <c r="AK74" s="984"/>
      <c r="AL74" s="957"/>
      <c r="AM74" s="985"/>
      <c r="AN74" s="986"/>
      <c r="AO74" s="957"/>
      <c r="AP74" s="957"/>
      <c r="AQ74" s="957"/>
    </row>
    <row r="75" spans="1:43" ht="15.75" customHeight="1">
      <c r="A75" s="961"/>
      <c r="B75" s="962"/>
      <c r="C75" s="963"/>
      <c r="D75" s="987"/>
      <c r="E75" s="965"/>
      <c r="F75" s="966"/>
      <c r="G75" s="967"/>
      <c r="H75" s="968"/>
      <c r="I75" s="969"/>
      <c r="J75" s="969"/>
      <c r="K75" s="969"/>
      <c r="L75" s="969"/>
      <c r="M75" s="969"/>
      <c r="N75" s="988"/>
      <c r="O75" s="992" t="s">
        <v>34</v>
      </c>
      <c r="P75" s="993" t="s">
        <v>35</v>
      </c>
      <c r="Q75" s="994">
        <v>15</v>
      </c>
      <c r="R75" s="1011"/>
      <c r="S75" s="972"/>
      <c r="T75" s="1012"/>
      <c r="U75" s="974"/>
      <c r="V75" s="661"/>
      <c r="W75" s="1013"/>
      <c r="X75" s="976"/>
      <c r="Y75" s="967"/>
      <c r="Z75" s="977"/>
      <c r="AA75" s="656"/>
      <c r="AB75" s="978"/>
      <c r="AC75" s="979"/>
      <c r="AD75" s="617" t="s">
        <v>435</v>
      </c>
      <c r="AE75" s="996"/>
      <c r="AF75" s="981"/>
      <c r="AG75" s="982"/>
      <c r="AH75" s="982"/>
      <c r="AI75" s="982"/>
      <c r="AJ75" s="983"/>
      <c r="AK75" s="984"/>
      <c r="AL75" s="957"/>
      <c r="AM75" s="985"/>
      <c r="AN75" s="986"/>
      <c r="AO75" s="957"/>
      <c r="AP75" s="957"/>
      <c r="AQ75" s="957"/>
    </row>
    <row r="76" spans="1:43" ht="15.75" customHeight="1" thickBot="1">
      <c r="A76" s="961"/>
      <c r="B76" s="962"/>
      <c r="C76" s="963"/>
      <c r="D76" s="987"/>
      <c r="E76" s="965"/>
      <c r="F76" s="966"/>
      <c r="G76" s="967"/>
      <c r="H76" s="968"/>
      <c r="I76" s="1017"/>
      <c r="J76" s="1017"/>
      <c r="K76" s="1017"/>
      <c r="L76" s="1017"/>
      <c r="M76" s="1017"/>
      <c r="N76" s="988"/>
      <c r="O76" s="1018" t="s">
        <v>38</v>
      </c>
      <c r="P76" s="1019" t="s">
        <v>39</v>
      </c>
      <c r="Q76" s="1020">
        <v>10</v>
      </c>
      <c r="R76" s="1021"/>
      <c r="S76" s="1022"/>
      <c r="T76" s="1023"/>
      <c r="U76" s="1024"/>
      <c r="V76" s="661"/>
      <c r="W76" s="1013"/>
      <c r="X76" s="976"/>
      <c r="Y76" s="967"/>
      <c r="Z76" s="977"/>
      <c r="AA76" s="656"/>
      <c r="AB76" s="978"/>
      <c r="AC76" s="1025"/>
      <c r="AD76" s="1026"/>
      <c r="AE76" s="996"/>
      <c r="AF76" s="1027"/>
      <c r="AG76" s="1028"/>
      <c r="AH76" s="1028"/>
      <c r="AI76" s="1028"/>
      <c r="AJ76" s="1029"/>
      <c r="AK76" s="1030"/>
      <c r="AL76" s="957"/>
      <c r="AM76" s="1031"/>
      <c r="AN76" s="1032"/>
      <c r="AO76" s="957"/>
      <c r="AP76" s="957"/>
      <c r="AQ76" s="957"/>
    </row>
    <row r="77" spans="1:43" ht="15.75" customHeight="1">
      <c r="A77" s="961"/>
      <c r="B77" s="1033"/>
      <c r="C77" s="1033"/>
      <c r="D77" s="1034"/>
      <c r="E77" s="965"/>
      <c r="F77" s="966"/>
      <c r="G77" s="967"/>
      <c r="H77" s="968"/>
      <c r="I77" s="579" t="s">
        <v>416</v>
      </c>
      <c r="J77" s="580" t="s">
        <v>436</v>
      </c>
      <c r="K77" s="580" t="s">
        <v>437</v>
      </c>
      <c r="L77" s="580" t="s">
        <v>438</v>
      </c>
      <c r="M77" s="580" t="s">
        <v>439</v>
      </c>
      <c r="N77" s="1035" t="s">
        <v>421</v>
      </c>
      <c r="O77" s="1036" t="s">
        <v>3</v>
      </c>
      <c r="P77" s="1037" t="s">
        <v>4</v>
      </c>
      <c r="Q77" s="1038">
        <v>15</v>
      </c>
      <c r="R77" s="1039">
        <v>100</v>
      </c>
      <c r="S77" s="1040" t="s">
        <v>131</v>
      </c>
      <c r="T77" s="947">
        <v>100</v>
      </c>
      <c r="U77" s="948" t="s">
        <v>60</v>
      </c>
      <c r="V77" s="661"/>
      <c r="W77" s="1013"/>
      <c r="X77" s="976"/>
      <c r="Y77" s="967"/>
      <c r="Z77" s="977"/>
      <c r="AA77" s="656"/>
      <c r="AB77" s="978"/>
      <c r="AC77" s="913"/>
      <c r="AD77" s="914"/>
      <c r="AE77" s="953"/>
      <c r="AF77" s="1041">
        <v>45782</v>
      </c>
      <c r="AG77" s="1042" t="s">
        <v>440</v>
      </c>
      <c r="AH77" s="785" t="s">
        <v>236</v>
      </c>
      <c r="AI77" s="785" t="s">
        <v>236</v>
      </c>
      <c r="AJ77" s="1043" t="s">
        <v>236</v>
      </c>
      <c r="AK77" s="956"/>
      <c r="AL77" s="957"/>
      <c r="AM77" s="917" t="s">
        <v>441</v>
      </c>
      <c r="AN77" s="958" t="s">
        <v>442</v>
      </c>
      <c r="AO77" s="959"/>
      <c r="AP77" s="960"/>
      <c r="AQ77" s="960"/>
    </row>
    <row r="78" spans="1:43" ht="15.75" customHeight="1">
      <c r="A78" s="961"/>
      <c r="B78" s="1033"/>
      <c r="C78" s="1033"/>
      <c r="D78" s="1034"/>
      <c r="E78" s="965"/>
      <c r="F78" s="966"/>
      <c r="G78" s="967"/>
      <c r="H78" s="968"/>
      <c r="I78" s="1044"/>
      <c r="J78" s="1045"/>
      <c r="K78" s="1045"/>
      <c r="L78" s="1045"/>
      <c r="M78" s="1045"/>
      <c r="N78" s="1046"/>
      <c r="O78" s="942"/>
      <c r="P78" s="943"/>
      <c r="Q78" s="944"/>
      <c r="R78" s="971"/>
      <c r="S78" s="972"/>
      <c r="T78" s="973"/>
      <c r="U78" s="974"/>
      <c r="V78" s="661"/>
      <c r="W78" s="1013"/>
      <c r="X78" s="976"/>
      <c r="Y78" s="967"/>
      <c r="Z78" s="977"/>
      <c r="AA78" s="656"/>
      <c r="AB78" s="978"/>
      <c r="AC78" s="1047"/>
      <c r="AD78" s="1048"/>
      <c r="AE78" s="953"/>
      <c r="AF78" s="1049"/>
      <c r="AG78" s="1046"/>
      <c r="AH78" s="982"/>
      <c r="AI78" s="982"/>
      <c r="AJ78" s="983"/>
      <c r="AK78" s="984"/>
      <c r="AL78" s="957"/>
      <c r="AM78" s="985"/>
      <c r="AN78" s="986"/>
      <c r="AO78" s="959"/>
      <c r="AP78" s="960"/>
      <c r="AQ78" s="960"/>
    </row>
    <row r="79" spans="1:43" ht="15.75" customHeight="1">
      <c r="A79" s="961"/>
      <c r="B79" s="1033"/>
      <c r="C79" s="1033"/>
      <c r="D79" s="1034"/>
      <c r="E79" s="965"/>
      <c r="F79" s="966"/>
      <c r="G79" s="967"/>
      <c r="H79" s="968"/>
      <c r="I79" s="1044"/>
      <c r="J79" s="1045"/>
      <c r="K79" s="1045"/>
      <c r="L79" s="1045"/>
      <c r="M79" s="1045"/>
      <c r="N79" s="1050" t="s">
        <v>431</v>
      </c>
      <c r="O79" s="942"/>
      <c r="P79" s="943"/>
      <c r="Q79" s="944"/>
      <c r="R79" s="971"/>
      <c r="S79" s="972"/>
      <c r="T79" s="973"/>
      <c r="U79" s="974"/>
      <c r="V79" s="661"/>
      <c r="W79" s="1013"/>
      <c r="X79" s="976"/>
      <c r="Y79" s="967"/>
      <c r="Z79" s="977"/>
      <c r="AA79" s="656"/>
      <c r="AB79" s="978"/>
      <c r="AC79" s="1047"/>
      <c r="AD79" s="1048"/>
      <c r="AE79" s="953"/>
      <c r="AF79" s="1049"/>
      <c r="AG79" s="1051" t="s">
        <v>443</v>
      </c>
      <c r="AH79" s="982"/>
      <c r="AI79" s="982"/>
      <c r="AJ79" s="983"/>
      <c r="AK79" s="984"/>
      <c r="AL79" s="957"/>
      <c r="AM79" s="985"/>
      <c r="AN79" s="986"/>
      <c r="AO79" s="959"/>
      <c r="AP79" s="960"/>
      <c r="AQ79" s="960"/>
    </row>
    <row r="80" spans="1:43" ht="15.75" customHeight="1">
      <c r="A80" s="961"/>
      <c r="B80" s="1033"/>
      <c r="C80" s="1033"/>
      <c r="D80" s="1034"/>
      <c r="E80" s="965"/>
      <c r="F80" s="966"/>
      <c r="G80" s="967"/>
      <c r="H80" s="968"/>
      <c r="I80" s="1044"/>
      <c r="J80" s="1045"/>
      <c r="K80" s="1045"/>
      <c r="L80" s="1045"/>
      <c r="M80" s="1045"/>
      <c r="N80" s="1050"/>
      <c r="O80" s="942"/>
      <c r="P80" s="943"/>
      <c r="Q80" s="944"/>
      <c r="R80" s="971"/>
      <c r="S80" s="972"/>
      <c r="T80" s="973"/>
      <c r="U80" s="974"/>
      <c r="V80" s="661"/>
      <c r="W80" s="1013"/>
      <c r="X80" s="976"/>
      <c r="Y80" s="967"/>
      <c r="Z80" s="977"/>
      <c r="AA80" s="656"/>
      <c r="AB80" s="978"/>
      <c r="AC80" s="1047"/>
      <c r="AD80" s="1048"/>
      <c r="AE80" s="953"/>
      <c r="AF80" s="1049"/>
      <c r="AG80" s="1046"/>
      <c r="AH80" s="982"/>
      <c r="AI80" s="982"/>
      <c r="AJ80" s="983"/>
      <c r="AK80" s="984"/>
      <c r="AL80" s="957"/>
      <c r="AM80" s="985"/>
      <c r="AN80" s="986"/>
      <c r="AO80" s="959"/>
      <c r="AP80" s="960"/>
      <c r="AQ80" s="960"/>
    </row>
    <row r="81" spans="1:43" ht="15.75" customHeight="1">
      <c r="A81" s="961"/>
      <c r="B81" s="1033"/>
      <c r="C81" s="1033"/>
      <c r="D81" s="1034"/>
      <c r="E81" s="965"/>
      <c r="F81" s="966"/>
      <c r="G81" s="967"/>
      <c r="H81" s="968"/>
      <c r="I81" s="1044"/>
      <c r="J81" s="1045"/>
      <c r="K81" s="1045"/>
      <c r="L81" s="1045"/>
      <c r="M81" s="1045"/>
      <c r="N81" s="1050"/>
      <c r="O81" s="942"/>
      <c r="P81" s="943"/>
      <c r="Q81" s="944"/>
      <c r="R81" s="971"/>
      <c r="S81" s="972"/>
      <c r="T81" s="973"/>
      <c r="U81" s="974"/>
      <c r="V81" s="661"/>
      <c r="W81" s="1013"/>
      <c r="X81" s="976"/>
      <c r="Y81" s="967"/>
      <c r="Z81" s="977"/>
      <c r="AA81" s="656"/>
      <c r="AB81" s="978"/>
      <c r="AC81" s="1047"/>
      <c r="AD81" s="1048"/>
      <c r="AE81" s="953"/>
      <c r="AF81" s="1049"/>
      <c r="AG81" s="1051" t="s">
        <v>444</v>
      </c>
      <c r="AH81" s="982"/>
      <c r="AI81" s="982"/>
      <c r="AJ81" s="983"/>
      <c r="AK81" s="984"/>
      <c r="AL81" s="957"/>
      <c r="AM81" s="985"/>
      <c r="AN81" s="986"/>
      <c r="AO81" s="959"/>
      <c r="AP81" s="960"/>
      <c r="AQ81" s="960"/>
    </row>
    <row r="82" spans="1:43" ht="15.75" customHeight="1">
      <c r="A82" s="961"/>
      <c r="B82" s="1033"/>
      <c r="C82" s="1033"/>
      <c r="D82" s="1034"/>
      <c r="E82" s="965"/>
      <c r="F82" s="966"/>
      <c r="G82" s="967"/>
      <c r="H82" s="968"/>
      <c r="I82" s="1044"/>
      <c r="J82" s="1045"/>
      <c r="K82" s="1045"/>
      <c r="L82" s="1045"/>
      <c r="M82" s="1045"/>
      <c r="N82" s="1050"/>
      <c r="O82" s="942"/>
      <c r="P82" s="943"/>
      <c r="Q82" s="944"/>
      <c r="R82" s="971"/>
      <c r="S82" s="972"/>
      <c r="T82" s="973"/>
      <c r="U82" s="974"/>
      <c r="V82" s="661"/>
      <c r="W82" s="1013"/>
      <c r="X82" s="976"/>
      <c r="Y82" s="967"/>
      <c r="Z82" s="977"/>
      <c r="AA82" s="656"/>
      <c r="AB82" s="978"/>
      <c r="AC82" s="1047"/>
      <c r="AD82" s="1048"/>
      <c r="AE82" s="953"/>
      <c r="AF82" s="1049"/>
      <c r="AG82" s="1046"/>
      <c r="AH82" s="982"/>
      <c r="AI82" s="982"/>
      <c r="AJ82" s="983"/>
      <c r="AK82" s="984"/>
      <c r="AL82" s="957"/>
      <c r="AM82" s="985"/>
      <c r="AN82" s="986"/>
      <c r="AO82" s="959"/>
      <c r="AP82" s="960"/>
      <c r="AQ82" s="960"/>
    </row>
    <row r="83" spans="1:43" ht="15.75" customHeight="1">
      <c r="A83" s="961"/>
      <c r="B83" s="1033"/>
      <c r="C83" s="1033"/>
      <c r="D83" s="1034"/>
      <c r="E83" s="965"/>
      <c r="F83" s="966"/>
      <c r="G83" s="967"/>
      <c r="H83" s="968"/>
      <c r="I83" s="1044"/>
      <c r="J83" s="1045"/>
      <c r="K83" s="1045"/>
      <c r="L83" s="1045"/>
      <c r="M83" s="1045"/>
      <c r="N83" s="1050"/>
      <c r="O83" s="989"/>
      <c r="P83" s="990"/>
      <c r="Q83" s="991"/>
      <c r="R83" s="971"/>
      <c r="S83" s="972"/>
      <c r="T83" s="973"/>
      <c r="U83" s="974"/>
      <c r="V83" s="661"/>
      <c r="W83" s="1013"/>
      <c r="X83" s="976"/>
      <c r="Y83" s="967"/>
      <c r="Z83" s="977"/>
      <c r="AA83" s="656"/>
      <c r="AB83" s="978"/>
      <c r="AC83" s="1047"/>
      <c r="AD83" s="1048"/>
      <c r="AE83" s="953"/>
      <c r="AF83" s="1049"/>
      <c r="AG83" s="1051" t="s">
        <v>445</v>
      </c>
      <c r="AH83" s="982"/>
      <c r="AI83" s="982"/>
      <c r="AJ83" s="983"/>
      <c r="AK83" s="984"/>
      <c r="AL83" s="957"/>
      <c r="AM83" s="985"/>
      <c r="AN83" s="986"/>
      <c r="AO83" s="959"/>
      <c r="AP83" s="960"/>
      <c r="AQ83" s="960"/>
    </row>
    <row r="84" spans="1:43" ht="15.75" customHeight="1">
      <c r="A84" s="961"/>
      <c r="B84" s="1052"/>
      <c r="C84" s="1052"/>
      <c r="D84" s="1053"/>
      <c r="E84" s="965"/>
      <c r="F84" s="966"/>
      <c r="G84" s="967"/>
      <c r="H84" s="968"/>
      <c r="I84" s="1044"/>
      <c r="J84" s="1045"/>
      <c r="K84" s="1045"/>
      <c r="L84" s="1045"/>
      <c r="M84" s="1045"/>
      <c r="N84" s="1050"/>
      <c r="O84" s="992" t="s">
        <v>9</v>
      </c>
      <c r="P84" s="993" t="s">
        <v>141</v>
      </c>
      <c r="Q84" s="994">
        <v>15</v>
      </c>
      <c r="R84" s="971"/>
      <c r="S84" s="972"/>
      <c r="T84" s="973"/>
      <c r="U84" s="974"/>
      <c r="V84" s="661"/>
      <c r="W84" s="1013"/>
      <c r="X84" s="976"/>
      <c r="Y84" s="967"/>
      <c r="Z84" s="977"/>
      <c r="AA84" s="656"/>
      <c r="AB84" s="978"/>
      <c r="AC84" s="1047"/>
      <c r="AD84" s="1048"/>
      <c r="AE84" s="996"/>
      <c r="AF84" s="1049"/>
      <c r="AG84" s="1051" t="s">
        <v>446</v>
      </c>
      <c r="AH84" s="982"/>
      <c r="AI84" s="982"/>
      <c r="AJ84" s="983"/>
      <c r="AK84" s="984"/>
      <c r="AL84" s="957"/>
      <c r="AM84" s="985"/>
      <c r="AN84" s="986"/>
      <c r="AO84" s="957"/>
      <c r="AP84" s="957"/>
      <c r="AQ84" s="957"/>
    </row>
    <row r="85" spans="1:43" ht="15.75" customHeight="1">
      <c r="A85" s="961"/>
      <c r="B85" s="1052"/>
      <c r="C85" s="1052"/>
      <c r="D85" s="1053"/>
      <c r="E85" s="965"/>
      <c r="F85" s="966"/>
      <c r="G85" s="967"/>
      <c r="H85" s="968"/>
      <c r="I85" s="1044"/>
      <c r="J85" s="1045"/>
      <c r="K85" s="1045"/>
      <c r="L85" s="1045"/>
      <c r="M85" s="1045"/>
      <c r="N85" s="1050"/>
      <c r="O85" s="997" t="s">
        <v>16</v>
      </c>
      <c r="P85" s="993" t="s">
        <v>17</v>
      </c>
      <c r="Q85" s="994">
        <v>15</v>
      </c>
      <c r="R85" s="998"/>
      <c r="S85" s="972"/>
      <c r="T85" s="999"/>
      <c r="U85" s="974"/>
      <c r="V85" s="661"/>
      <c r="W85" s="1013"/>
      <c r="X85" s="976"/>
      <c r="Y85" s="967"/>
      <c r="Z85" s="977"/>
      <c r="AA85" s="656"/>
      <c r="AB85" s="978"/>
      <c r="AC85" s="1047"/>
      <c r="AD85" s="1054"/>
      <c r="AE85" s="996"/>
      <c r="AF85" s="1049"/>
      <c r="AG85" s="1051" t="s">
        <v>447</v>
      </c>
      <c r="AH85" s="982"/>
      <c r="AI85" s="982"/>
      <c r="AJ85" s="983"/>
      <c r="AK85" s="984"/>
      <c r="AL85" s="957"/>
      <c r="AM85" s="985"/>
      <c r="AN85" s="986"/>
      <c r="AO85" s="957"/>
      <c r="AP85" s="957"/>
      <c r="AQ85" s="957"/>
    </row>
    <row r="86" spans="1:43" ht="15.75" customHeight="1">
      <c r="A86" s="961"/>
      <c r="B86" s="1033"/>
      <c r="C86" s="1033"/>
      <c r="D86" s="1034"/>
      <c r="E86" s="965"/>
      <c r="F86" s="966"/>
      <c r="G86" s="967"/>
      <c r="H86" s="968"/>
      <c r="I86" s="1044"/>
      <c r="J86" s="1045"/>
      <c r="K86" s="1045"/>
      <c r="L86" s="1045"/>
      <c r="M86" s="1045"/>
      <c r="N86" s="1050"/>
      <c r="O86" s="1002" t="s">
        <v>433</v>
      </c>
      <c r="P86" s="1003" t="s">
        <v>24</v>
      </c>
      <c r="Q86" s="1004">
        <v>15</v>
      </c>
      <c r="R86" s="1005" t="s">
        <v>202</v>
      </c>
      <c r="S86" s="972"/>
      <c r="T86" s="1006" t="s">
        <v>202</v>
      </c>
      <c r="U86" s="974"/>
      <c r="V86" s="661"/>
      <c r="W86" s="1013"/>
      <c r="X86" s="976"/>
      <c r="Y86" s="967"/>
      <c r="Z86" s="977"/>
      <c r="AA86" s="656"/>
      <c r="AB86" s="978"/>
      <c r="AC86" s="1047"/>
      <c r="AD86" s="1008" t="s">
        <v>139</v>
      </c>
      <c r="AE86" s="1009"/>
      <c r="AF86" s="1049"/>
      <c r="AG86" s="1051" t="s">
        <v>448</v>
      </c>
      <c r="AH86" s="982"/>
      <c r="AI86" s="982"/>
      <c r="AJ86" s="983"/>
      <c r="AK86" s="984"/>
      <c r="AL86" s="957"/>
      <c r="AM86" s="985"/>
      <c r="AN86" s="986"/>
      <c r="AO86" s="959"/>
      <c r="AP86" s="960"/>
      <c r="AQ86" s="960"/>
    </row>
    <row r="87" spans="1:43" ht="15.75" customHeight="1">
      <c r="A87" s="961"/>
      <c r="B87" s="1033"/>
      <c r="C87" s="1033"/>
      <c r="D87" s="1034"/>
      <c r="E87" s="965"/>
      <c r="F87" s="966"/>
      <c r="G87" s="967"/>
      <c r="H87" s="968"/>
      <c r="I87" s="1044"/>
      <c r="J87" s="1045"/>
      <c r="K87" s="1045"/>
      <c r="L87" s="1045"/>
      <c r="M87" s="1045"/>
      <c r="N87" s="1050"/>
      <c r="O87" s="1010" t="s">
        <v>434</v>
      </c>
      <c r="P87" s="990"/>
      <c r="Q87" s="991"/>
      <c r="R87" s="1011"/>
      <c r="S87" s="972"/>
      <c r="T87" s="1012"/>
      <c r="U87" s="974"/>
      <c r="V87" s="661"/>
      <c r="W87" s="1013"/>
      <c r="X87" s="976"/>
      <c r="Y87" s="967"/>
      <c r="Z87" s="977"/>
      <c r="AA87" s="656"/>
      <c r="AB87" s="978"/>
      <c r="AC87" s="1047"/>
      <c r="AD87" s="1014"/>
      <c r="AE87" s="1009"/>
      <c r="AF87" s="1049"/>
      <c r="AG87" s="1051" t="s">
        <v>449</v>
      </c>
      <c r="AH87" s="982"/>
      <c r="AI87" s="982"/>
      <c r="AJ87" s="983"/>
      <c r="AK87" s="984"/>
      <c r="AL87" s="957"/>
      <c r="AM87" s="985"/>
      <c r="AN87" s="986"/>
      <c r="AO87" s="959"/>
      <c r="AP87" s="960"/>
      <c r="AQ87" s="960"/>
    </row>
    <row r="88" spans="1:43" ht="15.75" customHeight="1">
      <c r="A88" s="961"/>
      <c r="B88" s="1052"/>
      <c r="C88" s="1052"/>
      <c r="D88" s="1053"/>
      <c r="E88" s="965"/>
      <c r="F88" s="966"/>
      <c r="G88" s="967"/>
      <c r="H88" s="968"/>
      <c r="I88" s="1044"/>
      <c r="J88" s="1045"/>
      <c r="K88" s="1045"/>
      <c r="L88" s="1045"/>
      <c r="M88" s="1045"/>
      <c r="N88" s="1050"/>
      <c r="O88" s="992" t="s">
        <v>29</v>
      </c>
      <c r="P88" s="993" t="s">
        <v>30</v>
      </c>
      <c r="Q88" s="994">
        <v>15</v>
      </c>
      <c r="R88" s="1011"/>
      <c r="S88" s="972"/>
      <c r="T88" s="1012"/>
      <c r="U88" s="974"/>
      <c r="V88" s="661"/>
      <c r="W88" s="1013"/>
      <c r="X88" s="976"/>
      <c r="Y88" s="967"/>
      <c r="Z88" s="977"/>
      <c r="AA88" s="656"/>
      <c r="AB88" s="978"/>
      <c r="AC88" s="1047"/>
      <c r="AD88" s="1015"/>
      <c r="AE88" s="1016"/>
      <c r="AF88" s="1049"/>
      <c r="AG88" s="1051"/>
      <c r="AH88" s="982"/>
      <c r="AI88" s="982"/>
      <c r="AJ88" s="983"/>
      <c r="AK88" s="984"/>
      <c r="AL88" s="957"/>
      <c r="AM88" s="985"/>
      <c r="AN88" s="986"/>
      <c r="AO88" s="957"/>
      <c r="AP88" s="957"/>
      <c r="AQ88" s="957"/>
    </row>
    <row r="89" spans="1:43" ht="15.75" customHeight="1">
      <c r="A89" s="961"/>
      <c r="B89" s="1052"/>
      <c r="C89" s="1052"/>
      <c r="D89" s="1053"/>
      <c r="E89" s="965"/>
      <c r="F89" s="966"/>
      <c r="G89" s="967"/>
      <c r="H89" s="968"/>
      <c r="I89" s="1044"/>
      <c r="J89" s="1045"/>
      <c r="K89" s="1045"/>
      <c r="L89" s="1045"/>
      <c r="M89" s="1045"/>
      <c r="N89" s="1050"/>
      <c r="O89" s="992" t="s">
        <v>34</v>
      </c>
      <c r="P89" s="993" t="s">
        <v>35</v>
      </c>
      <c r="Q89" s="994">
        <v>15</v>
      </c>
      <c r="R89" s="1011"/>
      <c r="S89" s="972"/>
      <c r="T89" s="1012"/>
      <c r="U89" s="974"/>
      <c r="V89" s="661"/>
      <c r="W89" s="1013"/>
      <c r="X89" s="976"/>
      <c r="Y89" s="967"/>
      <c r="Z89" s="977"/>
      <c r="AA89" s="656"/>
      <c r="AB89" s="978"/>
      <c r="AC89" s="1047"/>
      <c r="AD89" s="1055"/>
      <c r="AE89" s="996"/>
      <c r="AF89" s="1049"/>
      <c r="AG89" s="1051"/>
      <c r="AH89" s="982"/>
      <c r="AI89" s="982"/>
      <c r="AJ89" s="983"/>
      <c r="AK89" s="984"/>
      <c r="AL89" s="957"/>
      <c r="AM89" s="985"/>
      <c r="AN89" s="986"/>
      <c r="AO89" s="957"/>
      <c r="AP89" s="957"/>
      <c r="AQ89" s="957"/>
    </row>
    <row r="90" spans="1:43" ht="15.75" customHeight="1" thickBot="1">
      <c r="A90" s="1056"/>
      <c r="B90" s="1057"/>
      <c r="C90" s="1057"/>
      <c r="D90" s="1058"/>
      <c r="E90" s="1059"/>
      <c r="F90" s="1060"/>
      <c r="G90" s="967"/>
      <c r="H90" s="1061"/>
      <c r="I90" s="1062"/>
      <c r="J90" s="1063"/>
      <c r="K90" s="1063"/>
      <c r="L90" s="1063"/>
      <c r="M90" s="1063"/>
      <c r="N90" s="1064"/>
      <c r="O90" s="1065" t="s">
        <v>38</v>
      </c>
      <c r="P90" s="1066" t="s">
        <v>142</v>
      </c>
      <c r="Q90" s="1067">
        <v>10</v>
      </c>
      <c r="R90" s="1068"/>
      <c r="S90" s="1069"/>
      <c r="T90" s="1070"/>
      <c r="U90" s="1071"/>
      <c r="V90" s="730"/>
      <c r="W90" s="1072"/>
      <c r="X90" s="1073"/>
      <c r="Y90" s="1074"/>
      <c r="Z90" s="1075"/>
      <c r="AA90" s="1076"/>
      <c r="AB90" s="1077"/>
      <c r="AC90" s="1078"/>
      <c r="AD90" s="1079"/>
      <c r="AE90" s="1080"/>
      <c r="AF90" s="1081"/>
      <c r="AG90" s="1082"/>
      <c r="AH90" s="1083"/>
      <c r="AI90" s="1083"/>
      <c r="AJ90" s="1084"/>
      <c r="AK90" s="1030"/>
      <c r="AL90" s="1085"/>
      <c r="AM90" s="1086"/>
      <c r="AN90" s="1087"/>
      <c r="AO90" s="957"/>
      <c r="AP90" s="957"/>
      <c r="AQ90" s="957"/>
    </row>
    <row r="91" spans="1:43" ht="54" customHeight="1">
      <c r="A91" s="1088">
        <v>3</v>
      </c>
      <c r="B91" s="863" t="s">
        <v>450</v>
      </c>
      <c r="C91" s="863" t="s">
        <v>451</v>
      </c>
      <c r="D91" s="863" t="s">
        <v>452</v>
      </c>
      <c r="E91" s="1089" t="s">
        <v>6</v>
      </c>
      <c r="F91" s="1090" t="s">
        <v>7</v>
      </c>
      <c r="G91" s="1091" t="str">
        <f>+CONCATENATE(E91," - ",F91)</f>
        <v>MUY BAJA - MODERADO</v>
      </c>
      <c r="H91" s="1092" t="s">
        <v>7</v>
      </c>
      <c r="I91" s="940" t="s">
        <v>453</v>
      </c>
      <c r="J91" s="940" t="s">
        <v>454</v>
      </c>
      <c r="K91" s="940" t="s">
        <v>455</v>
      </c>
      <c r="L91" s="940" t="s">
        <v>456</v>
      </c>
      <c r="M91" s="940" t="s">
        <v>457</v>
      </c>
      <c r="N91" s="940" t="s">
        <v>458</v>
      </c>
      <c r="O91" s="870" t="s">
        <v>3</v>
      </c>
      <c r="P91" s="871" t="s">
        <v>4</v>
      </c>
      <c r="Q91" s="872">
        <f>IF(P91="ASIGNADO",15,IF(P91="NO ASIGNADO",0,"0"))</f>
        <v>15</v>
      </c>
      <c r="R91" s="873">
        <f>SUM(Q91:Q97)</f>
        <v>100</v>
      </c>
      <c r="S91" s="874" t="s">
        <v>131</v>
      </c>
      <c r="T91" s="875">
        <f>IF(T94="DÉBIL",0,IF(T94="MODERADO",50,IF(T94="FUERTE",100,"")))</f>
        <v>100</v>
      </c>
      <c r="U91" s="876" t="str">
        <f>IF(AND(R94="FUERTE",S91="FUERTE (SIEMPRE SE EJECUTA)"),"NO","SÍ")</f>
        <v>NO</v>
      </c>
      <c r="V91" s="697" t="s">
        <v>202</v>
      </c>
      <c r="W91" s="877" t="s">
        <v>62</v>
      </c>
      <c r="X91" s="1093" t="str">
        <f>IF(AND(E91="MUY BAJA",W94=2),"MUY BAJA",IF(AND(E91="BAJA",W94=2),"MUY BAJA",IF(AND(E91="MEDIA",W94=2),"MUY BAJA",IF(AND(E91="ALTA",W94=2),"BAJA",IF(AND(E91="MUY ALTA",W94=2),"MEDIA",IF(AND(E91="MUY BAJA",W94=1),"MUY BAJA",IF(AND(E91="BAJA",W94=1),"MUY BAJA",IF(AND(E91="MEDIA",W94=1),"BAJA",IF(AND(E91="ALTA",W94=1),"MEDIA",IF(AND(E91="MUY ALTA",W94=1),"ALTA",E91))))))))))</f>
        <v>MUY BAJA</v>
      </c>
      <c r="Y91" s="1091" t="str">
        <f>+CONCATENATE(X91," - ",F91)</f>
        <v>MUY BAJA - MODERADO</v>
      </c>
      <c r="Z91" s="1094" t="str">
        <f>+VLOOKUP(Y91,[5]Datos!$D$3:$E$17,2,FALSE)</f>
        <v>MODERADO</v>
      </c>
      <c r="AA91" s="1090" t="s">
        <v>45</v>
      </c>
      <c r="AB91" s="1095" t="s">
        <v>459</v>
      </c>
      <c r="AC91" s="1096"/>
      <c r="AD91" s="591" t="s">
        <v>460</v>
      </c>
      <c r="AE91" s="617" t="s">
        <v>461</v>
      </c>
      <c r="AF91" s="880"/>
      <c r="AG91" s="881">
        <v>45782</v>
      </c>
      <c r="AH91" s="761" t="s">
        <v>462</v>
      </c>
      <c r="AI91" s="761" t="s">
        <v>463</v>
      </c>
      <c r="AJ91" s="761" t="s">
        <v>236</v>
      </c>
      <c r="AK91" s="882" t="s">
        <v>409</v>
      </c>
      <c r="AL91" s="795"/>
      <c r="AM91" s="762" t="s">
        <v>464</v>
      </c>
      <c r="AN91" s="883" t="s">
        <v>465</v>
      </c>
    </row>
    <row r="92" spans="1:43" ht="54" customHeight="1">
      <c r="A92" s="1097"/>
      <c r="B92" s="885"/>
      <c r="C92" s="885"/>
      <c r="D92" s="885"/>
      <c r="E92" s="1098"/>
      <c r="F92" s="1099"/>
      <c r="G92" s="1100"/>
      <c r="H92" s="968"/>
      <c r="I92" s="1101"/>
      <c r="J92" s="1101"/>
      <c r="K92" s="1101"/>
      <c r="L92" s="1101"/>
      <c r="M92" s="1101"/>
      <c r="N92" s="1101"/>
      <c r="O92" s="887" t="s">
        <v>9</v>
      </c>
      <c r="P92" s="888" t="s">
        <v>10</v>
      </c>
      <c r="Q92" s="889">
        <f>IF(P92="ADECUADO",15,IF(P92="INADECUADO",0,"0"))</f>
        <v>15</v>
      </c>
      <c r="R92" s="890"/>
      <c r="S92" s="885"/>
      <c r="T92" s="885"/>
      <c r="U92" s="885"/>
      <c r="V92" s="661"/>
      <c r="W92" s="891"/>
      <c r="X92" s="1102"/>
      <c r="Y92" s="1100"/>
      <c r="Z92" s="1103"/>
      <c r="AA92" s="1099"/>
      <c r="AB92" s="656"/>
      <c r="AC92" s="1104"/>
      <c r="AD92" s="1101"/>
      <c r="AE92" s="603"/>
      <c r="AF92" s="880"/>
      <c r="AG92" s="884"/>
      <c r="AH92" s="885"/>
      <c r="AI92" s="885"/>
      <c r="AJ92" s="885"/>
      <c r="AK92" s="886"/>
      <c r="AL92" s="795"/>
      <c r="AM92" s="884"/>
      <c r="AN92" s="886"/>
    </row>
    <row r="93" spans="1:43" ht="54" customHeight="1">
      <c r="A93" s="1097"/>
      <c r="B93" s="885"/>
      <c r="C93" s="885"/>
      <c r="D93" s="885"/>
      <c r="E93" s="1098"/>
      <c r="F93" s="1099"/>
      <c r="G93" s="1100"/>
      <c r="H93" s="968"/>
      <c r="I93" s="1101"/>
      <c r="J93" s="1101"/>
      <c r="K93" s="1101"/>
      <c r="L93" s="1101"/>
      <c r="M93" s="1101"/>
      <c r="N93" s="1101"/>
      <c r="O93" s="892" t="s">
        <v>16</v>
      </c>
      <c r="P93" s="888" t="s">
        <v>17</v>
      </c>
      <c r="Q93" s="889">
        <f>IF(P93="OPORTUNA",15,IF(P93="INOPORTUNA",0,"0"))</f>
        <v>15</v>
      </c>
      <c r="R93" s="890"/>
      <c r="S93" s="885"/>
      <c r="T93" s="891"/>
      <c r="U93" s="885"/>
      <c r="V93" s="661"/>
      <c r="W93" s="893" t="s">
        <v>138</v>
      </c>
      <c r="X93" s="1102"/>
      <c r="Y93" s="1100"/>
      <c r="Z93" s="1103"/>
      <c r="AA93" s="1099"/>
      <c r="AB93" s="656"/>
      <c r="AC93" s="1104"/>
      <c r="AD93" s="1101"/>
      <c r="AE93" s="603"/>
      <c r="AF93" s="880"/>
      <c r="AG93" s="884"/>
      <c r="AH93" s="885"/>
      <c r="AI93" s="885"/>
      <c r="AJ93" s="885"/>
      <c r="AK93" s="886"/>
      <c r="AL93" s="795"/>
      <c r="AM93" s="884"/>
      <c r="AN93" s="886"/>
    </row>
    <row r="94" spans="1:43" ht="54" customHeight="1">
      <c r="A94" s="1097"/>
      <c r="B94" s="885"/>
      <c r="C94" s="885"/>
      <c r="D94" s="885"/>
      <c r="E94" s="1098"/>
      <c r="F94" s="1099"/>
      <c r="G94" s="1100"/>
      <c r="H94" s="968"/>
      <c r="I94" s="1101"/>
      <c r="J94" s="1101"/>
      <c r="K94" s="1101"/>
      <c r="L94" s="1101"/>
      <c r="M94" s="1101"/>
      <c r="N94" s="1101"/>
      <c r="O94" s="887" t="s">
        <v>23</v>
      </c>
      <c r="P94" s="888" t="s">
        <v>24</v>
      </c>
      <c r="Q94" s="889">
        <f>IF(P94="PREVENIR",15,IF(P94="DETECTAR",10,IF(P94="NO ES UN CONTROL",0,"0")))</f>
        <v>15</v>
      </c>
      <c r="R94" s="894" t="str">
        <f>IF(R91&lt;86,"DÉBIL",IF(R91&lt;96,"MODERADO",IF(R91&lt;101,"FUERTE","")))</f>
        <v>FUERTE</v>
      </c>
      <c r="S94" s="885"/>
      <c r="T94" s="895" t="str">
        <f>IF(AND(R94="FUERTE",S91="FUERTE (SIEMPRE SE EJECUTA)"),"FUERTE",IF(OR(R94="DÉBIL",S91="DÉBIL (NO SE EJECUTA)"),"DÉBIL",IF(OR(R94="MODERADO",S91="MODERADO (ALGUNAS VECES)"),"MODERADO")))</f>
        <v>FUERTE</v>
      </c>
      <c r="U94" s="885"/>
      <c r="V94" s="661"/>
      <c r="W94" s="1105">
        <f>IF(AND($V$18="FUERTE",$W$18="DIRECTAMENTE"),2,IF(AND($V$18="FUERTE",$W$18="DIRECTAMENTE"),2,IF(AND($V$18="FUERTE",$W$18="DIRECTAMENTE"),2,IF(AND($V$18="FUERTE",$W$18="NO DISMINUYE"),0,IF(AND($V$18="MODERADO",$W$18="DIRECTAMENTE"),1,IF(AND($V$18="MODERADO",$W$18="DIRECTAMENTE"),1,IF(AND($V$18="MODERADO",$W$18="DIRECTAMENTE"),1,IF(AND($V$18="MODERADO",$W$18="NO DISMINUYE"),0,"N/A"))))))))</f>
        <v>2</v>
      </c>
      <c r="X94" s="1102"/>
      <c r="Y94" s="1100"/>
      <c r="Z94" s="1103"/>
      <c r="AA94" s="1099"/>
      <c r="AB94" s="656"/>
      <c r="AC94" s="1104"/>
      <c r="AD94" s="1101"/>
      <c r="AE94" s="614" t="s">
        <v>139</v>
      </c>
      <c r="AF94" s="898"/>
      <c r="AG94" s="884"/>
      <c r="AH94" s="885"/>
      <c r="AI94" s="885"/>
      <c r="AJ94" s="885"/>
      <c r="AK94" s="886"/>
      <c r="AL94" s="795"/>
      <c r="AM94" s="884"/>
      <c r="AN94" s="886"/>
    </row>
    <row r="95" spans="1:43" ht="54" customHeight="1">
      <c r="A95" s="1097"/>
      <c r="B95" s="885"/>
      <c r="C95" s="885"/>
      <c r="D95" s="885"/>
      <c r="E95" s="1098"/>
      <c r="F95" s="1099"/>
      <c r="G95" s="1100"/>
      <c r="H95" s="968"/>
      <c r="I95" s="1101"/>
      <c r="J95" s="1101"/>
      <c r="K95" s="1101"/>
      <c r="L95" s="1101"/>
      <c r="M95" s="1101"/>
      <c r="N95" s="1101"/>
      <c r="O95" s="887" t="s">
        <v>29</v>
      </c>
      <c r="P95" s="888" t="s">
        <v>30</v>
      </c>
      <c r="Q95" s="889">
        <f>IF(P95="CONFIABLE",15,IF(P95="NO CONFIABLE",0,"0"))</f>
        <v>15</v>
      </c>
      <c r="R95" s="890"/>
      <c r="S95" s="885"/>
      <c r="T95" s="885"/>
      <c r="U95" s="885"/>
      <c r="V95" s="661"/>
      <c r="W95" s="1100"/>
      <c r="X95" s="1102"/>
      <c r="Y95" s="1100"/>
      <c r="Z95" s="1103"/>
      <c r="AA95" s="1099"/>
      <c r="AB95" s="656"/>
      <c r="AC95" s="1104"/>
      <c r="AD95" s="1101"/>
      <c r="AE95" s="616"/>
      <c r="AF95" s="898"/>
      <c r="AG95" s="884"/>
      <c r="AH95" s="885"/>
      <c r="AI95" s="885"/>
      <c r="AJ95" s="885"/>
      <c r="AK95" s="886"/>
      <c r="AL95" s="795"/>
      <c r="AM95" s="884"/>
      <c r="AN95" s="886"/>
    </row>
    <row r="96" spans="1:43" ht="54" customHeight="1">
      <c r="A96" s="1097"/>
      <c r="B96" s="885"/>
      <c r="C96" s="885"/>
      <c r="D96" s="885"/>
      <c r="E96" s="1098"/>
      <c r="F96" s="1099"/>
      <c r="G96" s="1100"/>
      <c r="H96" s="968"/>
      <c r="I96" s="1101"/>
      <c r="J96" s="1101"/>
      <c r="K96" s="1101"/>
      <c r="L96" s="1101"/>
      <c r="M96" s="1101"/>
      <c r="N96" s="1101"/>
      <c r="O96" s="887" t="s">
        <v>34</v>
      </c>
      <c r="P96" s="888" t="s">
        <v>35</v>
      </c>
      <c r="Q96" s="889">
        <f>IF(P96="SE INVESTIGAN Y SE RESUELVEN OPORTUNAMENTE",15,IF(P96="NO SE INVESTIGAN Y SE RESUELVEN OPORTUNAMENTE",0,"0"))</f>
        <v>15</v>
      </c>
      <c r="R96" s="890"/>
      <c r="S96" s="885"/>
      <c r="T96" s="885"/>
      <c r="U96" s="885"/>
      <c r="V96" s="661"/>
      <c r="W96" s="1100"/>
      <c r="X96" s="1102"/>
      <c r="Y96" s="1100"/>
      <c r="Z96" s="1103"/>
      <c r="AA96" s="1099"/>
      <c r="AB96" s="656"/>
      <c r="AC96" s="1104"/>
      <c r="AD96" s="1101"/>
      <c r="AE96" s="617" t="s">
        <v>466</v>
      </c>
      <c r="AF96" s="880"/>
      <c r="AG96" s="884"/>
      <c r="AH96" s="885"/>
      <c r="AI96" s="885"/>
      <c r="AJ96" s="885"/>
      <c r="AK96" s="886"/>
      <c r="AL96" s="795"/>
      <c r="AM96" s="884"/>
      <c r="AN96" s="886"/>
    </row>
    <row r="97" spans="1:40" ht="54" customHeight="1" thickBot="1">
      <c r="A97" s="1106"/>
      <c r="B97" s="1107"/>
      <c r="C97" s="1107"/>
      <c r="D97" s="1107"/>
      <c r="E97" s="1108"/>
      <c r="F97" s="1109"/>
      <c r="G97" s="1110"/>
      <c r="H97" s="1061"/>
      <c r="I97" s="1111"/>
      <c r="J97" s="1111"/>
      <c r="K97" s="1111"/>
      <c r="L97" s="1111"/>
      <c r="M97" s="1111"/>
      <c r="N97" s="1112"/>
      <c r="O97" s="902" t="s">
        <v>38</v>
      </c>
      <c r="P97" s="903" t="s">
        <v>39</v>
      </c>
      <c r="Q97" s="904">
        <f>IF(P97="COMPLETA",10,IF(P97="INCOMPLETA",5,IF(P97="NO EXISTE",0,"0")))</f>
        <v>10</v>
      </c>
      <c r="R97" s="905"/>
      <c r="S97" s="900"/>
      <c r="T97" s="900"/>
      <c r="U97" s="900"/>
      <c r="V97" s="661"/>
      <c r="W97" s="1100"/>
      <c r="X97" s="1102"/>
      <c r="Y97" s="1100"/>
      <c r="Z97" s="1103"/>
      <c r="AA97" s="1099"/>
      <c r="AB97" s="656"/>
      <c r="AC97" s="1104"/>
      <c r="AD97" s="1113"/>
      <c r="AE97" s="623"/>
      <c r="AF97" s="880"/>
      <c r="AG97" s="906"/>
      <c r="AH97" s="900"/>
      <c r="AI97" s="900"/>
      <c r="AJ97" s="900"/>
      <c r="AK97" s="901"/>
      <c r="AL97" s="795"/>
      <c r="AM97" s="906"/>
      <c r="AN97" s="899"/>
    </row>
  </sheetData>
  <mergeCells count="342">
    <mergeCell ref="AK91:AK97"/>
    <mergeCell ref="AM91:AM97"/>
    <mergeCell ref="AN91:AN97"/>
    <mergeCell ref="R94:R97"/>
    <mergeCell ref="T94:T97"/>
    <mergeCell ref="AE94:AE95"/>
    <mergeCell ref="AE96:AE97"/>
    <mergeCell ref="AD91:AD97"/>
    <mergeCell ref="AE91:AE93"/>
    <mergeCell ref="AG91:AG97"/>
    <mergeCell ref="AH91:AH97"/>
    <mergeCell ref="AI91:AI97"/>
    <mergeCell ref="AJ91:AJ97"/>
    <mergeCell ref="W91:W92"/>
    <mergeCell ref="X91:X97"/>
    <mergeCell ref="Z91:Z97"/>
    <mergeCell ref="AA91:AA97"/>
    <mergeCell ref="AB91:AB97"/>
    <mergeCell ref="AC91:AC97"/>
    <mergeCell ref="N91:N97"/>
    <mergeCell ref="R91:R93"/>
    <mergeCell ref="S91:S97"/>
    <mergeCell ref="T91:T93"/>
    <mergeCell ref="U91:U97"/>
    <mergeCell ref="V91:V97"/>
    <mergeCell ref="H91:H97"/>
    <mergeCell ref="I91:I97"/>
    <mergeCell ref="J91:J97"/>
    <mergeCell ref="K91:K97"/>
    <mergeCell ref="L91:L97"/>
    <mergeCell ref="M91:M97"/>
    <mergeCell ref="AO86:AO87"/>
    <mergeCell ref="AP86:AP87"/>
    <mergeCell ref="AQ86:AQ87"/>
    <mergeCell ref="AD89:AD90"/>
    <mergeCell ref="A91:A97"/>
    <mergeCell ref="B91:B97"/>
    <mergeCell ref="C91:C97"/>
    <mergeCell ref="D91:D97"/>
    <mergeCell ref="E91:E97"/>
    <mergeCell ref="F91:F97"/>
    <mergeCell ref="AO77:AO83"/>
    <mergeCell ref="AP77:AP83"/>
    <mergeCell ref="AQ77:AQ83"/>
    <mergeCell ref="B86:B87"/>
    <mergeCell ref="C86:C87"/>
    <mergeCell ref="D86:D87"/>
    <mergeCell ref="P86:P87"/>
    <mergeCell ref="Q86:Q87"/>
    <mergeCell ref="R86:R90"/>
    <mergeCell ref="T86:T90"/>
    <mergeCell ref="AH77:AH90"/>
    <mergeCell ref="AI77:AI90"/>
    <mergeCell ref="AJ77:AJ90"/>
    <mergeCell ref="AK77:AK90"/>
    <mergeCell ref="AM77:AM90"/>
    <mergeCell ref="AN77:AN90"/>
    <mergeCell ref="S77:S90"/>
    <mergeCell ref="T77:T85"/>
    <mergeCell ref="U77:U90"/>
    <mergeCell ref="AC77:AC90"/>
    <mergeCell ref="AD77:AD85"/>
    <mergeCell ref="AE77:AE83"/>
    <mergeCell ref="AD86:AD88"/>
    <mergeCell ref="AE86:AE87"/>
    <mergeCell ref="L77:L90"/>
    <mergeCell ref="M77:M90"/>
    <mergeCell ref="O77:O83"/>
    <mergeCell ref="P77:P83"/>
    <mergeCell ref="Q77:Q83"/>
    <mergeCell ref="R77:R85"/>
    <mergeCell ref="AO72:AO73"/>
    <mergeCell ref="AP72:AP73"/>
    <mergeCell ref="AQ72:AQ73"/>
    <mergeCell ref="AD75:AD76"/>
    <mergeCell ref="B77:B83"/>
    <mergeCell ref="C77:C83"/>
    <mergeCell ref="D77:D83"/>
    <mergeCell ref="I77:I90"/>
    <mergeCell ref="J77:J90"/>
    <mergeCell ref="K77:K90"/>
    <mergeCell ref="AO60:AO69"/>
    <mergeCell ref="AP60:AP69"/>
    <mergeCell ref="AQ60:AQ69"/>
    <mergeCell ref="P72:P73"/>
    <mergeCell ref="Q72:Q73"/>
    <mergeCell ref="R72:R76"/>
    <mergeCell ref="T72:T76"/>
    <mergeCell ref="W72:W90"/>
    <mergeCell ref="AD72:AD74"/>
    <mergeCell ref="AE72:AE73"/>
    <mergeCell ref="AH60:AH76"/>
    <mergeCell ref="AI60:AI76"/>
    <mergeCell ref="AJ60:AJ76"/>
    <mergeCell ref="AK60:AK76"/>
    <mergeCell ref="AM60:AM76"/>
    <mergeCell ref="AN60:AN76"/>
    <mergeCell ref="AB60:AB90"/>
    <mergeCell ref="AC60:AC76"/>
    <mergeCell ref="AD60:AD71"/>
    <mergeCell ref="AE60:AE69"/>
    <mergeCell ref="AF60:AF76"/>
    <mergeCell ref="AG60:AG76"/>
    <mergeCell ref="AF77:AF90"/>
    <mergeCell ref="V60:V90"/>
    <mergeCell ref="W60:W70"/>
    <mergeCell ref="X60:X90"/>
    <mergeCell ref="Y60:Y90"/>
    <mergeCell ref="Z60:Z90"/>
    <mergeCell ref="AA60:AA90"/>
    <mergeCell ref="P60:P69"/>
    <mergeCell ref="Q60:Q69"/>
    <mergeCell ref="R60:R71"/>
    <mergeCell ref="S60:S76"/>
    <mergeCell ref="T60:T71"/>
    <mergeCell ref="U60:U76"/>
    <mergeCell ref="I60:I76"/>
    <mergeCell ref="J60:J76"/>
    <mergeCell ref="K60:K76"/>
    <mergeCell ref="L60:L76"/>
    <mergeCell ref="M60:M76"/>
    <mergeCell ref="O60:O69"/>
    <mergeCell ref="A60:A90"/>
    <mergeCell ref="C60:C76"/>
    <mergeCell ref="E60:E90"/>
    <mergeCell ref="F60:F90"/>
    <mergeCell ref="G60:G90"/>
    <mergeCell ref="H60:H90"/>
    <mergeCell ref="AJ53:AJ59"/>
    <mergeCell ref="AK53:AK59"/>
    <mergeCell ref="AM53:AM59"/>
    <mergeCell ref="AN53:AN59"/>
    <mergeCell ref="R56:R59"/>
    <mergeCell ref="T56:T59"/>
    <mergeCell ref="AE56:AE57"/>
    <mergeCell ref="AE58:AE59"/>
    <mergeCell ref="U53:U59"/>
    <mergeCell ref="AD53:AD59"/>
    <mergeCell ref="AE53:AE55"/>
    <mergeCell ref="AG53:AG59"/>
    <mergeCell ref="AH53:AH59"/>
    <mergeCell ref="AI53:AI59"/>
    <mergeCell ref="K53:K59"/>
    <mergeCell ref="L53:L59"/>
    <mergeCell ref="M53:M59"/>
    <mergeCell ref="N53:N59"/>
    <mergeCell ref="R53:R55"/>
    <mergeCell ref="S53:S59"/>
    <mergeCell ref="AN46:AN52"/>
    <mergeCell ref="R49:R52"/>
    <mergeCell ref="T49:T52"/>
    <mergeCell ref="AE49:AE50"/>
    <mergeCell ref="AE51:AE52"/>
    <mergeCell ref="B53:B59"/>
    <mergeCell ref="C53:C59"/>
    <mergeCell ref="D53:D59"/>
    <mergeCell ref="I53:I59"/>
    <mergeCell ref="J53:J59"/>
    <mergeCell ref="AE46:AE48"/>
    <mergeCell ref="AG46:AG52"/>
    <mergeCell ref="AH46:AH52"/>
    <mergeCell ref="AI46:AI52"/>
    <mergeCell ref="AJ46:AJ52"/>
    <mergeCell ref="AK46:AK52"/>
    <mergeCell ref="N46:N52"/>
    <mergeCell ref="R46:R48"/>
    <mergeCell ref="S46:S52"/>
    <mergeCell ref="T46:T48"/>
    <mergeCell ref="U46:U52"/>
    <mergeCell ref="AD46:AD52"/>
    <mergeCell ref="B46:B52"/>
    <mergeCell ref="C46:C52"/>
    <mergeCell ref="D46:D52"/>
    <mergeCell ref="I46:I52"/>
    <mergeCell ref="J46:J52"/>
    <mergeCell ref="K46:K52"/>
    <mergeCell ref="AM39:AM45"/>
    <mergeCell ref="AN39:AN45"/>
    <mergeCell ref="R42:R45"/>
    <mergeCell ref="T42:T45"/>
    <mergeCell ref="AE42:AE43"/>
    <mergeCell ref="AE44:AE45"/>
    <mergeCell ref="AE39:AE41"/>
    <mergeCell ref="AG39:AG45"/>
    <mergeCell ref="AH39:AH45"/>
    <mergeCell ref="AI39:AI45"/>
    <mergeCell ref="AJ39:AJ45"/>
    <mergeCell ref="AK39:AK45"/>
    <mergeCell ref="L39:L45"/>
    <mergeCell ref="M39:M45"/>
    <mergeCell ref="N39:N45"/>
    <mergeCell ref="R39:R41"/>
    <mergeCell ref="S39:S45"/>
    <mergeCell ref="T39:T41"/>
    <mergeCell ref="B39:B45"/>
    <mergeCell ref="C39:C45"/>
    <mergeCell ref="D39:D45"/>
    <mergeCell ref="I39:I45"/>
    <mergeCell ref="J39:J45"/>
    <mergeCell ref="K39:K45"/>
    <mergeCell ref="AM32:AM38"/>
    <mergeCell ref="AN32:AN38"/>
    <mergeCell ref="R35:R38"/>
    <mergeCell ref="T35:T38"/>
    <mergeCell ref="AE35:AE36"/>
    <mergeCell ref="AE37:AE38"/>
    <mergeCell ref="AE32:AE34"/>
    <mergeCell ref="AG32:AG38"/>
    <mergeCell ref="AH32:AH38"/>
    <mergeCell ref="AI32:AI38"/>
    <mergeCell ref="AJ32:AJ38"/>
    <mergeCell ref="AK32:AK38"/>
    <mergeCell ref="K32:K38"/>
    <mergeCell ref="L32:L38"/>
    <mergeCell ref="M32:M38"/>
    <mergeCell ref="N32:N38"/>
    <mergeCell ref="R32:R34"/>
    <mergeCell ref="S32:S38"/>
    <mergeCell ref="AN25:AN31"/>
    <mergeCell ref="R28:R31"/>
    <mergeCell ref="T28:T31"/>
    <mergeCell ref="AE28:AE29"/>
    <mergeCell ref="AE30:AE31"/>
    <mergeCell ref="B32:B38"/>
    <mergeCell ref="C32:C38"/>
    <mergeCell ref="D32:D38"/>
    <mergeCell ref="I32:I38"/>
    <mergeCell ref="J32:J38"/>
    <mergeCell ref="AG25:AG31"/>
    <mergeCell ref="AH25:AH31"/>
    <mergeCell ref="AI25:AI31"/>
    <mergeCell ref="AJ25:AJ31"/>
    <mergeCell ref="AK25:AK31"/>
    <mergeCell ref="AM25:AM31"/>
    <mergeCell ref="L25:L31"/>
    <mergeCell ref="M25:M31"/>
    <mergeCell ref="N25:N31"/>
    <mergeCell ref="R25:R27"/>
    <mergeCell ref="S25:S31"/>
    <mergeCell ref="T25:T27"/>
    <mergeCell ref="B25:B31"/>
    <mergeCell ref="C25:C31"/>
    <mergeCell ref="D25:D31"/>
    <mergeCell ref="I25:I31"/>
    <mergeCell ref="J25:J31"/>
    <mergeCell ref="K25:K31"/>
    <mergeCell ref="AM18:AM24"/>
    <mergeCell ref="AN18:AN24"/>
    <mergeCell ref="R21:R24"/>
    <mergeCell ref="T21:T24"/>
    <mergeCell ref="W21:W59"/>
    <mergeCell ref="AE21:AE22"/>
    <mergeCell ref="AE23:AE24"/>
    <mergeCell ref="U25:U31"/>
    <mergeCell ref="AD25:AD31"/>
    <mergeCell ref="AE25:AE27"/>
    <mergeCell ref="AE18:AE20"/>
    <mergeCell ref="AG18:AG24"/>
    <mergeCell ref="AH18:AH24"/>
    <mergeCell ref="AI18:AI24"/>
    <mergeCell ref="AJ18:AJ24"/>
    <mergeCell ref="AK18:AK24"/>
    <mergeCell ref="Y18:Y59"/>
    <mergeCell ref="Z18:Z59"/>
    <mergeCell ref="AA18:AA59"/>
    <mergeCell ref="AB18:AB59"/>
    <mergeCell ref="AC18:AC59"/>
    <mergeCell ref="AD18:AD24"/>
    <mergeCell ref="AD32:AD38"/>
    <mergeCell ref="AD39:AD45"/>
    <mergeCell ref="S18:S24"/>
    <mergeCell ref="T18:T20"/>
    <mergeCell ref="U18:U24"/>
    <mergeCell ref="V18:V59"/>
    <mergeCell ref="W18:W19"/>
    <mergeCell ref="X18:X59"/>
    <mergeCell ref="T32:T34"/>
    <mergeCell ref="U32:U38"/>
    <mergeCell ref="U39:U45"/>
    <mergeCell ref="T53:T55"/>
    <mergeCell ref="J18:J24"/>
    <mergeCell ref="K18:K24"/>
    <mergeCell ref="L18:L24"/>
    <mergeCell ref="M18:M24"/>
    <mergeCell ref="N18:N24"/>
    <mergeCell ref="R18:R20"/>
    <mergeCell ref="AD16:AE16"/>
    <mergeCell ref="A18:A59"/>
    <mergeCell ref="B18:B24"/>
    <mergeCell ref="C18:C24"/>
    <mergeCell ref="D18:D24"/>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J10"/>
    <mergeCell ref="A11:B11"/>
    <mergeCell ref="C11:J11"/>
    <mergeCell ref="A1:B4"/>
    <mergeCell ref="C1:AJ2"/>
    <mergeCell ref="AK1:AM1"/>
    <mergeCell ref="AK2:AM2"/>
    <mergeCell ref="C3:AJ4"/>
    <mergeCell ref="AK3:AM3"/>
    <mergeCell ref="AK4:AM4"/>
  </mergeCells>
  <conditionalFormatting sqref="H18">
    <cfRule type="containsText" dxfId="38" priority="10" operator="containsText" text="EXTREMO">
      <formula>NOT(ISERROR(SEARCH(("EXTREMO"),(H18))))</formula>
    </cfRule>
    <cfRule type="containsText" dxfId="37" priority="11" operator="containsText" text="ALTO">
      <formula>NOT(ISERROR(SEARCH(("ALTO"),(H18))))</formula>
    </cfRule>
    <cfRule type="containsText" dxfId="36" priority="12" operator="containsText" text="MODERADO">
      <formula>NOT(ISERROR(SEARCH(("MODERADO"),(H18))))</formula>
    </cfRule>
  </conditionalFormatting>
  <conditionalFormatting sqref="Z18">
    <cfRule type="containsText" dxfId="35" priority="13" operator="containsText" text="EXTREMO">
      <formula>NOT(ISERROR(SEARCH(("EXTREMO"),(Z18))))</formula>
    </cfRule>
    <cfRule type="containsText" dxfId="34" priority="14" operator="containsText" text="ALTO">
      <formula>NOT(ISERROR(SEARCH(("ALTO"),(Z18))))</formula>
    </cfRule>
    <cfRule type="containsText" dxfId="33" priority="15" operator="containsText" text="MODERADO">
      <formula>NOT(ISERROR(SEARCH(("MODERADO"),(Z18))))</formula>
    </cfRule>
  </conditionalFormatting>
  <conditionalFormatting sqref="H60">
    <cfRule type="containsText" dxfId="32" priority="7" operator="containsText" text="EXTREMO">
      <formula>NOT(ISERROR(SEARCH(("EXTREMO"),(H60))))</formula>
    </cfRule>
    <cfRule type="containsText" dxfId="31" priority="8" operator="containsText" text="ALTO">
      <formula>NOT(ISERROR(SEARCH(("ALTO"),(H60))))</formula>
    </cfRule>
    <cfRule type="containsText" dxfId="30" priority="9" operator="containsText" text="MODERADO">
      <formula>NOT(ISERROR(SEARCH(("MODERADO"),(H60))))</formula>
    </cfRule>
  </conditionalFormatting>
  <conditionalFormatting sqref="H91">
    <cfRule type="containsText" dxfId="29" priority="1" operator="containsText" text="EXTREMO">
      <formula>NOT(ISERROR(SEARCH(("EXTREMO"),(H91))))</formula>
    </cfRule>
    <cfRule type="containsText" dxfId="28" priority="2" operator="containsText" text="ALTO">
      <formula>NOT(ISERROR(SEARCH(("ALTO"),(H91))))</formula>
    </cfRule>
    <cfRule type="containsText" dxfId="27" priority="3" operator="containsText" text="MODERADO">
      <formula>NOT(ISERROR(SEARCH(("MODERADO"),(H91))))</formula>
    </cfRule>
  </conditionalFormatting>
  <conditionalFormatting sqref="Z91">
    <cfRule type="containsText" dxfId="26" priority="4" operator="containsText" text="EXTREMO">
      <formula>NOT(ISERROR(SEARCH(("EXTREMO"),(Z91))))</formula>
    </cfRule>
    <cfRule type="containsText" dxfId="25" priority="5" operator="containsText" text="ALTO">
      <formula>NOT(ISERROR(SEARCH(("ALTO"),(Z91))))</formula>
    </cfRule>
    <cfRule type="containsText" dxfId="24" priority="6" operator="containsText" text="MODERADO">
      <formula>NOT(ISERROR(SEARCH(("MODERADO"),(Z91))))</formula>
    </cfRule>
  </conditionalFormatting>
  <pageMargins left="0.70866141732283472" right="0.70866141732283472" top="0.74803149606299213" bottom="0.74803149606299213" header="0" footer="0"/>
  <pageSetup scale="14"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46BEA-B977-4D46-97C9-E9A2569E7A61}">
  <dimension ref="A1:AQ995"/>
  <sheetViews>
    <sheetView showGridLines="0" showRowColHeaders="0" topLeftCell="A12" zoomScale="70" zoomScaleNormal="70" workbookViewId="0">
      <pane ySplit="6" topLeftCell="A29" activePane="bottomLeft" state="frozen"/>
      <selection pane="bottomLeft" activeCell="J32" sqref="J32:J38"/>
    </sheetView>
  </sheetViews>
  <sheetFormatPr baseColWidth="10" defaultColWidth="14.42578125" defaultRowHeight="15" customHeight="1"/>
  <cols>
    <col min="1" max="1" width="9.42578125" style="1119" customWidth="1"/>
    <col min="2" max="4" width="32.5703125" style="1119" customWidth="1"/>
    <col min="5" max="6" width="20.85546875" style="1119" customWidth="1"/>
    <col min="7" max="7" width="20.85546875" style="1119" hidden="1" customWidth="1"/>
    <col min="8" max="8" width="25.42578125" style="1119" customWidth="1"/>
    <col min="9" max="9" width="52.5703125" style="1119" customWidth="1"/>
    <col min="10" max="14" width="41.28515625" style="1119" customWidth="1"/>
    <col min="15" max="15" width="53.7109375" style="1119" customWidth="1"/>
    <col min="16" max="16" width="24.5703125" style="1119" customWidth="1"/>
    <col min="17" max="17" width="11.42578125" style="1119" customWidth="1"/>
    <col min="18" max="20" width="24.5703125" style="1119" customWidth="1"/>
    <col min="21" max="21" width="19.7109375" style="1119" customWidth="1"/>
    <col min="22" max="24" width="25.140625" style="1119" customWidth="1"/>
    <col min="25" max="25" width="25.140625" style="1119" hidden="1" customWidth="1"/>
    <col min="26" max="26" width="25.140625" style="1119" customWidth="1"/>
    <col min="27" max="27" width="16.5703125" style="1119" customWidth="1"/>
    <col min="28" max="29" width="33.42578125" style="1119" customWidth="1"/>
    <col min="30" max="30" width="38.5703125" style="1119" customWidth="1"/>
    <col min="31" max="31" width="25.42578125" style="1119" customWidth="1"/>
    <col min="32" max="32" width="1.7109375" style="1119" customWidth="1"/>
    <col min="33" max="35" width="33.42578125" style="1119" customWidth="1"/>
    <col min="36" max="36" width="40.28515625" style="1119" customWidth="1"/>
    <col min="37" max="37" width="34.85546875" style="1119" customWidth="1"/>
    <col min="38" max="38" width="3.7109375" style="1119" customWidth="1"/>
    <col min="39" max="39" width="42.5703125" style="1119" customWidth="1"/>
    <col min="40" max="40" width="50.28515625" style="1119" customWidth="1"/>
    <col min="41" max="43" width="11.42578125" style="1119" customWidth="1"/>
    <col min="44" max="16384" width="14.42578125" style="1119"/>
  </cols>
  <sheetData>
    <row r="1" spans="1:43" ht="27" customHeight="1">
      <c r="A1" s="1114"/>
      <c r="B1" s="494"/>
      <c r="C1" s="1115" t="s">
        <v>64</v>
      </c>
      <c r="D1" s="496"/>
      <c r="E1" s="496"/>
      <c r="F1" s="496"/>
      <c r="G1" s="496"/>
      <c r="H1" s="496"/>
      <c r="I1" s="496"/>
      <c r="J1" s="496"/>
      <c r="K1" s="496"/>
      <c r="L1" s="496"/>
      <c r="M1" s="496"/>
      <c r="N1" s="496"/>
      <c r="O1" s="496"/>
      <c r="P1" s="496"/>
      <c r="Q1" s="496"/>
      <c r="R1" s="496"/>
      <c r="S1" s="496"/>
      <c r="T1" s="496"/>
      <c r="U1" s="496"/>
      <c r="V1" s="496"/>
      <c r="W1" s="496"/>
      <c r="X1" s="496"/>
      <c r="Y1" s="496"/>
      <c r="Z1" s="496"/>
      <c r="AA1" s="496"/>
      <c r="AB1" s="496"/>
      <c r="AC1" s="496"/>
      <c r="AD1" s="496"/>
      <c r="AE1" s="496"/>
      <c r="AF1" s="496"/>
      <c r="AG1" s="496"/>
      <c r="AH1" s="496"/>
      <c r="AI1" s="496"/>
      <c r="AJ1" s="494"/>
      <c r="AK1" s="1116" t="s">
        <v>65</v>
      </c>
      <c r="AL1" s="498"/>
      <c r="AM1" s="499"/>
      <c r="AN1" s="1117" t="s">
        <v>66</v>
      </c>
      <c r="AO1" s="1118"/>
      <c r="AP1" s="1118"/>
      <c r="AQ1" s="1118"/>
    </row>
    <row r="2" spans="1:43" ht="27" customHeight="1" thickBot="1">
      <c r="A2" s="503"/>
      <c r="B2" s="504"/>
      <c r="C2" s="505"/>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7"/>
      <c r="AK2" s="1116" t="s">
        <v>67</v>
      </c>
      <c r="AL2" s="498"/>
      <c r="AM2" s="499"/>
      <c r="AN2" s="1120" t="s">
        <v>68</v>
      </c>
      <c r="AO2" s="1118"/>
      <c r="AP2" s="1118"/>
      <c r="AQ2" s="1118"/>
    </row>
    <row r="3" spans="1:43" ht="27" customHeight="1">
      <c r="A3" s="503"/>
      <c r="B3" s="504"/>
      <c r="C3" s="1115" t="s">
        <v>69</v>
      </c>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4"/>
      <c r="AK3" s="1116" t="s">
        <v>70</v>
      </c>
      <c r="AL3" s="498"/>
      <c r="AM3" s="499"/>
      <c r="AN3" s="794" t="s">
        <v>71</v>
      </c>
      <c r="AO3" s="1118"/>
      <c r="AP3" s="1118"/>
      <c r="AQ3" s="1118"/>
    </row>
    <row r="4" spans="1:43" ht="27" customHeight="1" thickBot="1">
      <c r="A4" s="505"/>
      <c r="B4" s="507"/>
      <c r="C4" s="505"/>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7"/>
      <c r="AK4" s="1116" t="s">
        <v>72</v>
      </c>
      <c r="AL4" s="498"/>
      <c r="AM4" s="499"/>
      <c r="AN4" s="1121">
        <v>45677</v>
      </c>
      <c r="AO4" s="1118"/>
      <c r="AP4" s="1118"/>
      <c r="AQ4" s="1118"/>
    </row>
    <row r="5" spans="1:43" ht="27" customHeight="1" thickBot="1">
      <c r="A5" s="1122"/>
      <c r="B5" s="1123"/>
      <c r="C5" s="1123"/>
      <c r="D5" s="1123"/>
      <c r="E5" s="1123"/>
      <c r="F5" s="1123"/>
      <c r="G5" s="1123"/>
      <c r="H5" s="1123"/>
      <c r="I5" s="1123"/>
      <c r="J5" s="1123"/>
      <c r="K5" s="1123"/>
      <c r="L5" s="1123"/>
      <c r="M5" s="1123"/>
      <c r="N5" s="1123"/>
      <c r="O5" s="1123"/>
      <c r="P5" s="1123"/>
      <c r="Q5" s="1123"/>
      <c r="R5" s="1123"/>
      <c r="S5" s="1123"/>
      <c r="T5" s="1123"/>
      <c r="U5" s="1123"/>
      <c r="V5" s="1123"/>
      <c r="W5" s="1123"/>
      <c r="X5" s="1123"/>
      <c r="Y5" s="1123"/>
      <c r="Z5" s="1123"/>
      <c r="AA5" s="1123"/>
      <c r="AB5" s="1123"/>
      <c r="AC5" s="1123"/>
      <c r="AD5" s="1123"/>
      <c r="AE5" s="1123"/>
      <c r="AF5" s="1123"/>
      <c r="AG5" s="1123"/>
      <c r="AH5" s="1123"/>
      <c r="AI5" s="1123"/>
      <c r="AJ5" s="1124"/>
      <c r="AK5" s="1125"/>
      <c r="AL5" s="1118"/>
      <c r="AM5" s="1118"/>
      <c r="AN5" s="1118"/>
      <c r="AO5" s="1118"/>
      <c r="AP5" s="1118"/>
      <c r="AQ5" s="1118"/>
    </row>
    <row r="6" spans="1:43" ht="36" customHeight="1" thickBot="1">
      <c r="A6" s="1126" t="s">
        <v>73</v>
      </c>
      <c r="B6" s="515"/>
      <c r="C6" s="1127">
        <v>45593</v>
      </c>
      <c r="D6" s="1128"/>
      <c r="E6" s="1123"/>
      <c r="F6" s="1123"/>
      <c r="G6" s="1123"/>
      <c r="H6" s="1123"/>
      <c r="I6" s="1123"/>
      <c r="J6" s="1123"/>
      <c r="K6" s="1123"/>
      <c r="L6" s="1123"/>
      <c r="M6" s="1123"/>
      <c r="N6" s="1123"/>
      <c r="O6" s="1123"/>
      <c r="P6" s="1123"/>
      <c r="Q6" s="1123"/>
      <c r="R6" s="1123"/>
      <c r="S6" s="1123"/>
      <c r="T6" s="1123"/>
      <c r="U6" s="1123"/>
      <c r="V6" s="1123"/>
      <c r="W6" s="1123"/>
      <c r="X6" s="1123"/>
      <c r="Y6" s="1123"/>
      <c r="Z6" s="1123"/>
      <c r="AA6" s="1123"/>
      <c r="AB6" s="1123"/>
      <c r="AC6" s="1123"/>
      <c r="AD6" s="1123"/>
      <c r="AE6" s="1123"/>
      <c r="AF6" s="1123"/>
      <c r="AG6" s="1123"/>
      <c r="AH6" s="1123"/>
      <c r="AI6" s="1123"/>
      <c r="AJ6" s="1124"/>
      <c r="AK6" s="1123"/>
      <c r="AL6" s="1118"/>
      <c r="AM6" s="1118"/>
      <c r="AN6" s="1118"/>
      <c r="AO6" s="1118"/>
      <c r="AP6" s="1118"/>
      <c r="AQ6" s="1118"/>
    </row>
    <row r="7" spans="1:43" ht="17.25" customHeight="1" thickBot="1">
      <c r="A7" s="1129"/>
      <c r="B7" s="1123"/>
      <c r="C7" s="1123"/>
      <c r="D7" s="1123"/>
      <c r="E7" s="1123"/>
      <c r="F7" s="1123"/>
      <c r="G7" s="1123"/>
      <c r="H7" s="1123"/>
      <c r="I7" s="1123"/>
      <c r="J7" s="1123"/>
      <c r="K7" s="1123"/>
      <c r="L7" s="1123"/>
      <c r="M7" s="1123"/>
      <c r="N7" s="1123"/>
      <c r="O7" s="1123"/>
      <c r="P7" s="1123"/>
      <c r="Q7" s="1123"/>
      <c r="R7" s="1123"/>
      <c r="S7" s="1123"/>
      <c r="T7" s="1123"/>
      <c r="U7" s="1123"/>
      <c r="V7" s="1123"/>
      <c r="W7" s="1123"/>
      <c r="X7" s="1123"/>
      <c r="Y7" s="1123"/>
      <c r="Z7" s="1123"/>
      <c r="AA7" s="1123"/>
      <c r="AB7" s="1123"/>
      <c r="AC7" s="1123"/>
      <c r="AD7" s="1123"/>
      <c r="AE7" s="1123"/>
      <c r="AF7" s="1123"/>
      <c r="AG7" s="1123"/>
      <c r="AH7" s="1123"/>
      <c r="AI7" s="1123"/>
      <c r="AJ7" s="1124"/>
      <c r="AK7" s="1123"/>
      <c r="AL7" s="1118"/>
      <c r="AM7" s="1118"/>
      <c r="AN7" s="1118"/>
      <c r="AO7" s="1118"/>
      <c r="AP7" s="1118"/>
      <c r="AQ7" s="1118"/>
    </row>
    <row r="8" spans="1:43" ht="59.25" customHeight="1" thickBot="1">
      <c r="A8" s="1130" t="s">
        <v>74</v>
      </c>
      <c r="B8" s="515"/>
      <c r="C8" s="1131" t="s">
        <v>467</v>
      </c>
      <c r="D8" s="515"/>
      <c r="E8" s="515"/>
      <c r="F8" s="515"/>
      <c r="G8" s="515"/>
      <c r="H8" s="521"/>
      <c r="I8" s="1123"/>
      <c r="J8" s="1123"/>
      <c r="K8" s="1123"/>
      <c r="L8" s="1123"/>
      <c r="T8" s="1123"/>
      <c r="U8" s="1123"/>
      <c r="V8" s="1123"/>
      <c r="W8" s="1123"/>
      <c r="X8" s="1123"/>
      <c r="Y8" s="1123"/>
      <c r="Z8" s="1123"/>
      <c r="AA8" s="1123"/>
      <c r="AB8" s="1123"/>
      <c r="AC8" s="1123"/>
      <c r="AD8" s="1123"/>
      <c r="AE8" s="1123"/>
      <c r="AF8" s="1123"/>
      <c r="AG8" s="1123"/>
      <c r="AH8" s="1123"/>
      <c r="AI8" s="1123"/>
      <c r="AJ8" s="1124"/>
      <c r="AK8" s="1123"/>
      <c r="AL8" s="1118"/>
      <c r="AM8" s="1118"/>
      <c r="AN8" s="1118"/>
      <c r="AO8" s="1118"/>
      <c r="AP8" s="1118"/>
      <c r="AQ8" s="1118"/>
    </row>
    <row r="9" spans="1:43" ht="13.5" customHeight="1" thickBot="1">
      <c r="A9" s="1132"/>
      <c r="B9" s="1133"/>
      <c r="C9" s="1133"/>
      <c r="D9" s="1133"/>
      <c r="E9" s="1133"/>
      <c r="F9" s="1133"/>
      <c r="G9" s="1133"/>
      <c r="H9" s="1133"/>
      <c r="I9" s="1133"/>
      <c r="J9" s="1133"/>
      <c r="K9" s="1133"/>
      <c r="L9" s="1133"/>
      <c r="M9" s="1133"/>
      <c r="N9" s="1133"/>
      <c r="O9" s="1133"/>
      <c r="P9" s="1133"/>
      <c r="Q9" s="1133"/>
      <c r="R9" s="1133"/>
      <c r="S9" s="1133"/>
      <c r="T9" s="1123"/>
      <c r="U9" s="1123"/>
      <c r="V9" s="1123"/>
      <c r="W9" s="1123"/>
      <c r="X9" s="1123"/>
      <c r="Y9" s="1123"/>
      <c r="Z9" s="1123"/>
      <c r="AA9" s="1123"/>
      <c r="AB9" s="1123"/>
      <c r="AC9" s="1123"/>
      <c r="AD9" s="1123"/>
      <c r="AE9" s="1123"/>
      <c r="AF9" s="1123"/>
      <c r="AG9" s="1123"/>
      <c r="AH9" s="1123"/>
      <c r="AI9" s="1123"/>
      <c r="AJ9" s="1124"/>
      <c r="AK9" s="1123"/>
      <c r="AL9" s="1118"/>
      <c r="AM9" s="1118"/>
      <c r="AN9" s="1118"/>
      <c r="AO9" s="1118"/>
      <c r="AP9" s="1118"/>
      <c r="AQ9" s="1118"/>
    </row>
    <row r="10" spans="1:43" ht="81" customHeight="1" thickBot="1">
      <c r="A10" s="1130" t="s">
        <v>76</v>
      </c>
      <c r="B10" s="515"/>
      <c r="C10" s="1134" t="s">
        <v>468</v>
      </c>
      <c r="D10" s="515"/>
      <c r="E10" s="515"/>
      <c r="F10" s="515"/>
      <c r="G10" s="515"/>
      <c r="H10" s="515"/>
      <c r="I10" s="515"/>
      <c r="J10" s="521"/>
      <c r="K10" s="1135"/>
      <c r="L10" s="1135"/>
      <c r="M10" s="1135"/>
      <c r="N10" s="1135"/>
      <c r="O10" s="1123"/>
      <c r="P10" s="1123"/>
      <c r="Q10" s="1123"/>
      <c r="R10" s="1123"/>
      <c r="S10" s="1123"/>
      <c r="T10" s="1123"/>
      <c r="U10" s="1123"/>
      <c r="V10" s="1123"/>
      <c r="W10" s="1123"/>
      <c r="X10" s="1123"/>
      <c r="Y10" s="1123"/>
      <c r="Z10" s="1123"/>
      <c r="AA10" s="1123"/>
      <c r="AB10" s="1123"/>
      <c r="AC10" s="1123"/>
      <c r="AD10" s="1123"/>
      <c r="AE10" s="1123"/>
      <c r="AF10" s="1123"/>
      <c r="AG10" s="1123"/>
      <c r="AH10" s="1123"/>
      <c r="AI10" s="1123"/>
      <c r="AJ10" s="1124"/>
      <c r="AK10" s="1123"/>
      <c r="AL10" s="1118"/>
      <c r="AM10" s="1118"/>
      <c r="AN10" s="1118"/>
      <c r="AO10" s="1118"/>
      <c r="AP10" s="1118"/>
      <c r="AQ10" s="1118"/>
    </row>
    <row r="11" spans="1:43" ht="59.25" customHeight="1" thickBot="1">
      <c r="A11" s="1130" t="s">
        <v>78</v>
      </c>
      <c r="B11" s="515"/>
      <c r="C11" s="1134" t="s">
        <v>469</v>
      </c>
      <c r="D11" s="515"/>
      <c r="E11" s="515"/>
      <c r="F11" s="515"/>
      <c r="G11" s="515"/>
      <c r="H11" s="515"/>
      <c r="I11" s="515"/>
      <c r="J11" s="521"/>
      <c r="K11" s="1135"/>
      <c r="L11" s="1135"/>
      <c r="M11" s="1135"/>
      <c r="N11" s="1135"/>
      <c r="O11" s="1123"/>
      <c r="P11" s="1123"/>
      <c r="Q11" s="1123"/>
      <c r="R11" s="1123"/>
      <c r="S11" s="1123"/>
      <c r="T11" s="1123"/>
      <c r="U11" s="1123"/>
      <c r="V11" s="1123"/>
      <c r="W11" s="1123"/>
      <c r="X11" s="1123"/>
      <c r="Y11" s="1123"/>
      <c r="Z11" s="1123"/>
      <c r="AA11" s="1123"/>
      <c r="AB11" s="1123"/>
      <c r="AC11" s="1123"/>
      <c r="AD11" s="1123"/>
      <c r="AE11" s="1123"/>
      <c r="AF11" s="1123"/>
      <c r="AG11" s="1123"/>
      <c r="AH11" s="1123"/>
      <c r="AI11" s="1123"/>
      <c r="AJ11" s="1124"/>
      <c r="AK11" s="1123"/>
      <c r="AL11" s="1118"/>
      <c r="AM11" s="1118"/>
      <c r="AN11" s="1118"/>
      <c r="AO11" s="1118"/>
      <c r="AP11" s="1118"/>
      <c r="AQ11" s="1118"/>
    </row>
    <row r="12" spans="1:43" ht="15.75" customHeight="1">
      <c r="A12" s="1123"/>
      <c r="B12" s="1123"/>
      <c r="C12" s="1123"/>
      <c r="D12" s="1123"/>
      <c r="E12" s="1123"/>
      <c r="F12" s="1123"/>
      <c r="G12" s="1123"/>
      <c r="H12" s="1123"/>
      <c r="I12" s="1123"/>
      <c r="J12" s="1123"/>
      <c r="K12" s="1123"/>
      <c r="L12" s="1123"/>
      <c r="M12" s="1123"/>
      <c r="N12" s="1123"/>
      <c r="O12" s="1123"/>
      <c r="P12" s="1123"/>
      <c r="Q12" s="1123"/>
      <c r="R12" s="1123"/>
      <c r="S12" s="1123"/>
      <c r="T12" s="1123"/>
      <c r="U12" s="1123"/>
      <c r="V12" s="1123"/>
      <c r="W12" s="1123"/>
      <c r="X12" s="1123"/>
      <c r="Y12" s="1123"/>
      <c r="Z12" s="1123"/>
      <c r="AA12" s="1123"/>
      <c r="AB12" s="1123"/>
      <c r="AC12" s="1123"/>
      <c r="AD12" s="1123"/>
      <c r="AE12" s="1123"/>
      <c r="AF12" s="1123"/>
      <c r="AG12" s="1123"/>
      <c r="AH12" s="1123"/>
      <c r="AI12" s="1123"/>
      <c r="AJ12" s="1124"/>
      <c r="AK12" s="1123"/>
      <c r="AL12" s="1118"/>
      <c r="AM12" s="1118"/>
      <c r="AN12" s="1118"/>
      <c r="AO12" s="1118"/>
      <c r="AP12" s="1118"/>
      <c r="AQ12" s="1118"/>
    </row>
    <row r="13" spans="1:43" ht="15.75" customHeight="1" thickBot="1">
      <c r="A13" s="1136"/>
      <c r="B13" s="1123"/>
      <c r="C13" s="1123"/>
      <c r="D13" s="1123"/>
      <c r="E13" s="1123"/>
      <c r="F13" s="1123"/>
      <c r="G13" s="1123"/>
      <c r="H13" s="1123"/>
      <c r="I13" s="1123"/>
      <c r="J13" s="1123"/>
      <c r="K13" s="1123"/>
      <c r="L13" s="1123"/>
      <c r="M13" s="1123"/>
      <c r="N13" s="1123"/>
      <c r="O13" s="1123"/>
      <c r="P13" s="1123"/>
      <c r="Q13" s="1123"/>
      <c r="R13" s="1123"/>
      <c r="S13" s="1123"/>
      <c r="T13" s="1123"/>
      <c r="U13" s="1123"/>
      <c r="V13" s="1123"/>
      <c r="W13" s="1123"/>
      <c r="X13" s="1123"/>
      <c r="Y13" s="1123"/>
      <c r="Z13" s="1123"/>
      <c r="AA13" s="1123"/>
      <c r="AB13" s="1123"/>
      <c r="AC13" s="1123"/>
      <c r="AD13" s="1123"/>
      <c r="AE13" s="1123"/>
      <c r="AF13" s="1123"/>
      <c r="AG13" s="1137"/>
      <c r="AH13" s="1137"/>
      <c r="AI13" s="1137"/>
      <c r="AJ13" s="1138"/>
      <c r="AK13" s="1139"/>
      <c r="AL13" s="1118"/>
      <c r="AM13" s="1118"/>
      <c r="AN13" s="1118"/>
      <c r="AO13" s="1118"/>
      <c r="AP13" s="1118"/>
      <c r="AQ13" s="1118"/>
    </row>
    <row r="14" spans="1:43">
      <c r="A14" s="1140" t="s">
        <v>80</v>
      </c>
      <c r="B14" s="531"/>
      <c r="C14" s="531"/>
      <c r="D14" s="532"/>
      <c r="E14" s="1140" t="s">
        <v>81</v>
      </c>
      <c r="F14" s="531"/>
      <c r="G14" s="531"/>
      <c r="H14" s="531"/>
      <c r="I14" s="531"/>
      <c r="J14" s="531"/>
      <c r="K14" s="531"/>
      <c r="L14" s="531"/>
      <c r="M14" s="531"/>
      <c r="N14" s="531"/>
      <c r="O14" s="531"/>
      <c r="P14" s="531"/>
      <c r="Q14" s="531"/>
      <c r="R14" s="531"/>
      <c r="S14" s="531"/>
      <c r="T14" s="531"/>
      <c r="U14" s="531"/>
      <c r="V14" s="531"/>
      <c r="W14" s="531"/>
      <c r="X14" s="531"/>
      <c r="Y14" s="531"/>
      <c r="Z14" s="531"/>
      <c r="AA14" s="531"/>
      <c r="AB14" s="531"/>
      <c r="AC14" s="531"/>
      <c r="AD14" s="531"/>
      <c r="AE14" s="532"/>
      <c r="AF14" s="1141"/>
      <c r="AG14" s="1142" t="s">
        <v>82</v>
      </c>
      <c r="AH14" s="535"/>
      <c r="AI14" s="535"/>
      <c r="AJ14" s="535"/>
      <c r="AK14" s="536"/>
      <c r="AL14" s="1118"/>
      <c r="AM14" s="1142" t="s">
        <v>83</v>
      </c>
      <c r="AN14" s="536"/>
      <c r="AO14" s="1118"/>
      <c r="AP14" s="1118"/>
      <c r="AQ14" s="1118"/>
    </row>
    <row r="15" spans="1:43">
      <c r="A15" s="1143" t="s">
        <v>84</v>
      </c>
      <c r="B15" s="746" t="s">
        <v>85</v>
      </c>
      <c r="C15" s="746" t="s">
        <v>86</v>
      </c>
      <c r="D15" s="1144" t="s">
        <v>87</v>
      </c>
      <c r="E15" s="1145" t="s">
        <v>88</v>
      </c>
      <c r="F15" s="541"/>
      <c r="G15" s="541"/>
      <c r="H15" s="542"/>
      <c r="I15" s="1146" t="s">
        <v>89</v>
      </c>
      <c r="J15" s="541"/>
      <c r="K15" s="541"/>
      <c r="L15" s="541"/>
      <c r="M15" s="541"/>
      <c r="N15" s="541"/>
      <c r="O15" s="541"/>
      <c r="P15" s="541"/>
      <c r="Q15" s="541"/>
      <c r="R15" s="541"/>
      <c r="S15" s="541"/>
      <c r="T15" s="541"/>
      <c r="U15" s="541"/>
      <c r="V15" s="541"/>
      <c r="W15" s="541"/>
      <c r="X15" s="1147"/>
      <c r="Y15" s="1147"/>
      <c r="Z15" s="1146" t="s">
        <v>90</v>
      </c>
      <c r="AA15" s="541"/>
      <c r="AB15" s="541"/>
      <c r="AC15" s="541"/>
      <c r="AD15" s="541"/>
      <c r="AE15" s="545"/>
      <c r="AF15" s="1141"/>
      <c r="AG15" s="546"/>
      <c r="AH15" s="1148"/>
      <c r="AI15" s="1148"/>
      <c r="AJ15" s="1148"/>
      <c r="AK15" s="548"/>
      <c r="AL15" s="1118"/>
      <c r="AM15" s="546"/>
      <c r="AN15" s="548"/>
      <c r="AO15" s="1149"/>
      <c r="AP15" s="1149"/>
      <c r="AQ15" s="1149"/>
    </row>
    <row r="16" spans="1:43" ht="32.25" customHeight="1" thickBot="1">
      <c r="A16" s="550"/>
      <c r="B16" s="551"/>
      <c r="C16" s="551"/>
      <c r="D16" s="552"/>
      <c r="E16" s="1150" t="s">
        <v>91</v>
      </c>
      <c r="F16" s="554"/>
      <c r="G16" s="554"/>
      <c r="H16" s="555"/>
      <c r="I16" s="746" t="s">
        <v>92</v>
      </c>
      <c r="J16" s="746" t="s">
        <v>93</v>
      </c>
      <c r="K16" s="746" t="s">
        <v>94</v>
      </c>
      <c r="L16" s="746" t="s">
        <v>95</v>
      </c>
      <c r="M16" s="746" t="s">
        <v>96</v>
      </c>
      <c r="N16" s="746" t="s">
        <v>97</v>
      </c>
      <c r="O16" s="1151" t="s">
        <v>98</v>
      </c>
      <c r="P16" s="1151" t="s">
        <v>99</v>
      </c>
      <c r="Q16" s="1151" t="s">
        <v>100</v>
      </c>
      <c r="R16" s="746" t="s">
        <v>101</v>
      </c>
      <c r="S16" s="1152" t="s">
        <v>102</v>
      </c>
      <c r="T16" s="746" t="s">
        <v>103</v>
      </c>
      <c r="U16" s="746" t="s">
        <v>104</v>
      </c>
      <c r="V16" s="746" t="s">
        <v>105</v>
      </c>
      <c r="W16" s="746" t="s">
        <v>106</v>
      </c>
      <c r="X16" s="746" t="s">
        <v>107</v>
      </c>
      <c r="Y16" s="1153"/>
      <c r="Z16" s="1152" t="s">
        <v>108</v>
      </c>
      <c r="AA16" s="746" t="s">
        <v>109</v>
      </c>
      <c r="AB16" s="746" t="s">
        <v>110</v>
      </c>
      <c r="AC16" s="746" t="s">
        <v>55</v>
      </c>
      <c r="AD16" s="1154" t="s">
        <v>111</v>
      </c>
      <c r="AE16" s="545"/>
      <c r="AF16" s="1155"/>
      <c r="AG16" s="561"/>
      <c r="AH16" s="562"/>
      <c r="AI16" s="562"/>
      <c r="AJ16" s="562"/>
      <c r="AK16" s="563"/>
      <c r="AL16" s="1149"/>
      <c r="AM16" s="561"/>
      <c r="AN16" s="563"/>
      <c r="AO16" s="1149"/>
      <c r="AP16" s="1118"/>
      <c r="AQ16" s="1149"/>
    </row>
    <row r="17" spans="1:43" ht="102" customHeight="1" thickBot="1">
      <c r="A17" s="550"/>
      <c r="B17" s="551"/>
      <c r="C17" s="551"/>
      <c r="D17" s="552"/>
      <c r="E17" s="1156" t="s">
        <v>0</v>
      </c>
      <c r="F17" s="1153" t="s">
        <v>1</v>
      </c>
      <c r="G17" s="1157"/>
      <c r="H17" s="1158" t="s">
        <v>112</v>
      </c>
      <c r="I17" s="567"/>
      <c r="J17" s="567"/>
      <c r="K17" s="567"/>
      <c r="L17" s="567"/>
      <c r="M17" s="567"/>
      <c r="N17" s="567"/>
      <c r="O17" s="567"/>
      <c r="P17" s="567"/>
      <c r="Q17" s="567"/>
      <c r="R17" s="567"/>
      <c r="S17" s="567"/>
      <c r="T17" s="567"/>
      <c r="U17" s="567"/>
      <c r="V17" s="567"/>
      <c r="W17" s="567"/>
      <c r="X17" s="567"/>
      <c r="Y17" s="1159"/>
      <c r="Z17" s="567"/>
      <c r="AA17" s="567"/>
      <c r="AB17" s="1160"/>
      <c r="AC17" s="567"/>
      <c r="AD17" s="1161" t="s">
        <v>113</v>
      </c>
      <c r="AE17" s="1162" t="s">
        <v>114</v>
      </c>
      <c r="AF17" s="1155"/>
      <c r="AG17" s="1156" t="s">
        <v>115</v>
      </c>
      <c r="AH17" s="1159" t="s">
        <v>116</v>
      </c>
      <c r="AI17" s="1159" t="s">
        <v>117</v>
      </c>
      <c r="AJ17" s="1159" t="s">
        <v>118</v>
      </c>
      <c r="AK17" s="1163" t="s">
        <v>119</v>
      </c>
      <c r="AL17" s="1149"/>
      <c r="AM17" s="1156" t="s">
        <v>120</v>
      </c>
      <c r="AN17" s="1163" t="s">
        <v>470</v>
      </c>
      <c r="AO17" s="1149"/>
      <c r="AP17" s="1118"/>
      <c r="AQ17" s="1149"/>
    </row>
    <row r="18" spans="1:43" ht="51" customHeight="1">
      <c r="A18" s="1164">
        <v>1</v>
      </c>
      <c r="B18" s="1165" t="s">
        <v>471</v>
      </c>
      <c r="C18" s="1165" t="s">
        <v>472</v>
      </c>
      <c r="D18" s="1165" t="s">
        <v>473</v>
      </c>
      <c r="E18" s="1166" t="s">
        <v>6</v>
      </c>
      <c r="F18" s="758" t="s">
        <v>13</v>
      </c>
      <c r="G18" s="756" t="str">
        <f>+CONCATENATE(E18," - ",F18)</f>
        <v>MUY BAJA - MAYOR</v>
      </c>
      <c r="H18" s="757" t="str">
        <f>+VLOOKUP(G18,[6]Datos!D3:E17,2,FALSE)</f>
        <v>ALTO</v>
      </c>
      <c r="I18" s="579" t="s">
        <v>474</v>
      </c>
      <c r="J18" s="579" t="s">
        <v>475</v>
      </c>
      <c r="K18" s="579" t="s">
        <v>476</v>
      </c>
      <c r="L18" s="579" t="s">
        <v>477</v>
      </c>
      <c r="M18" s="579" t="s">
        <v>478</v>
      </c>
      <c r="N18" s="579" t="s">
        <v>479</v>
      </c>
      <c r="O18" s="748" t="s">
        <v>3</v>
      </c>
      <c r="P18" s="749" t="s">
        <v>4</v>
      </c>
      <c r="Q18" s="750">
        <f>IF(P18="ASIGNADO",15,IF(P18="NO ASIGNADO",0,"0"))</f>
        <v>15</v>
      </c>
      <c r="R18" s="751">
        <f>SUM(Q18:Q24)</f>
        <v>100</v>
      </c>
      <c r="S18" s="752" t="s">
        <v>131</v>
      </c>
      <c r="T18" s="753">
        <f>IF(T21="DÉBIL",0,IF(T21="MODERADO",50,IF(T21="FUERTE",100,"")))</f>
        <v>100</v>
      </c>
      <c r="U18" s="754" t="str">
        <f>IF(AND(R21="FUERTE",S18="FUERTE (SIEMPRE SE EJECUTA)"),"NO","SÍ")</f>
        <v>NO</v>
      </c>
      <c r="V18" s="588" t="str">
        <f t="array" ref="V18">_xlfn.IFS(AVERAGE(T18,T25,T32,T39,T46,T53)=100,"FUERTE",AVERAGE(T18,T25,T32,T39,T46,T53)&lt;50,"DÉBIL",AVERAGE(T18,T25,T32,T39,T46,T53)&gt;=50,"MODERADO")</f>
        <v>FUERTE</v>
      </c>
      <c r="W18" s="755" t="s">
        <v>62</v>
      </c>
      <c r="X18" s="588" t="str">
        <f>IF(AND(E18="MUY BAJA",W21=2),"MUY BAJA",IF(AND(E18="BAJA",W21=2),"MUY BAJA",IF(AND(E18="MEDIA",W21=2),"MUY BAJA",IF(AND(E18="ALTA",W21=2),"BAJA",IF(AND(E18="MUY ALTA",W21=2),"MEDIA",IF(AND(E18="MUY BAJA",W21=1),"MUY BAJA",IF(AND(E18="BAJA",W21=1),"MUY BAJA",IF(AND(E18="MEDIA",W21=1),"BAJA",IF(AND(E18="ALTA",W21=1),"MEDIA",IF(AND(E18="MUY ALTA",W21=1),"ALTA",E18))))))))))</f>
        <v>MUY BAJA</v>
      </c>
      <c r="Y18" s="756" t="str">
        <f>+CONCATENATE(X18," - ",F18)</f>
        <v>MUY BAJA - MAYOR</v>
      </c>
      <c r="Z18" s="757" t="str">
        <f>+VLOOKUP(Y18,[6]Datos!$D$3:$E$17,2,FALSE)</f>
        <v>ALTO</v>
      </c>
      <c r="AA18" s="758" t="s">
        <v>45</v>
      </c>
      <c r="AB18" s="617" t="s">
        <v>480</v>
      </c>
      <c r="AC18" s="759"/>
      <c r="AD18" s="593" t="s">
        <v>481</v>
      </c>
      <c r="AE18" s="617" t="s">
        <v>481</v>
      </c>
      <c r="AF18" s="1167"/>
      <c r="AG18" s="1168">
        <v>45784</v>
      </c>
      <c r="AH18" s="1169" t="s">
        <v>482</v>
      </c>
      <c r="AI18" s="1169" t="s">
        <v>236</v>
      </c>
      <c r="AJ18" s="1169" t="s">
        <v>235</v>
      </c>
      <c r="AK18" s="1170" t="s">
        <v>173</v>
      </c>
      <c r="AL18" s="1118"/>
      <c r="AM18" s="1171" t="s">
        <v>483</v>
      </c>
      <c r="AN18" s="1172" t="s">
        <v>484</v>
      </c>
      <c r="AO18" s="1118"/>
      <c r="AP18" s="1118"/>
      <c r="AQ18" s="1118"/>
    </row>
    <row r="19" spans="1:43" ht="62.25" customHeight="1">
      <c r="A19" s="1173"/>
      <c r="B19" s="1165"/>
      <c r="C19" s="1165"/>
      <c r="D19" s="1165"/>
      <c r="E19" s="1174"/>
      <c r="F19" s="602"/>
      <c r="G19" s="602"/>
      <c r="H19" s="602"/>
      <c r="I19" s="602"/>
      <c r="J19" s="602"/>
      <c r="K19" s="602"/>
      <c r="L19" s="602"/>
      <c r="M19" s="602"/>
      <c r="N19" s="602"/>
      <c r="O19" s="763" t="s">
        <v>9</v>
      </c>
      <c r="P19" s="764" t="s">
        <v>10</v>
      </c>
      <c r="Q19" s="765">
        <f>IF(P19="ADECUADO",15,IF(P19="INADECUADO",0,"0"))</f>
        <v>15</v>
      </c>
      <c r="R19" s="607"/>
      <c r="S19" s="602"/>
      <c r="T19" s="602"/>
      <c r="U19" s="602"/>
      <c r="V19" s="602"/>
      <c r="W19" s="608"/>
      <c r="X19" s="602"/>
      <c r="Y19" s="602"/>
      <c r="Z19" s="602"/>
      <c r="AA19" s="602"/>
      <c r="AB19" s="1175"/>
      <c r="AC19" s="503"/>
      <c r="AD19" s="602"/>
      <c r="AE19" s="603"/>
      <c r="AF19" s="1167"/>
      <c r="AG19" s="601"/>
      <c r="AH19" s="602"/>
      <c r="AI19" s="602"/>
      <c r="AJ19" s="602"/>
      <c r="AK19" s="603"/>
      <c r="AL19" s="1118"/>
      <c r="AM19" s="601"/>
      <c r="AN19" s="603"/>
      <c r="AO19" s="1118"/>
      <c r="AP19" s="1118"/>
      <c r="AQ19" s="1118"/>
    </row>
    <row r="20" spans="1:43" ht="75.75" customHeight="1">
      <c r="A20" s="1173"/>
      <c r="B20" s="1165"/>
      <c r="C20" s="1165"/>
      <c r="D20" s="1165"/>
      <c r="E20" s="1174"/>
      <c r="F20" s="602"/>
      <c r="G20" s="602"/>
      <c r="H20" s="602"/>
      <c r="I20" s="602"/>
      <c r="J20" s="602"/>
      <c r="K20" s="602"/>
      <c r="L20" s="602"/>
      <c r="M20" s="602"/>
      <c r="N20" s="602"/>
      <c r="O20" s="771" t="s">
        <v>16</v>
      </c>
      <c r="P20" s="764" t="s">
        <v>17</v>
      </c>
      <c r="Q20" s="765">
        <f>IF(P20="OPORTUNA",15,IF(P20="INOPORTUNA",0,"0"))</f>
        <v>15</v>
      </c>
      <c r="R20" s="607"/>
      <c r="S20" s="602"/>
      <c r="T20" s="608"/>
      <c r="U20" s="602"/>
      <c r="V20" s="602"/>
      <c r="W20" s="772" t="s">
        <v>138</v>
      </c>
      <c r="X20" s="602"/>
      <c r="Y20" s="602"/>
      <c r="Z20" s="602"/>
      <c r="AA20" s="602"/>
      <c r="AB20" s="1175"/>
      <c r="AC20" s="503"/>
      <c r="AD20" s="602"/>
      <c r="AE20" s="603"/>
      <c r="AF20" s="1167"/>
      <c r="AG20" s="601"/>
      <c r="AH20" s="602"/>
      <c r="AI20" s="602"/>
      <c r="AJ20" s="602"/>
      <c r="AK20" s="603"/>
      <c r="AL20" s="1118"/>
      <c r="AM20" s="601"/>
      <c r="AN20" s="603"/>
      <c r="AO20" s="1118"/>
      <c r="AP20" s="1118"/>
      <c r="AQ20" s="1118"/>
    </row>
    <row r="21" spans="1:43" ht="90.75" customHeight="1">
      <c r="A21" s="1173"/>
      <c r="B21" s="1165"/>
      <c r="C21" s="1165"/>
      <c r="D21" s="1165"/>
      <c r="E21" s="1174"/>
      <c r="F21" s="602"/>
      <c r="G21" s="602"/>
      <c r="H21" s="602"/>
      <c r="I21" s="602"/>
      <c r="J21" s="602"/>
      <c r="K21" s="602"/>
      <c r="L21" s="602"/>
      <c r="M21" s="602"/>
      <c r="N21" s="602"/>
      <c r="O21" s="763" t="s">
        <v>23</v>
      </c>
      <c r="P21" s="764" t="s">
        <v>24</v>
      </c>
      <c r="Q21" s="765">
        <f>IF(P21="PREVENIR",15,IF(P21="DETECTAR",10,IF(P21="NO ES UN CONTROL",0,"0")))</f>
        <v>15</v>
      </c>
      <c r="R21" s="773" t="str">
        <f>IF(R18&lt;86,"DÉBIL",IF(R18&lt;96,"MODERADO",IF(R18&lt;101,"FUERTE","")))</f>
        <v>FUERTE</v>
      </c>
      <c r="S21" s="602"/>
      <c r="T21" s="774" t="str">
        <f>IF(AND(R21="FUERTE",S18="FUERTE (SIEMPRE SE EJECUTA)"),"FUERTE",IF(OR(R21="DÉBIL",S18="DÉBIL (NO SE EJECUTA)"),"DÉBIL",IF(OR(R21="MODERADO",S18="MODERADO (ALGUNAS VECES)"),"MODERADO")))</f>
        <v>FUERTE</v>
      </c>
      <c r="U21" s="602"/>
      <c r="V21" s="602"/>
      <c r="W21" s="775">
        <f>IF(AND($V$18="FUERTE",$W$18="DIRECTAMENTE"),2,IF(AND($V$18="FUERTE",$W$18="DIRECTAMENTE"),2,IF(AND($V$18="FUERTE",$W$18="DIRECTAMENTE"),2,IF(AND($V$18="FUERTE",$W$18="NO DISMINUYE"),0,IF(AND($V$18="MODERADO",$W$18="DIRECTAMENTE"),1,IF(AND($V$18="MODERADO",$W$18="DIRECTAMENTE"),1,IF(AND($V$18="MODERADO",$W$18="DIRECTAMENTE"),1,IF(AND($V$18="MODERADO",$W$18="NO DISMINUYE"),0,"N/A"))))))))</f>
        <v>2</v>
      </c>
      <c r="X21" s="602"/>
      <c r="Y21" s="602"/>
      <c r="Z21" s="602"/>
      <c r="AA21" s="602"/>
      <c r="AB21" s="1175"/>
      <c r="AC21" s="503"/>
      <c r="AD21" s="602"/>
      <c r="AE21" s="614" t="s">
        <v>139</v>
      </c>
      <c r="AF21" s="1176"/>
      <c r="AG21" s="601"/>
      <c r="AH21" s="602"/>
      <c r="AI21" s="602"/>
      <c r="AJ21" s="602"/>
      <c r="AK21" s="603"/>
      <c r="AL21" s="1118"/>
      <c r="AM21" s="601"/>
      <c r="AN21" s="603"/>
      <c r="AO21" s="1118"/>
      <c r="AP21" s="1118"/>
      <c r="AQ21" s="1118"/>
    </row>
    <row r="22" spans="1:43" ht="111" customHeight="1">
      <c r="A22" s="1173"/>
      <c r="B22" s="1165"/>
      <c r="C22" s="1165"/>
      <c r="D22" s="1165"/>
      <c r="E22" s="1174"/>
      <c r="F22" s="602"/>
      <c r="G22" s="602"/>
      <c r="H22" s="602"/>
      <c r="I22" s="602"/>
      <c r="J22" s="602"/>
      <c r="K22" s="602"/>
      <c r="L22" s="602"/>
      <c r="M22" s="602"/>
      <c r="N22" s="602"/>
      <c r="O22" s="763" t="s">
        <v>29</v>
      </c>
      <c r="P22" s="764" t="s">
        <v>30</v>
      </c>
      <c r="Q22" s="765">
        <f>IF(P22="CONFIABLE",15,IF(P22="NO CONFIABLE",0,"0"))</f>
        <v>15</v>
      </c>
      <c r="R22" s="607"/>
      <c r="S22" s="602"/>
      <c r="T22" s="602"/>
      <c r="U22" s="602"/>
      <c r="V22" s="602"/>
      <c r="W22" s="602"/>
      <c r="X22" s="602"/>
      <c r="Y22" s="602"/>
      <c r="Z22" s="602"/>
      <c r="AA22" s="602"/>
      <c r="AB22" s="1175"/>
      <c r="AC22" s="503"/>
      <c r="AD22" s="602"/>
      <c r="AE22" s="616"/>
      <c r="AF22" s="1176"/>
      <c r="AG22" s="601"/>
      <c r="AH22" s="602"/>
      <c r="AI22" s="602"/>
      <c r="AJ22" s="602"/>
      <c r="AK22" s="603"/>
      <c r="AL22" s="1118"/>
      <c r="AM22" s="601"/>
      <c r="AN22" s="603"/>
      <c r="AO22" s="1118"/>
      <c r="AP22" s="1118"/>
      <c r="AQ22" s="1118"/>
    </row>
    <row r="23" spans="1:43" ht="84" customHeight="1">
      <c r="A23" s="1173"/>
      <c r="B23" s="1165"/>
      <c r="C23" s="1165"/>
      <c r="D23" s="1165"/>
      <c r="E23" s="1174"/>
      <c r="F23" s="602"/>
      <c r="G23" s="602"/>
      <c r="H23" s="602"/>
      <c r="I23" s="602"/>
      <c r="J23" s="602"/>
      <c r="K23" s="602"/>
      <c r="L23" s="602"/>
      <c r="M23" s="602"/>
      <c r="N23" s="602"/>
      <c r="O23" s="763" t="s">
        <v>34</v>
      </c>
      <c r="P23" s="764" t="s">
        <v>35</v>
      </c>
      <c r="Q23" s="765">
        <f>IF(P23="SE INVESTIGAN Y SE RESUELVEN OPORTUNAMENTE",15,IF(P23="NO SE INVESTIGAN Y SE RESUELVEN OPORTUNAMENTE",0,"0"))</f>
        <v>15</v>
      </c>
      <c r="R23" s="607"/>
      <c r="S23" s="602"/>
      <c r="T23" s="602"/>
      <c r="U23" s="602"/>
      <c r="V23" s="602"/>
      <c r="W23" s="602"/>
      <c r="X23" s="602"/>
      <c r="Y23" s="602"/>
      <c r="Z23" s="602"/>
      <c r="AA23" s="602"/>
      <c r="AB23" s="1175"/>
      <c r="AC23" s="503"/>
      <c r="AD23" s="602"/>
      <c r="AE23" s="617" t="s">
        <v>481</v>
      </c>
      <c r="AF23" s="1167"/>
      <c r="AG23" s="601"/>
      <c r="AH23" s="602"/>
      <c r="AI23" s="602"/>
      <c r="AJ23" s="602"/>
      <c r="AK23" s="603"/>
      <c r="AL23" s="1118"/>
      <c r="AM23" s="601"/>
      <c r="AN23" s="603"/>
      <c r="AO23" s="1118"/>
      <c r="AP23" s="1118"/>
      <c r="AQ23" s="1118"/>
    </row>
    <row r="24" spans="1:43" ht="80.25" customHeight="1" thickBot="1">
      <c r="A24" s="1173"/>
      <c r="B24" s="1165"/>
      <c r="C24" s="1165"/>
      <c r="D24" s="1165"/>
      <c r="E24" s="1174"/>
      <c r="F24" s="602"/>
      <c r="G24" s="602"/>
      <c r="H24" s="602"/>
      <c r="I24" s="608"/>
      <c r="J24" s="608"/>
      <c r="K24" s="608"/>
      <c r="L24" s="608"/>
      <c r="M24" s="608"/>
      <c r="N24" s="608"/>
      <c r="O24" s="777" t="s">
        <v>38</v>
      </c>
      <c r="P24" s="778" t="s">
        <v>39</v>
      </c>
      <c r="Q24" s="779">
        <f>IF(P24="COMPLETA",10,IF(P24="INCOMPLETA",5,IF(P24="NO EXISTE",0,"0")))</f>
        <v>10</v>
      </c>
      <c r="R24" s="621"/>
      <c r="S24" s="622"/>
      <c r="T24" s="622"/>
      <c r="U24" s="622"/>
      <c r="V24" s="602"/>
      <c r="W24" s="602"/>
      <c r="X24" s="602"/>
      <c r="Y24" s="602"/>
      <c r="Z24" s="602"/>
      <c r="AA24" s="602"/>
      <c r="AB24" s="1175"/>
      <c r="AC24" s="503"/>
      <c r="AD24" s="622"/>
      <c r="AE24" s="623"/>
      <c r="AF24" s="1167"/>
      <c r="AG24" s="624"/>
      <c r="AH24" s="622"/>
      <c r="AI24" s="622"/>
      <c r="AJ24" s="622"/>
      <c r="AK24" s="623"/>
      <c r="AL24" s="1118"/>
      <c r="AM24" s="624"/>
      <c r="AN24" s="616"/>
      <c r="AO24" s="1118"/>
      <c r="AP24" s="1118"/>
      <c r="AQ24" s="1118"/>
    </row>
    <row r="25" spans="1:43" ht="38.25" customHeight="1">
      <c r="A25" s="1173"/>
      <c r="B25" s="1165"/>
      <c r="C25" s="1165"/>
      <c r="D25" s="1165"/>
      <c r="E25" s="1174"/>
      <c r="F25" s="602"/>
      <c r="G25" s="602"/>
      <c r="H25" s="602"/>
      <c r="I25" s="1177" t="s">
        <v>485</v>
      </c>
      <c r="J25" s="580" t="s">
        <v>417</v>
      </c>
      <c r="K25" s="580" t="s">
        <v>486</v>
      </c>
      <c r="L25" s="580" t="s">
        <v>487</v>
      </c>
      <c r="M25" s="580" t="s">
        <v>488</v>
      </c>
      <c r="N25" s="580" t="s">
        <v>489</v>
      </c>
      <c r="O25" s="748" t="s">
        <v>3</v>
      </c>
      <c r="P25" s="749" t="s">
        <v>4</v>
      </c>
      <c r="Q25" s="750">
        <f>IF(P25="ASIGNADO",15,IF(P25="NO ASIGNADO",0,"0"))</f>
        <v>15</v>
      </c>
      <c r="R25" s="781">
        <f>SUM(Q25:Q31)</f>
        <v>100</v>
      </c>
      <c r="S25" s="782" t="s">
        <v>131</v>
      </c>
      <c r="T25" s="753">
        <f>IF(T28="DÉBIL",0,IF(T28="MODERADO",50,IF(T28="FUERTE",100,"")))</f>
        <v>100</v>
      </c>
      <c r="U25" s="754" t="str">
        <f>IF(AND(R28="FUERTE",S25="FUERTE (SIEMPRE SE EJECUTA)"),"NO","SÍ")</f>
        <v>NO</v>
      </c>
      <c r="V25" s="602"/>
      <c r="W25" s="602"/>
      <c r="X25" s="602"/>
      <c r="Y25" s="602"/>
      <c r="Z25" s="602"/>
      <c r="AA25" s="602"/>
      <c r="AB25" s="1175"/>
      <c r="AC25" s="503"/>
      <c r="AD25" s="593" t="s">
        <v>481</v>
      </c>
      <c r="AE25" s="784" t="s">
        <v>481</v>
      </c>
      <c r="AF25" s="1167"/>
      <c r="AG25" s="1168">
        <v>45784</v>
      </c>
      <c r="AH25" s="1178" t="s">
        <v>490</v>
      </c>
      <c r="AI25" s="1169" t="s">
        <v>236</v>
      </c>
      <c r="AJ25" s="1169" t="s">
        <v>235</v>
      </c>
      <c r="AK25" s="1170" t="s">
        <v>173</v>
      </c>
      <c r="AL25" s="1118"/>
      <c r="AM25" s="1179" t="s">
        <v>491</v>
      </c>
      <c r="AN25" s="1172" t="s">
        <v>492</v>
      </c>
      <c r="AO25" s="1118"/>
      <c r="AP25" s="1118"/>
      <c r="AQ25" s="1118"/>
    </row>
    <row r="26" spans="1:43" ht="55.5" customHeight="1">
      <c r="A26" s="1173"/>
      <c r="B26" s="1165"/>
      <c r="C26" s="1165"/>
      <c r="D26" s="1165"/>
      <c r="E26" s="1174"/>
      <c r="F26" s="602"/>
      <c r="G26" s="602"/>
      <c r="H26" s="602"/>
      <c r="I26" s="1180"/>
      <c r="J26" s="602"/>
      <c r="K26" s="602"/>
      <c r="L26" s="602"/>
      <c r="M26" s="602"/>
      <c r="N26" s="602"/>
      <c r="O26" s="763" t="s">
        <v>9</v>
      </c>
      <c r="P26" s="764" t="s">
        <v>141</v>
      </c>
      <c r="Q26" s="765">
        <f>IF(P26="ADECUADO",15,IF(P26="INADECUADO",0,"0"))</f>
        <v>15</v>
      </c>
      <c r="R26" s="607"/>
      <c r="S26" s="602"/>
      <c r="T26" s="602"/>
      <c r="U26" s="602"/>
      <c r="V26" s="602"/>
      <c r="W26" s="602"/>
      <c r="X26" s="602"/>
      <c r="Y26" s="602"/>
      <c r="Z26" s="602"/>
      <c r="AA26" s="602"/>
      <c r="AB26" s="1175"/>
      <c r="AC26" s="503"/>
      <c r="AD26" s="602"/>
      <c r="AE26" s="603"/>
      <c r="AF26" s="1167"/>
      <c r="AG26" s="601"/>
      <c r="AH26" s="602"/>
      <c r="AI26" s="602"/>
      <c r="AJ26" s="602"/>
      <c r="AK26" s="603"/>
      <c r="AL26" s="1118"/>
      <c r="AM26" s="601"/>
      <c r="AN26" s="603"/>
      <c r="AO26" s="1118"/>
      <c r="AP26" s="1118"/>
      <c r="AQ26" s="1118"/>
    </row>
    <row r="27" spans="1:43" ht="85.5" customHeight="1">
      <c r="A27" s="1173"/>
      <c r="B27" s="1165"/>
      <c r="C27" s="1165"/>
      <c r="D27" s="1165"/>
      <c r="E27" s="1174"/>
      <c r="F27" s="602"/>
      <c r="G27" s="602"/>
      <c r="H27" s="602"/>
      <c r="I27" s="1180"/>
      <c r="J27" s="602"/>
      <c r="K27" s="602"/>
      <c r="L27" s="602"/>
      <c r="M27" s="602"/>
      <c r="N27" s="602"/>
      <c r="O27" s="771" t="s">
        <v>16</v>
      </c>
      <c r="P27" s="764" t="s">
        <v>17</v>
      </c>
      <c r="Q27" s="765">
        <f>IF(P27="OPORTUNA",15,IF(P27="INOPORTUNA",0,"0"))</f>
        <v>15</v>
      </c>
      <c r="R27" s="631"/>
      <c r="S27" s="602"/>
      <c r="T27" s="608"/>
      <c r="U27" s="602"/>
      <c r="V27" s="602"/>
      <c r="W27" s="602"/>
      <c r="X27" s="602"/>
      <c r="Y27" s="602"/>
      <c r="Z27" s="602"/>
      <c r="AA27" s="602"/>
      <c r="AB27" s="1175"/>
      <c r="AC27" s="503"/>
      <c r="AD27" s="602"/>
      <c r="AE27" s="616"/>
      <c r="AF27" s="1167"/>
      <c r="AG27" s="601"/>
      <c r="AH27" s="602"/>
      <c r="AI27" s="602"/>
      <c r="AJ27" s="602"/>
      <c r="AK27" s="603"/>
      <c r="AL27" s="1118"/>
      <c r="AM27" s="601"/>
      <c r="AN27" s="603"/>
      <c r="AO27" s="1118"/>
      <c r="AP27" s="1118"/>
      <c r="AQ27" s="1118"/>
    </row>
    <row r="28" spans="1:43" ht="96.75" customHeight="1">
      <c r="A28" s="1173"/>
      <c r="B28" s="1165"/>
      <c r="C28" s="1165"/>
      <c r="D28" s="1165"/>
      <c r="E28" s="1174"/>
      <c r="F28" s="602"/>
      <c r="G28" s="602"/>
      <c r="H28" s="602"/>
      <c r="I28" s="1180"/>
      <c r="J28" s="602"/>
      <c r="K28" s="602"/>
      <c r="L28" s="602"/>
      <c r="M28" s="602"/>
      <c r="N28" s="602"/>
      <c r="O28" s="763" t="s">
        <v>23</v>
      </c>
      <c r="P28" s="764" t="s">
        <v>24</v>
      </c>
      <c r="Q28" s="765">
        <f>IF(P28="PREVENIR",15,IF(P28="DETECTAR",10,IF(P28="NO ES UN CONTROL",0,"0")))</f>
        <v>15</v>
      </c>
      <c r="R28" s="773" t="str">
        <f>IF(R25&lt;86,"DÉBIL",IF(R25&lt;96,"MODERADO",IF(R25&lt;101,"FUERTE","")))</f>
        <v>FUERTE</v>
      </c>
      <c r="S28" s="602"/>
      <c r="T28" s="774" t="str">
        <f>IF(AND(R28="FUERTE",S25="FUERTE (SIEMPRE SE EJECUTA)"),"FUERTE",IF(OR(R28="DÉBIL",S25="DÉBIL (NO SE EJECUTA)"),"DÉBIL",IF(OR(R28="MODERADO",S25="MODERADO (ALGUNAS VECES)"),"MODERADO")))</f>
        <v>FUERTE</v>
      </c>
      <c r="U28" s="602"/>
      <c r="V28" s="602"/>
      <c r="W28" s="602"/>
      <c r="X28" s="602"/>
      <c r="Y28" s="602"/>
      <c r="Z28" s="602"/>
      <c r="AA28" s="602"/>
      <c r="AB28" s="1175"/>
      <c r="AC28" s="503"/>
      <c r="AD28" s="602"/>
      <c r="AE28" s="614" t="s">
        <v>139</v>
      </c>
      <c r="AF28" s="1176"/>
      <c r="AG28" s="601"/>
      <c r="AH28" s="602"/>
      <c r="AI28" s="602"/>
      <c r="AJ28" s="602"/>
      <c r="AK28" s="603"/>
      <c r="AL28" s="1118"/>
      <c r="AM28" s="601"/>
      <c r="AN28" s="603"/>
      <c r="AO28" s="1118"/>
      <c r="AP28" s="1118"/>
      <c r="AQ28" s="1118"/>
    </row>
    <row r="29" spans="1:43" ht="69.75" customHeight="1">
      <c r="A29" s="1173"/>
      <c r="B29" s="1165"/>
      <c r="C29" s="1165"/>
      <c r="D29" s="1165"/>
      <c r="E29" s="1174"/>
      <c r="F29" s="602"/>
      <c r="G29" s="602"/>
      <c r="H29" s="602"/>
      <c r="I29" s="1180"/>
      <c r="J29" s="602"/>
      <c r="K29" s="602"/>
      <c r="L29" s="602"/>
      <c r="M29" s="602"/>
      <c r="N29" s="602"/>
      <c r="O29" s="763" t="s">
        <v>29</v>
      </c>
      <c r="P29" s="764" t="s">
        <v>30</v>
      </c>
      <c r="Q29" s="765">
        <f>IF(P29="CONFIABLE",15,IF(P29="NO CONFIABLE",0,"0"))</f>
        <v>15</v>
      </c>
      <c r="R29" s="607"/>
      <c r="S29" s="602"/>
      <c r="T29" s="602"/>
      <c r="U29" s="602"/>
      <c r="V29" s="602"/>
      <c r="W29" s="602"/>
      <c r="X29" s="602"/>
      <c r="Y29" s="602"/>
      <c r="Z29" s="602"/>
      <c r="AA29" s="602"/>
      <c r="AB29" s="1175"/>
      <c r="AC29" s="503"/>
      <c r="AD29" s="602"/>
      <c r="AE29" s="616"/>
      <c r="AF29" s="1176"/>
      <c r="AG29" s="601"/>
      <c r="AH29" s="602"/>
      <c r="AI29" s="602"/>
      <c r="AJ29" s="602"/>
      <c r="AK29" s="603"/>
      <c r="AL29" s="1118"/>
      <c r="AM29" s="601"/>
      <c r="AN29" s="603"/>
      <c r="AO29" s="1118"/>
      <c r="AP29" s="1118"/>
      <c r="AQ29" s="1118"/>
    </row>
    <row r="30" spans="1:43" ht="86.25" customHeight="1">
      <c r="A30" s="1173"/>
      <c r="B30" s="1165"/>
      <c r="C30" s="1165"/>
      <c r="D30" s="1165"/>
      <c r="E30" s="1174"/>
      <c r="F30" s="602"/>
      <c r="G30" s="602"/>
      <c r="H30" s="602"/>
      <c r="I30" s="1180"/>
      <c r="J30" s="602"/>
      <c r="K30" s="602"/>
      <c r="L30" s="602"/>
      <c r="M30" s="602"/>
      <c r="N30" s="602"/>
      <c r="O30" s="763" t="s">
        <v>34</v>
      </c>
      <c r="P30" s="764" t="s">
        <v>35</v>
      </c>
      <c r="Q30" s="765">
        <f>IF(P30="SE INVESTIGAN Y SE RESUELVEN OPORTUNAMENTE",15,IF(P30="NO SE INVESTIGAN Y SE RESUELVEN OPORTUNAMENTE",0,"0"))</f>
        <v>15</v>
      </c>
      <c r="R30" s="607"/>
      <c r="S30" s="602"/>
      <c r="T30" s="602"/>
      <c r="U30" s="602"/>
      <c r="V30" s="602"/>
      <c r="W30" s="602"/>
      <c r="X30" s="602"/>
      <c r="Y30" s="602"/>
      <c r="Z30" s="602"/>
      <c r="AA30" s="602"/>
      <c r="AB30" s="1175"/>
      <c r="AC30" s="503"/>
      <c r="AD30" s="602"/>
      <c r="AE30" s="617" t="s">
        <v>481</v>
      </c>
      <c r="AF30" s="1167"/>
      <c r="AG30" s="601"/>
      <c r="AH30" s="602"/>
      <c r="AI30" s="602"/>
      <c r="AJ30" s="602"/>
      <c r="AK30" s="603"/>
      <c r="AL30" s="1118"/>
      <c r="AM30" s="601"/>
      <c r="AN30" s="603"/>
      <c r="AO30" s="1118"/>
      <c r="AP30" s="1118"/>
      <c r="AQ30" s="1118"/>
    </row>
    <row r="31" spans="1:43" ht="69.75" customHeight="1" thickBot="1">
      <c r="A31" s="1173"/>
      <c r="B31" s="1165"/>
      <c r="C31" s="1165"/>
      <c r="D31" s="1165"/>
      <c r="E31" s="1174"/>
      <c r="F31" s="602"/>
      <c r="G31" s="602"/>
      <c r="H31" s="602"/>
      <c r="I31" s="1181"/>
      <c r="J31" s="608"/>
      <c r="K31" s="608"/>
      <c r="L31" s="608"/>
      <c r="M31" s="608"/>
      <c r="N31" s="608"/>
      <c r="O31" s="777" t="s">
        <v>38</v>
      </c>
      <c r="P31" s="778" t="s">
        <v>142</v>
      </c>
      <c r="Q31" s="779">
        <f>IF(P31="COMPLETA",10,IF(P31="INCOMPLETA",5,IF(P31="NO EXISTE",0,"0")))</f>
        <v>10</v>
      </c>
      <c r="R31" s="621"/>
      <c r="S31" s="622"/>
      <c r="T31" s="622"/>
      <c r="U31" s="622"/>
      <c r="V31" s="602"/>
      <c r="W31" s="602"/>
      <c r="X31" s="602"/>
      <c r="Y31" s="602"/>
      <c r="Z31" s="602"/>
      <c r="AA31" s="602"/>
      <c r="AB31" s="1175"/>
      <c r="AC31" s="503"/>
      <c r="AD31" s="622"/>
      <c r="AE31" s="623"/>
      <c r="AF31" s="1167"/>
      <c r="AG31" s="624"/>
      <c r="AH31" s="622"/>
      <c r="AI31" s="622"/>
      <c r="AJ31" s="622"/>
      <c r="AK31" s="623"/>
      <c r="AL31" s="1118"/>
      <c r="AM31" s="624"/>
      <c r="AN31" s="616"/>
      <c r="AO31" s="1118"/>
      <c r="AP31" s="1118"/>
      <c r="AQ31" s="1118"/>
    </row>
    <row r="32" spans="1:43" ht="63.75" customHeight="1">
      <c r="A32" s="1173"/>
      <c r="B32" s="1165"/>
      <c r="C32" s="1165"/>
      <c r="D32" s="1165"/>
      <c r="E32" s="1174"/>
      <c r="F32" s="602"/>
      <c r="G32" s="602"/>
      <c r="H32" s="602"/>
      <c r="I32" s="579" t="s">
        <v>493</v>
      </c>
      <c r="J32" s="580" t="s">
        <v>494</v>
      </c>
      <c r="K32" s="579" t="s">
        <v>495</v>
      </c>
      <c r="L32" s="579" t="s">
        <v>496</v>
      </c>
      <c r="M32" s="580" t="s">
        <v>497</v>
      </c>
      <c r="N32" s="580" t="s">
        <v>498</v>
      </c>
      <c r="O32" s="748" t="s">
        <v>3</v>
      </c>
      <c r="P32" s="749" t="s">
        <v>4</v>
      </c>
      <c r="Q32" s="750">
        <f>IF(P32="ASIGNADO",15,IF(P32="NO ASIGNADO",0,"0"))</f>
        <v>15</v>
      </c>
      <c r="R32" s="781">
        <f>SUM(Q32:Q38)</f>
        <v>100</v>
      </c>
      <c r="S32" s="782" t="s">
        <v>131</v>
      </c>
      <c r="T32" s="753">
        <f>IF(T35="DÉBIL",0,IF(T35="MODERADO",50,IF(T35="FUERTE",100,"")))</f>
        <v>100</v>
      </c>
      <c r="U32" s="754" t="str">
        <f>IF(AND(R35="FUERTE",S32="FUERTE (SIEMPRE SE EJECUTA)"),"NO","SÍ")</f>
        <v>NO</v>
      </c>
      <c r="V32" s="602"/>
      <c r="W32" s="602"/>
      <c r="X32" s="602"/>
      <c r="Y32" s="602"/>
      <c r="Z32" s="602"/>
      <c r="AA32" s="602"/>
      <c r="AB32" s="1175"/>
      <c r="AC32" s="503"/>
      <c r="AD32" s="593" t="s">
        <v>481</v>
      </c>
      <c r="AE32" s="784" t="s">
        <v>481</v>
      </c>
      <c r="AF32" s="1167"/>
      <c r="AG32" s="1168">
        <v>45784</v>
      </c>
      <c r="AH32" s="1178" t="s">
        <v>499</v>
      </c>
      <c r="AI32" s="1169" t="s">
        <v>236</v>
      </c>
      <c r="AJ32" s="1169" t="s">
        <v>235</v>
      </c>
      <c r="AK32" s="1170" t="s">
        <v>173</v>
      </c>
      <c r="AL32" s="1118"/>
      <c r="AM32" s="1179" t="s">
        <v>500</v>
      </c>
      <c r="AN32" s="1172" t="s">
        <v>501</v>
      </c>
      <c r="AO32" s="1118"/>
      <c r="AP32" s="1118"/>
      <c r="AQ32" s="1118"/>
    </row>
    <row r="33" spans="1:43" ht="63.75" customHeight="1">
      <c r="A33" s="1173"/>
      <c r="B33" s="1165"/>
      <c r="C33" s="1165"/>
      <c r="D33" s="1165"/>
      <c r="E33" s="1174"/>
      <c r="F33" s="602"/>
      <c r="G33" s="602"/>
      <c r="H33" s="602"/>
      <c r="I33" s="602"/>
      <c r="J33" s="1182"/>
      <c r="K33" s="602"/>
      <c r="L33" s="602"/>
      <c r="M33" s="602"/>
      <c r="N33" s="602"/>
      <c r="O33" s="763" t="s">
        <v>9</v>
      </c>
      <c r="P33" s="764" t="s">
        <v>141</v>
      </c>
      <c r="Q33" s="765">
        <f>IF(P33="ADECUADO",15,IF(P33="INADECUADO",0,"0"))</f>
        <v>15</v>
      </c>
      <c r="R33" s="607"/>
      <c r="S33" s="602"/>
      <c r="T33" s="602"/>
      <c r="U33" s="602"/>
      <c r="V33" s="602"/>
      <c r="W33" s="602"/>
      <c r="X33" s="602"/>
      <c r="Y33" s="602"/>
      <c r="Z33" s="602"/>
      <c r="AA33" s="602"/>
      <c r="AB33" s="1175"/>
      <c r="AC33" s="503"/>
      <c r="AD33" s="602"/>
      <c r="AE33" s="603"/>
      <c r="AF33" s="1167"/>
      <c r="AG33" s="601"/>
      <c r="AH33" s="602"/>
      <c r="AI33" s="602"/>
      <c r="AJ33" s="602"/>
      <c r="AK33" s="603"/>
      <c r="AL33" s="1118"/>
      <c r="AM33" s="601"/>
      <c r="AN33" s="603"/>
      <c r="AO33" s="1118"/>
      <c r="AP33" s="1118"/>
      <c r="AQ33" s="1118"/>
    </row>
    <row r="34" spans="1:43" ht="63.75" customHeight="1">
      <c r="A34" s="1173"/>
      <c r="B34" s="1165"/>
      <c r="C34" s="1165"/>
      <c r="D34" s="1165"/>
      <c r="E34" s="1174"/>
      <c r="F34" s="602"/>
      <c r="G34" s="602"/>
      <c r="H34" s="602"/>
      <c r="I34" s="602"/>
      <c r="J34" s="1182"/>
      <c r="K34" s="602"/>
      <c r="L34" s="602"/>
      <c r="M34" s="602"/>
      <c r="N34" s="602"/>
      <c r="O34" s="771" t="s">
        <v>16</v>
      </c>
      <c r="P34" s="764" t="s">
        <v>17</v>
      </c>
      <c r="Q34" s="765">
        <f>IF(P34="OPORTUNA",15,IF(P34="INOPORTUNA",0,"0"))</f>
        <v>15</v>
      </c>
      <c r="R34" s="631"/>
      <c r="S34" s="602"/>
      <c r="T34" s="608"/>
      <c r="U34" s="602"/>
      <c r="V34" s="602"/>
      <c r="W34" s="602"/>
      <c r="X34" s="602"/>
      <c r="Y34" s="602"/>
      <c r="Z34" s="602"/>
      <c r="AA34" s="602"/>
      <c r="AB34" s="1175"/>
      <c r="AC34" s="503"/>
      <c r="AD34" s="602"/>
      <c r="AE34" s="616"/>
      <c r="AF34" s="1167"/>
      <c r="AG34" s="601"/>
      <c r="AH34" s="602"/>
      <c r="AI34" s="602"/>
      <c r="AJ34" s="602"/>
      <c r="AK34" s="603"/>
      <c r="AL34" s="1118"/>
      <c r="AM34" s="601"/>
      <c r="AN34" s="603"/>
      <c r="AO34" s="1118"/>
      <c r="AP34" s="1118"/>
      <c r="AQ34" s="1118"/>
    </row>
    <row r="35" spans="1:43" ht="63.75" customHeight="1">
      <c r="A35" s="1173"/>
      <c r="B35" s="1165"/>
      <c r="C35" s="1165"/>
      <c r="D35" s="1165"/>
      <c r="E35" s="1174"/>
      <c r="F35" s="602"/>
      <c r="G35" s="602"/>
      <c r="H35" s="602"/>
      <c r="I35" s="602"/>
      <c r="J35" s="1182"/>
      <c r="K35" s="602"/>
      <c r="L35" s="602"/>
      <c r="M35" s="602"/>
      <c r="N35" s="602"/>
      <c r="O35" s="763" t="s">
        <v>23</v>
      </c>
      <c r="P35" s="764" t="s">
        <v>24</v>
      </c>
      <c r="Q35" s="765">
        <f>IF(P35="PREVENIR",15,IF(P35="DETECTAR",10,IF(P35="NO ES UN CONTROL",0,"0")))</f>
        <v>15</v>
      </c>
      <c r="R35" s="773" t="str">
        <f>IF(R32&lt;86,"DÉBIL",IF(R32&lt;96,"MODERADO",IF(R32&lt;101,"FUERTE","")))</f>
        <v>FUERTE</v>
      </c>
      <c r="S35" s="602"/>
      <c r="T35" s="774" t="str">
        <f>IF(AND(R35="FUERTE",S32="FUERTE (SIEMPRE SE EJECUTA)"),"FUERTE",IF(OR(R35="DÉBIL",S32="DÉBIL (NO SE EJECUTA)"),"DÉBIL",IF(OR(R35="MODERADO",S32="MODERADO (ALGUNAS VECES)"),"MODERADO")))</f>
        <v>FUERTE</v>
      </c>
      <c r="U35" s="602"/>
      <c r="V35" s="602"/>
      <c r="W35" s="602"/>
      <c r="X35" s="602"/>
      <c r="Y35" s="602"/>
      <c r="Z35" s="602"/>
      <c r="AA35" s="602"/>
      <c r="AB35" s="1175"/>
      <c r="AC35" s="503"/>
      <c r="AD35" s="602"/>
      <c r="AE35" s="614" t="s">
        <v>139</v>
      </c>
      <c r="AF35" s="1176"/>
      <c r="AG35" s="601"/>
      <c r="AH35" s="602"/>
      <c r="AI35" s="602"/>
      <c r="AJ35" s="602"/>
      <c r="AK35" s="603"/>
      <c r="AL35" s="1118"/>
      <c r="AM35" s="601"/>
      <c r="AN35" s="603"/>
      <c r="AO35" s="1118"/>
      <c r="AP35" s="1118"/>
      <c r="AQ35" s="1118"/>
    </row>
    <row r="36" spans="1:43" ht="63.75" customHeight="1">
      <c r="A36" s="1173"/>
      <c r="B36" s="1165"/>
      <c r="C36" s="1165"/>
      <c r="D36" s="1165"/>
      <c r="E36" s="1174"/>
      <c r="F36" s="602"/>
      <c r="G36" s="602"/>
      <c r="H36" s="602"/>
      <c r="I36" s="602"/>
      <c r="J36" s="1182"/>
      <c r="K36" s="602"/>
      <c r="L36" s="602"/>
      <c r="M36" s="602"/>
      <c r="N36" s="602"/>
      <c r="O36" s="763" t="s">
        <v>29</v>
      </c>
      <c r="P36" s="764" t="s">
        <v>30</v>
      </c>
      <c r="Q36" s="765">
        <f>IF(P36="CONFIABLE",15,IF(P36="NO CONFIABLE",0,"0"))</f>
        <v>15</v>
      </c>
      <c r="R36" s="607"/>
      <c r="S36" s="602"/>
      <c r="T36" s="602"/>
      <c r="U36" s="602"/>
      <c r="V36" s="602"/>
      <c r="W36" s="602"/>
      <c r="X36" s="602"/>
      <c r="Y36" s="602"/>
      <c r="Z36" s="602"/>
      <c r="AA36" s="602"/>
      <c r="AB36" s="1175"/>
      <c r="AC36" s="503"/>
      <c r="AD36" s="602"/>
      <c r="AE36" s="616"/>
      <c r="AF36" s="1176"/>
      <c r="AG36" s="601"/>
      <c r="AH36" s="602"/>
      <c r="AI36" s="602"/>
      <c r="AJ36" s="602"/>
      <c r="AK36" s="603"/>
      <c r="AL36" s="1118"/>
      <c r="AM36" s="601"/>
      <c r="AN36" s="603"/>
      <c r="AO36" s="1118"/>
      <c r="AP36" s="1118"/>
      <c r="AQ36" s="1118"/>
    </row>
    <row r="37" spans="1:43" ht="63.75" customHeight="1">
      <c r="A37" s="1173"/>
      <c r="B37" s="1165"/>
      <c r="C37" s="1165"/>
      <c r="D37" s="1165"/>
      <c r="E37" s="1174"/>
      <c r="F37" s="602"/>
      <c r="G37" s="602"/>
      <c r="H37" s="602"/>
      <c r="I37" s="602"/>
      <c r="J37" s="1182"/>
      <c r="K37" s="602"/>
      <c r="L37" s="602"/>
      <c r="M37" s="602"/>
      <c r="N37" s="602"/>
      <c r="O37" s="763" t="s">
        <v>34</v>
      </c>
      <c r="P37" s="764" t="s">
        <v>35</v>
      </c>
      <c r="Q37" s="765">
        <f>IF(P37="SE INVESTIGAN Y SE RESUELVEN OPORTUNAMENTE",15,IF(P37="NO SE INVESTIGAN Y SE RESUELVEN OPORTUNAMENTE",0,"0"))</f>
        <v>15</v>
      </c>
      <c r="R37" s="607"/>
      <c r="S37" s="602"/>
      <c r="T37" s="602"/>
      <c r="U37" s="602"/>
      <c r="V37" s="602"/>
      <c r="W37" s="602"/>
      <c r="X37" s="602"/>
      <c r="Y37" s="602"/>
      <c r="Z37" s="602"/>
      <c r="AA37" s="602"/>
      <c r="AB37" s="1175"/>
      <c r="AC37" s="503"/>
      <c r="AD37" s="602"/>
      <c r="AE37" s="617" t="s">
        <v>481</v>
      </c>
      <c r="AF37" s="1167"/>
      <c r="AG37" s="601"/>
      <c r="AH37" s="602"/>
      <c r="AI37" s="602"/>
      <c r="AJ37" s="602"/>
      <c r="AK37" s="603"/>
      <c r="AL37" s="1118"/>
      <c r="AM37" s="601"/>
      <c r="AN37" s="603"/>
      <c r="AO37" s="1118"/>
      <c r="AP37" s="1118"/>
      <c r="AQ37" s="1118"/>
    </row>
    <row r="38" spans="1:43" ht="63.75" customHeight="1" thickBot="1">
      <c r="A38" s="1173"/>
      <c r="B38" s="1165"/>
      <c r="C38" s="1165"/>
      <c r="D38" s="1165"/>
      <c r="E38" s="1174"/>
      <c r="F38" s="602"/>
      <c r="G38" s="602"/>
      <c r="H38" s="602"/>
      <c r="I38" s="608"/>
      <c r="J38" s="1183"/>
      <c r="K38" s="608"/>
      <c r="L38" s="608"/>
      <c r="M38" s="608"/>
      <c r="N38" s="608"/>
      <c r="O38" s="777" t="s">
        <v>38</v>
      </c>
      <c r="P38" s="778" t="s">
        <v>142</v>
      </c>
      <c r="Q38" s="779">
        <f>IF(P38="COMPLETA",10,IF(P38="INCOMPLETA",5,IF(P38="NO EXISTE",0,"0")))</f>
        <v>10</v>
      </c>
      <c r="R38" s="621"/>
      <c r="S38" s="622"/>
      <c r="T38" s="622"/>
      <c r="U38" s="622"/>
      <c r="V38" s="602"/>
      <c r="W38" s="602"/>
      <c r="X38" s="602"/>
      <c r="Y38" s="602"/>
      <c r="Z38" s="602"/>
      <c r="AA38" s="602"/>
      <c r="AB38" s="1175"/>
      <c r="AC38" s="503"/>
      <c r="AD38" s="622"/>
      <c r="AE38" s="623"/>
      <c r="AF38" s="1167"/>
      <c r="AG38" s="624"/>
      <c r="AH38" s="622"/>
      <c r="AI38" s="622"/>
      <c r="AJ38" s="622"/>
      <c r="AK38" s="623"/>
      <c r="AL38" s="1118"/>
      <c r="AM38" s="624"/>
      <c r="AN38" s="616"/>
      <c r="AO38" s="1118"/>
      <c r="AP38" s="1118"/>
      <c r="AQ38" s="1118"/>
    </row>
    <row r="39" spans="1:43" ht="63.75" hidden="1" customHeight="1">
      <c r="A39" s="1184"/>
      <c r="B39" s="1045"/>
      <c r="C39" s="1044"/>
      <c r="D39" s="1185"/>
      <c r="E39" s="601"/>
      <c r="F39" s="602"/>
      <c r="G39" s="602"/>
      <c r="H39" s="602"/>
      <c r="I39" s="579"/>
      <c r="J39" s="580"/>
      <c r="K39" s="580"/>
      <c r="L39" s="580"/>
      <c r="M39" s="580"/>
      <c r="N39" s="580"/>
      <c r="O39" s="748" t="s">
        <v>3</v>
      </c>
      <c r="P39" s="749" t="s">
        <v>4</v>
      </c>
      <c r="Q39" s="750">
        <f>IF(P39="ASIGNADO",15,IF(P39="NO ASIGNADO",0,"0"))</f>
        <v>15</v>
      </c>
      <c r="R39" s="781">
        <f>SUM(Q39:Q45)</f>
        <v>100</v>
      </c>
      <c r="S39" s="782" t="s">
        <v>131</v>
      </c>
      <c r="T39" s="753">
        <f>IF(T42="DÉBIL",0,IF(T42="MODERADO",50,IF(T42="FUERTE",100,"")))</f>
        <v>100</v>
      </c>
      <c r="U39" s="754" t="str">
        <f>IF(AND(R42="FUERTE",S39="FUERTE (SIEMPRE SE EJECUTA)"),"NO","SÍ")</f>
        <v>NO</v>
      </c>
      <c r="V39" s="602"/>
      <c r="W39" s="602"/>
      <c r="X39" s="602"/>
      <c r="Y39" s="602"/>
      <c r="Z39" s="602"/>
      <c r="AA39" s="602"/>
      <c r="AB39" s="1175"/>
      <c r="AC39" s="503"/>
      <c r="AD39" s="783"/>
      <c r="AE39" s="784"/>
      <c r="AF39" s="1167"/>
      <c r="AG39" s="1186"/>
      <c r="AH39" s="1178"/>
      <c r="AI39" s="1178"/>
      <c r="AJ39" s="1178"/>
      <c r="AK39" s="1187"/>
      <c r="AL39" s="1118"/>
      <c r="AM39" s="1179"/>
      <c r="AN39" s="1172"/>
      <c r="AO39" s="1118"/>
      <c r="AP39" s="1118"/>
      <c r="AQ39" s="1118"/>
    </row>
    <row r="40" spans="1:43" ht="63.75" hidden="1" customHeight="1">
      <c r="A40" s="1184"/>
      <c r="B40" s="602"/>
      <c r="C40" s="602"/>
      <c r="D40" s="603"/>
      <c r="E40" s="601"/>
      <c r="F40" s="602"/>
      <c r="G40" s="602"/>
      <c r="H40" s="602"/>
      <c r="I40" s="602"/>
      <c r="J40" s="602"/>
      <c r="K40" s="602"/>
      <c r="L40" s="602"/>
      <c r="M40" s="602"/>
      <c r="N40" s="602"/>
      <c r="O40" s="763" t="s">
        <v>9</v>
      </c>
      <c r="P40" s="764" t="s">
        <v>141</v>
      </c>
      <c r="Q40" s="765">
        <f>IF(P40="ADECUADO",15,IF(P40="INADECUADO",0,"0"))</f>
        <v>15</v>
      </c>
      <c r="R40" s="607"/>
      <c r="S40" s="602"/>
      <c r="T40" s="602"/>
      <c r="U40" s="602"/>
      <c r="V40" s="602"/>
      <c r="W40" s="602"/>
      <c r="X40" s="602"/>
      <c r="Y40" s="602"/>
      <c r="Z40" s="602"/>
      <c r="AA40" s="602"/>
      <c r="AB40" s="1175"/>
      <c r="AC40" s="503"/>
      <c r="AD40" s="601"/>
      <c r="AE40" s="603"/>
      <c r="AF40" s="1167"/>
      <c r="AG40" s="601"/>
      <c r="AH40" s="602"/>
      <c r="AI40" s="602"/>
      <c r="AJ40" s="602"/>
      <c r="AK40" s="603"/>
      <c r="AL40" s="1118"/>
      <c r="AM40" s="601"/>
      <c r="AN40" s="603"/>
      <c r="AO40" s="1118"/>
      <c r="AP40" s="1118"/>
      <c r="AQ40" s="1118"/>
    </row>
    <row r="41" spans="1:43" ht="63.75" hidden="1" customHeight="1">
      <c r="A41" s="1184"/>
      <c r="B41" s="602"/>
      <c r="C41" s="602"/>
      <c r="D41" s="603"/>
      <c r="E41" s="601"/>
      <c r="F41" s="602"/>
      <c r="G41" s="602"/>
      <c r="H41" s="602"/>
      <c r="I41" s="602"/>
      <c r="J41" s="602"/>
      <c r="K41" s="602"/>
      <c r="L41" s="602"/>
      <c r="M41" s="602"/>
      <c r="N41" s="602"/>
      <c r="O41" s="771" t="s">
        <v>16</v>
      </c>
      <c r="P41" s="764" t="s">
        <v>17</v>
      </c>
      <c r="Q41" s="765">
        <f>IF(P41="OPORTUNA",15,IF(P41="INOPORTUNA",0,"0"))</f>
        <v>15</v>
      </c>
      <c r="R41" s="631"/>
      <c r="S41" s="602"/>
      <c r="T41" s="608"/>
      <c r="U41" s="602"/>
      <c r="V41" s="602"/>
      <c r="W41" s="602"/>
      <c r="X41" s="602"/>
      <c r="Y41" s="602"/>
      <c r="Z41" s="602"/>
      <c r="AA41" s="602"/>
      <c r="AB41" s="1175"/>
      <c r="AC41" s="503"/>
      <c r="AD41" s="601"/>
      <c r="AE41" s="616"/>
      <c r="AF41" s="1167"/>
      <c r="AG41" s="601"/>
      <c r="AH41" s="602"/>
      <c r="AI41" s="602"/>
      <c r="AJ41" s="602"/>
      <c r="AK41" s="603"/>
      <c r="AL41" s="1118"/>
      <c r="AM41" s="601"/>
      <c r="AN41" s="603"/>
      <c r="AO41" s="1118"/>
      <c r="AP41" s="1118"/>
      <c r="AQ41" s="1118"/>
    </row>
    <row r="42" spans="1:43" ht="63.75" hidden="1" customHeight="1">
      <c r="A42" s="1184"/>
      <c r="B42" s="602"/>
      <c r="C42" s="602"/>
      <c r="D42" s="603"/>
      <c r="E42" s="601"/>
      <c r="F42" s="602"/>
      <c r="G42" s="602"/>
      <c r="H42" s="602"/>
      <c r="I42" s="602"/>
      <c r="J42" s="602"/>
      <c r="K42" s="602"/>
      <c r="L42" s="602"/>
      <c r="M42" s="602"/>
      <c r="N42" s="602"/>
      <c r="O42" s="763" t="s">
        <v>23</v>
      </c>
      <c r="P42" s="764" t="s">
        <v>24</v>
      </c>
      <c r="Q42" s="765">
        <f>IF(P42="PREVENIR",15,IF(P42="DETECTAR",10,IF(P42="NO ES UN CONTROL",0,"0")))</f>
        <v>15</v>
      </c>
      <c r="R42" s="773" t="str">
        <f>IF(R39&lt;86,"DÉBIL",IF(R39&lt;96,"MODERADO",IF(R39&lt;101,"FUERTE","")))</f>
        <v>FUERTE</v>
      </c>
      <c r="S42" s="602"/>
      <c r="T42" s="774" t="str">
        <f>IF(AND(R42="FUERTE",S39="FUERTE (SIEMPRE SE EJECUTA)"),"FUERTE",IF(OR(R42="DÉBIL",S39="DÉBIL (NO SE EJECUTA)"),"DÉBIL",IF(OR(R42="MODERADO",S39="MODERADO (ALGUNAS VECES)"),"MODERADO")))</f>
        <v>FUERTE</v>
      </c>
      <c r="U42" s="602"/>
      <c r="V42" s="602"/>
      <c r="W42" s="602"/>
      <c r="X42" s="602"/>
      <c r="Y42" s="602"/>
      <c r="Z42" s="602"/>
      <c r="AA42" s="602"/>
      <c r="AB42" s="1175"/>
      <c r="AC42" s="503"/>
      <c r="AD42" s="601"/>
      <c r="AE42" s="614" t="s">
        <v>139</v>
      </c>
      <c r="AF42" s="1176"/>
      <c r="AG42" s="601"/>
      <c r="AH42" s="602"/>
      <c r="AI42" s="602"/>
      <c r="AJ42" s="602"/>
      <c r="AK42" s="603"/>
      <c r="AL42" s="1118"/>
      <c r="AM42" s="601"/>
      <c r="AN42" s="603"/>
      <c r="AO42" s="1118"/>
      <c r="AP42" s="1118"/>
      <c r="AQ42" s="1118"/>
    </row>
    <row r="43" spans="1:43" ht="63.75" hidden="1" customHeight="1">
      <c r="A43" s="1184"/>
      <c r="B43" s="602"/>
      <c r="C43" s="602"/>
      <c r="D43" s="603"/>
      <c r="E43" s="601"/>
      <c r="F43" s="602"/>
      <c r="G43" s="602"/>
      <c r="H43" s="602"/>
      <c r="I43" s="602"/>
      <c r="J43" s="602"/>
      <c r="K43" s="602"/>
      <c r="L43" s="602"/>
      <c r="M43" s="602"/>
      <c r="N43" s="602"/>
      <c r="O43" s="763" t="s">
        <v>29</v>
      </c>
      <c r="P43" s="764" t="s">
        <v>30</v>
      </c>
      <c r="Q43" s="765">
        <f>IF(P43="CONFIABLE",15,IF(P43="NO CONFIABLE",0,"0"))</f>
        <v>15</v>
      </c>
      <c r="R43" s="607"/>
      <c r="S43" s="602"/>
      <c r="T43" s="602"/>
      <c r="U43" s="602"/>
      <c r="V43" s="602"/>
      <c r="W43" s="602"/>
      <c r="X43" s="602"/>
      <c r="Y43" s="602"/>
      <c r="Z43" s="602"/>
      <c r="AA43" s="602"/>
      <c r="AB43" s="1175"/>
      <c r="AC43" s="503"/>
      <c r="AD43" s="601"/>
      <c r="AE43" s="616"/>
      <c r="AF43" s="1176"/>
      <c r="AG43" s="601"/>
      <c r="AH43" s="602"/>
      <c r="AI43" s="602"/>
      <c r="AJ43" s="602"/>
      <c r="AK43" s="603"/>
      <c r="AL43" s="1118"/>
      <c r="AM43" s="601"/>
      <c r="AN43" s="603"/>
      <c r="AO43" s="1118"/>
      <c r="AP43" s="1118"/>
      <c r="AQ43" s="1118"/>
    </row>
    <row r="44" spans="1:43" ht="63.75" hidden="1" customHeight="1">
      <c r="A44" s="1184"/>
      <c r="B44" s="602"/>
      <c r="C44" s="602"/>
      <c r="D44" s="603"/>
      <c r="E44" s="601"/>
      <c r="F44" s="602"/>
      <c r="G44" s="602"/>
      <c r="H44" s="602"/>
      <c r="I44" s="602"/>
      <c r="J44" s="602"/>
      <c r="K44" s="602"/>
      <c r="L44" s="602"/>
      <c r="M44" s="602"/>
      <c r="N44" s="602"/>
      <c r="O44" s="763" t="s">
        <v>34</v>
      </c>
      <c r="P44" s="764" t="s">
        <v>35</v>
      </c>
      <c r="Q44" s="765">
        <f>IF(P44="SE INVESTIGAN Y SE RESUELVEN OPORTUNAMENTE",15,IF(P44="NO SE INVESTIGAN Y SE RESUELVEN OPORTUNAMENTE",0,"0"))</f>
        <v>15</v>
      </c>
      <c r="R44" s="607"/>
      <c r="S44" s="602"/>
      <c r="T44" s="602"/>
      <c r="U44" s="602"/>
      <c r="V44" s="602"/>
      <c r="W44" s="602"/>
      <c r="X44" s="602"/>
      <c r="Y44" s="602"/>
      <c r="Z44" s="602"/>
      <c r="AA44" s="602"/>
      <c r="AB44" s="1175"/>
      <c r="AC44" s="503"/>
      <c r="AD44" s="601"/>
      <c r="AE44" s="617"/>
      <c r="AF44" s="1167"/>
      <c r="AG44" s="601"/>
      <c r="AH44" s="602"/>
      <c r="AI44" s="602"/>
      <c r="AJ44" s="602"/>
      <c r="AK44" s="603"/>
      <c r="AL44" s="1118"/>
      <c r="AM44" s="601"/>
      <c r="AN44" s="603"/>
      <c r="AO44" s="1118"/>
      <c r="AP44" s="1118"/>
      <c r="AQ44" s="1118"/>
    </row>
    <row r="45" spans="1:43" ht="63.75" hidden="1" customHeight="1">
      <c r="A45" s="1184"/>
      <c r="B45" s="622"/>
      <c r="C45" s="622"/>
      <c r="D45" s="623"/>
      <c r="E45" s="601"/>
      <c r="F45" s="602"/>
      <c r="G45" s="602"/>
      <c r="H45" s="602"/>
      <c r="I45" s="608"/>
      <c r="J45" s="608"/>
      <c r="K45" s="608"/>
      <c r="L45" s="608"/>
      <c r="M45" s="608"/>
      <c r="N45" s="608"/>
      <c r="O45" s="777" t="s">
        <v>38</v>
      </c>
      <c r="P45" s="778" t="s">
        <v>142</v>
      </c>
      <c r="Q45" s="779">
        <f>IF(P45="COMPLETA",10,IF(P45="INCOMPLETA",5,IF(P45="NO EXISTE",0,"0")))</f>
        <v>10</v>
      </c>
      <c r="R45" s="621"/>
      <c r="S45" s="622"/>
      <c r="T45" s="622"/>
      <c r="U45" s="622"/>
      <c r="V45" s="602"/>
      <c r="W45" s="602"/>
      <c r="X45" s="602"/>
      <c r="Y45" s="602"/>
      <c r="Z45" s="602"/>
      <c r="AA45" s="602"/>
      <c r="AB45" s="1175"/>
      <c r="AC45" s="503"/>
      <c r="AD45" s="624"/>
      <c r="AE45" s="623"/>
      <c r="AF45" s="1167"/>
      <c r="AG45" s="624"/>
      <c r="AH45" s="622"/>
      <c r="AI45" s="622"/>
      <c r="AJ45" s="622"/>
      <c r="AK45" s="623"/>
      <c r="AL45" s="1118"/>
      <c r="AM45" s="624"/>
      <c r="AN45" s="616"/>
      <c r="AO45" s="1118"/>
      <c r="AP45" s="1118"/>
      <c r="AQ45" s="1118"/>
    </row>
    <row r="46" spans="1:43" ht="63.75" hidden="1" customHeight="1">
      <c r="A46" s="1184"/>
      <c r="B46" s="580"/>
      <c r="C46" s="579"/>
      <c r="D46" s="1188"/>
      <c r="E46" s="601"/>
      <c r="F46" s="602"/>
      <c r="G46" s="602"/>
      <c r="H46" s="602"/>
      <c r="I46" s="579"/>
      <c r="J46" s="580"/>
      <c r="K46" s="580"/>
      <c r="L46" s="1189"/>
      <c r="M46" s="1189"/>
      <c r="N46" s="580"/>
      <c r="O46" s="748" t="s">
        <v>3</v>
      </c>
      <c r="P46" s="749" t="s">
        <v>4</v>
      </c>
      <c r="Q46" s="750">
        <f>IF(P46="ASIGNADO",15,IF(P46="NO ASIGNADO",0,"0"))</f>
        <v>15</v>
      </c>
      <c r="R46" s="781">
        <f>SUM(Q46:Q52)</f>
        <v>100</v>
      </c>
      <c r="S46" s="782" t="s">
        <v>131</v>
      </c>
      <c r="T46" s="753">
        <f>IF(T49="DÉBIL",0,IF(T49="MODERADO",50,IF(T49="FUERTE",100,"")))</f>
        <v>100</v>
      </c>
      <c r="U46" s="754" t="str">
        <f>IF(AND(R49="FUERTE",S46="FUERTE (SIEMPRE SE EJECUTA)"),"NO","SÍ")</f>
        <v>NO</v>
      </c>
      <c r="V46" s="602"/>
      <c r="W46" s="602"/>
      <c r="X46" s="602"/>
      <c r="Y46" s="602"/>
      <c r="Z46" s="602"/>
      <c r="AA46" s="602"/>
      <c r="AB46" s="1175"/>
      <c r="AC46" s="503"/>
      <c r="AD46" s="783"/>
      <c r="AE46" s="784"/>
      <c r="AF46" s="1167"/>
      <c r="AG46" s="1186"/>
      <c r="AH46" s="1178"/>
      <c r="AI46" s="1178"/>
      <c r="AJ46" s="1178"/>
      <c r="AK46" s="1187"/>
      <c r="AL46" s="1118"/>
      <c r="AM46" s="1190"/>
      <c r="AN46" s="1172"/>
      <c r="AO46" s="1118"/>
      <c r="AP46" s="1118"/>
      <c r="AQ46" s="1118"/>
    </row>
    <row r="47" spans="1:43" ht="63.75" hidden="1" customHeight="1">
      <c r="A47" s="1184"/>
      <c r="B47" s="602"/>
      <c r="C47" s="602"/>
      <c r="D47" s="603"/>
      <c r="E47" s="601"/>
      <c r="F47" s="602"/>
      <c r="G47" s="602"/>
      <c r="H47" s="602"/>
      <c r="I47" s="602"/>
      <c r="J47" s="602"/>
      <c r="K47" s="602"/>
      <c r="L47" s="1191"/>
      <c r="M47" s="1191"/>
      <c r="N47" s="602"/>
      <c r="O47" s="763" t="s">
        <v>9</v>
      </c>
      <c r="P47" s="764" t="s">
        <v>141</v>
      </c>
      <c r="Q47" s="765">
        <f>IF(P47="ADECUADO",15,IF(P47="INADECUADO",0,"0"))</f>
        <v>15</v>
      </c>
      <c r="R47" s="607"/>
      <c r="S47" s="602"/>
      <c r="T47" s="602"/>
      <c r="U47" s="602"/>
      <c r="V47" s="602"/>
      <c r="W47" s="602"/>
      <c r="X47" s="602"/>
      <c r="Y47" s="602"/>
      <c r="Z47" s="602"/>
      <c r="AA47" s="602"/>
      <c r="AB47" s="1175"/>
      <c r="AC47" s="503"/>
      <c r="AD47" s="601"/>
      <c r="AE47" s="603"/>
      <c r="AF47" s="1167"/>
      <c r="AG47" s="601"/>
      <c r="AH47" s="602"/>
      <c r="AI47" s="602"/>
      <c r="AJ47" s="602"/>
      <c r="AK47" s="603"/>
      <c r="AL47" s="1118"/>
      <c r="AM47" s="1192"/>
      <c r="AN47" s="603"/>
      <c r="AO47" s="1118"/>
      <c r="AP47" s="1118"/>
      <c r="AQ47" s="1118"/>
    </row>
    <row r="48" spans="1:43" ht="63.75" hidden="1" customHeight="1">
      <c r="A48" s="1184"/>
      <c r="B48" s="602"/>
      <c r="C48" s="602"/>
      <c r="D48" s="603"/>
      <c r="E48" s="601"/>
      <c r="F48" s="602"/>
      <c r="G48" s="602"/>
      <c r="H48" s="602"/>
      <c r="I48" s="602"/>
      <c r="J48" s="602"/>
      <c r="K48" s="602"/>
      <c r="L48" s="1191"/>
      <c r="M48" s="1191"/>
      <c r="N48" s="602"/>
      <c r="O48" s="771" t="s">
        <v>16</v>
      </c>
      <c r="P48" s="764" t="s">
        <v>17</v>
      </c>
      <c r="Q48" s="765">
        <f>IF(P48="OPORTUNA",15,IF(P48="INOPORTUNA",0,"0"))</f>
        <v>15</v>
      </c>
      <c r="R48" s="631"/>
      <c r="S48" s="602"/>
      <c r="T48" s="608"/>
      <c r="U48" s="602"/>
      <c r="V48" s="602"/>
      <c r="W48" s="602"/>
      <c r="X48" s="602"/>
      <c r="Y48" s="602"/>
      <c r="Z48" s="602"/>
      <c r="AA48" s="602"/>
      <c r="AB48" s="1175"/>
      <c r="AC48" s="503"/>
      <c r="AD48" s="601"/>
      <c r="AE48" s="616"/>
      <c r="AF48" s="1167"/>
      <c r="AG48" s="601"/>
      <c r="AH48" s="602"/>
      <c r="AI48" s="602"/>
      <c r="AJ48" s="602"/>
      <c r="AK48" s="603"/>
      <c r="AL48" s="1118"/>
      <c r="AM48" s="1192"/>
      <c r="AN48" s="603"/>
      <c r="AO48" s="1118"/>
      <c r="AP48" s="1118"/>
      <c r="AQ48" s="1118"/>
    </row>
    <row r="49" spans="1:43" ht="63.75" hidden="1" customHeight="1">
      <c r="A49" s="1184"/>
      <c r="B49" s="602"/>
      <c r="C49" s="602"/>
      <c r="D49" s="603"/>
      <c r="E49" s="601"/>
      <c r="F49" s="602"/>
      <c r="G49" s="602"/>
      <c r="H49" s="602"/>
      <c r="I49" s="602"/>
      <c r="J49" s="602"/>
      <c r="K49" s="602"/>
      <c r="L49" s="1191"/>
      <c r="M49" s="1191"/>
      <c r="N49" s="602"/>
      <c r="O49" s="763" t="s">
        <v>23</v>
      </c>
      <c r="P49" s="764" t="s">
        <v>24</v>
      </c>
      <c r="Q49" s="765">
        <f>IF(P49="PREVENIR",15,IF(P49="DETECTAR",10,IF(P49="NO ES UN CONTROL",0,"0")))</f>
        <v>15</v>
      </c>
      <c r="R49" s="773" t="str">
        <f>IF(R46&lt;86,"DÉBIL",IF(R46&lt;96,"MODERADO",IF(R46&lt;101,"FUERTE","")))</f>
        <v>FUERTE</v>
      </c>
      <c r="S49" s="602"/>
      <c r="T49" s="774" t="str">
        <f>IF(AND(R49="FUERTE",S46="FUERTE (SIEMPRE SE EJECUTA)"),"FUERTE",IF(OR(R49="DÉBIL",S46="DÉBIL (NO SE EJECUTA)"),"DÉBIL",IF(OR(R49="MODERADO",S46="MODERADO (ALGUNAS VECES)"),"MODERADO")))</f>
        <v>FUERTE</v>
      </c>
      <c r="U49" s="602"/>
      <c r="V49" s="602"/>
      <c r="W49" s="602"/>
      <c r="X49" s="602"/>
      <c r="Y49" s="602"/>
      <c r="Z49" s="602"/>
      <c r="AA49" s="602"/>
      <c r="AB49" s="1175"/>
      <c r="AC49" s="503"/>
      <c r="AD49" s="601"/>
      <c r="AE49" s="614" t="s">
        <v>139</v>
      </c>
      <c r="AF49" s="1176"/>
      <c r="AG49" s="601"/>
      <c r="AH49" s="602"/>
      <c r="AI49" s="602"/>
      <c r="AJ49" s="602"/>
      <c r="AK49" s="603"/>
      <c r="AL49" s="1118"/>
      <c r="AM49" s="1192"/>
      <c r="AN49" s="603"/>
      <c r="AO49" s="1118"/>
      <c r="AP49" s="1118"/>
      <c r="AQ49" s="1118"/>
    </row>
    <row r="50" spans="1:43" ht="63.75" hidden="1" customHeight="1">
      <c r="A50" s="1184"/>
      <c r="B50" s="602"/>
      <c r="C50" s="602"/>
      <c r="D50" s="603"/>
      <c r="E50" s="601"/>
      <c r="F50" s="602"/>
      <c r="G50" s="602"/>
      <c r="H50" s="602"/>
      <c r="I50" s="602"/>
      <c r="J50" s="602"/>
      <c r="K50" s="602"/>
      <c r="L50" s="1191"/>
      <c r="M50" s="1191"/>
      <c r="N50" s="602"/>
      <c r="O50" s="763" t="s">
        <v>29</v>
      </c>
      <c r="P50" s="764" t="s">
        <v>30</v>
      </c>
      <c r="Q50" s="765">
        <f>IF(P50="CONFIABLE",15,IF(P50="NO CONFIABLE",0,"0"))</f>
        <v>15</v>
      </c>
      <c r="R50" s="607"/>
      <c r="S50" s="602"/>
      <c r="T50" s="602"/>
      <c r="U50" s="602"/>
      <c r="V50" s="602"/>
      <c r="W50" s="602"/>
      <c r="X50" s="602"/>
      <c r="Y50" s="602"/>
      <c r="Z50" s="602"/>
      <c r="AA50" s="602"/>
      <c r="AB50" s="1175"/>
      <c r="AC50" s="503"/>
      <c r="AD50" s="601"/>
      <c r="AE50" s="616"/>
      <c r="AF50" s="1176"/>
      <c r="AG50" s="601"/>
      <c r="AH50" s="602"/>
      <c r="AI50" s="602"/>
      <c r="AJ50" s="602"/>
      <c r="AK50" s="603"/>
      <c r="AL50" s="1118"/>
      <c r="AM50" s="1192"/>
      <c r="AN50" s="603"/>
      <c r="AO50" s="1118"/>
      <c r="AP50" s="1118"/>
      <c r="AQ50" s="1118"/>
    </row>
    <row r="51" spans="1:43" ht="63.75" hidden="1" customHeight="1">
      <c r="A51" s="1184"/>
      <c r="B51" s="602"/>
      <c r="C51" s="602"/>
      <c r="D51" s="603"/>
      <c r="E51" s="601"/>
      <c r="F51" s="602"/>
      <c r="G51" s="602"/>
      <c r="H51" s="602"/>
      <c r="I51" s="602"/>
      <c r="J51" s="602"/>
      <c r="K51" s="602"/>
      <c r="L51" s="1191"/>
      <c r="M51" s="1191"/>
      <c r="N51" s="602"/>
      <c r="O51" s="763" t="s">
        <v>34</v>
      </c>
      <c r="P51" s="764" t="s">
        <v>35</v>
      </c>
      <c r="Q51" s="765">
        <f>IF(P51="SE INVESTIGAN Y SE RESUELVEN OPORTUNAMENTE",15,IF(P51="NO SE INVESTIGAN Y SE RESUELVEN OPORTUNAMENTE",0,"0"))</f>
        <v>15</v>
      </c>
      <c r="R51" s="607"/>
      <c r="S51" s="602"/>
      <c r="T51" s="602"/>
      <c r="U51" s="602"/>
      <c r="V51" s="602"/>
      <c r="W51" s="602"/>
      <c r="X51" s="602"/>
      <c r="Y51" s="602"/>
      <c r="Z51" s="602"/>
      <c r="AA51" s="602"/>
      <c r="AB51" s="1175"/>
      <c r="AC51" s="503"/>
      <c r="AD51" s="601"/>
      <c r="AE51" s="617"/>
      <c r="AF51" s="1167"/>
      <c r="AG51" s="601"/>
      <c r="AH51" s="602"/>
      <c r="AI51" s="602"/>
      <c r="AJ51" s="602"/>
      <c r="AK51" s="603"/>
      <c r="AL51" s="1118"/>
      <c r="AM51" s="1192"/>
      <c r="AN51" s="603"/>
      <c r="AO51" s="1118"/>
      <c r="AP51" s="1118"/>
      <c r="AQ51" s="1118"/>
    </row>
    <row r="52" spans="1:43" ht="63.75" hidden="1" customHeight="1">
      <c r="A52" s="1184"/>
      <c r="B52" s="622"/>
      <c r="C52" s="622"/>
      <c r="D52" s="623"/>
      <c r="E52" s="601"/>
      <c r="F52" s="602"/>
      <c r="G52" s="602"/>
      <c r="H52" s="602"/>
      <c r="I52" s="608"/>
      <c r="J52" s="608"/>
      <c r="K52" s="608"/>
      <c r="L52" s="1193"/>
      <c r="M52" s="1193"/>
      <c r="N52" s="608"/>
      <c r="O52" s="777" t="s">
        <v>38</v>
      </c>
      <c r="P52" s="778" t="s">
        <v>39</v>
      </c>
      <c r="Q52" s="779">
        <f>IF(P52="COMPLETA",10,IF(P52="INCOMPLETA",5,IF(P52="NO EXISTE",0,"0")))</f>
        <v>10</v>
      </c>
      <c r="R52" s="621"/>
      <c r="S52" s="622"/>
      <c r="T52" s="622"/>
      <c r="U52" s="622"/>
      <c r="V52" s="602"/>
      <c r="W52" s="602"/>
      <c r="X52" s="602"/>
      <c r="Y52" s="602"/>
      <c r="Z52" s="602"/>
      <c r="AA52" s="602"/>
      <c r="AB52" s="1175"/>
      <c r="AC52" s="503"/>
      <c r="AD52" s="624"/>
      <c r="AE52" s="623"/>
      <c r="AF52" s="1167"/>
      <c r="AG52" s="624"/>
      <c r="AH52" s="622"/>
      <c r="AI52" s="622"/>
      <c r="AJ52" s="622"/>
      <c r="AK52" s="623"/>
      <c r="AL52" s="1118"/>
      <c r="AM52" s="1194"/>
      <c r="AN52" s="616"/>
      <c r="AO52" s="1118"/>
      <c r="AP52" s="1118"/>
      <c r="AQ52" s="1118"/>
    </row>
    <row r="53" spans="1:43" ht="63.75" hidden="1" customHeight="1">
      <c r="A53" s="1184"/>
      <c r="B53" s="580"/>
      <c r="C53" s="579"/>
      <c r="D53" s="1188"/>
      <c r="E53" s="601"/>
      <c r="F53" s="602"/>
      <c r="G53" s="602"/>
      <c r="H53" s="602"/>
      <c r="I53" s="579"/>
      <c r="J53" s="580"/>
      <c r="K53" s="580"/>
      <c r="L53" s="580"/>
      <c r="M53" s="580"/>
      <c r="N53" s="580"/>
      <c r="O53" s="748" t="s">
        <v>3</v>
      </c>
      <c r="P53" s="749" t="s">
        <v>4</v>
      </c>
      <c r="Q53" s="750">
        <f>IF(P53="ASIGNADO",15,IF(P53="NO ASIGNADO",0,"0"))</f>
        <v>15</v>
      </c>
      <c r="R53" s="781">
        <f>SUM(Q53:Q59)</f>
        <v>100</v>
      </c>
      <c r="S53" s="782" t="s">
        <v>131</v>
      </c>
      <c r="T53" s="753">
        <f>IF(T56="DÉBIL",0,IF(T56="MODERADO",50,IF(T56="FUERTE",100,"")))</f>
        <v>100</v>
      </c>
      <c r="U53" s="754" t="str">
        <f>IF(AND(R56="FUERTE",S53="FUERTE (SIEMPRE SE EJECUTA)"),"NO","SÍ")</f>
        <v>NO</v>
      </c>
      <c r="V53" s="602"/>
      <c r="W53" s="602"/>
      <c r="X53" s="602"/>
      <c r="Y53" s="602"/>
      <c r="Z53" s="602"/>
      <c r="AA53" s="602"/>
      <c r="AB53" s="1175"/>
      <c r="AC53" s="503"/>
      <c r="AD53" s="783"/>
      <c r="AE53" s="784"/>
      <c r="AF53" s="1167"/>
      <c r="AG53" s="1186"/>
      <c r="AH53" s="1178"/>
      <c r="AI53" s="1178"/>
      <c r="AJ53" s="1178"/>
      <c r="AK53" s="1187"/>
      <c r="AL53" s="1118"/>
      <c r="AM53" s="1179"/>
      <c r="AN53" s="1172"/>
    </row>
    <row r="54" spans="1:43" ht="63.75" hidden="1" customHeight="1">
      <c r="A54" s="1184"/>
      <c r="B54" s="602"/>
      <c r="C54" s="602"/>
      <c r="D54" s="603"/>
      <c r="E54" s="601"/>
      <c r="F54" s="602"/>
      <c r="G54" s="602"/>
      <c r="H54" s="602"/>
      <c r="I54" s="602"/>
      <c r="J54" s="602"/>
      <c r="K54" s="602"/>
      <c r="L54" s="602"/>
      <c r="M54" s="602"/>
      <c r="N54" s="602"/>
      <c r="O54" s="763" t="s">
        <v>9</v>
      </c>
      <c r="P54" s="764" t="s">
        <v>10</v>
      </c>
      <c r="Q54" s="765">
        <f>IF(P54="ADECUADO",15,IF(P54="INADECUADO",0,"0"))</f>
        <v>15</v>
      </c>
      <c r="R54" s="607"/>
      <c r="S54" s="602"/>
      <c r="T54" s="602"/>
      <c r="U54" s="602"/>
      <c r="V54" s="602"/>
      <c r="W54" s="602"/>
      <c r="X54" s="602"/>
      <c r="Y54" s="602"/>
      <c r="Z54" s="602"/>
      <c r="AA54" s="602"/>
      <c r="AB54" s="1175"/>
      <c r="AC54" s="503"/>
      <c r="AD54" s="601"/>
      <c r="AE54" s="603"/>
      <c r="AF54" s="1167"/>
      <c r="AG54" s="601"/>
      <c r="AH54" s="602"/>
      <c r="AI54" s="602"/>
      <c r="AJ54" s="602"/>
      <c r="AK54" s="603"/>
      <c r="AL54" s="1118"/>
      <c r="AM54" s="601"/>
      <c r="AN54" s="603"/>
    </row>
    <row r="55" spans="1:43" ht="63.75" hidden="1" customHeight="1">
      <c r="A55" s="1184"/>
      <c r="B55" s="602"/>
      <c r="C55" s="602"/>
      <c r="D55" s="603"/>
      <c r="E55" s="601"/>
      <c r="F55" s="602"/>
      <c r="G55" s="602"/>
      <c r="H55" s="602"/>
      <c r="I55" s="602"/>
      <c r="J55" s="602"/>
      <c r="K55" s="602"/>
      <c r="L55" s="602"/>
      <c r="M55" s="602"/>
      <c r="N55" s="602"/>
      <c r="O55" s="771" t="s">
        <v>16</v>
      </c>
      <c r="P55" s="764" t="s">
        <v>17</v>
      </c>
      <c r="Q55" s="765">
        <f>IF(P55="OPORTUNA",15,IF(P55="INOPORTUNA",0,"0"))</f>
        <v>15</v>
      </c>
      <c r="R55" s="631"/>
      <c r="S55" s="602"/>
      <c r="T55" s="608"/>
      <c r="U55" s="602"/>
      <c r="V55" s="602"/>
      <c r="W55" s="602"/>
      <c r="X55" s="602"/>
      <c r="Y55" s="602"/>
      <c r="Z55" s="602"/>
      <c r="AA55" s="602"/>
      <c r="AB55" s="1175"/>
      <c r="AC55" s="503"/>
      <c r="AD55" s="601"/>
      <c r="AE55" s="616"/>
      <c r="AF55" s="1167"/>
      <c r="AG55" s="601"/>
      <c r="AH55" s="602"/>
      <c r="AI55" s="602"/>
      <c r="AJ55" s="602"/>
      <c r="AK55" s="603"/>
      <c r="AL55" s="1118"/>
      <c r="AM55" s="601"/>
      <c r="AN55" s="603"/>
    </row>
    <row r="56" spans="1:43" ht="63.75" hidden="1" customHeight="1">
      <c r="A56" s="1184"/>
      <c r="B56" s="602"/>
      <c r="C56" s="602"/>
      <c r="D56" s="603"/>
      <c r="E56" s="601"/>
      <c r="F56" s="602"/>
      <c r="G56" s="602"/>
      <c r="H56" s="602"/>
      <c r="I56" s="602"/>
      <c r="J56" s="602"/>
      <c r="K56" s="602"/>
      <c r="L56" s="602"/>
      <c r="M56" s="602"/>
      <c r="N56" s="602"/>
      <c r="O56" s="763" t="s">
        <v>23</v>
      </c>
      <c r="P56" s="764" t="s">
        <v>24</v>
      </c>
      <c r="Q56" s="765">
        <f>IF(P56="PREVENIR",15,IF(P56="DETECTAR",10,IF(P56="NO ES UN CONTROL",0,"0")))</f>
        <v>15</v>
      </c>
      <c r="R56" s="773" t="str">
        <f>IF(R53&lt;86,"DÉBIL",IF(R53&lt;96,"MODERADO",IF(R53&lt;101,"FUERTE","")))</f>
        <v>FUERTE</v>
      </c>
      <c r="S56" s="602"/>
      <c r="T56" s="774" t="str">
        <f>IF(AND(R56="FUERTE",S53="FUERTE (SIEMPRE SE EJECUTA)"),"FUERTE",IF(OR(R56="DÉBIL",S53="DÉBIL (NO SE EJECUTA)"),"DÉBIL",IF(OR(R56="MODERADO",S53="MODERADO (ALGUNAS VECES)"),"MODERADO")))</f>
        <v>FUERTE</v>
      </c>
      <c r="U56" s="602"/>
      <c r="V56" s="602"/>
      <c r="W56" s="602"/>
      <c r="X56" s="602"/>
      <c r="Y56" s="602"/>
      <c r="Z56" s="602"/>
      <c r="AA56" s="602"/>
      <c r="AB56" s="1175"/>
      <c r="AC56" s="503"/>
      <c r="AD56" s="601"/>
      <c r="AE56" s="614" t="s">
        <v>139</v>
      </c>
      <c r="AF56" s="1176"/>
      <c r="AG56" s="601"/>
      <c r="AH56" s="602"/>
      <c r="AI56" s="602"/>
      <c r="AJ56" s="602"/>
      <c r="AK56" s="603"/>
      <c r="AL56" s="1118"/>
      <c r="AM56" s="601"/>
      <c r="AN56" s="603"/>
    </row>
    <row r="57" spans="1:43" ht="63.75" hidden="1" customHeight="1">
      <c r="A57" s="1184"/>
      <c r="B57" s="602"/>
      <c r="C57" s="602"/>
      <c r="D57" s="603"/>
      <c r="E57" s="601"/>
      <c r="F57" s="602"/>
      <c r="G57" s="602"/>
      <c r="H57" s="602"/>
      <c r="I57" s="602"/>
      <c r="J57" s="602"/>
      <c r="K57" s="602"/>
      <c r="L57" s="602"/>
      <c r="M57" s="602"/>
      <c r="N57" s="602"/>
      <c r="O57" s="763" t="s">
        <v>29</v>
      </c>
      <c r="P57" s="764" t="s">
        <v>30</v>
      </c>
      <c r="Q57" s="765">
        <f>IF(P57="CONFIABLE",15,IF(P57="NO CONFIABLE",0,"0"))</f>
        <v>15</v>
      </c>
      <c r="R57" s="607"/>
      <c r="S57" s="602"/>
      <c r="T57" s="602"/>
      <c r="U57" s="602"/>
      <c r="V57" s="602"/>
      <c r="W57" s="602"/>
      <c r="X57" s="602"/>
      <c r="Y57" s="602"/>
      <c r="Z57" s="602"/>
      <c r="AA57" s="602"/>
      <c r="AB57" s="1175"/>
      <c r="AC57" s="503"/>
      <c r="AD57" s="601"/>
      <c r="AE57" s="616"/>
      <c r="AF57" s="1176"/>
      <c r="AG57" s="601"/>
      <c r="AH57" s="602"/>
      <c r="AI57" s="602"/>
      <c r="AJ57" s="602"/>
      <c r="AK57" s="603"/>
      <c r="AL57" s="1118"/>
      <c r="AM57" s="601"/>
      <c r="AN57" s="603"/>
    </row>
    <row r="58" spans="1:43" ht="63.75" hidden="1" customHeight="1">
      <c r="A58" s="1184"/>
      <c r="B58" s="602"/>
      <c r="C58" s="602"/>
      <c r="D58" s="603"/>
      <c r="E58" s="601"/>
      <c r="F58" s="602"/>
      <c r="G58" s="602"/>
      <c r="H58" s="602"/>
      <c r="I58" s="602"/>
      <c r="J58" s="602"/>
      <c r="K58" s="602"/>
      <c r="L58" s="602"/>
      <c r="M58" s="602"/>
      <c r="N58" s="602"/>
      <c r="O58" s="763" t="s">
        <v>34</v>
      </c>
      <c r="P58" s="764" t="s">
        <v>35</v>
      </c>
      <c r="Q58" s="765">
        <f>IF(P58="SE INVESTIGAN Y SE RESUELVEN OPORTUNAMENTE",15,IF(P58="NO SE INVESTIGAN Y SE RESUELVEN OPORTUNAMENTE",0,"0"))</f>
        <v>15</v>
      </c>
      <c r="R58" s="607"/>
      <c r="S58" s="602"/>
      <c r="T58" s="602"/>
      <c r="U58" s="602"/>
      <c r="V58" s="602"/>
      <c r="W58" s="602"/>
      <c r="X58" s="602"/>
      <c r="Y58" s="602"/>
      <c r="Z58" s="602"/>
      <c r="AA58" s="602"/>
      <c r="AB58" s="1175"/>
      <c r="AC58" s="503"/>
      <c r="AD58" s="601"/>
      <c r="AE58" s="617"/>
      <c r="AF58" s="1167"/>
      <c r="AG58" s="601"/>
      <c r="AH58" s="602"/>
      <c r="AI58" s="602"/>
      <c r="AJ58" s="602"/>
      <c r="AK58" s="603"/>
      <c r="AL58" s="1118"/>
      <c r="AM58" s="601"/>
      <c r="AN58" s="603"/>
    </row>
    <row r="59" spans="1:43" ht="63.75" hidden="1" customHeight="1">
      <c r="A59" s="1195"/>
      <c r="B59" s="622"/>
      <c r="C59" s="622"/>
      <c r="D59" s="623"/>
      <c r="E59" s="624"/>
      <c r="F59" s="622"/>
      <c r="G59" s="622"/>
      <c r="H59" s="622"/>
      <c r="I59" s="608"/>
      <c r="J59" s="608"/>
      <c r="K59" s="608"/>
      <c r="L59" s="608"/>
      <c r="M59" s="608"/>
      <c r="N59" s="608"/>
      <c r="O59" s="777" t="s">
        <v>38</v>
      </c>
      <c r="P59" s="778" t="s">
        <v>39</v>
      </c>
      <c r="Q59" s="779">
        <f>IF(P59="COMPLETA",10,IF(P59="INCOMPLETA",5,IF(P59="NO EXISTE",0,"0")))</f>
        <v>10</v>
      </c>
      <c r="R59" s="621"/>
      <c r="S59" s="622"/>
      <c r="T59" s="622"/>
      <c r="U59" s="622"/>
      <c r="V59" s="622"/>
      <c r="W59" s="622"/>
      <c r="X59" s="622"/>
      <c r="Y59" s="622"/>
      <c r="Z59" s="622"/>
      <c r="AA59" s="622"/>
      <c r="AB59" s="1196"/>
      <c r="AC59" s="505"/>
      <c r="AD59" s="624"/>
      <c r="AE59" s="623"/>
      <c r="AF59" s="1167"/>
      <c r="AG59" s="624"/>
      <c r="AH59" s="622"/>
      <c r="AI59" s="622"/>
      <c r="AJ59" s="622"/>
      <c r="AK59" s="623"/>
      <c r="AL59" s="1118"/>
      <c r="AM59" s="624"/>
      <c r="AN59" s="616"/>
    </row>
    <row r="60" spans="1:43" ht="15.75" customHeight="1"/>
    <row r="61" spans="1:43" ht="15.75" customHeight="1"/>
    <row r="62" spans="1:43" ht="15.75" customHeight="1">
      <c r="AN62" s="786" t="s">
        <v>143</v>
      </c>
    </row>
    <row r="63" spans="1:43" ht="15.75" customHeight="1"/>
    <row r="64" spans="1:43" ht="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08">
    <mergeCell ref="AJ53:AJ59"/>
    <mergeCell ref="AK53:AK59"/>
    <mergeCell ref="AM53:AM59"/>
    <mergeCell ref="AN53:AN59"/>
    <mergeCell ref="R56:R59"/>
    <mergeCell ref="T56:T59"/>
    <mergeCell ref="AE56:AE57"/>
    <mergeCell ref="AE58:AE59"/>
    <mergeCell ref="U53:U59"/>
    <mergeCell ref="AD53:AD59"/>
    <mergeCell ref="AE53:AE55"/>
    <mergeCell ref="AG53:AG59"/>
    <mergeCell ref="AH53:AH59"/>
    <mergeCell ref="AI53:AI59"/>
    <mergeCell ref="K53:K59"/>
    <mergeCell ref="L53:L59"/>
    <mergeCell ref="M53:M59"/>
    <mergeCell ref="N53:N59"/>
    <mergeCell ref="R53:R55"/>
    <mergeCell ref="S53:S59"/>
    <mergeCell ref="AN46:AN52"/>
    <mergeCell ref="R49:R52"/>
    <mergeCell ref="T49:T52"/>
    <mergeCell ref="AE49:AE50"/>
    <mergeCell ref="AE51:AE52"/>
    <mergeCell ref="B53:B59"/>
    <mergeCell ref="C53:C59"/>
    <mergeCell ref="D53:D59"/>
    <mergeCell ref="I53:I59"/>
    <mergeCell ref="J53:J59"/>
    <mergeCell ref="AE46:AE48"/>
    <mergeCell ref="AG46:AG52"/>
    <mergeCell ref="AH46:AH52"/>
    <mergeCell ref="AI46:AI52"/>
    <mergeCell ref="AJ46:AJ52"/>
    <mergeCell ref="AK46:AK52"/>
    <mergeCell ref="N46:N52"/>
    <mergeCell ref="R46:R48"/>
    <mergeCell ref="S46:S52"/>
    <mergeCell ref="T46:T48"/>
    <mergeCell ref="U46:U52"/>
    <mergeCell ref="AD46:AD52"/>
    <mergeCell ref="B46:B52"/>
    <mergeCell ref="C46:C52"/>
    <mergeCell ref="D46:D52"/>
    <mergeCell ref="I46:I52"/>
    <mergeCell ref="J46:J52"/>
    <mergeCell ref="K46:K52"/>
    <mergeCell ref="AM39:AM45"/>
    <mergeCell ref="AN39:AN45"/>
    <mergeCell ref="R42:R45"/>
    <mergeCell ref="T42:T45"/>
    <mergeCell ref="AE42:AE43"/>
    <mergeCell ref="AE44:AE45"/>
    <mergeCell ref="AE39:AE41"/>
    <mergeCell ref="AG39:AG45"/>
    <mergeCell ref="AH39:AH45"/>
    <mergeCell ref="AI39:AI45"/>
    <mergeCell ref="AJ39:AJ45"/>
    <mergeCell ref="AK39:AK45"/>
    <mergeCell ref="K39:K45"/>
    <mergeCell ref="L39:L45"/>
    <mergeCell ref="M39:M45"/>
    <mergeCell ref="N39:N45"/>
    <mergeCell ref="R39:R41"/>
    <mergeCell ref="S39:S45"/>
    <mergeCell ref="AN32:AN38"/>
    <mergeCell ref="R35:R38"/>
    <mergeCell ref="T35:T38"/>
    <mergeCell ref="AE35:AE36"/>
    <mergeCell ref="AE37:AE38"/>
    <mergeCell ref="B39:B45"/>
    <mergeCell ref="C39:C45"/>
    <mergeCell ref="D39:D45"/>
    <mergeCell ref="I39:I45"/>
    <mergeCell ref="J39:J45"/>
    <mergeCell ref="AG32:AG38"/>
    <mergeCell ref="AH32:AH38"/>
    <mergeCell ref="AI32:AI38"/>
    <mergeCell ref="AJ32:AJ38"/>
    <mergeCell ref="AK32:AK38"/>
    <mergeCell ref="AM32:AM38"/>
    <mergeCell ref="R32:R34"/>
    <mergeCell ref="S32:S38"/>
    <mergeCell ref="T32:T34"/>
    <mergeCell ref="U32:U38"/>
    <mergeCell ref="AD32:AD38"/>
    <mergeCell ref="AE32:AE34"/>
    <mergeCell ref="I32:I38"/>
    <mergeCell ref="J32:J38"/>
    <mergeCell ref="K32:K38"/>
    <mergeCell ref="L32:L38"/>
    <mergeCell ref="M32:M38"/>
    <mergeCell ref="N32:N38"/>
    <mergeCell ref="AM25:AM31"/>
    <mergeCell ref="AN25:AN31"/>
    <mergeCell ref="R28:R31"/>
    <mergeCell ref="T28:T31"/>
    <mergeCell ref="AE28:AE29"/>
    <mergeCell ref="AE30:AE31"/>
    <mergeCell ref="AE25:AE27"/>
    <mergeCell ref="AG25:AG31"/>
    <mergeCell ref="AH25:AH31"/>
    <mergeCell ref="AI25:AI31"/>
    <mergeCell ref="AJ25:AJ31"/>
    <mergeCell ref="AK25:AK31"/>
    <mergeCell ref="I25:I31"/>
    <mergeCell ref="J25:J31"/>
    <mergeCell ref="K25:K31"/>
    <mergeCell ref="L25:L31"/>
    <mergeCell ref="M25:M31"/>
    <mergeCell ref="N25:N31"/>
    <mergeCell ref="AM18:AM24"/>
    <mergeCell ref="AN18:AN24"/>
    <mergeCell ref="R21:R24"/>
    <mergeCell ref="T21:T24"/>
    <mergeCell ref="W21:W59"/>
    <mergeCell ref="AE21:AE22"/>
    <mergeCell ref="AE23:AE24"/>
    <mergeCell ref="R25:R27"/>
    <mergeCell ref="S25:S31"/>
    <mergeCell ref="T25:T27"/>
    <mergeCell ref="AE18:AE20"/>
    <mergeCell ref="AG18:AG24"/>
    <mergeCell ref="AH18:AH24"/>
    <mergeCell ref="AI18:AI24"/>
    <mergeCell ref="AJ18:AJ24"/>
    <mergeCell ref="AK18:AK24"/>
    <mergeCell ref="Y18:Y59"/>
    <mergeCell ref="Z18:Z59"/>
    <mergeCell ref="AA18:AA59"/>
    <mergeCell ref="AB18:AB59"/>
    <mergeCell ref="AC18:AC59"/>
    <mergeCell ref="AD18:AD24"/>
    <mergeCell ref="AD25:AD31"/>
    <mergeCell ref="AD39:AD45"/>
    <mergeCell ref="S18:S24"/>
    <mergeCell ref="T18:T20"/>
    <mergeCell ref="U18:U24"/>
    <mergeCell ref="V18:V59"/>
    <mergeCell ref="W18:W19"/>
    <mergeCell ref="X18:X59"/>
    <mergeCell ref="U25:U31"/>
    <mergeCell ref="T39:T41"/>
    <mergeCell ref="U39:U45"/>
    <mergeCell ref="T53:T55"/>
    <mergeCell ref="J18:J24"/>
    <mergeCell ref="K18:K24"/>
    <mergeCell ref="L18:L24"/>
    <mergeCell ref="M18:M24"/>
    <mergeCell ref="N18:N24"/>
    <mergeCell ref="R18:R20"/>
    <mergeCell ref="AD16:AE16"/>
    <mergeCell ref="A18:A59"/>
    <mergeCell ref="B18:B38"/>
    <mergeCell ref="C18:C38"/>
    <mergeCell ref="D18:D38"/>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J10"/>
    <mergeCell ref="A11:B11"/>
    <mergeCell ref="C11:J11"/>
    <mergeCell ref="A1:B4"/>
    <mergeCell ref="C1:AJ2"/>
    <mergeCell ref="AK1:AM1"/>
    <mergeCell ref="AK2:AM2"/>
    <mergeCell ref="C3:AJ4"/>
    <mergeCell ref="AK3:AM3"/>
    <mergeCell ref="AK4:AM4"/>
  </mergeCells>
  <conditionalFormatting sqref="H18">
    <cfRule type="containsText" dxfId="23" priority="1" operator="containsText" text="EXTREMO">
      <formula>NOT(ISERROR(SEARCH(("EXTREMO"),(H18))))</formula>
    </cfRule>
    <cfRule type="containsText" dxfId="22" priority="2" operator="containsText" text="ALTO">
      <formula>NOT(ISERROR(SEARCH(("ALTO"),(H18))))</formula>
    </cfRule>
    <cfRule type="containsText" dxfId="21" priority="3" operator="containsText" text="MODERADO">
      <formula>NOT(ISERROR(SEARCH(("MODERADO"),(H18))))</formula>
    </cfRule>
  </conditionalFormatting>
  <conditionalFormatting sqref="Z18">
    <cfRule type="containsText" dxfId="20" priority="4" operator="containsText" text="EXTREMO">
      <formula>NOT(ISERROR(SEARCH(("EXTREMO"),(Z18))))</formula>
    </cfRule>
    <cfRule type="containsText" dxfId="19" priority="5" operator="containsText" text="ALTO">
      <formula>NOT(ISERROR(SEARCH(("ALTO"),(Z18))))</formula>
    </cfRule>
    <cfRule type="containsText" dxfId="18" priority="6" operator="containsText" text="MODERADO">
      <formula>NOT(ISERROR(SEARCH(("MODERADO"),(Z18))))</formula>
    </cfRule>
  </conditionalFormatting>
  <pageMargins left="0.70866141732283472" right="0.70866141732283472" top="0.74803149606299213" bottom="0.74803149606299213" header="0" footer="0"/>
  <pageSetup scale="14"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7362C-96A0-499E-93BF-2893F27DED01}">
  <dimension ref="A1:AQ995"/>
  <sheetViews>
    <sheetView showGridLines="0" topLeftCell="Q60" workbookViewId="0">
      <selection activeCell="W63" sqref="W63:W101"/>
    </sheetView>
  </sheetViews>
  <sheetFormatPr baseColWidth="10" defaultColWidth="14.42578125" defaultRowHeight="15" customHeight="1"/>
  <cols>
    <col min="1" max="1" width="9.42578125" style="502" customWidth="1"/>
    <col min="2" max="4" width="32.5703125" style="502" customWidth="1"/>
    <col min="5" max="6" width="20.85546875" style="502" customWidth="1"/>
    <col min="7" max="7" width="20.85546875" style="502" hidden="1" customWidth="1"/>
    <col min="8" max="8" width="25.42578125" style="502" customWidth="1"/>
    <col min="9" max="9" width="52.5703125" style="502" customWidth="1"/>
    <col min="10" max="14" width="41.28515625" style="502" customWidth="1"/>
    <col min="15" max="15" width="53.7109375" style="502" customWidth="1"/>
    <col min="16" max="16" width="24.5703125" style="502" customWidth="1"/>
    <col min="17" max="17" width="11.42578125" style="502" customWidth="1"/>
    <col min="18" max="20" width="24.5703125" style="502" customWidth="1"/>
    <col min="21" max="21" width="19.7109375" style="502" customWidth="1"/>
    <col min="22" max="24" width="25.140625" style="502" customWidth="1"/>
    <col min="25" max="25" width="25.140625" style="502" hidden="1" customWidth="1"/>
    <col min="26" max="26" width="25.140625" style="502" customWidth="1"/>
    <col min="27" max="27" width="16.5703125" style="502" customWidth="1"/>
    <col min="28" max="29" width="33.42578125" style="502" customWidth="1"/>
    <col min="30" max="30" width="38.5703125" style="502" customWidth="1"/>
    <col min="31" max="31" width="25.42578125" style="502" customWidth="1"/>
    <col min="32" max="32" width="1.7109375" style="502" customWidth="1"/>
    <col min="33" max="35" width="33.42578125" style="502" customWidth="1"/>
    <col min="36" max="36" width="40.28515625" style="502" customWidth="1"/>
    <col min="37" max="37" width="34.85546875" style="502" customWidth="1"/>
    <col min="38" max="38" width="3.7109375" style="502" customWidth="1"/>
    <col min="39" max="39" width="42.5703125" style="502" customWidth="1"/>
    <col min="40" max="40" width="50.28515625" style="502" customWidth="1"/>
    <col min="41" max="43" width="11.42578125" style="502" customWidth="1"/>
    <col min="44" max="16384" width="14.42578125" style="502"/>
  </cols>
  <sheetData>
    <row r="1" spans="1:43" ht="27" customHeight="1">
      <c r="A1" s="787"/>
      <c r="B1" s="788"/>
      <c r="C1" s="789" t="s">
        <v>64</v>
      </c>
      <c r="D1" s="790"/>
      <c r="E1" s="790"/>
      <c r="F1" s="790"/>
      <c r="G1" s="790"/>
      <c r="H1" s="790"/>
      <c r="I1" s="790"/>
      <c r="J1" s="790"/>
      <c r="K1" s="790"/>
      <c r="L1" s="790"/>
      <c r="M1" s="790"/>
      <c r="N1" s="790"/>
      <c r="O1" s="790"/>
      <c r="P1" s="790"/>
      <c r="Q1" s="790"/>
      <c r="R1" s="790"/>
      <c r="S1" s="790"/>
      <c r="T1" s="790"/>
      <c r="U1" s="790"/>
      <c r="V1" s="790"/>
      <c r="W1" s="790"/>
      <c r="X1" s="790"/>
      <c r="Y1" s="790"/>
      <c r="Z1" s="790"/>
      <c r="AA1" s="790"/>
      <c r="AB1" s="790"/>
      <c r="AC1" s="790"/>
      <c r="AD1" s="790"/>
      <c r="AE1" s="790"/>
      <c r="AF1" s="790"/>
      <c r="AG1" s="790"/>
      <c r="AH1" s="790"/>
      <c r="AI1" s="790"/>
      <c r="AJ1" s="788"/>
      <c r="AK1" s="791" t="s">
        <v>65</v>
      </c>
      <c r="AL1" s="792"/>
      <c r="AM1" s="793"/>
      <c r="AN1" s="794" t="s">
        <v>66</v>
      </c>
      <c r="AO1" s="795"/>
      <c r="AP1" s="795"/>
      <c r="AQ1" s="795"/>
    </row>
    <row r="2" spans="1:43" ht="27" customHeight="1" thickBot="1">
      <c r="A2" s="796"/>
      <c r="B2" s="797"/>
      <c r="C2" s="798"/>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c r="AI2" s="799"/>
      <c r="AJ2" s="800"/>
      <c r="AK2" s="791" t="s">
        <v>67</v>
      </c>
      <c r="AL2" s="792"/>
      <c r="AM2" s="793"/>
      <c r="AN2" s="1120" t="s">
        <v>68</v>
      </c>
      <c r="AO2" s="795"/>
      <c r="AP2" s="795"/>
      <c r="AQ2" s="795"/>
    </row>
    <row r="3" spans="1:43" ht="27" customHeight="1">
      <c r="A3" s="796"/>
      <c r="B3" s="797"/>
      <c r="C3" s="789" t="s">
        <v>69</v>
      </c>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88"/>
      <c r="AK3" s="791" t="s">
        <v>70</v>
      </c>
      <c r="AL3" s="792"/>
      <c r="AM3" s="793"/>
      <c r="AN3" s="794" t="s">
        <v>71</v>
      </c>
      <c r="AO3" s="795"/>
      <c r="AP3" s="795"/>
      <c r="AQ3" s="795"/>
    </row>
    <row r="4" spans="1:43" ht="27" customHeight="1" thickBot="1">
      <c r="A4" s="798"/>
      <c r="B4" s="800"/>
      <c r="C4" s="798"/>
      <c r="D4" s="799"/>
      <c r="E4" s="799"/>
      <c r="F4" s="799"/>
      <c r="G4" s="799"/>
      <c r="H4" s="799"/>
      <c r="I4" s="799"/>
      <c r="J4" s="799"/>
      <c r="K4" s="799"/>
      <c r="L4" s="799"/>
      <c r="M4" s="799"/>
      <c r="N4" s="799"/>
      <c r="O4" s="799"/>
      <c r="P4" s="799"/>
      <c r="Q4" s="799"/>
      <c r="R4" s="799"/>
      <c r="S4" s="799"/>
      <c r="T4" s="799"/>
      <c r="U4" s="799"/>
      <c r="V4" s="799"/>
      <c r="W4" s="799"/>
      <c r="X4" s="799"/>
      <c r="Y4" s="799"/>
      <c r="Z4" s="799"/>
      <c r="AA4" s="799"/>
      <c r="AB4" s="799"/>
      <c r="AC4" s="799"/>
      <c r="AD4" s="799"/>
      <c r="AE4" s="799"/>
      <c r="AF4" s="799"/>
      <c r="AG4" s="799"/>
      <c r="AH4" s="799"/>
      <c r="AI4" s="799"/>
      <c r="AJ4" s="800"/>
      <c r="AK4" s="791" t="s">
        <v>72</v>
      </c>
      <c r="AL4" s="792"/>
      <c r="AM4" s="793"/>
      <c r="AN4" s="1121">
        <v>45677</v>
      </c>
      <c r="AO4" s="795"/>
      <c r="AP4" s="795"/>
      <c r="AQ4" s="795"/>
    </row>
    <row r="5" spans="1:43" ht="27" customHeight="1" thickBot="1">
      <c r="A5" s="801"/>
      <c r="B5" s="802"/>
      <c r="C5" s="802"/>
      <c r="D5" s="802"/>
      <c r="E5" s="802"/>
      <c r="F5" s="802"/>
      <c r="G5" s="802"/>
      <c r="H5" s="802"/>
      <c r="I5" s="802"/>
      <c r="J5" s="802"/>
      <c r="K5" s="802"/>
      <c r="L5" s="802"/>
      <c r="M5" s="802"/>
      <c r="N5" s="802"/>
      <c r="O5" s="802"/>
      <c r="P5" s="802"/>
      <c r="Q5" s="802"/>
      <c r="R5" s="802"/>
      <c r="S5" s="802"/>
      <c r="T5" s="802"/>
      <c r="U5" s="802"/>
      <c r="V5" s="802"/>
      <c r="W5" s="802"/>
      <c r="X5" s="802"/>
      <c r="Y5" s="802"/>
      <c r="Z5" s="802"/>
      <c r="AA5" s="802"/>
      <c r="AB5" s="802"/>
      <c r="AC5" s="802"/>
      <c r="AD5" s="802"/>
      <c r="AE5" s="802"/>
      <c r="AF5" s="802"/>
      <c r="AG5" s="802"/>
      <c r="AH5" s="802"/>
      <c r="AI5" s="802"/>
      <c r="AJ5" s="803"/>
      <c r="AK5" s="804"/>
      <c r="AL5" s="795"/>
      <c r="AM5" s="795"/>
      <c r="AN5" s="795"/>
      <c r="AO5" s="795"/>
      <c r="AP5" s="795"/>
      <c r="AQ5" s="795"/>
    </row>
    <row r="6" spans="1:43" ht="36" customHeight="1" thickBot="1">
      <c r="A6" s="805" t="s">
        <v>73</v>
      </c>
      <c r="B6" s="806"/>
      <c r="C6" s="807">
        <v>45608</v>
      </c>
      <c r="D6" s="808"/>
      <c r="E6" s="802"/>
      <c r="F6" s="802"/>
      <c r="G6" s="802"/>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3"/>
      <c r="AK6" s="802"/>
      <c r="AL6" s="795"/>
      <c r="AM6" s="795"/>
      <c r="AN6" s="795"/>
      <c r="AO6" s="795"/>
      <c r="AP6" s="795"/>
      <c r="AQ6" s="795"/>
    </row>
    <row r="7" spans="1:43" ht="17.25" customHeight="1" thickBot="1">
      <c r="A7" s="809"/>
      <c r="B7" s="802"/>
      <c r="C7" s="802"/>
      <c r="D7" s="802"/>
      <c r="E7" s="802"/>
      <c r="F7" s="802"/>
      <c r="G7" s="802"/>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3"/>
      <c r="AK7" s="802"/>
      <c r="AL7" s="795"/>
      <c r="AM7" s="795"/>
      <c r="AN7" s="795"/>
      <c r="AO7" s="795"/>
      <c r="AP7" s="795"/>
      <c r="AQ7" s="795"/>
    </row>
    <row r="8" spans="1:43" ht="59.25" customHeight="1" thickBot="1">
      <c r="A8" s="810" t="s">
        <v>74</v>
      </c>
      <c r="B8" s="806"/>
      <c r="C8" s="811" t="s">
        <v>502</v>
      </c>
      <c r="D8" s="806"/>
      <c r="E8" s="806"/>
      <c r="F8" s="806"/>
      <c r="G8" s="806"/>
      <c r="H8" s="812"/>
      <c r="I8" s="802"/>
      <c r="J8" s="802"/>
      <c r="K8" s="802"/>
      <c r="L8" s="802"/>
      <c r="T8" s="802"/>
      <c r="U8" s="802"/>
      <c r="V8" s="802"/>
      <c r="W8" s="802"/>
      <c r="X8" s="802"/>
      <c r="Y8" s="802"/>
      <c r="Z8" s="802"/>
      <c r="AA8" s="802"/>
      <c r="AB8" s="802"/>
      <c r="AC8" s="802"/>
      <c r="AD8" s="802"/>
      <c r="AE8" s="802"/>
      <c r="AF8" s="802"/>
      <c r="AG8" s="802"/>
      <c r="AH8" s="802"/>
      <c r="AI8" s="802"/>
      <c r="AJ8" s="803"/>
      <c r="AK8" s="802"/>
      <c r="AL8" s="795"/>
      <c r="AM8" s="795"/>
      <c r="AN8" s="795"/>
      <c r="AO8" s="795"/>
      <c r="AP8" s="795"/>
      <c r="AQ8" s="795"/>
    </row>
    <row r="9" spans="1:43" ht="13.5" customHeight="1" thickBot="1">
      <c r="A9" s="813"/>
      <c r="B9" s="814"/>
      <c r="C9" s="814"/>
      <c r="D9" s="814"/>
      <c r="E9" s="814"/>
      <c r="F9" s="814"/>
      <c r="G9" s="814"/>
      <c r="H9" s="814"/>
      <c r="I9" s="814"/>
      <c r="J9" s="814"/>
      <c r="K9" s="814"/>
      <c r="L9" s="814"/>
      <c r="M9" s="814"/>
      <c r="N9" s="814"/>
      <c r="O9" s="814"/>
      <c r="P9" s="814"/>
      <c r="Q9" s="814"/>
      <c r="R9" s="814"/>
      <c r="S9" s="814"/>
      <c r="T9" s="802"/>
      <c r="U9" s="802"/>
      <c r="V9" s="802"/>
      <c r="W9" s="802"/>
      <c r="X9" s="802"/>
      <c r="Y9" s="802"/>
      <c r="Z9" s="802"/>
      <c r="AA9" s="802"/>
      <c r="AB9" s="802"/>
      <c r="AC9" s="802"/>
      <c r="AD9" s="802"/>
      <c r="AE9" s="802"/>
      <c r="AF9" s="802"/>
      <c r="AG9" s="802"/>
      <c r="AH9" s="802"/>
      <c r="AI9" s="802"/>
      <c r="AJ9" s="803"/>
      <c r="AK9" s="802"/>
      <c r="AL9" s="795"/>
      <c r="AM9" s="795"/>
      <c r="AN9" s="795"/>
      <c r="AO9" s="795"/>
      <c r="AP9" s="795"/>
      <c r="AQ9" s="795"/>
    </row>
    <row r="10" spans="1:43" ht="59.25" customHeight="1" thickBot="1">
      <c r="A10" s="810" t="s">
        <v>76</v>
      </c>
      <c r="B10" s="806"/>
      <c r="C10" s="1197" t="s">
        <v>503</v>
      </c>
      <c r="D10" s="806"/>
      <c r="E10" s="806"/>
      <c r="F10" s="806"/>
      <c r="G10" s="806"/>
      <c r="H10" s="806"/>
      <c r="I10" s="806"/>
      <c r="J10" s="812"/>
      <c r="K10" s="816"/>
      <c r="L10" s="816"/>
      <c r="M10" s="816"/>
      <c r="N10" s="816"/>
      <c r="O10" s="802"/>
      <c r="P10" s="802"/>
      <c r="Q10" s="802"/>
      <c r="R10" s="802"/>
      <c r="S10" s="802"/>
      <c r="T10" s="802"/>
      <c r="U10" s="802"/>
      <c r="V10" s="802"/>
      <c r="W10" s="802"/>
      <c r="X10" s="802"/>
      <c r="Y10" s="802"/>
      <c r="Z10" s="802"/>
      <c r="AA10" s="802"/>
      <c r="AB10" s="802"/>
      <c r="AC10" s="802"/>
      <c r="AD10" s="802"/>
      <c r="AE10" s="802"/>
      <c r="AF10" s="802"/>
      <c r="AG10" s="802"/>
      <c r="AH10" s="802"/>
      <c r="AI10" s="802"/>
      <c r="AJ10" s="803"/>
      <c r="AK10" s="802"/>
      <c r="AL10" s="795"/>
      <c r="AM10" s="795"/>
      <c r="AN10" s="795"/>
      <c r="AO10" s="795"/>
      <c r="AP10" s="795"/>
      <c r="AQ10" s="795"/>
    </row>
    <row r="11" spans="1:43" ht="59.25" customHeight="1" thickBot="1">
      <c r="A11" s="810" t="s">
        <v>78</v>
      </c>
      <c r="B11" s="806"/>
      <c r="C11" s="1197" t="s">
        <v>504</v>
      </c>
      <c r="D11" s="806"/>
      <c r="E11" s="806"/>
      <c r="F11" s="806"/>
      <c r="G11" s="806"/>
      <c r="H11" s="806"/>
      <c r="I11" s="806"/>
      <c r="J11" s="812"/>
      <c r="K11" s="816"/>
      <c r="L11" s="816"/>
      <c r="M11" s="816"/>
      <c r="N11" s="816"/>
      <c r="O11" s="802"/>
      <c r="P11" s="802"/>
      <c r="Q11" s="802"/>
      <c r="R11" s="802"/>
      <c r="S11" s="802"/>
      <c r="T11" s="802"/>
      <c r="U11" s="802"/>
      <c r="V11" s="802"/>
      <c r="W11" s="802"/>
      <c r="X11" s="802"/>
      <c r="Y11" s="802"/>
      <c r="Z11" s="802"/>
      <c r="AA11" s="802"/>
      <c r="AB11" s="802"/>
      <c r="AC11" s="802"/>
      <c r="AD11" s="802"/>
      <c r="AE11" s="802"/>
      <c r="AF11" s="802"/>
      <c r="AG11" s="802"/>
      <c r="AH11" s="802"/>
      <c r="AI11" s="802"/>
      <c r="AJ11" s="803"/>
      <c r="AK11" s="802"/>
      <c r="AL11" s="795"/>
      <c r="AM11" s="795"/>
      <c r="AN11" s="795"/>
      <c r="AO11" s="795"/>
      <c r="AP11" s="795"/>
      <c r="AQ11" s="795"/>
    </row>
    <row r="12" spans="1:43" ht="15.75" customHeight="1">
      <c r="A12" s="802"/>
      <c r="B12" s="802"/>
      <c r="C12" s="802"/>
      <c r="D12" s="802"/>
      <c r="E12" s="802"/>
      <c r="F12" s="802"/>
      <c r="G12" s="802"/>
      <c r="H12" s="802"/>
      <c r="I12" s="802"/>
      <c r="J12" s="802"/>
      <c r="K12" s="802"/>
      <c r="L12" s="802"/>
      <c r="M12" s="802"/>
      <c r="N12" s="802"/>
      <c r="O12" s="802"/>
      <c r="P12" s="802"/>
      <c r="Q12" s="802"/>
      <c r="R12" s="802"/>
      <c r="S12" s="802"/>
      <c r="T12" s="802"/>
      <c r="U12" s="802"/>
      <c r="V12" s="802"/>
      <c r="W12" s="802"/>
      <c r="X12" s="802"/>
      <c r="Y12" s="802"/>
      <c r="Z12" s="802"/>
      <c r="AA12" s="802"/>
      <c r="AB12" s="802"/>
      <c r="AC12" s="802"/>
      <c r="AD12" s="802"/>
      <c r="AE12" s="802"/>
      <c r="AF12" s="802"/>
      <c r="AG12" s="802"/>
      <c r="AH12" s="802"/>
      <c r="AI12" s="802"/>
      <c r="AJ12" s="803"/>
      <c r="AK12" s="802"/>
      <c r="AL12" s="795"/>
      <c r="AM12" s="795"/>
      <c r="AN12" s="795"/>
      <c r="AO12" s="795"/>
      <c r="AP12" s="795"/>
      <c r="AQ12" s="795"/>
    </row>
    <row r="13" spans="1:43" ht="15.75" customHeight="1" thickBot="1">
      <c r="A13" s="817"/>
      <c r="B13" s="802"/>
      <c r="C13" s="802"/>
      <c r="D13" s="802"/>
      <c r="E13" s="802"/>
      <c r="F13" s="802"/>
      <c r="G13" s="802"/>
      <c r="H13" s="802"/>
      <c r="I13" s="802"/>
      <c r="J13" s="802"/>
      <c r="K13" s="802"/>
      <c r="L13" s="802"/>
      <c r="M13" s="802"/>
      <c r="N13" s="802"/>
      <c r="O13" s="802"/>
      <c r="P13" s="802"/>
      <c r="Q13" s="802"/>
      <c r="R13" s="802"/>
      <c r="S13" s="802"/>
      <c r="T13" s="802"/>
      <c r="U13" s="802"/>
      <c r="V13" s="802"/>
      <c r="W13" s="802"/>
      <c r="X13" s="802"/>
      <c r="Y13" s="802"/>
      <c r="Z13" s="802"/>
      <c r="AA13" s="802"/>
      <c r="AB13" s="802"/>
      <c r="AC13" s="802"/>
      <c r="AD13" s="802"/>
      <c r="AE13" s="802"/>
      <c r="AF13" s="802"/>
      <c r="AG13" s="818"/>
      <c r="AH13" s="818"/>
      <c r="AI13" s="818"/>
      <c r="AJ13" s="819"/>
      <c r="AK13" s="820"/>
      <c r="AL13" s="795"/>
      <c r="AM13" s="795"/>
      <c r="AN13" s="795"/>
      <c r="AO13" s="795"/>
      <c r="AP13" s="795"/>
      <c r="AQ13" s="795"/>
    </row>
    <row r="14" spans="1:43">
      <c r="A14" s="1198" t="s">
        <v>80</v>
      </c>
      <c r="B14" s="1199"/>
      <c r="C14" s="1199"/>
      <c r="D14" s="1200"/>
      <c r="E14" s="1198" t="s">
        <v>81</v>
      </c>
      <c r="F14" s="1199"/>
      <c r="G14" s="1199"/>
      <c r="H14" s="1199"/>
      <c r="I14" s="1199"/>
      <c r="J14" s="1199"/>
      <c r="K14" s="1199"/>
      <c r="L14" s="1199"/>
      <c r="M14" s="1199"/>
      <c r="N14" s="1199"/>
      <c r="O14" s="1199"/>
      <c r="P14" s="1199"/>
      <c r="Q14" s="1199"/>
      <c r="R14" s="1199"/>
      <c r="S14" s="1199"/>
      <c r="T14" s="1199"/>
      <c r="U14" s="1199"/>
      <c r="V14" s="1199"/>
      <c r="W14" s="1199"/>
      <c r="X14" s="1199"/>
      <c r="Y14" s="1199"/>
      <c r="Z14" s="1199"/>
      <c r="AA14" s="1199"/>
      <c r="AB14" s="1199"/>
      <c r="AC14" s="1199"/>
      <c r="AD14" s="1199"/>
      <c r="AE14" s="1200"/>
      <c r="AF14" s="824"/>
      <c r="AG14" s="1201" t="s">
        <v>82</v>
      </c>
      <c r="AH14" s="790"/>
      <c r="AI14" s="790"/>
      <c r="AJ14" s="790"/>
      <c r="AK14" s="788"/>
      <c r="AL14" s="795"/>
      <c r="AM14" s="1201" t="s">
        <v>83</v>
      </c>
      <c r="AN14" s="788"/>
      <c r="AO14" s="795"/>
      <c r="AP14" s="795"/>
      <c r="AQ14" s="795"/>
    </row>
    <row r="15" spans="1:43">
      <c r="A15" s="1202" t="s">
        <v>84</v>
      </c>
      <c r="B15" s="1203" t="s">
        <v>85</v>
      </c>
      <c r="C15" s="1203" t="s">
        <v>86</v>
      </c>
      <c r="D15" s="1204" t="s">
        <v>87</v>
      </c>
      <c r="E15" s="1205" t="s">
        <v>88</v>
      </c>
      <c r="F15" s="792"/>
      <c r="G15" s="792"/>
      <c r="H15" s="793"/>
      <c r="I15" s="1206" t="s">
        <v>89</v>
      </c>
      <c r="J15" s="792"/>
      <c r="K15" s="792"/>
      <c r="L15" s="792"/>
      <c r="M15" s="792"/>
      <c r="N15" s="792"/>
      <c r="O15" s="792"/>
      <c r="P15" s="792"/>
      <c r="Q15" s="792"/>
      <c r="R15" s="792"/>
      <c r="S15" s="792"/>
      <c r="T15" s="792"/>
      <c r="U15" s="792"/>
      <c r="V15" s="792"/>
      <c r="W15" s="792"/>
      <c r="X15" s="1207"/>
      <c r="Y15" s="1207"/>
      <c r="Z15" s="1206" t="s">
        <v>90</v>
      </c>
      <c r="AA15" s="792"/>
      <c r="AB15" s="792"/>
      <c r="AC15" s="792"/>
      <c r="AD15" s="792"/>
      <c r="AE15" s="1208"/>
      <c r="AF15" s="824"/>
      <c r="AG15" s="796"/>
      <c r="AH15" s="1209"/>
      <c r="AI15" s="1209"/>
      <c r="AJ15" s="1209"/>
      <c r="AK15" s="797"/>
      <c r="AL15" s="795"/>
      <c r="AM15" s="796"/>
      <c r="AN15" s="797"/>
      <c r="AO15" s="839"/>
      <c r="AP15" s="839"/>
      <c r="AQ15" s="839"/>
    </row>
    <row r="16" spans="1:43" ht="32.25" customHeight="1" thickBot="1">
      <c r="A16" s="884"/>
      <c r="B16" s="885"/>
      <c r="C16" s="885"/>
      <c r="D16" s="886"/>
      <c r="E16" s="1210" t="s">
        <v>91</v>
      </c>
      <c r="F16" s="1211"/>
      <c r="G16" s="1211"/>
      <c r="H16" s="1212"/>
      <c r="I16" s="1203" t="s">
        <v>92</v>
      </c>
      <c r="J16" s="1203" t="s">
        <v>93</v>
      </c>
      <c r="K16" s="1203" t="s">
        <v>94</v>
      </c>
      <c r="L16" s="1203" t="s">
        <v>95</v>
      </c>
      <c r="M16" s="1203" t="s">
        <v>96</v>
      </c>
      <c r="N16" s="1203" t="s">
        <v>97</v>
      </c>
      <c r="O16" s="1213" t="s">
        <v>98</v>
      </c>
      <c r="P16" s="1213" t="s">
        <v>99</v>
      </c>
      <c r="Q16" s="1213" t="s">
        <v>100</v>
      </c>
      <c r="R16" s="1203" t="s">
        <v>101</v>
      </c>
      <c r="S16" s="1214" t="s">
        <v>102</v>
      </c>
      <c r="T16" s="1203" t="s">
        <v>103</v>
      </c>
      <c r="U16" s="1203" t="s">
        <v>104</v>
      </c>
      <c r="V16" s="1203" t="s">
        <v>105</v>
      </c>
      <c r="W16" s="1203" t="s">
        <v>106</v>
      </c>
      <c r="X16" s="1203" t="s">
        <v>107</v>
      </c>
      <c r="Y16" s="1215"/>
      <c r="Z16" s="1214" t="s">
        <v>108</v>
      </c>
      <c r="AA16" s="1203" t="s">
        <v>109</v>
      </c>
      <c r="AB16" s="1203" t="s">
        <v>110</v>
      </c>
      <c r="AC16" s="1203" t="s">
        <v>55</v>
      </c>
      <c r="AD16" s="1216" t="s">
        <v>111</v>
      </c>
      <c r="AE16" s="1208"/>
      <c r="AF16" s="850"/>
      <c r="AG16" s="798"/>
      <c r="AH16" s="799"/>
      <c r="AI16" s="799"/>
      <c r="AJ16" s="799"/>
      <c r="AK16" s="800"/>
      <c r="AL16" s="839"/>
      <c r="AM16" s="798"/>
      <c r="AN16" s="800"/>
      <c r="AO16" s="839"/>
      <c r="AP16" s="795"/>
      <c r="AQ16" s="839"/>
    </row>
    <row r="17" spans="1:43" ht="102" customHeight="1" thickBot="1">
      <c r="A17" s="884"/>
      <c r="B17" s="885"/>
      <c r="C17" s="885"/>
      <c r="D17" s="886"/>
      <c r="E17" s="1217" t="s">
        <v>0</v>
      </c>
      <c r="F17" s="1215" t="s">
        <v>1</v>
      </c>
      <c r="G17" s="1218"/>
      <c r="H17" s="1219" t="s">
        <v>112</v>
      </c>
      <c r="I17" s="891"/>
      <c r="J17" s="891"/>
      <c r="K17" s="891"/>
      <c r="L17" s="891"/>
      <c r="M17" s="891"/>
      <c r="N17" s="891"/>
      <c r="O17" s="891"/>
      <c r="P17" s="891"/>
      <c r="Q17" s="891"/>
      <c r="R17" s="891"/>
      <c r="S17" s="891"/>
      <c r="T17" s="891"/>
      <c r="U17" s="891"/>
      <c r="V17" s="891"/>
      <c r="W17" s="891"/>
      <c r="X17" s="891"/>
      <c r="Y17" s="1220"/>
      <c r="Z17" s="891"/>
      <c r="AA17" s="891"/>
      <c r="AB17" s="891"/>
      <c r="AC17" s="891"/>
      <c r="AD17" s="1221" t="s">
        <v>113</v>
      </c>
      <c r="AE17" s="1222" t="s">
        <v>114</v>
      </c>
      <c r="AF17" s="850"/>
      <c r="AG17" s="1217" t="s">
        <v>115</v>
      </c>
      <c r="AH17" s="1220" t="s">
        <v>116</v>
      </c>
      <c r="AI17" s="1220" t="s">
        <v>117</v>
      </c>
      <c r="AJ17" s="1220" t="s">
        <v>118</v>
      </c>
      <c r="AK17" s="1223" t="s">
        <v>119</v>
      </c>
      <c r="AL17" s="839"/>
      <c r="AM17" s="1217" t="s">
        <v>120</v>
      </c>
      <c r="AN17" s="1223" t="s">
        <v>121</v>
      </c>
      <c r="AO17" s="839"/>
      <c r="AP17" s="795"/>
      <c r="AQ17" s="839"/>
    </row>
    <row r="18" spans="1:43" ht="51" customHeight="1">
      <c r="A18" s="862">
        <v>1</v>
      </c>
      <c r="B18" s="1224" t="s">
        <v>505</v>
      </c>
      <c r="C18" s="1224" t="s">
        <v>506</v>
      </c>
      <c r="D18" s="1225" t="s">
        <v>507</v>
      </c>
      <c r="E18" s="865" t="s">
        <v>6</v>
      </c>
      <c r="F18" s="866" t="s">
        <v>13</v>
      </c>
      <c r="G18" s="867" t="str">
        <f>+CONCATENATE(E18," - ",F18)</f>
        <v>MUY BAJA - MAYOR</v>
      </c>
      <c r="H18" s="868" t="str">
        <f>+VLOOKUP(G18,[7]Datos!D3:E17,2,FALSE)</f>
        <v>ALTO</v>
      </c>
      <c r="I18" s="921" t="s">
        <v>508</v>
      </c>
      <c r="J18" s="921" t="s">
        <v>509</v>
      </c>
      <c r="K18" s="921" t="s">
        <v>510</v>
      </c>
      <c r="L18" s="921" t="s">
        <v>511</v>
      </c>
      <c r="M18" s="921" t="s">
        <v>512</v>
      </c>
      <c r="N18" s="921" t="s">
        <v>513</v>
      </c>
      <c r="O18" s="870" t="s">
        <v>3</v>
      </c>
      <c r="P18" s="871" t="s">
        <v>4</v>
      </c>
      <c r="Q18" s="872">
        <f>IF(P18="ASIGNADO",15,IF(P18="NO ASIGNADO",0,"0"))</f>
        <v>15</v>
      </c>
      <c r="R18" s="873">
        <f>SUM(Q18:Q24)</f>
        <v>100</v>
      </c>
      <c r="S18" s="874" t="s">
        <v>131</v>
      </c>
      <c r="T18" s="875">
        <f>IF(T21="DÉBIL",0,IF(T21="MODERADO",50,IF(T21="FUERTE",100,"")))</f>
        <v>100</v>
      </c>
      <c r="U18" s="876" t="str">
        <f>IF(AND(R21="FUERTE",S18="FUERTE (SIEMPRE SE EJECUTA)"),"NO","SÍ")</f>
        <v>NO</v>
      </c>
      <c r="V18" s="588" t="str">
        <f t="array" ref="V18">_xlfn.IFS(AVERAGE(T18,T25,T32,T39,T46,T53)=100,"FUERTE",AVERAGE(T18,T25,T32,T39,T46,T53)&lt;50,"DÉBIL",AVERAGE(T18,T25,T32,T39,T46,T53)&gt;=50,"MODERADO")</f>
        <v>FUERTE</v>
      </c>
      <c r="W18" s="877" t="s">
        <v>62</v>
      </c>
      <c r="X18" s="1226" t="str">
        <f>IF(AND(E18="MUY BAJA",W21=2),"MUY BAJA",IF(AND(E18="BAJA",W21=2),"MUY BAJA",IF(AND(E18="MEDIA",W21=2),"MUY BAJA",IF(AND(E18="ALTA",W21=2),"BAJA",IF(AND(E18="MUY ALTA",W21=2),"MEDIA",IF(AND(E18="MUY BAJA",W21=1),"MUY BAJA",IF(AND(E18="BAJA",W21=1),"MUY BAJA",IF(AND(E18="MEDIA",W21=1),"BAJA",IF(AND(E18="ALTA",W21=1),"MEDIA",IF(AND(E18="MUY ALTA",W21=1),"ALTA",E18))))))))))</f>
        <v>MUY BAJA</v>
      </c>
      <c r="Y18" s="867" t="str">
        <f>+CONCATENATE(X18," - ",F18)</f>
        <v>MUY BAJA - MAYOR</v>
      </c>
      <c r="Z18" s="868" t="str">
        <f>+VLOOKUP(Y18,[7]Datos!$D$3:$E$17,2,FALSE)</f>
        <v>ALTO</v>
      </c>
      <c r="AA18" s="866" t="s">
        <v>45</v>
      </c>
      <c r="AB18" s="1227" t="s">
        <v>514</v>
      </c>
      <c r="AC18" s="879"/>
      <c r="AD18" s="1228" t="s">
        <v>515</v>
      </c>
      <c r="AE18" s="919" t="s">
        <v>134</v>
      </c>
      <c r="AF18" s="880"/>
      <c r="AG18" s="881">
        <v>45784</v>
      </c>
      <c r="AH18" s="761" t="s">
        <v>516</v>
      </c>
      <c r="AI18" s="761" t="s">
        <v>517</v>
      </c>
      <c r="AJ18" s="882" t="s">
        <v>236</v>
      </c>
      <c r="AK18" s="882" t="s">
        <v>236</v>
      </c>
      <c r="AL18" s="795"/>
      <c r="AM18" s="1229" t="s">
        <v>518</v>
      </c>
      <c r="AN18" s="883" t="s">
        <v>519</v>
      </c>
      <c r="AO18" s="795"/>
      <c r="AP18" s="795"/>
      <c r="AQ18" s="795"/>
    </row>
    <row r="19" spans="1:43" ht="62.25" customHeight="1">
      <c r="A19" s="884"/>
      <c r="B19" s="1230"/>
      <c r="C19" s="1230"/>
      <c r="D19" s="1231"/>
      <c r="E19" s="884"/>
      <c r="F19" s="885"/>
      <c r="G19" s="885"/>
      <c r="H19" s="885"/>
      <c r="I19" s="885"/>
      <c r="J19" s="885"/>
      <c r="K19" s="885"/>
      <c r="L19" s="885"/>
      <c r="M19" s="885"/>
      <c r="N19" s="885"/>
      <c r="O19" s="887" t="s">
        <v>9</v>
      </c>
      <c r="P19" s="888" t="s">
        <v>10</v>
      </c>
      <c r="Q19" s="889">
        <f>IF(P19="ADECUADO",15,IF(P19="INADECUADO",0,"0"))</f>
        <v>15</v>
      </c>
      <c r="R19" s="890"/>
      <c r="S19" s="885"/>
      <c r="T19" s="885"/>
      <c r="U19" s="885"/>
      <c r="V19" s="602"/>
      <c r="W19" s="891"/>
      <c r="X19" s="885"/>
      <c r="Y19" s="885"/>
      <c r="Z19" s="885"/>
      <c r="AA19" s="885"/>
      <c r="AB19" s="886"/>
      <c r="AC19" s="796"/>
      <c r="AD19" s="885"/>
      <c r="AE19" s="886"/>
      <c r="AF19" s="880"/>
      <c r="AG19" s="884"/>
      <c r="AH19" s="885"/>
      <c r="AI19" s="885"/>
      <c r="AJ19" s="886"/>
      <c r="AK19" s="886"/>
      <c r="AL19" s="795"/>
      <c r="AM19" s="1232"/>
      <c r="AN19" s="1233"/>
      <c r="AO19" s="795"/>
      <c r="AP19" s="795"/>
      <c r="AQ19" s="795"/>
    </row>
    <row r="20" spans="1:43" ht="75.75" customHeight="1">
      <c r="A20" s="884"/>
      <c r="B20" s="1230"/>
      <c r="C20" s="1230"/>
      <c r="D20" s="1231"/>
      <c r="E20" s="884"/>
      <c r="F20" s="885"/>
      <c r="G20" s="885"/>
      <c r="H20" s="885"/>
      <c r="I20" s="885"/>
      <c r="J20" s="885"/>
      <c r="K20" s="885"/>
      <c r="L20" s="885"/>
      <c r="M20" s="885"/>
      <c r="N20" s="885"/>
      <c r="O20" s="892" t="s">
        <v>16</v>
      </c>
      <c r="P20" s="888" t="s">
        <v>17</v>
      </c>
      <c r="Q20" s="889">
        <f>IF(P20="OPORTUNA",15,IF(P20="INOPORTUNA",0,"0"))</f>
        <v>15</v>
      </c>
      <c r="R20" s="890"/>
      <c r="S20" s="885"/>
      <c r="T20" s="891"/>
      <c r="U20" s="885"/>
      <c r="V20" s="602"/>
      <c r="W20" s="893" t="s">
        <v>138</v>
      </c>
      <c r="X20" s="885"/>
      <c r="Y20" s="885"/>
      <c r="Z20" s="885"/>
      <c r="AA20" s="885"/>
      <c r="AB20" s="886"/>
      <c r="AC20" s="796"/>
      <c r="AD20" s="885"/>
      <c r="AE20" s="886"/>
      <c r="AF20" s="880"/>
      <c r="AG20" s="884"/>
      <c r="AH20" s="885"/>
      <c r="AI20" s="885"/>
      <c r="AJ20" s="886"/>
      <c r="AK20" s="886"/>
      <c r="AL20" s="795"/>
      <c r="AM20" s="1232"/>
      <c r="AN20" s="1233"/>
      <c r="AO20" s="795"/>
      <c r="AP20" s="795"/>
      <c r="AQ20" s="795"/>
    </row>
    <row r="21" spans="1:43" ht="90.75" customHeight="1">
      <c r="A21" s="884"/>
      <c r="B21" s="1230"/>
      <c r="C21" s="1230"/>
      <c r="D21" s="1231"/>
      <c r="E21" s="884"/>
      <c r="F21" s="885"/>
      <c r="G21" s="885"/>
      <c r="H21" s="885"/>
      <c r="I21" s="885"/>
      <c r="J21" s="885"/>
      <c r="K21" s="885"/>
      <c r="L21" s="885"/>
      <c r="M21" s="885"/>
      <c r="N21" s="885"/>
      <c r="O21" s="887" t="s">
        <v>23</v>
      </c>
      <c r="P21" s="888" t="s">
        <v>24</v>
      </c>
      <c r="Q21" s="889">
        <f>IF(P21="PREVENIR",15,IF(P21="DETECTAR",10,IF(P21="NO ES UN CONTROL",0,"0")))</f>
        <v>15</v>
      </c>
      <c r="R21" s="894" t="str">
        <f>IF(R18&lt;86,"DÉBIL",IF(R18&lt;96,"MODERADO",IF(R18&lt;101,"FUERTE","")))</f>
        <v>FUERTE</v>
      </c>
      <c r="S21" s="885"/>
      <c r="T21" s="895" t="str">
        <f>IF(AND(R21="FUERTE",S18="FUERTE (SIEMPRE SE EJECUTA)"),"FUERTE",IF(OR(R21="DÉBIL",S18="DÉBIL (NO SE EJECUTA)"),"DÉBIL",IF(OR(R21="MODERADO",S18="MODERADO (ALGUNAS VECES)"),"MODERADO")))</f>
        <v>FUERTE</v>
      </c>
      <c r="U21" s="885"/>
      <c r="V21" s="602"/>
      <c r="W21" s="896">
        <f>IF(AND($V$18="FUERTE",$W$18="DIRECTAMENTE"),2,IF(AND($V$18="FUERTE",$W$18="DIRECTAMENTE"),2,IF(AND($V$18="FUERTE",$W$18="DIRECTAMENTE"),2,IF(AND($V$18="FUERTE",$W$18="NO DISMINUYE"),0,IF(AND($V$18="MODERADO",$W$18="DIRECTAMENTE"),1,IF(AND($V$18="MODERADO",$W$18="DIRECTAMENTE"),1,IF(AND($V$18="MODERADO",$W$18="DIRECTAMENTE"),1,IF(AND($V$18="MODERADO",$W$18="NO DISMINUYE"),0,"N/A"))))))))</f>
        <v>2</v>
      </c>
      <c r="X21" s="885"/>
      <c r="Y21" s="885"/>
      <c r="Z21" s="885"/>
      <c r="AA21" s="885"/>
      <c r="AB21" s="886"/>
      <c r="AC21" s="796"/>
      <c r="AD21" s="885"/>
      <c r="AE21" s="897" t="s">
        <v>139</v>
      </c>
      <c r="AF21" s="898"/>
      <c r="AG21" s="884"/>
      <c r="AH21" s="885"/>
      <c r="AI21" s="885"/>
      <c r="AJ21" s="886"/>
      <c r="AK21" s="886"/>
      <c r="AL21" s="795"/>
      <c r="AM21" s="1232"/>
      <c r="AN21" s="1233"/>
      <c r="AO21" s="795"/>
      <c r="AP21" s="795"/>
      <c r="AQ21" s="795"/>
    </row>
    <row r="22" spans="1:43" ht="111" customHeight="1">
      <c r="A22" s="884"/>
      <c r="B22" s="1230"/>
      <c r="C22" s="1230"/>
      <c r="D22" s="1231"/>
      <c r="E22" s="884"/>
      <c r="F22" s="885"/>
      <c r="G22" s="885"/>
      <c r="H22" s="885"/>
      <c r="I22" s="885"/>
      <c r="J22" s="885"/>
      <c r="K22" s="885"/>
      <c r="L22" s="885"/>
      <c r="M22" s="885"/>
      <c r="N22" s="885"/>
      <c r="O22" s="887" t="s">
        <v>29</v>
      </c>
      <c r="P22" s="888" t="s">
        <v>30</v>
      </c>
      <c r="Q22" s="889">
        <f>IF(P22="CONFIABLE",15,IF(P22="NO CONFIABLE",0,"0"))</f>
        <v>15</v>
      </c>
      <c r="R22" s="890"/>
      <c r="S22" s="885"/>
      <c r="T22" s="885"/>
      <c r="U22" s="885"/>
      <c r="V22" s="602"/>
      <c r="W22" s="885"/>
      <c r="X22" s="885"/>
      <c r="Y22" s="885"/>
      <c r="Z22" s="885"/>
      <c r="AA22" s="885"/>
      <c r="AB22" s="886"/>
      <c r="AC22" s="796"/>
      <c r="AD22" s="885"/>
      <c r="AE22" s="899"/>
      <c r="AF22" s="898"/>
      <c r="AG22" s="884"/>
      <c r="AH22" s="885"/>
      <c r="AI22" s="885"/>
      <c r="AJ22" s="886"/>
      <c r="AK22" s="886"/>
      <c r="AL22" s="795"/>
      <c r="AM22" s="1232"/>
      <c r="AN22" s="1233"/>
      <c r="AO22" s="795"/>
      <c r="AP22" s="795"/>
      <c r="AQ22" s="795"/>
    </row>
    <row r="23" spans="1:43" ht="84" customHeight="1">
      <c r="A23" s="884"/>
      <c r="B23" s="1230"/>
      <c r="C23" s="1230"/>
      <c r="D23" s="1231"/>
      <c r="E23" s="884"/>
      <c r="F23" s="885"/>
      <c r="G23" s="885"/>
      <c r="H23" s="885"/>
      <c r="I23" s="885"/>
      <c r="J23" s="885"/>
      <c r="K23" s="885"/>
      <c r="L23" s="885"/>
      <c r="M23" s="885"/>
      <c r="N23" s="885"/>
      <c r="O23" s="887" t="s">
        <v>34</v>
      </c>
      <c r="P23" s="888" t="s">
        <v>35</v>
      </c>
      <c r="Q23" s="889">
        <f>IF(P23="SE INVESTIGAN Y SE RESUELVEN OPORTUNAMENTE",15,IF(P23="NO SE INVESTIGAN Y SE RESUELVEN OPORTUNAMENTE",0,"0"))</f>
        <v>15</v>
      </c>
      <c r="R23" s="890"/>
      <c r="S23" s="885"/>
      <c r="T23" s="885"/>
      <c r="U23" s="885"/>
      <c r="V23" s="602"/>
      <c r="W23" s="885"/>
      <c r="X23" s="885"/>
      <c r="Y23" s="885"/>
      <c r="Z23" s="885"/>
      <c r="AA23" s="885"/>
      <c r="AB23" s="886"/>
      <c r="AC23" s="796"/>
      <c r="AD23" s="885"/>
      <c r="AE23" s="919" t="s">
        <v>520</v>
      </c>
      <c r="AF23" s="880"/>
      <c r="AG23" s="884"/>
      <c r="AH23" s="885"/>
      <c r="AI23" s="885"/>
      <c r="AJ23" s="886"/>
      <c r="AK23" s="886"/>
      <c r="AL23" s="795"/>
      <c r="AM23" s="1232"/>
      <c r="AN23" s="1233"/>
      <c r="AO23" s="795"/>
      <c r="AP23" s="795"/>
      <c r="AQ23" s="795"/>
    </row>
    <row r="24" spans="1:43" ht="80.25" customHeight="1" thickBot="1">
      <c r="A24" s="884"/>
      <c r="B24" s="1234"/>
      <c r="C24" s="1234"/>
      <c r="D24" s="1235"/>
      <c r="E24" s="884"/>
      <c r="F24" s="885"/>
      <c r="G24" s="885"/>
      <c r="H24" s="885"/>
      <c r="I24" s="891"/>
      <c r="J24" s="891"/>
      <c r="K24" s="891"/>
      <c r="L24" s="891"/>
      <c r="M24" s="891"/>
      <c r="N24" s="891"/>
      <c r="O24" s="902" t="s">
        <v>38</v>
      </c>
      <c r="P24" s="903" t="s">
        <v>39</v>
      </c>
      <c r="Q24" s="904">
        <f>IF(P24="COMPLETA",10,IF(P24="INCOMPLETA",5,IF(P24="NO EXISTE",0,"0")))</f>
        <v>10</v>
      </c>
      <c r="R24" s="905"/>
      <c r="S24" s="900"/>
      <c r="T24" s="900"/>
      <c r="U24" s="900"/>
      <c r="V24" s="602"/>
      <c r="W24" s="885"/>
      <c r="X24" s="885"/>
      <c r="Y24" s="885"/>
      <c r="Z24" s="885"/>
      <c r="AA24" s="885"/>
      <c r="AB24" s="886"/>
      <c r="AC24" s="796"/>
      <c r="AD24" s="900"/>
      <c r="AE24" s="901"/>
      <c r="AF24" s="880"/>
      <c r="AG24" s="906"/>
      <c r="AH24" s="900"/>
      <c r="AI24" s="900"/>
      <c r="AJ24" s="901"/>
      <c r="AK24" s="901"/>
      <c r="AL24" s="795"/>
      <c r="AM24" s="1236"/>
      <c r="AN24" s="1237"/>
      <c r="AO24" s="795"/>
      <c r="AP24" s="795"/>
      <c r="AQ24" s="795"/>
    </row>
    <row r="25" spans="1:43" ht="38.25" hidden="1" customHeight="1">
      <c r="A25" s="884"/>
      <c r="B25" s="920"/>
      <c r="C25" s="921"/>
      <c r="D25" s="922"/>
      <c r="E25" s="884"/>
      <c r="F25" s="885"/>
      <c r="G25" s="885"/>
      <c r="H25" s="885"/>
      <c r="I25" s="910"/>
      <c r="J25" s="910"/>
      <c r="K25" s="910"/>
      <c r="L25" s="910"/>
      <c r="M25" s="910"/>
      <c r="N25" s="910"/>
      <c r="O25" s="870" t="s">
        <v>3</v>
      </c>
      <c r="P25" s="871" t="s">
        <v>4</v>
      </c>
      <c r="Q25" s="872">
        <f>IF(P25="ASIGNADO",15,IF(P25="NO ASIGNADO",0,"0"))</f>
        <v>15</v>
      </c>
      <c r="R25" s="911">
        <f>SUM(Q25:Q31)</f>
        <v>100</v>
      </c>
      <c r="S25" s="912" t="s">
        <v>131</v>
      </c>
      <c r="T25" s="875">
        <f>IF(T28="DÉBIL",0,IF(T28="MODERADO",50,IF(T28="FUERTE",100,"")))</f>
        <v>100</v>
      </c>
      <c r="U25" s="876" t="str">
        <f>IF(AND(R28="FUERTE",S25="FUERTE (SIEMPRE SE EJECUTA)"),"NO","SÍ")</f>
        <v>NO</v>
      </c>
      <c r="V25" s="602"/>
      <c r="W25" s="885"/>
      <c r="X25" s="885"/>
      <c r="Y25" s="885"/>
      <c r="Z25" s="885"/>
      <c r="AA25" s="885"/>
      <c r="AB25" s="886"/>
      <c r="AC25" s="796"/>
      <c r="AD25" s="913"/>
      <c r="AE25" s="914"/>
      <c r="AF25" s="880"/>
      <c r="AG25" s="915"/>
      <c r="AH25" s="785"/>
      <c r="AI25" s="785"/>
      <c r="AJ25" s="785"/>
      <c r="AK25" s="916"/>
      <c r="AL25" s="795"/>
      <c r="AM25" s="917"/>
      <c r="AN25" s="883"/>
      <c r="AO25" s="795"/>
      <c r="AP25" s="795"/>
      <c r="AQ25" s="795"/>
    </row>
    <row r="26" spans="1:43" ht="55.5" hidden="1" customHeight="1">
      <c r="A26" s="884"/>
      <c r="B26" s="885"/>
      <c r="C26" s="885"/>
      <c r="D26" s="886"/>
      <c r="E26" s="884"/>
      <c r="F26" s="885"/>
      <c r="G26" s="885"/>
      <c r="H26" s="885"/>
      <c r="I26" s="885"/>
      <c r="J26" s="885"/>
      <c r="K26" s="885"/>
      <c r="L26" s="885"/>
      <c r="M26" s="885"/>
      <c r="N26" s="885"/>
      <c r="O26" s="887" t="s">
        <v>9</v>
      </c>
      <c r="P26" s="888" t="s">
        <v>141</v>
      </c>
      <c r="Q26" s="889">
        <f>IF(P26="ADECUADO",15,IF(P26="INADECUADO",0,"0"))</f>
        <v>15</v>
      </c>
      <c r="R26" s="890"/>
      <c r="S26" s="885"/>
      <c r="T26" s="885"/>
      <c r="U26" s="885"/>
      <c r="V26" s="602"/>
      <c r="W26" s="885"/>
      <c r="X26" s="885"/>
      <c r="Y26" s="885"/>
      <c r="Z26" s="885"/>
      <c r="AA26" s="885"/>
      <c r="AB26" s="886"/>
      <c r="AC26" s="796"/>
      <c r="AD26" s="884"/>
      <c r="AE26" s="886"/>
      <c r="AF26" s="880"/>
      <c r="AG26" s="884"/>
      <c r="AH26" s="885"/>
      <c r="AI26" s="885"/>
      <c r="AJ26" s="885"/>
      <c r="AK26" s="886"/>
      <c r="AL26" s="795"/>
      <c r="AM26" s="884"/>
      <c r="AN26" s="886"/>
      <c r="AO26" s="795"/>
      <c r="AP26" s="795"/>
      <c r="AQ26" s="795"/>
    </row>
    <row r="27" spans="1:43" ht="85.5" hidden="1" customHeight="1">
      <c r="A27" s="884"/>
      <c r="B27" s="885"/>
      <c r="C27" s="885"/>
      <c r="D27" s="886"/>
      <c r="E27" s="884"/>
      <c r="F27" s="885"/>
      <c r="G27" s="885"/>
      <c r="H27" s="885"/>
      <c r="I27" s="885"/>
      <c r="J27" s="885"/>
      <c r="K27" s="885"/>
      <c r="L27" s="885"/>
      <c r="M27" s="885"/>
      <c r="N27" s="885"/>
      <c r="O27" s="892" t="s">
        <v>16</v>
      </c>
      <c r="P27" s="888" t="s">
        <v>17</v>
      </c>
      <c r="Q27" s="889">
        <f>IF(P27="OPORTUNA",15,IF(P27="INOPORTUNA",0,"0"))</f>
        <v>15</v>
      </c>
      <c r="R27" s="918"/>
      <c r="S27" s="885"/>
      <c r="T27" s="891"/>
      <c r="U27" s="885"/>
      <c r="V27" s="602"/>
      <c r="W27" s="885"/>
      <c r="X27" s="885"/>
      <c r="Y27" s="885"/>
      <c r="Z27" s="885"/>
      <c r="AA27" s="885"/>
      <c r="AB27" s="886"/>
      <c r="AC27" s="796"/>
      <c r="AD27" s="884"/>
      <c r="AE27" s="899"/>
      <c r="AF27" s="880"/>
      <c r="AG27" s="884"/>
      <c r="AH27" s="885"/>
      <c r="AI27" s="885"/>
      <c r="AJ27" s="885"/>
      <c r="AK27" s="886"/>
      <c r="AL27" s="795"/>
      <c r="AM27" s="884"/>
      <c r="AN27" s="886"/>
      <c r="AO27" s="795"/>
      <c r="AP27" s="795"/>
      <c r="AQ27" s="795"/>
    </row>
    <row r="28" spans="1:43" ht="96.75" hidden="1" customHeight="1">
      <c r="A28" s="884"/>
      <c r="B28" s="885"/>
      <c r="C28" s="885"/>
      <c r="D28" s="886"/>
      <c r="E28" s="884"/>
      <c r="F28" s="885"/>
      <c r="G28" s="885"/>
      <c r="H28" s="885"/>
      <c r="I28" s="885"/>
      <c r="J28" s="885"/>
      <c r="K28" s="885"/>
      <c r="L28" s="885"/>
      <c r="M28" s="885"/>
      <c r="N28" s="885"/>
      <c r="O28" s="887" t="s">
        <v>23</v>
      </c>
      <c r="P28" s="888" t="s">
        <v>24</v>
      </c>
      <c r="Q28" s="889">
        <f>IF(P28="PREVENIR",15,IF(P28="DETECTAR",10,IF(P28="NO ES UN CONTROL",0,"0")))</f>
        <v>15</v>
      </c>
      <c r="R28" s="894" t="str">
        <f>IF(R25&lt;86,"DÉBIL",IF(R25&lt;96,"MODERADO",IF(R25&lt;101,"FUERTE","")))</f>
        <v>FUERTE</v>
      </c>
      <c r="S28" s="885"/>
      <c r="T28" s="895" t="str">
        <f>IF(AND(R28="FUERTE",S25="FUERTE (SIEMPRE SE EJECUTA)"),"FUERTE",IF(OR(R28="DÉBIL",S25="DÉBIL (NO SE EJECUTA)"),"DÉBIL",IF(OR(R28="MODERADO",S25="MODERADO (ALGUNAS VECES)"),"MODERADO")))</f>
        <v>FUERTE</v>
      </c>
      <c r="U28" s="885"/>
      <c r="V28" s="602"/>
      <c r="W28" s="885"/>
      <c r="X28" s="885"/>
      <c r="Y28" s="885"/>
      <c r="Z28" s="885"/>
      <c r="AA28" s="885"/>
      <c r="AB28" s="886"/>
      <c r="AC28" s="796"/>
      <c r="AD28" s="884"/>
      <c r="AE28" s="897" t="s">
        <v>139</v>
      </c>
      <c r="AF28" s="898"/>
      <c r="AG28" s="884"/>
      <c r="AH28" s="885"/>
      <c r="AI28" s="885"/>
      <c r="AJ28" s="885"/>
      <c r="AK28" s="886"/>
      <c r="AL28" s="795"/>
      <c r="AM28" s="884"/>
      <c r="AN28" s="886"/>
      <c r="AO28" s="795"/>
      <c r="AP28" s="795"/>
      <c r="AQ28" s="795"/>
    </row>
    <row r="29" spans="1:43" ht="69.75" hidden="1" customHeight="1">
      <c r="A29" s="884"/>
      <c r="B29" s="885"/>
      <c r="C29" s="885"/>
      <c r="D29" s="886"/>
      <c r="E29" s="884"/>
      <c r="F29" s="885"/>
      <c r="G29" s="885"/>
      <c r="H29" s="885"/>
      <c r="I29" s="885"/>
      <c r="J29" s="885"/>
      <c r="K29" s="885"/>
      <c r="L29" s="885"/>
      <c r="M29" s="885"/>
      <c r="N29" s="885"/>
      <c r="O29" s="887" t="s">
        <v>29</v>
      </c>
      <c r="P29" s="888" t="s">
        <v>30</v>
      </c>
      <c r="Q29" s="889">
        <f>IF(P29="CONFIABLE",15,IF(P29="NO CONFIABLE",0,"0"))</f>
        <v>15</v>
      </c>
      <c r="R29" s="890"/>
      <c r="S29" s="885"/>
      <c r="T29" s="885"/>
      <c r="U29" s="885"/>
      <c r="V29" s="602"/>
      <c r="W29" s="885"/>
      <c r="X29" s="885"/>
      <c r="Y29" s="885"/>
      <c r="Z29" s="885"/>
      <c r="AA29" s="885"/>
      <c r="AB29" s="886"/>
      <c r="AC29" s="796"/>
      <c r="AD29" s="884"/>
      <c r="AE29" s="899"/>
      <c r="AF29" s="898"/>
      <c r="AG29" s="884"/>
      <c r="AH29" s="885"/>
      <c r="AI29" s="885"/>
      <c r="AJ29" s="885"/>
      <c r="AK29" s="886"/>
      <c r="AL29" s="795"/>
      <c r="AM29" s="884"/>
      <c r="AN29" s="886"/>
      <c r="AO29" s="795"/>
      <c r="AP29" s="795"/>
      <c r="AQ29" s="795"/>
    </row>
    <row r="30" spans="1:43" ht="86.25" hidden="1" customHeight="1">
      <c r="A30" s="884"/>
      <c r="B30" s="885"/>
      <c r="C30" s="885"/>
      <c r="D30" s="886"/>
      <c r="E30" s="884"/>
      <c r="F30" s="885"/>
      <c r="G30" s="885"/>
      <c r="H30" s="885"/>
      <c r="I30" s="885"/>
      <c r="J30" s="885"/>
      <c r="K30" s="885"/>
      <c r="L30" s="885"/>
      <c r="M30" s="885"/>
      <c r="N30" s="885"/>
      <c r="O30" s="887" t="s">
        <v>34</v>
      </c>
      <c r="P30" s="888" t="s">
        <v>35</v>
      </c>
      <c r="Q30" s="889">
        <f>IF(P30="SE INVESTIGAN Y SE RESUELVEN OPORTUNAMENTE",15,IF(P30="NO SE INVESTIGAN Y SE RESUELVEN OPORTUNAMENTE",0,"0"))</f>
        <v>15</v>
      </c>
      <c r="R30" s="890"/>
      <c r="S30" s="885"/>
      <c r="T30" s="885"/>
      <c r="U30" s="885"/>
      <c r="V30" s="602"/>
      <c r="W30" s="885"/>
      <c r="X30" s="885"/>
      <c r="Y30" s="885"/>
      <c r="Z30" s="885"/>
      <c r="AA30" s="885"/>
      <c r="AB30" s="886"/>
      <c r="AC30" s="796"/>
      <c r="AD30" s="884"/>
      <c r="AE30" s="919"/>
      <c r="AF30" s="880"/>
      <c r="AG30" s="884"/>
      <c r="AH30" s="885"/>
      <c r="AI30" s="885"/>
      <c r="AJ30" s="885"/>
      <c r="AK30" s="886"/>
      <c r="AL30" s="795"/>
      <c r="AM30" s="884"/>
      <c r="AN30" s="886"/>
      <c r="AO30" s="795"/>
      <c r="AP30" s="795"/>
      <c r="AQ30" s="795"/>
    </row>
    <row r="31" spans="1:43" ht="69.75" hidden="1" customHeight="1">
      <c r="A31" s="884"/>
      <c r="B31" s="900"/>
      <c r="C31" s="900"/>
      <c r="D31" s="901"/>
      <c r="E31" s="884"/>
      <c r="F31" s="885"/>
      <c r="G31" s="885"/>
      <c r="H31" s="885"/>
      <c r="I31" s="891"/>
      <c r="J31" s="891"/>
      <c r="K31" s="891"/>
      <c r="L31" s="891"/>
      <c r="M31" s="891"/>
      <c r="N31" s="891"/>
      <c r="O31" s="902" t="s">
        <v>38</v>
      </c>
      <c r="P31" s="903" t="s">
        <v>142</v>
      </c>
      <c r="Q31" s="904">
        <f>IF(P31="COMPLETA",10,IF(P31="INCOMPLETA",5,IF(P31="NO EXISTE",0,"0")))</f>
        <v>10</v>
      </c>
      <c r="R31" s="905"/>
      <c r="S31" s="900"/>
      <c r="T31" s="900"/>
      <c r="U31" s="900"/>
      <c r="V31" s="602"/>
      <c r="W31" s="885"/>
      <c r="X31" s="885"/>
      <c r="Y31" s="885"/>
      <c r="Z31" s="885"/>
      <c r="AA31" s="885"/>
      <c r="AB31" s="886"/>
      <c r="AC31" s="796"/>
      <c r="AD31" s="906"/>
      <c r="AE31" s="901"/>
      <c r="AF31" s="880"/>
      <c r="AG31" s="906"/>
      <c r="AH31" s="900"/>
      <c r="AI31" s="900"/>
      <c r="AJ31" s="900"/>
      <c r="AK31" s="901"/>
      <c r="AL31" s="795"/>
      <c r="AM31" s="906"/>
      <c r="AN31" s="899"/>
      <c r="AO31" s="795"/>
      <c r="AP31" s="795"/>
      <c r="AQ31" s="795"/>
    </row>
    <row r="32" spans="1:43" ht="63.75" hidden="1" customHeight="1">
      <c r="A32" s="884"/>
      <c r="B32" s="920"/>
      <c r="C32" s="921"/>
      <c r="D32" s="922"/>
      <c r="E32" s="884"/>
      <c r="F32" s="885"/>
      <c r="G32" s="885"/>
      <c r="H32" s="885"/>
      <c r="I32" s="923"/>
      <c r="J32" s="923"/>
      <c r="K32" s="923"/>
      <c r="L32" s="923"/>
      <c r="M32" s="920"/>
      <c r="N32" s="920"/>
      <c r="O32" s="870" t="s">
        <v>3</v>
      </c>
      <c r="P32" s="871" t="s">
        <v>4</v>
      </c>
      <c r="Q32" s="872">
        <f>IF(P32="ASIGNADO",15,IF(P32="NO ASIGNADO",0,"0"))</f>
        <v>15</v>
      </c>
      <c r="R32" s="911">
        <f>SUM(Q32:Q38)</f>
        <v>100</v>
      </c>
      <c r="S32" s="912" t="s">
        <v>131</v>
      </c>
      <c r="T32" s="875">
        <f>IF(T35="DÉBIL",0,IF(T35="MODERADO",50,IF(T35="FUERTE",100,"")))</f>
        <v>100</v>
      </c>
      <c r="U32" s="876" t="str">
        <f>IF(AND(R35="FUERTE",S32="FUERTE (SIEMPRE SE EJECUTA)"),"NO","SÍ")</f>
        <v>NO</v>
      </c>
      <c r="V32" s="602"/>
      <c r="W32" s="885"/>
      <c r="X32" s="885"/>
      <c r="Y32" s="885"/>
      <c r="Z32" s="885"/>
      <c r="AA32" s="885"/>
      <c r="AB32" s="886"/>
      <c r="AC32" s="796"/>
      <c r="AD32" s="924"/>
      <c r="AE32" s="925"/>
      <c r="AF32" s="880"/>
      <c r="AG32" s="915"/>
      <c r="AH32" s="785"/>
      <c r="AI32" s="785"/>
      <c r="AJ32" s="785"/>
      <c r="AK32" s="916"/>
      <c r="AL32" s="795"/>
      <c r="AM32" s="917"/>
      <c r="AN32" s="883"/>
      <c r="AO32" s="795"/>
      <c r="AP32" s="795"/>
      <c r="AQ32" s="795"/>
    </row>
    <row r="33" spans="1:43" ht="63.75" hidden="1" customHeight="1">
      <c r="A33" s="884"/>
      <c r="B33" s="885"/>
      <c r="C33" s="885"/>
      <c r="D33" s="886"/>
      <c r="E33" s="884"/>
      <c r="F33" s="885"/>
      <c r="G33" s="885"/>
      <c r="H33" s="885"/>
      <c r="I33" s="885"/>
      <c r="J33" s="885"/>
      <c r="K33" s="885"/>
      <c r="L33" s="885"/>
      <c r="M33" s="885"/>
      <c r="N33" s="885"/>
      <c r="O33" s="887" t="s">
        <v>9</v>
      </c>
      <c r="P33" s="888" t="s">
        <v>141</v>
      </c>
      <c r="Q33" s="889">
        <f>IF(P33="ADECUADO",15,IF(P33="INADECUADO",0,"0"))</f>
        <v>15</v>
      </c>
      <c r="R33" s="890"/>
      <c r="S33" s="885"/>
      <c r="T33" s="885"/>
      <c r="U33" s="885"/>
      <c r="V33" s="602"/>
      <c r="W33" s="885"/>
      <c r="X33" s="885"/>
      <c r="Y33" s="885"/>
      <c r="Z33" s="885"/>
      <c r="AA33" s="885"/>
      <c r="AB33" s="886"/>
      <c r="AC33" s="796"/>
      <c r="AD33" s="884"/>
      <c r="AE33" s="886"/>
      <c r="AF33" s="880"/>
      <c r="AG33" s="884"/>
      <c r="AH33" s="885"/>
      <c r="AI33" s="885"/>
      <c r="AJ33" s="885"/>
      <c r="AK33" s="886"/>
      <c r="AL33" s="795"/>
      <c r="AM33" s="884"/>
      <c r="AN33" s="886"/>
      <c r="AO33" s="795"/>
      <c r="AP33" s="795"/>
      <c r="AQ33" s="795"/>
    </row>
    <row r="34" spans="1:43" ht="63.75" hidden="1" customHeight="1">
      <c r="A34" s="884"/>
      <c r="B34" s="885"/>
      <c r="C34" s="885"/>
      <c r="D34" s="886"/>
      <c r="E34" s="884"/>
      <c r="F34" s="885"/>
      <c r="G34" s="885"/>
      <c r="H34" s="885"/>
      <c r="I34" s="885"/>
      <c r="J34" s="885"/>
      <c r="K34" s="885"/>
      <c r="L34" s="885"/>
      <c r="M34" s="885"/>
      <c r="N34" s="885"/>
      <c r="O34" s="892" t="s">
        <v>16</v>
      </c>
      <c r="P34" s="888" t="s">
        <v>17</v>
      </c>
      <c r="Q34" s="889">
        <f>IF(P34="OPORTUNA",15,IF(P34="INOPORTUNA",0,"0"))</f>
        <v>15</v>
      </c>
      <c r="R34" s="918"/>
      <c r="S34" s="885"/>
      <c r="T34" s="891"/>
      <c r="U34" s="885"/>
      <c r="V34" s="602"/>
      <c r="W34" s="885"/>
      <c r="X34" s="885"/>
      <c r="Y34" s="885"/>
      <c r="Z34" s="885"/>
      <c r="AA34" s="885"/>
      <c r="AB34" s="886"/>
      <c r="AC34" s="796"/>
      <c r="AD34" s="884"/>
      <c r="AE34" s="899"/>
      <c r="AF34" s="880"/>
      <c r="AG34" s="884"/>
      <c r="AH34" s="885"/>
      <c r="AI34" s="885"/>
      <c r="AJ34" s="885"/>
      <c r="AK34" s="886"/>
      <c r="AL34" s="795"/>
      <c r="AM34" s="884"/>
      <c r="AN34" s="886"/>
      <c r="AO34" s="795"/>
      <c r="AP34" s="795"/>
      <c r="AQ34" s="795"/>
    </row>
    <row r="35" spans="1:43" ht="63.75" hidden="1" customHeight="1">
      <c r="A35" s="884"/>
      <c r="B35" s="885"/>
      <c r="C35" s="885"/>
      <c r="D35" s="886"/>
      <c r="E35" s="884"/>
      <c r="F35" s="885"/>
      <c r="G35" s="885"/>
      <c r="H35" s="885"/>
      <c r="I35" s="885"/>
      <c r="J35" s="885"/>
      <c r="K35" s="885"/>
      <c r="L35" s="885"/>
      <c r="M35" s="885"/>
      <c r="N35" s="885"/>
      <c r="O35" s="887" t="s">
        <v>23</v>
      </c>
      <c r="P35" s="888" t="s">
        <v>24</v>
      </c>
      <c r="Q35" s="889">
        <f>IF(P35="PREVENIR",15,IF(P35="DETECTAR",10,IF(P35="NO ES UN CONTROL",0,"0")))</f>
        <v>15</v>
      </c>
      <c r="R35" s="894" t="str">
        <f>IF(R32&lt;86,"DÉBIL",IF(R32&lt;96,"MODERADO",IF(R32&lt;101,"FUERTE","")))</f>
        <v>FUERTE</v>
      </c>
      <c r="S35" s="885"/>
      <c r="T35" s="895" t="str">
        <f>IF(AND(R35="FUERTE",S32="FUERTE (SIEMPRE SE EJECUTA)"),"FUERTE",IF(OR(R35="DÉBIL",S32="DÉBIL (NO SE EJECUTA)"),"DÉBIL",IF(OR(R35="MODERADO",S32="MODERADO (ALGUNAS VECES)"),"MODERADO")))</f>
        <v>FUERTE</v>
      </c>
      <c r="U35" s="885"/>
      <c r="V35" s="602"/>
      <c r="W35" s="885"/>
      <c r="X35" s="885"/>
      <c r="Y35" s="885"/>
      <c r="Z35" s="885"/>
      <c r="AA35" s="885"/>
      <c r="AB35" s="886"/>
      <c r="AC35" s="796"/>
      <c r="AD35" s="884"/>
      <c r="AE35" s="897" t="s">
        <v>139</v>
      </c>
      <c r="AF35" s="898"/>
      <c r="AG35" s="884"/>
      <c r="AH35" s="885"/>
      <c r="AI35" s="885"/>
      <c r="AJ35" s="885"/>
      <c r="AK35" s="886"/>
      <c r="AL35" s="795"/>
      <c r="AM35" s="884"/>
      <c r="AN35" s="886"/>
      <c r="AO35" s="795"/>
      <c r="AP35" s="795"/>
      <c r="AQ35" s="795"/>
    </row>
    <row r="36" spans="1:43" ht="63.75" hidden="1" customHeight="1">
      <c r="A36" s="884"/>
      <c r="B36" s="885"/>
      <c r="C36" s="885"/>
      <c r="D36" s="886"/>
      <c r="E36" s="884"/>
      <c r="F36" s="885"/>
      <c r="G36" s="885"/>
      <c r="H36" s="885"/>
      <c r="I36" s="885"/>
      <c r="J36" s="885"/>
      <c r="K36" s="885"/>
      <c r="L36" s="885"/>
      <c r="M36" s="885"/>
      <c r="N36" s="885"/>
      <c r="O36" s="887" t="s">
        <v>29</v>
      </c>
      <c r="P36" s="888" t="s">
        <v>30</v>
      </c>
      <c r="Q36" s="889">
        <f>IF(P36="CONFIABLE",15,IF(P36="NO CONFIABLE",0,"0"))</f>
        <v>15</v>
      </c>
      <c r="R36" s="890"/>
      <c r="S36" s="885"/>
      <c r="T36" s="885"/>
      <c r="U36" s="885"/>
      <c r="V36" s="602"/>
      <c r="W36" s="885"/>
      <c r="X36" s="885"/>
      <c r="Y36" s="885"/>
      <c r="Z36" s="885"/>
      <c r="AA36" s="885"/>
      <c r="AB36" s="886"/>
      <c r="AC36" s="796"/>
      <c r="AD36" s="884"/>
      <c r="AE36" s="899"/>
      <c r="AF36" s="898"/>
      <c r="AG36" s="884"/>
      <c r="AH36" s="885"/>
      <c r="AI36" s="885"/>
      <c r="AJ36" s="885"/>
      <c r="AK36" s="886"/>
      <c r="AL36" s="795"/>
      <c r="AM36" s="884"/>
      <c r="AN36" s="886"/>
      <c r="AO36" s="795"/>
      <c r="AP36" s="795"/>
      <c r="AQ36" s="795"/>
    </row>
    <row r="37" spans="1:43" ht="63.75" hidden="1" customHeight="1">
      <c r="A37" s="884"/>
      <c r="B37" s="885"/>
      <c r="C37" s="885"/>
      <c r="D37" s="886"/>
      <c r="E37" s="884"/>
      <c r="F37" s="885"/>
      <c r="G37" s="885"/>
      <c r="H37" s="885"/>
      <c r="I37" s="885"/>
      <c r="J37" s="885"/>
      <c r="K37" s="885"/>
      <c r="L37" s="885"/>
      <c r="M37" s="885"/>
      <c r="N37" s="885"/>
      <c r="O37" s="887" t="s">
        <v>34</v>
      </c>
      <c r="P37" s="888" t="s">
        <v>35</v>
      </c>
      <c r="Q37" s="889">
        <f>IF(P37="SE INVESTIGAN Y SE RESUELVEN OPORTUNAMENTE",15,IF(P37="NO SE INVESTIGAN Y SE RESUELVEN OPORTUNAMENTE",0,"0"))</f>
        <v>15</v>
      </c>
      <c r="R37" s="890"/>
      <c r="S37" s="885"/>
      <c r="T37" s="885"/>
      <c r="U37" s="885"/>
      <c r="V37" s="602"/>
      <c r="W37" s="885"/>
      <c r="X37" s="885"/>
      <c r="Y37" s="885"/>
      <c r="Z37" s="885"/>
      <c r="AA37" s="885"/>
      <c r="AB37" s="886"/>
      <c r="AC37" s="796"/>
      <c r="AD37" s="884"/>
      <c r="AE37" s="919"/>
      <c r="AF37" s="880"/>
      <c r="AG37" s="884"/>
      <c r="AH37" s="885"/>
      <c r="AI37" s="885"/>
      <c r="AJ37" s="885"/>
      <c r="AK37" s="886"/>
      <c r="AL37" s="795"/>
      <c r="AM37" s="884"/>
      <c r="AN37" s="886"/>
      <c r="AO37" s="795"/>
      <c r="AP37" s="795"/>
      <c r="AQ37" s="795"/>
    </row>
    <row r="38" spans="1:43" ht="63.75" hidden="1" customHeight="1">
      <c r="A38" s="884"/>
      <c r="B38" s="900"/>
      <c r="C38" s="900"/>
      <c r="D38" s="901"/>
      <c r="E38" s="884"/>
      <c r="F38" s="885"/>
      <c r="G38" s="885"/>
      <c r="H38" s="885"/>
      <c r="I38" s="891"/>
      <c r="J38" s="891"/>
      <c r="K38" s="891"/>
      <c r="L38" s="891"/>
      <c r="M38" s="891"/>
      <c r="N38" s="891"/>
      <c r="O38" s="902" t="s">
        <v>38</v>
      </c>
      <c r="P38" s="903" t="s">
        <v>142</v>
      </c>
      <c r="Q38" s="904">
        <f>IF(P38="COMPLETA",10,IF(P38="INCOMPLETA",5,IF(P38="NO EXISTE",0,"0")))</f>
        <v>10</v>
      </c>
      <c r="R38" s="905"/>
      <c r="S38" s="900"/>
      <c r="T38" s="900"/>
      <c r="U38" s="900"/>
      <c r="V38" s="602"/>
      <c r="W38" s="885"/>
      <c r="X38" s="885"/>
      <c r="Y38" s="885"/>
      <c r="Z38" s="885"/>
      <c r="AA38" s="885"/>
      <c r="AB38" s="886"/>
      <c r="AC38" s="796"/>
      <c r="AD38" s="906"/>
      <c r="AE38" s="901"/>
      <c r="AF38" s="880"/>
      <c r="AG38" s="906"/>
      <c r="AH38" s="900"/>
      <c r="AI38" s="900"/>
      <c r="AJ38" s="900"/>
      <c r="AK38" s="901"/>
      <c r="AL38" s="795"/>
      <c r="AM38" s="906"/>
      <c r="AN38" s="899"/>
      <c r="AO38" s="795"/>
      <c r="AP38" s="795"/>
      <c r="AQ38" s="795"/>
    </row>
    <row r="39" spans="1:43" ht="63.75" hidden="1" customHeight="1">
      <c r="A39" s="884"/>
      <c r="B39" s="920"/>
      <c r="C39" s="921"/>
      <c r="D39" s="922"/>
      <c r="E39" s="884"/>
      <c r="F39" s="885"/>
      <c r="G39" s="885"/>
      <c r="H39" s="885"/>
      <c r="I39" s="921"/>
      <c r="J39" s="920"/>
      <c r="K39" s="920"/>
      <c r="L39" s="920"/>
      <c r="M39" s="920"/>
      <c r="N39" s="920"/>
      <c r="O39" s="870" t="s">
        <v>3</v>
      </c>
      <c r="P39" s="871" t="s">
        <v>4</v>
      </c>
      <c r="Q39" s="872">
        <f>IF(P39="ASIGNADO",15,IF(P39="NO ASIGNADO",0,"0"))</f>
        <v>15</v>
      </c>
      <c r="R39" s="911">
        <f>SUM(Q39:Q45)</f>
        <v>100</v>
      </c>
      <c r="S39" s="912" t="s">
        <v>131</v>
      </c>
      <c r="T39" s="875">
        <f>IF(T42="DÉBIL",0,IF(T42="MODERADO",50,IF(T42="FUERTE",100,"")))</f>
        <v>100</v>
      </c>
      <c r="U39" s="876" t="str">
        <f>IF(AND(R42="FUERTE",S39="FUERTE (SIEMPRE SE EJECUTA)"),"NO","SÍ")</f>
        <v>NO</v>
      </c>
      <c r="V39" s="602"/>
      <c r="W39" s="885"/>
      <c r="X39" s="885"/>
      <c r="Y39" s="885"/>
      <c r="Z39" s="885"/>
      <c r="AA39" s="885"/>
      <c r="AB39" s="886"/>
      <c r="AC39" s="796"/>
      <c r="AD39" s="924"/>
      <c r="AE39" s="925"/>
      <c r="AF39" s="880"/>
      <c r="AG39" s="915"/>
      <c r="AH39" s="785"/>
      <c r="AI39" s="785"/>
      <c r="AJ39" s="785"/>
      <c r="AK39" s="916"/>
      <c r="AL39" s="795"/>
      <c r="AM39" s="917"/>
      <c r="AN39" s="883"/>
      <c r="AO39" s="795"/>
      <c r="AP39" s="795"/>
      <c r="AQ39" s="795"/>
    </row>
    <row r="40" spans="1:43" ht="63.75" hidden="1" customHeight="1">
      <c r="A40" s="884"/>
      <c r="B40" s="885"/>
      <c r="C40" s="885"/>
      <c r="D40" s="886"/>
      <c r="E40" s="884"/>
      <c r="F40" s="885"/>
      <c r="G40" s="885"/>
      <c r="H40" s="885"/>
      <c r="I40" s="885"/>
      <c r="J40" s="885"/>
      <c r="K40" s="885"/>
      <c r="L40" s="885"/>
      <c r="M40" s="885"/>
      <c r="N40" s="885"/>
      <c r="O40" s="887" t="s">
        <v>9</v>
      </c>
      <c r="P40" s="888" t="s">
        <v>141</v>
      </c>
      <c r="Q40" s="889">
        <f>IF(P40="ADECUADO",15,IF(P40="INADECUADO",0,"0"))</f>
        <v>15</v>
      </c>
      <c r="R40" s="890"/>
      <c r="S40" s="885"/>
      <c r="T40" s="885"/>
      <c r="U40" s="885"/>
      <c r="V40" s="602"/>
      <c r="W40" s="885"/>
      <c r="X40" s="885"/>
      <c r="Y40" s="885"/>
      <c r="Z40" s="885"/>
      <c r="AA40" s="885"/>
      <c r="AB40" s="886"/>
      <c r="AC40" s="796"/>
      <c r="AD40" s="884"/>
      <c r="AE40" s="886"/>
      <c r="AF40" s="880"/>
      <c r="AG40" s="884"/>
      <c r="AH40" s="885"/>
      <c r="AI40" s="885"/>
      <c r="AJ40" s="885"/>
      <c r="AK40" s="886"/>
      <c r="AL40" s="795"/>
      <c r="AM40" s="884"/>
      <c r="AN40" s="886"/>
      <c r="AO40" s="795"/>
      <c r="AP40" s="795"/>
      <c r="AQ40" s="795"/>
    </row>
    <row r="41" spans="1:43" ht="63.75" hidden="1" customHeight="1">
      <c r="A41" s="884"/>
      <c r="B41" s="885"/>
      <c r="C41" s="885"/>
      <c r="D41" s="886"/>
      <c r="E41" s="884"/>
      <c r="F41" s="885"/>
      <c r="G41" s="885"/>
      <c r="H41" s="885"/>
      <c r="I41" s="885"/>
      <c r="J41" s="885"/>
      <c r="K41" s="885"/>
      <c r="L41" s="885"/>
      <c r="M41" s="885"/>
      <c r="N41" s="885"/>
      <c r="O41" s="892" t="s">
        <v>16</v>
      </c>
      <c r="P41" s="888" t="s">
        <v>17</v>
      </c>
      <c r="Q41" s="889">
        <f>IF(P41="OPORTUNA",15,IF(P41="INOPORTUNA",0,"0"))</f>
        <v>15</v>
      </c>
      <c r="R41" s="918"/>
      <c r="S41" s="885"/>
      <c r="T41" s="891"/>
      <c r="U41" s="885"/>
      <c r="V41" s="602"/>
      <c r="W41" s="885"/>
      <c r="X41" s="885"/>
      <c r="Y41" s="885"/>
      <c r="Z41" s="885"/>
      <c r="AA41" s="885"/>
      <c r="AB41" s="886"/>
      <c r="AC41" s="796"/>
      <c r="AD41" s="884"/>
      <c r="AE41" s="899"/>
      <c r="AF41" s="880"/>
      <c r="AG41" s="884"/>
      <c r="AH41" s="885"/>
      <c r="AI41" s="885"/>
      <c r="AJ41" s="885"/>
      <c r="AK41" s="886"/>
      <c r="AL41" s="795"/>
      <c r="AM41" s="884"/>
      <c r="AN41" s="886"/>
      <c r="AO41" s="795"/>
      <c r="AP41" s="795"/>
      <c r="AQ41" s="795"/>
    </row>
    <row r="42" spans="1:43" ht="63.75" hidden="1" customHeight="1">
      <c r="A42" s="884"/>
      <c r="B42" s="885"/>
      <c r="C42" s="885"/>
      <c r="D42" s="886"/>
      <c r="E42" s="884"/>
      <c r="F42" s="885"/>
      <c r="G42" s="885"/>
      <c r="H42" s="885"/>
      <c r="I42" s="885"/>
      <c r="J42" s="885"/>
      <c r="K42" s="885"/>
      <c r="L42" s="885"/>
      <c r="M42" s="885"/>
      <c r="N42" s="885"/>
      <c r="O42" s="887" t="s">
        <v>23</v>
      </c>
      <c r="P42" s="888" t="s">
        <v>24</v>
      </c>
      <c r="Q42" s="889">
        <f>IF(P42="PREVENIR",15,IF(P42="DETECTAR",10,IF(P42="NO ES UN CONTROL",0,"0")))</f>
        <v>15</v>
      </c>
      <c r="R42" s="894" t="str">
        <f>IF(R39&lt;86,"DÉBIL",IF(R39&lt;96,"MODERADO",IF(R39&lt;101,"FUERTE","")))</f>
        <v>FUERTE</v>
      </c>
      <c r="S42" s="885"/>
      <c r="T42" s="895" t="str">
        <f>IF(AND(R42="FUERTE",S39="FUERTE (SIEMPRE SE EJECUTA)"),"FUERTE",IF(OR(R42="DÉBIL",S39="DÉBIL (NO SE EJECUTA)"),"DÉBIL",IF(OR(R42="MODERADO",S39="MODERADO (ALGUNAS VECES)"),"MODERADO")))</f>
        <v>FUERTE</v>
      </c>
      <c r="U42" s="885"/>
      <c r="V42" s="602"/>
      <c r="W42" s="885"/>
      <c r="X42" s="885"/>
      <c r="Y42" s="885"/>
      <c r="Z42" s="885"/>
      <c r="AA42" s="885"/>
      <c r="AB42" s="886"/>
      <c r="AC42" s="796"/>
      <c r="AD42" s="884"/>
      <c r="AE42" s="897" t="s">
        <v>139</v>
      </c>
      <c r="AF42" s="898"/>
      <c r="AG42" s="884"/>
      <c r="AH42" s="885"/>
      <c r="AI42" s="885"/>
      <c r="AJ42" s="885"/>
      <c r="AK42" s="886"/>
      <c r="AL42" s="795"/>
      <c r="AM42" s="884"/>
      <c r="AN42" s="886"/>
      <c r="AO42" s="795"/>
      <c r="AP42" s="795"/>
      <c r="AQ42" s="795"/>
    </row>
    <row r="43" spans="1:43" ht="63.75" hidden="1" customHeight="1">
      <c r="A43" s="884"/>
      <c r="B43" s="885"/>
      <c r="C43" s="885"/>
      <c r="D43" s="886"/>
      <c r="E43" s="884"/>
      <c r="F43" s="885"/>
      <c r="G43" s="885"/>
      <c r="H43" s="885"/>
      <c r="I43" s="885"/>
      <c r="J43" s="885"/>
      <c r="K43" s="885"/>
      <c r="L43" s="885"/>
      <c r="M43" s="885"/>
      <c r="N43" s="885"/>
      <c r="O43" s="887" t="s">
        <v>29</v>
      </c>
      <c r="P43" s="888" t="s">
        <v>30</v>
      </c>
      <c r="Q43" s="889">
        <f>IF(P43="CONFIABLE",15,IF(P43="NO CONFIABLE",0,"0"))</f>
        <v>15</v>
      </c>
      <c r="R43" s="890"/>
      <c r="S43" s="885"/>
      <c r="T43" s="885"/>
      <c r="U43" s="885"/>
      <c r="V43" s="602"/>
      <c r="W43" s="885"/>
      <c r="X43" s="885"/>
      <c r="Y43" s="885"/>
      <c r="Z43" s="885"/>
      <c r="AA43" s="885"/>
      <c r="AB43" s="886"/>
      <c r="AC43" s="796"/>
      <c r="AD43" s="884"/>
      <c r="AE43" s="899"/>
      <c r="AF43" s="898"/>
      <c r="AG43" s="884"/>
      <c r="AH43" s="885"/>
      <c r="AI43" s="885"/>
      <c r="AJ43" s="885"/>
      <c r="AK43" s="886"/>
      <c r="AL43" s="795"/>
      <c r="AM43" s="884"/>
      <c r="AN43" s="886"/>
      <c r="AO43" s="795"/>
      <c r="AP43" s="795"/>
      <c r="AQ43" s="795"/>
    </row>
    <row r="44" spans="1:43" ht="63.75" hidden="1" customHeight="1">
      <c r="A44" s="884"/>
      <c r="B44" s="885"/>
      <c r="C44" s="885"/>
      <c r="D44" s="886"/>
      <c r="E44" s="884"/>
      <c r="F44" s="885"/>
      <c r="G44" s="885"/>
      <c r="H44" s="885"/>
      <c r="I44" s="885"/>
      <c r="J44" s="885"/>
      <c r="K44" s="885"/>
      <c r="L44" s="885"/>
      <c r="M44" s="885"/>
      <c r="N44" s="885"/>
      <c r="O44" s="887" t="s">
        <v>34</v>
      </c>
      <c r="P44" s="888" t="s">
        <v>35</v>
      </c>
      <c r="Q44" s="889">
        <f>IF(P44="SE INVESTIGAN Y SE RESUELVEN OPORTUNAMENTE",15,IF(P44="NO SE INVESTIGAN Y SE RESUELVEN OPORTUNAMENTE",0,"0"))</f>
        <v>15</v>
      </c>
      <c r="R44" s="890"/>
      <c r="S44" s="885"/>
      <c r="T44" s="885"/>
      <c r="U44" s="885"/>
      <c r="V44" s="602"/>
      <c r="W44" s="885"/>
      <c r="X44" s="885"/>
      <c r="Y44" s="885"/>
      <c r="Z44" s="885"/>
      <c r="AA44" s="885"/>
      <c r="AB44" s="886"/>
      <c r="AC44" s="796"/>
      <c r="AD44" s="884"/>
      <c r="AE44" s="919"/>
      <c r="AF44" s="880"/>
      <c r="AG44" s="884"/>
      <c r="AH44" s="885"/>
      <c r="AI44" s="885"/>
      <c r="AJ44" s="885"/>
      <c r="AK44" s="886"/>
      <c r="AL44" s="795"/>
      <c r="AM44" s="884"/>
      <c r="AN44" s="886"/>
      <c r="AO44" s="795"/>
      <c r="AP44" s="795"/>
      <c r="AQ44" s="795"/>
    </row>
    <row r="45" spans="1:43" ht="63.75" hidden="1" customHeight="1">
      <c r="A45" s="884"/>
      <c r="B45" s="900"/>
      <c r="C45" s="900"/>
      <c r="D45" s="901"/>
      <c r="E45" s="884"/>
      <c r="F45" s="885"/>
      <c r="G45" s="885"/>
      <c r="H45" s="885"/>
      <c r="I45" s="891"/>
      <c r="J45" s="891"/>
      <c r="K45" s="891"/>
      <c r="L45" s="891"/>
      <c r="M45" s="891"/>
      <c r="N45" s="891"/>
      <c r="O45" s="902" t="s">
        <v>38</v>
      </c>
      <c r="P45" s="903" t="s">
        <v>142</v>
      </c>
      <c r="Q45" s="904">
        <f>IF(P45="COMPLETA",10,IF(P45="INCOMPLETA",5,IF(P45="NO EXISTE",0,"0")))</f>
        <v>10</v>
      </c>
      <c r="R45" s="905"/>
      <c r="S45" s="900"/>
      <c r="T45" s="900"/>
      <c r="U45" s="900"/>
      <c r="V45" s="602"/>
      <c r="W45" s="885"/>
      <c r="X45" s="885"/>
      <c r="Y45" s="885"/>
      <c r="Z45" s="885"/>
      <c r="AA45" s="885"/>
      <c r="AB45" s="886"/>
      <c r="AC45" s="796"/>
      <c r="AD45" s="906"/>
      <c r="AE45" s="901"/>
      <c r="AF45" s="880"/>
      <c r="AG45" s="906"/>
      <c r="AH45" s="900"/>
      <c r="AI45" s="900"/>
      <c r="AJ45" s="900"/>
      <c r="AK45" s="901"/>
      <c r="AL45" s="795"/>
      <c r="AM45" s="906"/>
      <c r="AN45" s="899"/>
      <c r="AO45" s="795"/>
      <c r="AP45" s="795"/>
      <c r="AQ45" s="795"/>
    </row>
    <row r="46" spans="1:43" ht="63.75" hidden="1" customHeight="1">
      <c r="A46" s="884"/>
      <c r="B46" s="920"/>
      <c r="C46" s="921"/>
      <c r="D46" s="922"/>
      <c r="E46" s="884"/>
      <c r="F46" s="885"/>
      <c r="G46" s="885"/>
      <c r="H46" s="885"/>
      <c r="I46" s="921"/>
      <c r="J46" s="920"/>
      <c r="K46" s="920"/>
      <c r="L46" s="926"/>
      <c r="M46" s="926"/>
      <c r="N46" s="920"/>
      <c r="O46" s="870" t="s">
        <v>3</v>
      </c>
      <c r="P46" s="871" t="s">
        <v>4</v>
      </c>
      <c r="Q46" s="872">
        <f>IF(P46="ASIGNADO",15,IF(P46="NO ASIGNADO",0,"0"))</f>
        <v>15</v>
      </c>
      <c r="R46" s="911">
        <f>SUM(Q46:Q52)</f>
        <v>100</v>
      </c>
      <c r="S46" s="912" t="s">
        <v>131</v>
      </c>
      <c r="T46" s="875">
        <f>IF(T49="DÉBIL",0,IF(T49="MODERADO",50,IF(T49="FUERTE",100,"")))</f>
        <v>100</v>
      </c>
      <c r="U46" s="876" t="str">
        <f>IF(AND(R49="FUERTE",S46="FUERTE (SIEMPRE SE EJECUTA)"),"NO","SÍ")</f>
        <v>NO</v>
      </c>
      <c r="V46" s="602"/>
      <c r="W46" s="885"/>
      <c r="X46" s="885"/>
      <c r="Y46" s="885"/>
      <c r="Z46" s="885"/>
      <c r="AA46" s="885"/>
      <c r="AB46" s="886"/>
      <c r="AC46" s="796"/>
      <c r="AD46" s="924"/>
      <c r="AE46" s="925"/>
      <c r="AF46" s="880"/>
      <c r="AG46" s="915"/>
      <c r="AH46" s="785"/>
      <c r="AI46" s="785"/>
      <c r="AJ46" s="785"/>
      <c r="AK46" s="916"/>
      <c r="AL46" s="795"/>
      <c r="AM46" s="927"/>
      <c r="AN46" s="883"/>
      <c r="AO46" s="795"/>
      <c r="AP46" s="795"/>
      <c r="AQ46" s="795"/>
    </row>
    <row r="47" spans="1:43" ht="63.75" hidden="1" customHeight="1">
      <c r="A47" s="884"/>
      <c r="B47" s="885"/>
      <c r="C47" s="885"/>
      <c r="D47" s="886"/>
      <c r="E47" s="884"/>
      <c r="F47" s="885"/>
      <c r="G47" s="885"/>
      <c r="H47" s="885"/>
      <c r="I47" s="885"/>
      <c r="J47" s="885"/>
      <c r="K47" s="885"/>
      <c r="L47" s="928"/>
      <c r="M47" s="928"/>
      <c r="N47" s="885"/>
      <c r="O47" s="887" t="s">
        <v>9</v>
      </c>
      <c r="P47" s="888" t="s">
        <v>141</v>
      </c>
      <c r="Q47" s="889">
        <f>IF(P47="ADECUADO",15,IF(P47="INADECUADO",0,"0"))</f>
        <v>15</v>
      </c>
      <c r="R47" s="890"/>
      <c r="S47" s="885"/>
      <c r="T47" s="885"/>
      <c r="U47" s="885"/>
      <c r="V47" s="602"/>
      <c r="W47" s="885"/>
      <c r="X47" s="885"/>
      <c r="Y47" s="885"/>
      <c r="Z47" s="885"/>
      <c r="AA47" s="885"/>
      <c r="AB47" s="886"/>
      <c r="AC47" s="796"/>
      <c r="AD47" s="884"/>
      <c r="AE47" s="886"/>
      <c r="AF47" s="880"/>
      <c r="AG47" s="884"/>
      <c r="AH47" s="885"/>
      <c r="AI47" s="885"/>
      <c r="AJ47" s="885"/>
      <c r="AK47" s="886"/>
      <c r="AL47" s="795"/>
      <c r="AM47" s="929"/>
      <c r="AN47" s="886"/>
      <c r="AO47" s="795"/>
      <c r="AP47" s="795"/>
      <c r="AQ47" s="795"/>
    </row>
    <row r="48" spans="1:43" ht="63.75" hidden="1" customHeight="1">
      <c r="A48" s="884"/>
      <c r="B48" s="885"/>
      <c r="C48" s="885"/>
      <c r="D48" s="886"/>
      <c r="E48" s="884"/>
      <c r="F48" s="885"/>
      <c r="G48" s="885"/>
      <c r="H48" s="885"/>
      <c r="I48" s="885"/>
      <c r="J48" s="885"/>
      <c r="K48" s="885"/>
      <c r="L48" s="928"/>
      <c r="M48" s="928"/>
      <c r="N48" s="885"/>
      <c r="O48" s="892" t="s">
        <v>16</v>
      </c>
      <c r="P48" s="888" t="s">
        <v>17</v>
      </c>
      <c r="Q48" s="889">
        <f>IF(P48="OPORTUNA",15,IF(P48="INOPORTUNA",0,"0"))</f>
        <v>15</v>
      </c>
      <c r="R48" s="918"/>
      <c r="S48" s="885"/>
      <c r="T48" s="891"/>
      <c r="U48" s="885"/>
      <c r="V48" s="602"/>
      <c r="W48" s="885"/>
      <c r="X48" s="885"/>
      <c r="Y48" s="885"/>
      <c r="Z48" s="885"/>
      <c r="AA48" s="885"/>
      <c r="AB48" s="886"/>
      <c r="AC48" s="796"/>
      <c r="AD48" s="884"/>
      <c r="AE48" s="899"/>
      <c r="AF48" s="880"/>
      <c r="AG48" s="884"/>
      <c r="AH48" s="885"/>
      <c r="AI48" s="885"/>
      <c r="AJ48" s="885"/>
      <c r="AK48" s="886"/>
      <c r="AL48" s="795"/>
      <c r="AM48" s="929"/>
      <c r="AN48" s="886"/>
      <c r="AO48" s="795"/>
      <c r="AP48" s="795"/>
      <c r="AQ48" s="795"/>
    </row>
    <row r="49" spans="1:43" ht="63.75" hidden="1" customHeight="1">
      <c r="A49" s="884"/>
      <c r="B49" s="885"/>
      <c r="C49" s="885"/>
      <c r="D49" s="886"/>
      <c r="E49" s="884"/>
      <c r="F49" s="885"/>
      <c r="G49" s="885"/>
      <c r="H49" s="885"/>
      <c r="I49" s="885"/>
      <c r="J49" s="885"/>
      <c r="K49" s="885"/>
      <c r="L49" s="928"/>
      <c r="M49" s="928"/>
      <c r="N49" s="885"/>
      <c r="O49" s="887" t="s">
        <v>23</v>
      </c>
      <c r="P49" s="888" t="s">
        <v>24</v>
      </c>
      <c r="Q49" s="889">
        <f>IF(P49="PREVENIR",15,IF(P49="DETECTAR",10,IF(P49="NO ES UN CONTROL",0,"0")))</f>
        <v>15</v>
      </c>
      <c r="R49" s="894" t="str">
        <f>IF(R46&lt;86,"DÉBIL",IF(R46&lt;96,"MODERADO",IF(R46&lt;101,"FUERTE","")))</f>
        <v>FUERTE</v>
      </c>
      <c r="S49" s="885"/>
      <c r="T49" s="895" t="str">
        <f>IF(AND(R49="FUERTE",S46="FUERTE (SIEMPRE SE EJECUTA)"),"FUERTE",IF(OR(R49="DÉBIL",S46="DÉBIL (NO SE EJECUTA)"),"DÉBIL",IF(OR(R49="MODERADO",S46="MODERADO (ALGUNAS VECES)"),"MODERADO")))</f>
        <v>FUERTE</v>
      </c>
      <c r="U49" s="885"/>
      <c r="V49" s="602"/>
      <c r="W49" s="885"/>
      <c r="X49" s="885"/>
      <c r="Y49" s="885"/>
      <c r="Z49" s="885"/>
      <c r="AA49" s="885"/>
      <c r="AB49" s="886"/>
      <c r="AC49" s="796"/>
      <c r="AD49" s="884"/>
      <c r="AE49" s="897" t="s">
        <v>139</v>
      </c>
      <c r="AF49" s="898"/>
      <c r="AG49" s="884"/>
      <c r="AH49" s="885"/>
      <c r="AI49" s="885"/>
      <c r="AJ49" s="885"/>
      <c r="AK49" s="886"/>
      <c r="AL49" s="795"/>
      <c r="AM49" s="929"/>
      <c r="AN49" s="886"/>
      <c r="AO49" s="795"/>
      <c r="AP49" s="795"/>
      <c r="AQ49" s="795"/>
    </row>
    <row r="50" spans="1:43" ht="63.75" hidden="1" customHeight="1">
      <c r="A50" s="884"/>
      <c r="B50" s="885"/>
      <c r="C50" s="885"/>
      <c r="D50" s="886"/>
      <c r="E50" s="884"/>
      <c r="F50" s="885"/>
      <c r="G50" s="885"/>
      <c r="H50" s="885"/>
      <c r="I50" s="885"/>
      <c r="J50" s="885"/>
      <c r="K50" s="885"/>
      <c r="L50" s="928"/>
      <c r="M50" s="928"/>
      <c r="N50" s="885"/>
      <c r="O50" s="887" t="s">
        <v>29</v>
      </c>
      <c r="P50" s="888" t="s">
        <v>30</v>
      </c>
      <c r="Q50" s="889">
        <f>IF(P50="CONFIABLE",15,IF(P50="NO CONFIABLE",0,"0"))</f>
        <v>15</v>
      </c>
      <c r="R50" s="890"/>
      <c r="S50" s="885"/>
      <c r="T50" s="885"/>
      <c r="U50" s="885"/>
      <c r="V50" s="602"/>
      <c r="W50" s="885"/>
      <c r="X50" s="885"/>
      <c r="Y50" s="885"/>
      <c r="Z50" s="885"/>
      <c r="AA50" s="885"/>
      <c r="AB50" s="886"/>
      <c r="AC50" s="796"/>
      <c r="AD50" s="884"/>
      <c r="AE50" s="899"/>
      <c r="AF50" s="898"/>
      <c r="AG50" s="884"/>
      <c r="AH50" s="885"/>
      <c r="AI50" s="885"/>
      <c r="AJ50" s="885"/>
      <c r="AK50" s="886"/>
      <c r="AL50" s="795"/>
      <c r="AM50" s="929"/>
      <c r="AN50" s="886"/>
      <c r="AO50" s="795"/>
      <c r="AP50" s="795"/>
      <c r="AQ50" s="795"/>
    </row>
    <row r="51" spans="1:43" ht="63.75" hidden="1" customHeight="1">
      <c r="A51" s="884"/>
      <c r="B51" s="885"/>
      <c r="C51" s="885"/>
      <c r="D51" s="886"/>
      <c r="E51" s="884"/>
      <c r="F51" s="885"/>
      <c r="G51" s="885"/>
      <c r="H51" s="885"/>
      <c r="I51" s="885"/>
      <c r="J51" s="885"/>
      <c r="K51" s="885"/>
      <c r="L51" s="928"/>
      <c r="M51" s="928"/>
      <c r="N51" s="885"/>
      <c r="O51" s="887" t="s">
        <v>34</v>
      </c>
      <c r="P51" s="888" t="s">
        <v>35</v>
      </c>
      <c r="Q51" s="889">
        <f>IF(P51="SE INVESTIGAN Y SE RESUELVEN OPORTUNAMENTE",15,IF(P51="NO SE INVESTIGAN Y SE RESUELVEN OPORTUNAMENTE",0,"0"))</f>
        <v>15</v>
      </c>
      <c r="R51" s="890"/>
      <c r="S51" s="885"/>
      <c r="T51" s="885"/>
      <c r="U51" s="885"/>
      <c r="V51" s="602"/>
      <c r="W51" s="885"/>
      <c r="X51" s="885"/>
      <c r="Y51" s="885"/>
      <c r="Z51" s="885"/>
      <c r="AA51" s="885"/>
      <c r="AB51" s="886"/>
      <c r="AC51" s="796"/>
      <c r="AD51" s="884"/>
      <c r="AE51" s="919"/>
      <c r="AF51" s="880"/>
      <c r="AG51" s="884"/>
      <c r="AH51" s="885"/>
      <c r="AI51" s="885"/>
      <c r="AJ51" s="885"/>
      <c r="AK51" s="886"/>
      <c r="AL51" s="795"/>
      <c r="AM51" s="929"/>
      <c r="AN51" s="886"/>
      <c r="AO51" s="795"/>
      <c r="AP51" s="795"/>
      <c r="AQ51" s="795"/>
    </row>
    <row r="52" spans="1:43" ht="63.75" hidden="1" customHeight="1">
      <c r="A52" s="884"/>
      <c r="B52" s="900"/>
      <c r="C52" s="900"/>
      <c r="D52" s="901"/>
      <c r="E52" s="884"/>
      <c r="F52" s="885"/>
      <c r="G52" s="885"/>
      <c r="H52" s="885"/>
      <c r="I52" s="891"/>
      <c r="J52" s="891"/>
      <c r="K52" s="891"/>
      <c r="L52" s="930"/>
      <c r="M52" s="930"/>
      <c r="N52" s="891"/>
      <c r="O52" s="902" t="s">
        <v>38</v>
      </c>
      <c r="P52" s="903" t="s">
        <v>39</v>
      </c>
      <c r="Q52" s="904">
        <f>IF(P52="COMPLETA",10,IF(P52="INCOMPLETA",5,IF(P52="NO EXISTE",0,"0")))</f>
        <v>10</v>
      </c>
      <c r="R52" s="905"/>
      <c r="S52" s="900"/>
      <c r="T52" s="900"/>
      <c r="U52" s="900"/>
      <c r="V52" s="602"/>
      <c r="W52" s="885"/>
      <c r="X52" s="885"/>
      <c r="Y52" s="885"/>
      <c r="Z52" s="885"/>
      <c r="AA52" s="885"/>
      <c r="AB52" s="886"/>
      <c r="AC52" s="796"/>
      <c r="AD52" s="906"/>
      <c r="AE52" s="901"/>
      <c r="AF52" s="880"/>
      <c r="AG52" s="906"/>
      <c r="AH52" s="900"/>
      <c r="AI52" s="900"/>
      <c r="AJ52" s="900"/>
      <c r="AK52" s="901"/>
      <c r="AL52" s="795"/>
      <c r="AM52" s="931"/>
      <c r="AN52" s="899"/>
      <c r="AO52" s="795"/>
      <c r="AP52" s="795"/>
      <c r="AQ52" s="795"/>
    </row>
    <row r="53" spans="1:43" ht="63.75" hidden="1" customHeight="1">
      <c r="A53" s="884"/>
      <c r="B53" s="920"/>
      <c r="C53" s="921"/>
      <c r="D53" s="922"/>
      <c r="E53" s="884"/>
      <c r="F53" s="885"/>
      <c r="G53" s="885"/>
      <c r="H53" s="885"/>
      <c r="I53" s="921"/>
      <c r="J53" s="920"/>
      <c r="K53" s="920"/>
      <c r="L53" s="920"/>
      <c r="M53" s="920"/>
      <c r="N53" s="920"/>
      <c r="O53" s="870" t="s">
        <v>3</v>
      </c>
      <c r="P53" s="871" t="s">
        <v>4</v>
      </c>
      <c r="Q53" s="872">
        <f>IF(P53="ASIGNADO",15,IF(P53="NO ASIGNADO",0,"0"))</f>
        <v>15</v>
      </c>
      <c r="R53" s="911">
        <f>SUM(Q53:Q59)</f>
        <v>100</v>
      </c>
      <c r="S53" s="912" t="s">
        <v>131</v>
      </c>
      <c r="T53" s="875">
        <f>IF(T56="DÉBIL",0,IF(T56="MODERADO",50,IF(T56="FUERTE",100,"")))</f>
        <v>100</v>
      </c>
      <c r="U53" s="876" t="str">
        <f>IF(AND(R56="FUERTE",S53="FUERTE (SIEMPRE SE EJECUTA)"),"NO","SÍ")</f>
        <v>NO</v>
      </c>
      <c r="V53" s="602"/>
      <c r="W53" s="885"/>
      <c r="X53" s="885"/>
      <c r="Y53" s="885"/>
      <c r="Z53" s="885"/>
      <c r="AA53" s="885"/>
      <c r="AB53" s="886"/>
      <c r="AC53" s="796"/>
      <c r="AD53" s="924"/>
      <c r="AE53" s="925"/>
      <c r="AF53" s="880"/>
      <c r="AG53" s="915"/>
      <c r="AH53" s="785"/>
      <c r="AI53" s="785"/>
      <c r="AJ53" s="785"/>
      <c r="AK53" s="916"/>
      <c r="AL53" s="795"/>
      <c r="AM53" s="917"/>
      <c r="AN53" s="883"/>
    </row>
    <row r="54" spans="1:43" ht="63.75" hidden="1" customHeight="1">
      <c r="A54" s="884"/>
      <c r="B54" s="885"/>
      <c r="C54" s="885"/>
      <c r="D54" s="886"/>
      <c r="E54" s="884"/>
      <c r="F54" s="885"/>
      <c r="G54" s="885"/>
      <c r="H54" s="885"/>
      <c r="I54" s="885"/>
      <c r="J54" s="885"/>
      <c r="K54" s="885"/>
      <c r="L54" s="885"/>
      <c r="M54" s="885"/>
      <c r="N54" s="885"/>
      <c r="O54" s="887" t="s">
        <v>9</v>
      </c>
      <c r="P54" s="888" t="s">
        <v>10</v>
      </c>
      <c r="Q54" s="889">
        <f>IF(P54="ADECUADO",15,IF(P54="INADECUADO",0,"0"))</f>
        <v>15</v>
      </c>
      <c r="R54" s="890"/>
      <c r="S54" s="885"/>
      <c r="T54" s="885"/>
      <c r="U54" s="885"/>
      <c r="V54" s="602"/>
      <c r="W54" s="885"/>
      <c r="X54" s="885"/>
      <c r="Y54" s="885"/>
      <c r="Z54" s="885"/>
      <c r="AA54" s="885"/>
      <c r="AB54" s="886"/>
      <c r="AC54" s="796"/>
      <c r="AD54" s="884"/>
      <c r="AE54" s="886"/>
      <c r="AF54" s="880"/>
      <c r="AG54" s="884"/>
      <c r="AH54" s="885"/>
      <c r="AI54" s="885"/>
      <c r="AJ54" s="885"/>
      <c r="AK54" s="886"/>
      <c r="AL54" s="795"/>
      <c r="AM54" s="884"/>
      <c r="AN54" s="886"/>
    </row>
    <row r="55" spans="1:43" ht="63.75" hidden="1" customHeight="1">
      <c r="A55" s="884"/>
      <c r="B55" s="885"/>
      <c r="C55" s="885"/>
      <c r="D55" s="886"/>
      <c r="E55" s="884"/>
      <c r="F55" s="885"/>
      <c r="G55" s="885"/>
      <c r="H55" s="885"/>
      <c r="I55" s="885"/>
      <c r="J55" s="885"/>
      <c r="K55" s="885"/>
      <c r="L55" s="885"/>
      <c r="M55" s="885"/>
      <c r="N55" s="885"/>
      <c r="O55" s="892" t="s">
        <v>16</v>
      </c>
      <c r="P55" s="888" t="s">
        <v>17</v>
      </c>
      <c r="Q55" s="889">
        <f>IF(P55="OPORTUNA",15,IF(P55="INOPORTUNA",0,"0"))</f>
        <v>15</v>
      </c>
      <c r="R55" s="918"/>
      <c r="S55" s="885"/>
      <c r="T55" s="891"/>
      <c r="U55" s="885"/>
      <c r="V55" s="602"/>
      <c r="W55" s="885"/>
      <c r="X55" s="885"/>
      <c r="Y55" s="885"/>
      <c r="Z55" s="885"/>
      <c r="AA55" s="885"/>
      <c r="AB55" s="886"/>
      <c r="AC55" s="796"/>
      <c r="AD55" s="884"/>
      <c r="AE55" s="899"/>
      <c r="AF55" s="880"/>
      <c r="AG55" s="884"/>
      <c r="AH55" s="885"/>
      <c r="AI55" s="885"/>
      <c r="AJ55" s="885"/>
      <c r="AK55" s="886"/>
      <c r="AL55" s="795"/>
      <c r="AM55" s="884"/>
      <c r="AN55" s="886"/>
    </row>
    <row r="56" spans="1:43" ht="63.75" hidden="1" customHeight="1">
      <c r="A56" s="884"/>
      <c r="B56" s="885"/>
      <c r="C56" s="885"/>
      <c r="D56" s="886"/>
      <c r="E56" s="884"/>
      <c r="F56" s="885"/>
      <c r="G56" s="885"/>
      <c r="H56" s="885"/>
      <c r="I56" s="885"/>
      <c r="J56" s="885"/>
      <c r="K56" s="885"/>
      <c r="L56" s="885"/>
      <c r="M56" s="885"/>
      <c r="N56" s="885"/>
      <c r="O56" s="887" t="s">
        <v>23</v>
      </c>
      <c r="P56" s="888" t="s">
        <v>24</v>
      </c>
      <c r="Q56" s="889">
        <f>IF(P56="PREVENIR",15,IF(P56="DETECTAR",10,IF(P56="NO ES UN CONTROL",0,"0")))</f>
        <v>15</v>
      </c>
      <c r="R56" s="894" t="str">
        <f>IF(R53&lt;86,"DÉBIL",IF(R53&lt;96,"MODERADO",IF(R53&lt;101,"FUERTE","")))</f>
        <v>FUERTE</v>
      </c>
      <c r="S56" s="885"/>
      <c r="T56" s="895" t="str">
        <f>IF(AND(R56="FUERTE",S53="FUERTE (SIEMPRE SE EJECUTA)"),"FUERTE",IF(OR(R56="DÉBIL",S53="DÉBIL (NO SE EJECUTA)"),"DÉBIL",IF(OR(R56="MODERADO",S53="MODERADO (ALGUNAS VECES)"),"MODERADO")))</f>
        <v>FUERTE</v>
      </c>
      <c r="U56" s="885"/>
      <c r="V56" s="602"/>
      <c r="W56" s="885"/>
      <c r="X56" s="885"/>
      <c r="Y56" s="885"/>
      <c r="Z56" s="885"/>
      <c r="AA56" s="885"/>
      <c r="AB56" s="886"/>
      <c r="AC56" s="796"/>
      <c r="AD56" s="884"/>
      <c r="AE56" s="897" t="s">
        <v>139</v>
      </c>
      <c r="AF56" s="898"/>
      <c r="AG56" s="884"/>
      <c r="AH56" s="885"/>
      <c r="AI56" s="885"/>
      <c r="AJ56" s="885"/>
      <c r="AK56" s="886"/>
      <c r="AL56" s="795"/>
      <c r="AM56" s="884"/>
      <c r="AN56" s="886"/>
    </row>
    <row r="57" spans="1:43" ht="63.75" hidden="1" customHeight="1">
      <c r="A57" s="884"/>
      <c r="B57" s="885"/>
      <c r="C57" s="885"/>
      <c r="D57" s="886"/>
      <c r="E57" s="884"/>
      <c r="F57" s="885"/>
      <c r="G57" s="885"/>
      <c r="H57" s="885"/>
      <c r="I57" s="885"/>
      <c r="J57" s="885"/>
      <c r="K57" s="885"/>
      <c r="L57" s="885"/>
      <c r="M57" s="885"/>
      <c r="N57" s="885"/>
      <c r="O57" s="887" t="s">
        <v>29</v>
      </c>
      <c r="P57" s="888" t="s">
        <v>30</v>
      </c>
      <c r="Q57" s="889">
        <f>IF(P57="CONFIABLE",15,IF(P57="NO CONFIABLE",0,"0"))</f>
        <v>15</v>
      </c>
      <c r="R57" s="890"/>
      <c r="S57" s="885"/>
      <c r="T57" s="885"/>
      <c r="U57" s="885"/>
      <c r="V57" s="602"/>
      <c r="W57" s="885"/>
      <c r="X57" s="885"/>
      <c r="Y57" s="885"/>
      <c r="Z57" s="885"/>
      <c r="AA57" s="885"/>
      <c r="AB57" s="886"/>
      <c r="AC57" s="796"/>
      <c r="AD57" s="884"/>
      <c r="AE57" s="899"/>
      <c r="AF57" s="898"/>
      <c r="AG57" s="884"/>
      <c r="AH57" s="885"/>
      <c r="AI57" s="885"/>
      <c r="AJ57" s="885"/>
      <c r="AK57" s="886"/>
      <c r="AL57" s="795"/>
      <c r="AM57" s="884"/>
      <c r="AN57" s="886"/>
    </row>
    <row r="58" spans="1:43" ht="63.75" hidden="1" customHeight="1">
      <c r="A58" s="884"/>
      <c r="B58" s="885"/>
      <c r="C58" s="885"/>
      <c r="D58" s="886"/>
      <c r="E58" s="884"/>
      <c r="F58" s="885"/>
      <c r="G58" s="885"/>
      <c r="H58" s="885"/>
      <c r="I58" s="885"/>
      <c r="J58" s="885"/>
      <c r="K58" s="885"/>
      <c r="L58" s="885"/>
      <c r="M58" s="885"/>
      <c r="N58" s="885"/>
      <c r="O58" s="887" t="s">
        <v>34</v>
      </c>
      <c r="P58" s="888" t="s">
        <v>35</v>
      </c>
      <c r="Q58" s="889">
        <f>IF(P58="SE INVESTIGAN Y SE RESUELVEN OPORTUNAMENTE",15,IF(P58="NO SE INVESTIGAN Y SE RESUELVEN OPORTUNAMENTE",0,"0"))</f>
        <v>15</v>
      </c>
      <c r="R58" s="890"/>
      <c r="S58" s="885"/>
      <c r="T58" s="885"/>
      <c r="U58" s="885"/>
      <c r="V58" s="602"/>
      <c r="W58" s="885"/>
      <c r="X58" s="885"/>
      <c r="Y58" s="885"/>
      <c r="Z58" s="885"/>
      <c r="AA58" s="885"/>
      <c r="AB58" s="886"/>
      <c r="AC58" s="796"/>
      <c r="AD58" s="884"/>
      <c r="AE58" s="919"/>
      <c r="AF58" s="880"/>
      <c r="AG58" s="884"/>
      <c r="AH58" s="885"/>
      <c r="AI58" s="885"/>
      <c r="AJ58" s="885"/>
      <c r="AK58" s="886"/>
      <c r="AL58" s="795"/>
      <c r="AM58" s="884"/>
      <c r="AN58" s="886"/>
    </row>
    <row r="59" spans="1:43" ht="63.75" hidden="1" customHeight="1">
      <c r="A59" s="906"/>
      <c r="B59" s="900"/>
      <c r="C59" s="900"/>
      <c r="D59" s="901"/>
      <c r="E59" s="906"/>
      <c r="F59" s="900"/>
      <c r="G59" s="900"/>
      <c r="H59" s="900"/>
      <c r="I59" s="891"/>
      <c r="J59" s="891"/>
      <c r="K59" s="891"/>
      <c r="L59" s="891"/>
      <c r="M59" s="891"/>
      <c r="N59" s="891"/>
      <c r="O59" s="902" t="s">
        <v>38</v>
      </c>
      <c r="P59" s="903" t="s">
        <v>39</v>
      </c>
      <c r="Q59" s="904">
        <f>IF(P59="COMPLETA",10,IF(P59="INCOMPLETA",5,IF(P59="NO EXISTE",0,"0")))</f>
        <v>10</v>
      </c>
      <c r="R59" s="905"/>
      <c r="S59" s="900"/>
      <c r="T59" s="900"/>
      <c r="U59" s="900"/>
      <c r="V59" s="622"/>
      <c r="W59" s="900"/>
      <c r="X59" s="900"/>
      <c r="Y59" s="900"/>
      <c r="Z59" s="900"/>
      <c r="AA59" s="900"/>
      <c r="AB59" s="901"/>
      <c r="AC59" s="798"/>
      <c r="AD59" s="906"/>
      <c r="AE59" s="901"/>
      <c r="AF59" s="880"/>
      <c r="AG59" s="906"/>
      <c r="AH59" s="900"/>
      <c r="AI59" s="900"/>
      <c r="AJ59" s="900"/>
      <c r="AK59" s="901"/>
      <c r="AL59" s="795"/>
      <c r="AM59" s="906"/>
      <c r="AN59" s="899"/>
    </row>
    <row r="60" spans="1:43" ht="15.75" customHeight="1" thickTop="1">
      <c r="A60" s="862">
        <v>2</v>
      </c>
      <c r="B60" s="1238" t="s">
        <v>521</v>
      </c>
      <c r="C60" s="1238" t="s">
        <v>522</v>
      </c>
      <c r="D60" s="1227" t="s">
        <v>507</v>
      </c>
      <c r="E60" s="865" t="s">
        <v>6</v>
      </c>
      <c r="F60" s="866" t="s">
        <v>7</v>
      </c>
      <c r="G60" s="867" t="str">
        <f>+CONCATENATE(E60," - ",F60)</f>
        <v>MUY BAJA - MODERADO</v>
      </c>
      <c r="H60" s="868" t="s">
        <v>7</v>
      </c>
      <c r="I60" s="921" t="s">
        <v>523</v>
      </c>
      <c r="J60" s="921" t="s">
        <v>524</v>
      </c>
      <c r="K60" s="921" t="s">
        <v>525</v>
      </c>
      <c r="L60" s="921" t="s">
        <v>526</v>
      </c>
      <c r="M60" s="921" t="s">
        <v>512</v>
      </c>
      <c r="N60" s="921" t="s">
        <v>527</v>
      </c>
      <c r="O60" s="870" t="s">
        <v>3</v>
      </c>
      <c r="P60" s="871" t="s">
        <v>4</v>
      </c>
      <c r="Q60" s="872">
        <f>IF(P60="ASIGNADO",15,IF(P60="NO ASIGNADO",0,"0"))</f>
        <v>15</v>
      </c>
      <c r="R60" s="873">
        <f>SUM(Q60:Q66)</f>
        <v>100</v>
      </c>
      <c r="S60" s="874" t="s">
        <v>131</v>
      </c>
      <c r="T60" s="875">
        <f>IF(T63="DÉBIL",0,IF(T63="MODERADO",50,IF(T63="FUERTE",100,"")))</f>
        <v>100</v>
      </c>
      <c r="U60" s="876" t="str">
        <f>IF(AND(R63="FUERTE",S60="FUERTE (SIEMPRE SE EJECUTA)"),"NO","SÍ")</f>
        <v>NO</v>
      </c>
      <c r="V60" s="588" t="str">
        <f t="array" ref="V60">_xlfn.IFS(AVERAGE(T60,T67,T74,T81,T88,T95)=100,"FUERTE",AVERAGE(T60,T67,T74,T81,T88,T95)&lt;50,"DÉBIL",AVERAGE(T60,T67,T74,T81,T88,T95)&gt;=50,"MODERADO")</f>
        <v>FUERTE</v>
      </c>
      <c r="W60" s="877" t="s">
        <v>62</v>
      </c>
      <c r="X60" s="1226" t="str">
        <f>IF(AND(E60="MUY BAJA",W63=2),"MUY BAJA",IF(AND(E60="BAJA",W63=2),"MUY BAJA",IF(AND(E60="MEDIA",W63=2),"MUY BAJA",IF(AND(E60="ALTA",W63=2),"BAJA",IF(AND(E60="MUY ALTA",W63=2),"MEDIA",IF(AND(E60="MUY BAJA",W63=1),"MUY BAJA",IF(AND(E60="BAJA",W63=1),"MUY BAJA",IF(AND(E60="MEDIA",W63=1),"BAJA",IF(AND(E60="ALTA",W63=1),"MEDIA",IF(AND(E60="MUY ALTA",W63=1),"ALTA",E60))))))))))</f>
        <v>MUY BAJA</v>
      </c>
      <c r="Y60" s="867" t="str">
        <f>+CONCATENATE(X60," - ",F60)</f>
        <v>MUY BAJA - MODERADO</v>
      </c>
      <c r="Z60" s="868" t="str">
        <f>+VLOOKUP(Y60,[7]Datos!$D$3:$E$17,2,FALSE)</f>
        <v>MODERADO</v>
      </c>
      <c r="AA60" s="866" t="s">
        <v>45</v>
      </c>
      <c r="AB60" s="1227" t="s">
        <v>528</v>
      </c>
      <c r="AC60" s="879"/>
      <c r="AD60" s="1228" t="s">
        <v>529</v>
      </c>
      <c r="AE60" s="919" t="s">
        <v>530</v>
      </c>
      <c r="AF60" s="880"/>
      <c r="AG60" s="881">
        <v>45784</v>
      </c>
      <c r="AH60" s="761" t="s">
        <v>531</v>
      </c>
      <c r="AI60" s="761" t="s">
        <v>532</v>
      </c>
      <c r="AJ60" s="761" t="s">
        <v>236</v>
      </c>
      <c r="AK60" s="882" t="s">
        <v>236</v>
      </c>
      <c r="AL60" s="795"/>
      <c r="AM60" s="1229" t="s">
        <v>533</v>
      </c>
      <c r="AN60" s="883" t="s">
        <v>534</v>
      </c>
    </row>
    <row r="61" spans="1:43" ht="15.75" customHeight="1">
      <c r="A61" s="884"/>
      <c r="B61" s="885"/>
      <c r="C61" s="885"/>
      <c r="D61" s="886"/>
      <c r="E61" s="884"/>
      <c r="F61" s="885"/>
      <c r="G61" s="885"/>
      <c r="H61" s="885"/>
      <c r="I61" s="885"/>
      <c r="J61" s="885"/>
      <c r="K61" s="885"/>
      <c r="L61" s="885"/>
      <c r="M61" s="885"/>
      <c r="N61" s="885"/>
      <c r="O61" s="887" t="s">
        <v>9</v>
      </c>
      <c r="P61" s="888" t="s">
        <v>10</v>
      </c>
      <c r="Q61" s="889">
        <f>IF(P61="ADECUADO",15,IF(P61="INADECUADO",0,"0"))</f>
        <v>15</v>
      </c>
      <c r="R61" s="890"/>
      <c r="S61" s="885"/>
      <c r="T61" s="885"/>
      <c r="U61" s="885"/>
      <c r="V61" s="602"/>
      <c r="W61" s="891"/>
      <c r="X61" s="885"/>
      <c r="Y61" s="885"/>
      <c r="Z61" s="885"/>
      <c r="AA61" s="885"/>
      <c r="AB61" s="886"/>
      <c r="AC61" s="796"/>
      <c r="AD61" s="885"/>
      <c r="AE61" s="886"/>
      <c r="AF61" s="880"/>
      <c r="AG61" s="884"/>
      <c r="AH61" s="885"/>
      <c r="AI61" s="885"/>
      <c r="AJ61" s="885"/>
      <c r="AK61" s="886"/>
      <c r="AL61" s="795"/>
      <c r="AM61" s="1232"/>
      <c r="AN61" s="886"/>
    </row>
    <row r="62" spans="1:43" ht="15.75" customHeight="1">
      <c r="A62" s="884"/>
      <c r="B62" s="885"/>
      <c r="C62" s="885"/>
      <c r="D62" s="886"/>
      <c r="E62" s="884"/>
      <c r="F62" s="885"/>
      <c r="G62" s="885"/>
      <c r="H62" s="885"/>
      <c r="I62" s="885"/>
      <c r="J62" s="885"/>
      <c r="K62" s="885"/>
      <c r="L62" s="885"/>
      <c r="M62" s="885"/>
      <c r="N62" s="885"/>
      <c r="O62" s="892" t="s">
        <v>16</v>
      </c>
      <c r="P62" s="888" t="s">
        <v>17</v>
      </c>
      <c r="Q62" s="889">
        <f>IF(P62="OPORTUNA",15,IF(P62="INOPORTUNA",0,"0"))</f>
        <v>15</v>
      </c>
      <c r="R62" s="890"/>
      <c r="S62" s="885"/>
      <c r="T62" s="891"/>
      <c r="U62" s="885"/>
      <c r="V62" s="602"/>
      <c r="W62" s="893" t="s">
        <v>138</v>
      </c>
      <c r="X62" s="885"/>
      <c r="Y62" s="885"/>
      <c r="Z62" s="885"/>
      <c r="AA62" s="885"/>
      <c r="AB62" s="886"/>
      <c r="AC62" s="796"/>
      <c r="AD62" s="885"/>
      <c r="AE62" s="886"/>
      <c r="AF62" s="880"/>
      <c r="AG62" s="884"/>
      <c r="AH62" s="885"/>
      <c r="AI62" s="885"/>
      <c r="AJ62" s="885"/>
      <c r="AK62" s="886"/>
      <c r="AL62" s="795"/>
      <c r="AM62" s="1232"/>
      <c r="AN62" s="886"/>
    </row>
    <row r="63" spans="1:43" ht="15.75" customHeight="1">
      <c r="A63" s="884"/>
      <c r="B63" s="885"/>
      <c r="C63" s="885"/>
      <c r="D63" s="886"/>
      <c r="E63" s="884"/>
      <c r="F63" s="885"/>
      <c r="G63" s="885"/>
      <c r="H63" s="885"/>
      <c r="I63" s="885"/>
      <c r="J63" s="885"/>
      <c r="K63" s="885"/>
      <c r="L63" s="885"/>
      <c r="M63" s="885"/>
      <c r="N63" s="885"/>
      <c r="O63" s="887" t="s">
        <v>23</v>
      </c>
      <c r="P63" s="888" t="s">
        <v>24</v>
      </c>
      <c r="Q63" s="889">
        <f>IF(P63="PREVENIR",15,IF(P63="DETECTAR",10,IF(P63="NO ES UN CONTROL",0,"0")))</f>
        <v>15</v>
      </c>
      <c r="R63" s="894" t="str">
        <f>IF(R60&lt;86,"DÉBIL",IF(R60&lt;96,"MODERADO",IF(R60&lt;101,"FUERTE","")))</f>
        <v>FUERTE</v>
      </c>
      <c r="S63" s="885"/>
      <c r="T63" s="895" t="str">
        <f>IF(AND(R63="FUERTE",S60="FUERTE (SIEMPRE SE EJECUTA)"),"FUERTE",IF(OR(R63="DÉBIL",S60="DÉBIL (NO SE EJECUTA)"),"DÉBIL",IF(OR(R63="MODERADO",S60="MODERADO (ALGUNAS VECES)"),"MODERADO")))</f>
        <v>FUERTE</v>
      </c>
      <c r="U63" s="885"/>
      <c r="V63" s="602"/>
      <c r="W63" s="896">
        <f>IF(AND($V$18="FUERTE",$W$18="DIRECTAMENTE"),2,IF(AND($V$18="FUERTE",$W$18="DIRECTAMENTE"),2,IF(AND($V$18="FUERTE",$W$18="DIRECTAMENTE"),2,IF(AND($V$18="FUERTE",$W$18="NO DISMINUYE"),0,IF(AND($V$18="MODERADO",$W$18="DIRECTAMENTE"),1,IF(AND($V$18="MODERADO",$W$18="DIRECTAMENTE"),1,IF(AND($V$18="MODERADO",$W$18="DIRECTAMENTE"),1,IF(AND($V$18="MODERADO",$W$18="NO DISMINUYE"),0,"N/A"))))))))</f>
        <v>2</v>
      </c>
      <c r="X63" s="885"/>
      <c r="Y63" s="885"/>
      <c r="Z63" s="885"/>
      <c r="AA63" s="885"/>
      <c r="AB63" s="886"/>
      <c r="AC63" s="796"/>
      <c r="AD63" s="885"/>
      <c r="AE63" s="897" t="s">
        <v>139</v>
      </c>
      <c r="AF63" s="898"/>
      <c r="AG63" s="884"/>
      <c r="AH63" s="885"/>
      <c r="AI63" s="885"/>
      <c r="AJ63" s="885"/>
      <c r="AK63" s="886"/>
      <c r="AL63" s="795"/>
      <c r="AM63" s="1232"/>
      <c r="AN63" s="886"/>
    </row>
    <row r="64" spans="1:43" ht="15.75" customHeight="1">
      <c r="A64" s="884"/>
      <c r="B64" s="885"/>
      <c r="C64" s="885"/>
      <c r="D64" s="886"/>
      <c r="E64" s="884"/>
      <c r="F64" s="885"/>
      <c r="G64" s="885"/>
      <c r="H64" s="885"/>
      <c r="I64" s="885"/>
      <c r="J64" s="885"/>
      <c r="K64" s="885"/>
      <c r="L64" s="885"/>
      <c r="M64" s="885"/>
      <c r="N64" s="885"/>
      <c r="O64" s="887" t="s">
        <v>29</v>
      </c>
      <c r="P64" s="888" t="s">
        <v>30</v>
      </c>
      <c r="Q64" s="889">
        <f>IF(P64="CONFIABLE",15,IF(P64="NO CONFIABLE",0,"0"))</f>
        <v>15</v>
      </c>
      <c r="R64" s="890"/>
      <c r="S64" s="885"/>
      <c r="T64" s="885"/>
      <c r="U64" s="885"/>
      <c r="V64" s="602"/>
      <c r="W64" s="885"/>
      <c r="X64" s="885"/>
      <c r="Y64" s="885"/>
      <c r="Z64" s="885"/>
      <c r="AA64" s="885"/>
      <c r="AB64" s="886"/>
      <c r="AC64" s="796"/>
      <c r="AD64" s="885"/>
      <c r="AE64" s="899"/>
      <c r="AF64" s="898"/>
      <c r="AG64" s="884"/>
      <c r="AH64" s="885"/>
      <c r="AI64" s="885"/>
      <c r="AJ64" s="885"/>
      <c r="AK64" s="886"/>
      <c r="AL64" s="795"/>
      <c r="AM64" s="1232"/>
      <c r="AN64" s="886"/>
    </row>
    <row r="65" spans="1:40" ht="15.75" customHeight="1">
      <c r="A65" s="884"/>
      <c r="B65" s="885"/>
      <c r="C65" s="885"/>
      <c r="D65" s="886"/>
      <c r="E65" s="884"/>
      <c r="F65" s="885"/>
      <c r="G65" s="885"/>
      <c r="H65" s="885"/>
      <c r="I65" s="885"/>
      <c r="J65" s="885"/>
      <c r="K65" s="885"/>
      <c r="L65" s="885"/>
      <c r="M65" s="885"/>
      <c r="N65" s="885"/>
      <c r="O65" s="887" t="s">
        <v>34</v>
      </c>
      <c r="P65" s="888" t="s">
        <v>35</v>
      </c>
      <c r="Q65" s="889">
        <f>IF(P65="SE INVESTIGAN Y SE RESUELVEN OPORTUNAMENTE",15,IF(P65="NO SE INVESTIGAN Y SE RESUELVEN OPORTUNAMENTE",0,"0"))</f>
        <v>15</v>
      </c>
      <c r="R65" s="890"/>
      <c r="S65" s="885"/>
      <c r="T65" s="885"/>
      <c r="U65" s="885"/>
      <c r="V65" s="602"/>
      <c r="W65" s="885"/>
      <c r="X65" s="885"/>
      <c r="Y65" s="885"/>
      <c r="Z65" s="885"/>
      <c r="AA65" s="885"/>
      <c r="AB65" s="886"/>
      <c r="AC65" s="796"/>
      <c r="AD65" s="885"/>
      <c r="AE65" s="919" t="s">
        <v>535</v>
      </c>
      <c r="AF65" s="880"/>
      <c r="AG65" s="884"/>
      <c r="AH65" s="885"/>
      <c r="AI65" s="885"/>
      <c r="AJ65" s="885"/>
      <c r="AK65" s="886"/>
      <c r="AL65" s="795"/>
      <c r="AM65" s="1232"/>
      <c r="AN65" s="886"/>
    </row>
    <row r="66" spans="1:40" ht="15.75" customHeight="1" thickBot="1">
      <c r="A66" s="884"/>
      <c r="B66" s="885"/>
      <c r="C66" s="885"/>
      <c r="D66" s="886"/>
      <c r="E66" s="884"/>
      <c r="F66" s="885"/>
      <c r="G66" s="885"/>
      <c r="H66" s="885"/>
      <c r="I66" s="891"/>
      <c r="J66" s="891"/>
      <c r="K66" s="891"/>
      <c r="L66" s="891"/>
      <c r="M66" s="891"/>
      <c r="N66" s="891"/>
      <c r="O66" s="902" t="s">
        <v>38</v>
      </c>
      <c r="P66" s="903" t="s">
        <v>39</v>
      </c>
      <c r="Q66" s="904">
        <f>IF(P66="COMPLETA",10,IF(P66="INCOMPLETA",5,IF(P66="NO EXISTE",0,"0")))</f>
        <v>10</v>
      </c>
      <c r="R66" s="905"/>
      <c r="S66" s="900"/>
      <c r="T66" s="900"/>
      <c r="U66" s="900"/>
      <c r="V66" s="602"/>
      <c r="W66" s="885"/>
      <c r="X66" s="885"/>
      <c r="Y66" s="885"/>
      <c r="Z66" s="885"/>
      <c r="AA66" s="885"/>
      <c r="AB66" s="886"/>
      <c r="AC66" s="796"/>
      <c r="AD66" s="900"/>
      <c r="AE66" s="901"/>
      <c r="AF66" s="880"/>
      <c r="AG66" s="906"/>
      <c r="AH66" s="900"/>
      <c r="AI66" s="900"/>
      <c r="AJ66" s="900"/>
      <c r="AK66" s="901"/>
      <c r="AL66" s="795"/>
      <c r="AM66" s="1236"/>
      <c r="AN66" s="899"/>
    </row>
    <row r="67" spans="1:40" ht="15.75" customHeight="1">
      <c r="A67" s="884"/>
      <c r="B67" s="885"/>
      <c r="C67" s="885"/>
      <c r="D67" s="886"/>
      <c r="E67" s="884"/>
      <c r="F67" s="885"/>
      <c r="G67" s="885"/>
      <c r="H67" s="885"/>
      <c r="I67" s="910"/>
      <c r="J67" s="910"/>
      <c r="K67" s="910"/>
      <c r="L67" s="910"/>
      <c r="M67" s="910"/>
      <c r="N67" s="910"/>
      <c r="O67" s="870" t="s">
        <v>3</v>
      </c>
      <c r="P67" s="871" t="s">
        <v>4</v>
      </c>
      <c r="Q67" s="872">
        <f>IF(P67="ASIGNADO",15,IF(P67="NO ASIGNADO",0,"0"))</f>
        <v>15</v>
      </c>
      <c r="R67" s="911">
        <f>SUM(Q67:Q73)</f>
        <v>100</v>
      </c>
      <c r="S67" s="912" t="s">
        <v>131</v>
      </c>
      <c r="T67" s="875">
        <f>IF(T70="DÉBIL",0,IF(T70="MODERADO",50,IF(T70="FUERTE",100,"")))</f>
        <v>100</v>
      </c>
      <c r="U67" s="876" t="str">
        <f>IF(AND(R70="FUERTE",S67="FUERTE (SIEMPRE SE EJECUTA)"),"NO","SÍ")</f>
        <v>NO</v>
      </c>
      <c r="V67" s="602"/>
      <c r="W67" s="885"/>
      <c r="X67" s="885"/>
      <c r="Y67" s="885"/>
      <c r="Z67" s="885"/>
      <c r="AA67" s="885"/>
      <c r="AB67" s="886"/>
      <c r="AC67" s="796"/>
      <c r="AD67" s="913"/>
      <c r="AE67" s="914"/>
      <c r="AF67" s="880"/>
      <c r="AG67" s="915"/>
      <c r="AH67" s="785"/>
      <c r="AI67" s="785"/>
      <c r="AJ67" s="785"/>
      <c r="AK67" s="916"/>
      <c r="AL67" s="795"/>
      <c r="AM67" s="917"/>
      <c r="AN67" s="883"/>
    </row>
    <row r="68" spans="1:40" ht="15.75" customHeight="1">
      <c r="A68" s="884"/>
      <c r="B68" s="885"/>
      <c r="C68" s="885"/>
      <c r="D68" s="886"/>
      <c r="E68" s="884"/>
      <c r="F68" s="885"/>
      <c r="G68" s="885"/>
      <c r="H68" s="885"/>
      <c r="I68" s="885"/>
      <c r="J68" s="885"/>
      <c r="K68" s="885"/>
      <c r="L68" s="885"/>
      <c r="M68" s="885"/>
      <c r="N68" s="885"/>
      <c r="O68" s="887" t="s">
        <v>9</v>
      </c>
      <c r="P68" s="888" t="s">
        <v>141</v>
      </c>
      <c r="Q68" s="889">
        <f>IF(P68="ADECUADO",15,IF(P68="INADECUADO",0,"0"))</f>
        <v>15</v>
      </c>
      <c r="R68" s="890"/>
      <c r="S68" s="885"/>
      <c r="T68" s="885"/>
      <c r="U68" s="885"/>
      <c r="V68" s="602"/>
      <c r="W68" s="885"/>
      <c r="X68" s="885"/>
      <c r="Y68" s="885"/>
      <c r="Z68" s="885"/>
      <c r="AA68" s="885"/>
      <c r="AB68" s="886"/>
      <c r="AC68" s="796"/>
      <c r="AD68" s="884"/>
      <c r="AE68" s="886"/>
      <c r="AF68" s="880"/>
      <c r="AG68" s="884"/>
      <c r="AH68" s="885"/>
      <c r="AI68" s="885"/>
      <c r="AJ68" s="885"/>
      <c r="AK68" s="886"/>
      <c r="AL68" s="795"/>
      <c r="AM68" s="884"/>
      <c r="AN68" s="886"/>
    </row>
    <row r="69" spans="1:40" ht="15.75" customHeight="1">
      <c r="A69" s="884"/>
      <c r="B69" s="885"/>
      <c r="C69" s="885"/>
      <c r="D69" s="886"/>
      <c r="E69" s="884"/>
      <c r="F69" s="885"/>
      <c r="G69" s="885"/>
      <c r="H69" s="885"/>
      <c r="I69" s="885"/>
      <c r="J69" s="885"/>
      <c r="K69" s="885"/>
      <c r="L69" s="885"/>
      <c r="M69" s="885"/>
      <c r="N69" s="885"/>
      <c r="O69" s="892" t="s">
        <v>16</v>
      </c>
      <c r="P69" s="888" t="s">
        <v>17</v>
      </c>
      <c r="Q69" s="889">
        <f>IF(P69="OPORTUNA",15,IF(P69="INOPORTUNA",0,"0"))</f>
        <v>15</v>
      </c>
      <c r="R69" s="918"/>
      <c r="S69" s="885"/>
      <c r="T69" s="891"/>
      <c r="U69" s="885"/>
      <c r="V69" s="602"/>
      <c r="W69" s="885"/>
      <c r="X69" s="885"/>
      <c r="Y69" s="885"/>
      <c r="Z69" s="885"/>
      <c r="AA69" s="885"/>
      <c r="AB69" s="886"/>
      <c r="AC69" s="796"/>
      <c r="AD69" s="884"/>
      <c r="AE69" s="899"/>
      <c r="AF69" s="880"/>
      <c r="AG69" s="884"/>
      <c r="AH69" s="885"/>
      <c r="AI69" s="885"/>
      <c r="AJ69" s="885"/>
      <c r="AK69" s="886"/>
      <c r="AL69" s="795"/>
      <c r="AM69" s="884"/>
      <c r="AN69" s="886"/>
    </row>
    <row r="70" spans="1:40" ht="15.75" customHeight="1">
      <c r="A70" s="884"/>
      <c r="B70" s="885"/>
      <c r="C70" s="885"/>
      <c r="D70" s="886"/>
      <c r="E70" s="884"/>
      <c r="F70" s="885"/>
      <c r="G70" s="885"/>
      <c r="H70" s="885"/>
      <c r="I70" s="885"/>
      <c r="J70" s="885"/>
      <c r="K70" s="885"/>
      <c r="L70" s="885"/>
      <c r="M70" s="885"/>
      <c r="N70" s="885"/>
      <c r="O70" s="887" t="s">
        <v>23</v>
      </c>
      <c r="P70" s="888" t="s">
        <v>24</v>
      </c>
      <c r="Q70" s="889">
        <f>IF(P70="PREVENIR",15,IF(P70="DETECTAR",10,IF(P70="NO ES UN CONTROL",0,"0")))</f>
        <v>15</v>
      </c>
      <c r="R70" s="894" t="str">
        <f>IF(R67&lt;86,"DÉBIL",IF(R67&lt;96,"MODERADO",IF(R67&lt;101,"FUERTE","")))</f>
        <v>FUERTE</v>
      </c>
      <c r="S70" s="885"/>
      <c r="T70" s="895" t="str">
        <f>IF(AND(R70="FUERTE",S67="FUERTE (SIEMPRE SE EJECUTA)"),"FUERTE",IF(OR(R70="DÉBIL",S67="DÉBIL (NO SE EJECUTA)"),"DÉBIL",IF(OR(R70="MODERADO",S67="MODERADO (ALGUNAS VECES)"),"MODERADO")))</f>
        <v>FUERTE</v>
      </c>
      <c r="U70" s="885"/>
      <c r="V70" s="602"/>
      <c r="W70" s="885"/>
      <c r="X70" s="885"/>
      <c r="Y70" s="885"/>
      <c r="Z70" s="885"/>
      <c r="AA70" s="885"/>
      <c r="AB70" s="886"/>
      <c r="AC70" s="796"/>
      <c r="AD70" s="884"/>
      <c r="AE70" s="897" t="s">
        <v>139</v>
      </c>
      <c r="AF70" s="898"/>
      <c r="AG70" s="884"/>
      <c r="AH70" s="885"/>
      <c r="AI70" s="885"/>
      <c r="AJ70" s="885"/>
      <c r="AK70" s="886"/>
      <c r="AL70" s="795"/>
      <c r="AM70" s="884"/>
      <c r="AN70" s="886"/>
    </row>
    <row r="71" spans="1:40" ht="15.75" customHeight="1">
      <c r="A71" s="884"/>
      <c r="B71" s="885"/>
      <c r="C71" s="885"/>
      <c r="D71" s="886"/>
      <c r="E71" s="884"/>
      <c r="F71" s="885"/>
      <c r="G71" s="885"/>
      <c r="H71" s="885"/>
      <c r="I71" s="885"/>
      <c r="J71" s="885"/>
      <c r="K71" s="885"/>
      <c r="L71" s="885"/>
      <c r="M71" s="885"/>
      <c r="N71" s="885"/>
      <c r="O71" s="887" t="s">
        <v>29</v>
      </c>
      <c r="P71" s="888" t="s">
        <v>30</v>
      </c>
      <c r="Q71" s="889">
        <f>IF(P71="CONFIABLE",15,IF(P71="NO CONFIABLE",0,"0"))</f>
        <v>15</v>
      </c>
      <c r="R71" s="890"/>
      <c r="S71" s="885"/>
      <c r="T71" s="885"/>
      <c r="U71" s="885"/>
      <c r="V71" s="602"/>
      <c r="W71" s="885"/>
      <c r="X71" s="885"/>
      <c r="Y71" s="885"/>
      <c r="Z71" s="885"/>
      <c r="AA71" s="885"/>
      <c r="AB71" s="886"/>
      <c r="AC71" s="796"/>
      <c r="AD71" s="884"/>
      <c r="AE71" s="899"/>
      <c r="AF71" s="898"/>
      <c r="AG71" s="884"/>
      <c r="AH71" s="885"/>
      <c r="AI71" s="885"/>
      <c r="AJ71" s="885"/>
      <c r="AK71" s="886"/>
      <c r="AL71" s="795"/>
      <c r="AM71" s="884"/>
      <c r="AN71" s="886"/>
    </row>
    <row r="72" spans="1:40" ht="15.75" customHeight="1">
      <c r="A72" s="884"/>
      <c r="B72" s="885"/>
      <c r="C72" s="885"/>
      <c r="D72" s="886"/>
      <c r="E72" s="884"/>
      <c r="F72" s="885"/>
      <c r="G72" s="885"/>
      <c r="H72" s="885"/>
      <c r="I72" s="885"/>
      <c r="J72" s="885"/>
      <c r="K72" s="885"/>
      <c r="L72" s="885"/>
      <c r="M72" s="885"/>
      <c r="N72" s="885"/>
      <c r="O72" s="887" t="s">
        <v>34</v>
      </c>
      <c r="P72" s="888" t="s">
        <v>35</v>
      </c>
      <c r="Q72" s="889">
        <f>IF(P72="SE INVESTIGAN Y SE RESUELVEN OPORTUNAMENTE",15,IF(P72="NO SE INVESTIGAN Y SE RESUELVEN OPORTUNAMENTE",0,"0"))</f>
        <v>15</v>
      </c>
      <c r="R72" s="890"/>
      <c r="S72" s="885"/>
      <c r="T72" s="885"/>
      <c r="U72" s="885"/>
      <c r="V72" s="602"/>
      <c r="W72" s="885"/>
      <c r="X72" s="885"/>
      <c r="Y72" s="885"/>
      <c r="Z72" s="885"/>
      <c r="AA72" s="885"/>
      <c r="AB72" s="886"/>
      <c r="AC72" s="796"/>
      <c r="AD72" s="884"/>
      <c r="AE72" s="919"/>
      <c r="AF72" s="880"/>
      <c r="AG72" s="884"/>
      <c r="AH72" s="885"/>
      <c r="AI72" s="885"/>
      <c r="AJ72" s="885"/>
      <c r="AK72" s="886"/>
      <c r="AL72" s="795"/>
      <c r="AM72" s="884"/>
      <c r="AN72" s="886"/>
    </row>
    <row r="73" spans="1:40" ht="15.75" customHeight="1" thickBot="1">
      <c r="A73" s="884"/>
      <c r="B73" s="885"/>
      <c r="C73" s="885"/>
      <c r="D73" s="886"/>
      <c r="E73" s="884"/>
      <c r="F73" s="885"/>
      <c r="G73" s="885"/>
      <c r="H73" s="885"/>
      <c r="I73" s="891"/>
      <c r="J73" s="891"/>
      <c r="K73" s="891"/>
      <c r="L73" s="891"/>
      <c r="M73" s="891"/>
      <c r="N73" s="891"/>
      <c r="O73" s="902" t="s">
        <v>38</v>
      </c>
      <c r="P73" s="903" t="s">
        <v>142</v>
      </c>
      <c r="Q73" s="904">
        <f>IF(P73="COMPLETA",10,IF(P73="INCOMPLETA",5,IF(P73="NO EXISTE",0,"0")))</f>
        <v>10</v>
      </c>
      <c r="R73" s="905"/>
      <c r="S73" s="900"/>
      <c r="T73" s="900"/>
      <c r="U73" s="900"/>
      <c r="V73" s="602"/>
      <c r="W73" s="885"/>
      <c r="X73" s="885"/>
      <c r="Y73" s="885"/>
      <c r="Z73" s="885"/>
      <c r="AA73" s="885"/>
      <c r="AB73" s="886"/>
      <c r="AC73" s="796"/>
      <c r="AD73" s="906"/>
      <c r="AE73" s="901"/>
      <c r="AF73" s="880"/>
      <c r="AG73" s="906"/>
      <c r="AH73" s="900"/>
      <c r="AI73" s="900"/>
      <c r="AJ73" s="900"/>
      <c r="AK73" s="901"/>
      <c r="AL73" s="795"/>
      <c r="AM73" s="906"/>
      <c r="AN73" s="899"/>
    </row>
    <row r="74" spans="1:40" ht="15.75" customHeight="1">
      <c r="A74" s="884"/>
      <c r="B74" s="885"/>
      <c r="C74" s="885"/>
      <c r="D74" s="886"/>
      <c r="E74" s="884"/>
      <c r="F74" s="885"/>
      <c r="G74" s="885"/>
      <c r="H74" s="885"/>
      <c r="I74" s="923"/>
      <c r="J74" s="923"/>
      <c r="K74" s="923"/>
      <c r="L74" s="923"/>
      <c r="M74" s="920"/>
      <c r="N74" s="920"/>
      <c r="O74" s="870" t="s">
        <v>3</v>
      </c>
      <c r="P74" s="871" t="s">
        <v>4</v>
      </c>
      <c r="Q74" s="872">
        <f>IF(P74="ASIGNADO",15,IF(P74="NO ASIGNADO",0,"0"))</f>
        <v>15</v>
      </c>
      <c r="R74" s="911">
        <f>SUM(Q74:Q80)</f>
        <v>100</v>
      </c>
      <c r="S74" s="912" t="s">
        <v>131</v>
      </c>
      <c r="T74" s="875">
        <f>IF(T77="DÉBIL",0,IF(T77="MODERADO",50,IF(T77="FUERTE",100,"")))</f>
        <v>100</v>
      </c>
      <c r="U74" s="876" t="str">
        <f>IF(AND(R77="FUERTE",S74="FUERTE (SIEMPRE SE EJECUTA)"),"NO","SÍ")</f>
        <v>NO</v>
      </c>
      <c r="V74" s="602"/>
      <c r="W74" s="885"/>
      <c r="X74" s="885"/>
      <c r="Y74" s="885"/>
      <c r="Z74" s="885"/>
      <c r="AA74" s="885"/>
      <c r="AB74" s="886"/>
      <c r="AC74" s="796"/>
      <c r="AD74" s="924"/>
      <c r="AE74" s="925"/>
      <c r="AF74" s="880"/>
      <c r="AG74" s="915"/>
      <c r="AH74" s="785"/>
      <c r="AI74" s="785"/>
      <c r="AJ74" s="785"/>
      <c r="AK74" s="916"/>
      <c r="AL74" s="795"/>
      <c r="AM74" s="917"/>
      <c r="AN74" s="883"/>
    </row>
    <row r="75" spans="1:40" ht="15.75" customHeight="1">
      <c r="A75" s="884"/>
      <c r="B75" s="885"/>
      <c r="C75" s="885"/>
      <c r="D75" s="886"/>
      <c r="E75" s="884"/>
      <c r="F75" s="885"/>
      <c r="G75" s="885"/>
      <c r="H75" s="885"/>
      <c r="I75" s="885"/>
      <c r="J75" s="885"/>
      <c r="K75" s="885"/>
      <c r="L75" s="885"/>
      <c r="M75" s="885"/>
      <c r="N75" s="885"/>
      <c r="O75" s="887" t="s">
        <v>9</v>
      </c>
      <c r="P75" s="888" t="s">
        <v>141</v>
      </c>
      <c r="Q75" s="889">
        <f>IF(P75="ADECUADO",15,IF(P75="INADECUADO",0,"0"))</f>
        <v>15</v>
      </c>
      <c r="R75" s="890"/>
      <c r="S75" s="885"/>
      <c r="T75" s="885"/>
      <c r="U75" s="885"/>
      <c r="V75" s="602"/>
      <c r="W75" s="885"/>
      <c r="X75" s="885"/>
      <c r="Y75" s="885"/>
      <c r="Z75" s="885"/>
      <c r="AA75" s="885"/>
      <c r="AB75" s="886"/>
      <c r="AC75" s="796"/>
      <c r="AD75" s="884"/>
      <c r="AE75" s="886"/>
      <c r="AF75" s="880"/>
      <c r="AG75" s="884"/>
      <c r="AH75" s="885"/>
      <c r="AI75" s="885"/>
      <c r="AJ75" s="885"/>
      <c r="AK75" s="886"/>
      <c r="AL75" s="795"/>
      <c r="AM75" s="884"/>
      <c r="AN75" s="886"/>
    </row>
    <row r="76" spans="1:40" ht="15.75" customHeight="1">
      <c r="A76" s="884"/>
      <c r="B76" s="885"/>
      <c r="C76" s="885"/>
      <c r="D76" s="886"/>
      <c r="E76" s="884"/>
      <c r="F76" s="885"/>
      <c r="G76" s="885"/>
      <c r="H76" s="885"/>
      <c r="I76" s="885"/>
      <c r="J76" s="885"/>
      <c r="K76" s="885"/>
      <c r="L76" s="885"/>
      <c r="M76" s="885"/>
      <c r="N76" s="885"/>
      <c r="O76" s="892" t="s">
        <v>16</v>
      </c>
      <c r="P76" s="888" t="s">
        <v>17</v>
      </c>
      <c r="Q76" s="889">
        <f>IF(P76="OPORTUNA",15,IF(P76="INOPORTUNA",0,"0"))</f>
        <v>15</v>
      </c>
      <c r="R76" s="918"/>
      <c r="S76" s="885"/>
      <c r="T76" s="891"/>
      <c r="U76" s="885"/>
      <c r="V76" s="602"/>
      <c r="W76" s="885"/>
      <c r="X76" s="885"/>
      <c r="Y76" s="885"/>
      <c r="Z76" s="885"/>
      <c r="AA76" s="885"/>
      <c r="AB76" s="886"/>
      <c r="AC76" s="796"/>
      <c r="AD76" s="884"/>
      <c r="AE76" s="899"/>
      <c r="AF76" s="880"/>
      <c r="AG76" s="884"/>
      <c r="AH76" s="885"/>
      <c r="AI76" s="885"/>
      <c r="AJ76" s="885"/>
      <c r="AK76" s="886"/>
      <c r="AL76" s="795"/>
      <c r="AM76" s="884"/>
      <c r="AN76" s="886"/>
    </row>
    <row r="77" spans="1:40" ht="15.75" customHeight="1">
      <c r="A77" s="884"/>
      <c r="B77" s="885"/>
      <c r="C77" s="885"/>
      <c r="D77" s="886"/>
      <c r="E77" s="884"/>
      <c r="F77" s="885"/>
      <c r="G77" s="885"/>
      <c r="H77" s="885"/>
      <c r="I77" s="885"/>
      <c r="J77" s="885"/>
      <c r="K77" s="885"/>
      <c r="L77" s="885"/>
      <c r="M77" s="885"/>
      <c r="N77" s="885"/>
      <c r="O77" s="887" t="s">
        <v>23</v>
      </c>
      <c r="P77" s="888" t="s">
        <v>24</v>
      </c>
      <c r="Q77" s="889">
        <f>IF(P77="PREVENIR",15,IF(P77="DETECTAR",10,IF(P77="NO ES UN CONTROL",0,"0")))</f>
        <v>15</v>
      </c>
      <c r="R77" s="894" t="str">
        <f>IF(R74&lt;86,"DÉBIL",IF(R74&lt;96,"MODERADO",IF(R74&lt;101,"FUERTE","")))</f>
        <v>FUERTE</v>
      </c>
      <c r="S77" s="885"/>
      <c r="T77" s="895" t="str">
        <f>IF(AND(R77="FUERTE",S74="FUERTE (SIEMPRE SE EJECUTA)"),"FUERTE",IF(OR(R77="DÉBIL",S74="DÉBIL (NO SE EJECUTA)"),"DÉBIL",IF(OR(R77="MODERADO",S74="MODERADO (ALGUNAS VECES)"),"MODERADO")))</f>
        <v>FUERTE</v>
      </c>
      <c r="U77" s="885"/>
      <c r="V77" s="602"/>
      <c r="W77" s="885"/>
      <c r="X77" s="885"/>
      <c r="Y77" s="885"/>
      <c r="Z77" s="885"/>
      <c r="AA77" s="885"/>
      <c r="AB77" s="886"/>
      <c r="AC77" s="796"/>
      <c r="AD77" s="884"/>
      <c r="AE77" s="897" t="s">
        <v>139</v>
      </c>
      <c r="AF77" s="898"/>
      <c r="AG77" s="884"/>
      <c r="AH77" s="885"/>
      <c r="AI77" s="885"/>
      <c r="AJ77" s="885"/>
      <c r="AK77" s="886"/>
      <c r="AL77" s="795"/>
      <c r="AM77" s="884"/>
      <c r="AN77" s="886"/>
    </row>
    <row r="78" spans="1:40" ht="15.75" customHeight="1">
      <c r="A78" s="884"/>
      <c r="B78" s="885"/>
      <c r="C78" s="885"/>
      <c r="D78" s="886"/>
      <c r="E78" s="884"/>
      <c r="F78" s="885"/>
      <c r="G78" s="885"/>
      <c r="H78" s="885"/>
      <c r="I78" s="885"/>
      <c r="J78" s="885"/>
      <c r="K78" s="885"/>
      <c r="L78" s="885"/>
      <c r="M78" s="885"/>
      <c r="N78" s="885"/>
      <c r="O78" s="887" t="s">
        <v>29</v>
      </c>
      <c r="P78" s="888" t="s">
        <v>30</v>
      </c>
      <c r="Q78" s="889">
        <f>IF(P78="CONFIABLE",15,IF(P78="NO CONFIABLE",0,"0"))</f>
        <v>15</v>
      </c>
      <c r="R78" s="890"/>
      <c r="S78" s="885"/>
      <c r="T78" s="885"/>
      <c r="U78" s="885"/>
      <c r="V78" s="602"/>
      <c r="W78" s="885"/>
      <c r="X78" s="885"/>
      <c r="Y78" s="885"/>
      <c r="Z78" s="885"/>
      <c r="AA78" s="885"/>
      <c r="AB78" s="886"/>
      <c r="AC78" s="796"/>
      <c r="AD78" s="884"/>
      <c r="AE78" s="899"/>
      <c r="AF78" s="898"/>
      <c r="AG78" s="884"/>
      <c r="AH78" s="885"/>
      <c r="AI78" s="885"/>
      <c r="AJ78" s="885"/>
      <c r="AK78" s="886"/>
      <c r="AL78" s="795"/>
      <c r="AM78" s="884"/>
      <c r="AN78" s="886"/>
    </row>
    <row r="79" spans="1:40" ht="15.75" customHeight="1">
      <c r="A79" s="884"/>
      <c r="B79" s="885"/>
      <c r="C79" s="885"/>
      <c r="D79" s="886"/>
      <c r="E79" s="884"/>
      <c r="F79" s="885"/>
      <c r="G79" s="885"/>
      <c r="H79" s="885"/>
      <c r="I79" s="885"/>
      <c r="J79" s="885"/>
      <c r="K79" s="885"/>
      <c r="L79" s="885"/>
      <c r="M79" s="885"/>
      <c r="N79" s="885"/>
      <c r="O79" s="887" t="s">
        <v>34</v>
      </c>
      <c r="P79" s="888" t="s">
        <v>35</v>
      </c>
      <c r="Q79" s="889">
        <f>IF(P79="SE INVESTIGAN Y SE RESUELVEN OPORTUNAMENTE",15,IF(P79="NO SE INVESTIGAN Y SE RESUELVEN OPORTUNAMENTE",0,"0"))</f>
        <v>15</v>
      </c>
      <c r="R79" s="890"/>
      <c r="S79" s="885"/>
      <c r="T79" s="885"/>
      <c r="U79" s="885"/>
      <c r="V79" s="602"/>
      <c r="W79" s="885"/>
      <c r="X79" s="885"/>
      <c r="Y79" s="885"/>
      <c r="Z79" s="885"/>
      <c r="AA79" s="885"/>
      <c r="AB79" s="886"/>
      <c r="AC79" s="796"/>
      <c r="AD79" s="884"/>
      <c r="AE79" s="919"/>
      <c r="AF79" s="880"/>
      <c r="AG79" s="884"/>
      <c r="AH79" s="885"/>
      <c r="AI79" s="885"/>
      <c r="AJ79" s="885"/>
      <c r="AK79" s="886"/>
      <c r="AL79" s="795"/>
      <c r="AM79" s="884"/>
      <c r="AN79" s="886"/>
    </row>
    <row r="80" spans="1:40" ht="15.75" customHeight="1" thickBot="1">
      <c r="A80" s="884"/>
      <c r="B80" s="885"/>
      <c r="C80" s="885"/>
      <c r="D80" s="886"/>
      <c r="E80" s="884"/>
      <c r="F80" s="885"/>
      <c r="G80" s="885"/>
      <c r="H80" s="885"/>
      <c r="I80" s="891"/>
      <c r="J80" s="891"/>
      <c r="K80" s="891"/>
      <c r="L80" s="891"/>
      <c r="M80" s="891"/>
      <c r="N80" s="891"/>
      <c r="O80" s="902" t="s">
        <v>38</v>
      </c>
      <c r="P80" s="903" t="s">
        <v>142</v>
      </c>
      <c r="Q80" s="904">
        <f>IF(P80="COMPLETA",10,IF(P80="INCOMPLETA",5,IF(P80="NO EXISTE",0,"0")))</f>
        <v>10</v>
      </c>
      <c r="R80" s="905"/>
      <c r="S80" s="900"/>
      <c r="T80" s="900"/>
      <c r="U80" s="900"/>
      <c r="V80" s="602"/>
      <c r="W80" s="885"/>
      <c r="X80" s="885"/>
      <c r="Y80" s="885"/>
      <c r="Z80" s="885"/>
      <c r="AA80" s="885"/>
      <c r="AB80" s="886"/>
      <c r="AC80" s="796"/>
      <c r="AD80" s="906"/>
      <c r="AE80" s="901"/>
      <c r="AF80" s="880"/>
      <c r="AG80" s="906"/>
      <c r="AH80" s="900"/>
      <c r="AI80" s="900"/>
      <c r="AJ80" s="900"/>
      <c r="AK80" s="901"/>
      <c r="AL80" s="795"/>
      <c r="AM80" s="906"/>
      <c r="AN80" s="899"/>
    </row>
    <row r="81" spans="1:40" ht="15.75" customHeight="1">
      <c r="A81" s="884"/>
      <c r="B81" s="885"/>
      <c r="C81" s="885"/>
      <c r="D81" s="886"/>
      <c r="E81" s="884"/>
      <c r="F81" s="885"/>
      <c r="G81" s="885"/>
      <c r="H81" s="885"/>
      <c r="I81" s="923"/>
      <c r="J81" s="920"/>
      <c r="K81" s="920"/>
      <c r="L81" s="920"/>
      <c r="M81" s="920"/>
      <c r="N81" s="920"/>
      <c r="O81" s="870" t="s">
        <v>3</v>
      </c>
      <c r="P81" s="871" t="s">
        <v>4</v>
      </c>
      <c r="Q81" s="872">
        <f>IF(P81="ASIGNADO",15,IF(P81="NO ASIGNADO",0,"0"))</f>
        <v>15</v>
      </c>
      <c r="R81" s="911">
        <f>SUM(Q81:Q87)</f>
        <v>100</v>
      </c>
      <c r="S81" s="912" t="s">
        <v>131</v>
      </c>
      <c r="T81" s="875">
        <f>IF(T84="DÉBIL",0,IF(T84="MODERADO",50,IF(T84="FUERTE",100,"")))</f>
        <v>100</v>
      </c>
      <c r="U81" s="876" t="str">
        <f>IF(AND(R84="FUERTE",S81="FUERTE (SIEMPRE SE EJECUTA)"),"NO","SÍ")</f>
        <v>NO</v>
      </c>
      <c r="V81" s="602"/>
      <c r="W81" s="885"/>
      <c r="X81" s="885"/>
      <c r="Y81" s="885"/>
      <c r="Z81" s="885"/>
      <c r="AA81" s="885"/>
      <c r="AB81" s="886"/>
      <c r="AC81" s="796"/>
      <c r="AD81" s="924"/>
      <c r="AE81" s="925"/>
      <c r="AF81" s="880"/>
      <c r="AG81" s="915"/>
      <c r="AH81" s="785"/>
      <c r="AI81" s="785"/>
      <c r="AJ81" s="785"/>
      <c r="AK81" s="916"/>
      <c r="AL81" s="795"/>
      <c r="AM81" s="917"/>
      <c r="AN81" s="883"/>
    </row>
    <row r="82" spans="1:40" ht="15.75" customHeight="1">
      <c r="A82" s="884"/>
      <c r="B82" s="885"/>
      <c r="C82" s="885"/>
      <c r="D82" s="886"/>
      <c r="E82" s="884"/>
      <c r="F82" s="885"/>
      <c r="G82" s="885"/>
      <c r="H82" s="885"/>
      <c r="I82" s="885"/>
      <c r="J82" s="885"/>
      <c r="K82" s="885"/>
      <c r="L82" s="885"/>
      <c r="M82" s="885"/>
      <c r="N82" s="885"/>
      <c r="O82" s="887" t="s">
        <v>9</v>
      </c>
      <c r="P82" s="888" t="s">
        <v>141</v>
      </c>
      <c r="Q82" s="889">
        <f>IF(P82="ADECUADO",15,IF(P82="INADECUADO",0,"0"))</f>
        <v>15</v>
      </c>
      <c r="R82" s="890"/>
      <c r="S82" s="885"/>
      <c r="T82" s="885"/>
      <c r="U82" s="885"/>
      <c r="V82" s="602"/>
      <c r="W82" s="885"/>
      <c r="X82" s="885"/>
      <c r="Y82" s="885"/>
      <c r="Z82" s="885"/>
      <c r="AA82" s="885"/>
      <c r="AB82" s="886"/>
      <c r="AC82" s="796"/>
      <c r="AD82" s="884"/>
      <c r="AE82" s="886"/>
      <c r="AF82" s="880"/>
      <c r="AG82" s="884"/>
      <c r="AH82" s="885"/>
      <c r="AI82" s="885"/>
      <c r="AJ82" s="885"/>
      <c r="AK82" s="886"/>
      <c r="AL82" s="795"/>
      <c r="AM82" s="884"/>
      <c r="AN82" s="886"/>
    </row>
    <row r="83" spans="1:40" ht="15.75" customHeight="1">
      <c r="A83" s="884"/>
      <c r="B83" s="885"/>
      <c r="C83" s="885"/>
      <c r="D83" s="886"/>
      <c r="E83" s="884"/>
      <c r="F83" s="885"/>
      <c r="G83" s="885"/>
      <c r="H83" s="885"/>
      <c r="I83" s="885"/>
      <c r="J83" s="885"/>
      <c r="K83" s="885"/>
      <c r="L83" s="885"/>
      <c r="M83" s="885"/>
      <c r="N83" s="885"/>
      <c r="O83" s="892" t="s">
        <v>16</v>
      </c>
      <c r="P83" s="888" t="s">
        <v>17</v>
      </c>
      <c r="Q83" s="889">
        <f>IF(P83="OPORTUNA",15,IF(P83="INOPORTUNA",0,"0"))</f>
        <v>15</v>
      </c>
      <c r="R83" s="918"/>
      <c r="S83" s="885"/>
      <c r="T83" s="891"/>
      <c r="U83" s="885"/>
      <c r="V83" s="602"/>
      <c r="W83" s="885"/>
      <c r="X83" s="885"/>
      <c r="Y83" s="885"/>
      <c r="Z83" s="885"/>
      <c r="AA83" s="885"/>
      <c r="AB83" s="886"/>
      <c r="AC83" s="796"/>
      <c r="AD83" s="884"/>
      <c r="AE83" s="899"/>
      <c r="AF83" s="880"/>
      <c r="AG83" s="884"/>
      <c r="AH83" s="885"/>
      <c r="AI83" s="885"/>
      <c r="AJ83" s="885"/>
      <c r="AK83" s="886"/>
      <c r="AL83" s="795"/>
      <c r="AM83" s="884"/>
      <c r="AN83" s="886"/>
    </row>
    <row r="84" spans="1:40" ht="15.75" customHeight="1">
      <c r="A84" s="884"/>
      <c r="B84" s="885"/>
      <c r="C84" s="885"/>
      <c r="D84" s="886"/>
      <c r="E84" s="884"/>
      <c r="F84" s="885"/>
      <c r="G84" s="885"/>
      <c r="H84" s="885"/>
      <c r="I84" s="885"/>
      <c r="J84" s="885"/>
      <c r="K84" s="885"/>
      <c r="L84" s="885"/>
      <c r="M84" s="885"/>
      <c r="N84" s="885"/>
      <c r="O84" s="887" t="s">
        <v>23</v>
      </c>
      <c r="P84" s="888" t="s">
        <v>24</v>
      </c>
      <c r="Q84" s="889">
        <f>IF(P84="PREVENIR",15,IF(P84="DETECTAR",10,IF(P84="NO ES UN CONTROL",0,"0")))</f>
        <v>15</v>
      </c>
      <c r="R84" s="894" t="str">
        <f>IF(R81&lt;86,"DÉBIL",IF(R81&lt;96,"MODERADO",IF(R81&lt;101,"FUERTE","")))</f>
        <v>FUERTE</v>
      </c>
      <c r="S84" s="885"/>
      <c r="T84" s="895" t="str">
        <f>IF(AND(R84="FUERTE",S81="FUERTE (SIEMPRE SE EJECUTA)"),"FUERTE",IF(OR(R84="DÉBIL",S81="DÉBIL (NO SE EJECUTA)"),"DÉBIL",IF(OR(R84="MODERADO",S81="MODERADO (ALGUNAS VECES)"),"MODERADO")))</f>
        <v>FUERTE</v>
      </c>
      <c r="U84" s="885"/>
      <c r="V84" s="602"/>
      <c r="W84" s="885"/>
      <c r="X84" s="885"/>
      <c r="Y84" s="885"/>
      <c r="Z84" s="885"/>
      <c r="AA84" s="885"/>
      <c r="AB84" s="886"/>
      <c r="AC84" s="796"/>
      <c r="AD84" s="884"/>
      <c r="AE84" s="897" t="s">
        <v>139</v>
      </c>
      <c r="AF84" s="898"/>
      <c r="AG84" s="884"/>
      <c r="AH84" s="885"/>
      <c r="AI84" s="885"/>
      <c r="AJ84" s="885"/>
      <c r="AK84" s="886"/>
      <c r="AL84" s="795"/>
      <c r="AM84" s="884"/>
      <c r="AN84" s="886"/>
    </row>
    <row r="85" spans="1:40" ht="15.75" customHeight="1">
      <c r="A85" s="884"/>
      <c r="B85" s="885"/>
      <c r="C85" s="885"/>
      <c r="D85" s="886"/>
      <c r="E85" s="884"/>
      <c r="F85" s="885"/>
      <c r="G85" s="885"/>
      <c r="H85" s="885"/>
      <c r="I85" s="885"/>
      <c r="J85" s="885"/>
      <c r="K85" s="885"/>
      <c r="L85" s="885"/>
      <c r="M85" s="885"/>
      <c r="N85" s="885"/>
      <c r="O85" s="887" t="s">
        <v>29</v>
      </c>
      <c r="P85" s="888" t="s">
        <v>30</v>
      </c>
      <c r="Q85" s="889">
        <f>IF(P85="CONFIABLE",15,IF(P85="NO CONFIABLE",0,"0"))</f>
        <v>15</v>
      </c>
      <c r="R85" s="890"/>
      <c r="S85" s="885"/>
      <c r="T85" s="885"/>
      <c r="U85" s="885"/>
      <c r="V85" s="602"/>
      <c r="W85" s="885"/>
      <c r="X85" s="885"/>
      <c r="Y85" s="885"/>
      <c r="Z85" s="885"/>
      <c r="AA85" s="885"/>
      <c r="AB85" s="886"/>
      <c r="AC85" s="796"/>
      <c r="AD85" s="884"/>
      <c r="AE85" s="899"/>
      <c r="AF85" s="898"/>
      <c r="AG85" s="884"/>
      <c r="AH85" s="885"/>
      <c r="AI85" s="885"/>
      <c r="AJ85" s="885"/>
      <c r="AK85" s="886"/>
      <c r="AL85" s="795"/>
      <c r="AM85" s="884"/>
      <c r="AN85" s="886"/>
    </row>
    <row r="86" spans="1:40" ht="15.75" customHeight="1">
      <c r="A86" s="884"/>
      <c r="B86" s="885"/>
      <c r="C86" s="885"/>
      <c r="D86" s="886"/>
      <c r="E86" s="884"/>
      <c r="F86" s="885"/>
      <c r="G86" s="885"/>
      <c r="H86" s="885"/>
      <c r="I86" s="885"/>
      <c r="J86" s="885"/>
      <c r="K86" s="885"/>
      <c r="L86" s="885"/>
      <c r="M86" s="885"/>
      <c r="N86" s="885"/>
      <c r="O86" s="887" t="s">
        <v>34</v>
      </c>
      <c r="P86" s="888" t="s">
        <v>35</v>
      </c>
      <c r="Q86" s="889">
        <f>IF(P86="SE INVESTIGAN Y SE RESUELVEN OPORTUNAMENTE",15,IF(P86="NO SE INVESTIGAN Y SE RESUELVEN OPORTUNAMENTE",0,"0"))</f>
        <v>15</v>
      </c>
      <c r="R86" s="890"/>
      <c r="S86" s="885"/>
      <c r="T86" s="885"/>
      <c r="U86" s="885"/>
      <c r="V86" s="602"/>
      <c r="W86" s="885"/>
      <c r="X86" s="885"/>
      <c r="Y86" s="885"/>
      <c r="Z86" s="885"/>
      <c r="AA86" s="885"/>
      <c r="AB86" s="886"/>
      <c r="AC86" s="796"/>
      <c r="AD86" s="884"/>
      <c r="AE86" s="919"/>
      <c r="AF86" s="880"/>
      <c r="AG86" s="884"/>
      <c r="AH86" s="885"/>
      <c r="AI86" s="885"/>
      <c r="AJ86" s="885"/>
      <c r="AK86" s="886"/>
      <c r="AL86" s="795"/>
      <c r="AM86" s="884"/>
      <c r="AN86" s="886"/>
    </row>
    <row r="87" spans="1:40" ht="15.75" customHeight="1" thickBot="1">
      <c r="A87" s="884"/>
      <c r="B87" s="900"/>
      <c r="C87" s="900"/>
      <c r="D87" s="901"/>
      <c r="E87" s="884"/>
      <c r="F87" s="885"/>
      <c r="G87" s="885"/>
      <c r="H87" s="885"/>
      <c r="I87" s="891"/>
      <c r="J87" s="891"/>
      <c r="K87" s="891"/>
      <c r="L87" s="891"/>
      <c r="M87" s="891"/>
      <c r="N87" s="891"/>
      <c r="O87" s="902" t="s">
        <v>38</v>
      </c>
      <c r="P87" s="903" t="s">
        <v>142</v>
      </c>
      <c r="Q87" s="904">
        <f>IF(P87="COMPLETA",10,IF(P87="INCOMPLETA",5,IF(P87="NO EXISTE",0,"0")))</f>
        <v>10</v>
      </c>
      <c r="R87" s="905"/>
      <c r="S87" s="900"/>
      <c r="T87" s="900"/>
      <c r="U87" s="900"/>
      <c r="V87" s="602"/>
      <c r="W87" s="885"/>
      <c r="X87" s="885"/>
      <c r="Y87" s="885"/>
      <c r="Z87" s="885"/>
      <c r="AA87" s="885"/>
      <c r="AB87" s="886"/>
      <c r="AC87" s="796"/>
      <c r="AD87" s="906"/>
      <c r="AE87" s="901"/>
      <c r="AF87" s="880"/>
      <c r="AG87" s="906"/>
      <c r="AH87" s="900"/>
      <c r="AI87" s="900"/>
      <c r="AJ87" s="900"/>
      <c r="AK87" s="901"/>
      <c r="AL87" s="795"/>
      <c r="AM87" s="906"/>
      <c r="AN87" s="899"/>
    </row>
    <row r="88" spans="1:40" ht="15.75" customHeight="1">
      <c r="A88" s="884"/>
      <c r="B88" s="921"/>
      <c r="C88" s="921"/>
      <c r="D88" s="922"/>
      <c r="E88" s="884"/>
      <c r="F88" s="885"/>
      <c r="G88" s="885"/>
      <c r="H88" s="885"/>
      <c r="I88" s="921"/>
      <c r="J88" s="920"/>
      <c r="K88" s="920"/>
      <c r="L88" s="926"/>
      <c r="M88" s="926"/>
      <c r="N88" s="920"/>
      <c r="O88" s="870" t="s">
        <v>3</v>
      </c>
      <c r="P88" s="871" t="s">
        <v>4</v>
      </c>
      <c r="Q88" s="872">
        <f>IF(P88="ASIGNADO",15,IF(P88="NO ASIGNADO",0,"0"))</f>
        <v>15</v>
      </c>
      <c r="R88" s="911">
        <f>SUM(Q88:Q94)</f>
        <v>100</v>
      </c>
      <c r="S88" s="912" t="s">
        <v>131</v>
      </c>
      <c r="T88" s="875">
        <f>IF(T91="DÉBIL",0,IF(T91="MODERADO",50,IF(T91="FUERTE",100,"")))</f>
        <v>100</v>
      </c>
      <c r="U88" s="876" t="str">
        <f>IF(AND(R91="FUERTE",S88="FUERTE (SIEMPRE SE EJECUTA)"),"NO","SÍ")</f>
        <v>NO</v>
      </c>
      <c r="V88" s="602"/>
      <c r="W88" s="885"/>
      <c r="X88" s="885"/>
      <c r="Y88" s="885"/>
      <c r="Z88" s="885"/>
      <c r="AA88" s="885"/>
      <c r="AB88" s="886"/>
      <c r="AC88" s="796"/>
      <c r="AD88" s="924"/>
      <c r="AE88" s="925"/>
      <c r="AF88" s="880"/>
      <c r="AG88" s="915"/>
      <c r="AH88" s="785"/>
      <c r="AI88" s="785"/>
      <c r="AJ88" s="785"/>
      <c r="AK88" s="916"/>
      <c r="AL88" s="795"/>
      <c r="AM88" s="927"/>
      <c r="AN88" s="883"/>
    </row>
    <row r="89" spans="1:40" ht="15.75" customHeight="1">
      <c r="A89" s="884"/>
      <c r="B89" s="885"/>
      <c r="C89" s="885"/>
      <c r="D89" s="886"/>
      <c r="E89" s="884"/>
      <c r="F89" s="885"/>
      <c r="G89" s="885"/>
      <c r="H89" s="885"/>
      <c r="I89" s="885"/>
      <c r="J89" s="885"/>
      <c r="K89" s="885"/>
      <c r="L89" s="928"/>
      <c r="M89" s="928"/>
      <c r="N89" s="885"/>
      <c r="O89" s="887" t="s">
        <v>9</v>
      </c>
      <c r="P89" s="888" t="s">
        <v>141</v>
      </c>
      <c r="Q89" s="889">
        <f>IF(P89="ADECUADO",15,IF(P89="INADECUADO",0,"0"))</f>
        <v>15</v>
      </c>
      <c r="R89" s="890"/>
      <c r="S89" s="885"/>
      <c r="T89" s="885"/>
      <c r="U89" s="885"/>
      <c r="V89" s="602"/>
      <c r="W89" s="885"/>
      <c r="X89" s="885"/>
      <c r="Y89" s="885"/>
      <c r="Z89" s="885"/>
      <c r="AA89" s="885"/>
      <c r="AB89" s="886"/>
      <c r="AC89" s="796"/>
      <c r="AD89" s="884"/>
      <c r="AE89" s="886"/>
      <c r="AF89" s="880"/>
      <c r="AG89" s="884"/>
      <c r="AH89" s="885"/>
      <c r="AI89" s="885"/>
      <c r="AJ89" s="885"/>
      <c r="AK89" s="886"/>
      <c r="AL89" s="795"/>
      <c r="AM89" s="929"/>
      <c r="AN89" s="886"/>
    </row>
    <row r="90" spans="1:40" ht="15.75" customHeight="1">
      <c r="A90" s="884"/>
      <c r="B90" s="885"/>
      <c r="C90" s="885"/>
      <c r="D90" s="886"/>
      <c r="E90" s="884"/>
      <c r="F90" s="885"/>
      <c r="G90" s="885"/>
      <c r="H90" s="885"/>
      <c r="I90" s="885"/>
      <c r="J90" s="885"/>
      <c r="K90" s="885"/>
      <c r="L90" s="928"/>
      <c r="M90" s="928"/>
      <c r="N90" s="885"/>
      <c r="O90" s="892" t="s">
        <v>16</v>
      </c>
      <c r="P90" s="888" t="s">
        <v>17</v>
      </c>
      <c r="Q90" s="889">
        <f>IF(P90="OPORTUNA",15,IF(P90="INOPORTUNA",0,"0"))</f>
        <v>15</v>
      </c>
      <c r="R90" s="918"/>
      <c r="S90" s="885"/>
      <c r="T90" s="891"/>
      <c r="U90" s="885"/>
      <c r="V90" s="602"/>
      <c r="W90" s="885"/>
      <c r="X90" s="885"/>
      <c r="Y90" s="885"/>
      <c r="Z90" s="885"/>
      <c r="AA90" s="885"/>
      <c r="AB90" s="886"/>
      <c r="AC90" s="796"/>
      <c r="AD90" s="884"/>
      <c r="AE90" s="899"/>
      <c r="AF90" s="880"/>
      <c r="AG90" s="884"/>
      <c r="AH90" s="885"/>
      <c r="AI90" s="885"/>
      <c r="AJ90" s="885"/>
      <c r="AK90" s="886"/>
      <c r="AL90" s="795"/>
      <c r="AM90" s="929"/>
      <c r="AN90" s="886"/>
    </row>
    <row r="91" spans="1:40" ht="15.75" customHeight="1">
      <c r="A91" s="884"/>
      <c r="B91" s="885"/>
      <c r="C91" s="885"/>
      <c r="D91" s="886"/>
      <c r="E91" s="884"/>
      <c r="F91" s="885"/>
      <c r="G91" s="885"/>
      <c r="H91" s="885"/>
      <c r="I91" s="885"/>
      <c r="J91" s="885"/>
      <c r="K91" s="885"/>
      <c r="L91" s="928"/>
      <c r="M91" s="928"/>
      <c r="N91" s="885"/>
      <c r="O91" s="887" t="s">
        <v>23</v>
      </c>
      <c r="P91" s="888" t="s">
        <v>24</v>
      </c>
      <c r="Q91" s="889">
        <f>IF(P91="PREVENIR",15,IF(P91="DETECTAR",10,IF(P91="NO ES UN CONTROL",0,"0")))</f>
        <v>15</v>
      </c>
      <c r="R91" s="894" t="str">
        <f>IF(R88&lt;86,"DÉBIL",IF(R88&lt;96,"MODERADO",IF(R88&lt;101,"FUERTE","")))</f>
        <v>FUERTE</v>
      </c>
      <c r="S91" s="885"/>
      <c r="T91" s="895" t="str">
        <f>IF(AND(R91="FUERTE",S88="FUERTE (SIEMPRE SE EJECUTA)"),"FUERTE",IF(OR(R91="DÉBIL",S88="DÉBIL (NO SE EJECUTA)"),"DÉBIL",IF(OR(R91="MODERADO",S88="MODERADO (ALGUNAS VECES)"),"MODERADO")))</f>
        <v>FUERTE</v>
      </c>
      <c r="U91" s="885"/>
      <c r="V91" s="602"/>
      <c r="W91" s="885"/>
      <c r="X91" s="885"/>
      <c r="Y91" s="885"/>
      <c r="Z91" s="885"/>
      <c r="AA91" s="885"/>
      <c r="AB91" s="886"/>
      <c r="AC91" s="796"/>
      <c r="AD91" s="884"/>
      <c r="AE91" s="897" t="s">
        <v>139</v>
      </c>
      <c r="AF91" s="898"/>
      <c r="AG91" s="884"/>
      <c r="AH91" s="885"/>
      <c r="AI91" s="885"/>
      <c r="AJ91" s="885"/>
      <c r="AK91" s="886"/>
      <c r="AL91" s="795"/>
      <c r="AM91" s="929"/>
      <c r="AN91" s="886"/>
    </row>
    <row r="92" spans="1:40" ht="15.75" customHeight="1">
      <c r="A92" s="884"/>
      <c r="B92" s="885"/>
      <c r="C92" s="885"/>
      <c r="D92" s="886"/>
      <c r="E92" s="884"/>
      <c r="F92" s="885"/>
      <c r="G92" s="885"/>
      <c r="H92" s="885"/>
      <c r="I92" s="885"/>
      <c r="J92" s="885"/>
      <c r="K92" s="885"/>
      <c r="L92" s="928"/>
      <c r="M92" s="928"/>
      <c r="N92" s="885"/>
      <c r="O92" s="887" t="s">
        <v>29</v>
      </c>
      <c r="P92" s="888" t="s">
        <v>30</v>
      </c>
      <c r="Q92" s="889">
        <f>IF(P92="CONFIABLE",15,IF(P92="NO CONFIABLE",0,"0"))</f>
        <v>15</v>
      </c>
      <c r="R92" s="890"/>
      <c r="S92" s="885"/>
      <c r="T92" s="885"/>
      <c r="U92" s="885"/>
      <c r="V92" s="602"/>
      <c r="W92" s="885"/>
      <c r="X92" s="885"/>
      <c r="Y92" s="885"/>
      <c r="Z92" s="885"/>
      <c r="AA92" s="885"/>
      <c r="AB92" s="886"/>
      <c r="AC92" s="796"/>
      <c r="AD92" s="884"/>
      <c r="AE92" s="899"/>
      <c r="AF92" s="898"/>
      <c r="AG92" s="884"/>
      <c r="AH92" s="885"/>
      <c r="AI92" s="885"/>
      <c r="AJ92" s="885"/>
      <c r="AK92" s="886"/>
      <c r="AL92" s="795"/>
      <c r="AM92" s="929"/>
      <c r="AN92" s="886"/>
    </row>
    <row r="93" spans="1:40" ht="15.75" customHeight="1">
      <c r="A93" s="884"/>
      <c r="B93" s="885"/>
      <c r="C93" s="885"/>
      <c r="D93" s="886"/>
      <c r="E93" s="884"/>
      <c r="F93" s="885"/>
      <c r="G93" s="885"/>
      <c r="H93" s="885"/>
      <c r="I93" s="885"/>
      <c r="J93" s="885"/>
      <c r="K93" s="885"/>
      <c r="L93" s="928"/>
      <c r="M93" s="928"/>
      <c r="N93" s="885"/>
      <c r="O93" s="887" t="s">
        <v>34</v>
      </c>
      <c r="P93" s="888" t="s">
        <v>35</v>
      </c>
      <c r="Q93" s="889">
        <f>IF(P93="SE INVESTIGAN Y SE RESUELVEN OPORTUNAMENTE",15,IF(P93="NO SE INVESTIGAN Y SE RESUELVEN OPORTUNAMENTE",0,"0"))</f>
        <v>15</v>
      </c>
      <c r="R93" s="890"/>
      <c r="S93" s="885"/>
      <c r="T93" s="885"/>
      <c r="U93" s="885"/>
      <c r="V93" s="602"/>
      <c r="W93" s="885"/>
      <c r="X93" s="885"/>
      <c r="Y93" s="885"/>
      <c r="Z93" s="885"/>
      <c r="AA93" s="885"/>
      <c r="AB93" s="886"/>
      <c r="AC93" s="796"/>
      <c r="AD93" s="884"/>
      <c r="AE93" s="919"/>
      <c r="AF93" s="880"/>
      <c r="AG93" s="884"/>
      <c r="AH93" s="885"/>
      <c r="AI93" s="885"/>
      <c r="AJ93" s="885"/>
      <c r="AK93" s="886"/>
      <c r="AL93" s="795"/>
      <c r="AM93" s="929"/>
      <c r="AN93" s="886"/>
    </row>
    <row r="94" spans="1:40" ht="15.75" customHeight="1" thickBot="1">
      <c r="A94" s="884"/>
      <c r="B94" s="900"/>
      <c r="C94" s="900"/>
      <c r="D94" s="901"/>
      <c r="E94" s="884"/>
      <c r="F94" s="885"/>
      <c r="G94" s="885"/>
      <c r="H94" s="885"/>
      <c r="I94" s="891"/>
      <c r="J94" s="891"/>
      <c r="K94" s="891"/>
      <c r="L94" s="930"/>
      <c r="M94" s="930"/>
      <c r="N94" s="891"/>
      <c r="O94" s="902" t="s">
        <v>38</v>
      </c>
      <c r="P94" s="903" t="s">
        <v>39</v>
      </c>
      <c r="Q94" s="904">
        <f>IF(P94="COMPLETA",10,IF(P94="INCOMPLETA",5,IF(P94="NO EXISTE",0,"0")))</f>
        <v>10</v>
      </c>
      <c r="R94" s="905"/>
      <c r="S94" s="900"/>
      <c r="T94" s="900"/>
      <c r="U94" s="900"/>
      <c r="V94" s="602"/>
      <c r="W94" s="885"/>
      <c r="X94" s="885"/>
      <c r="Y94" s="885"/>
      <c r="Z94" s="885"/>
      <c r="AA94" s="885"/>
      <c r="AB94" s="886"/>
      <c r="AC94" s="796"/>
      <c r="AD94" s="906"/>
      <c r="AE94" s="901"/>
      <c r="AF94" s="880"/>
      <c r="AG94" s="906"/>
      <c r="AH94" s="900"/>
      <c r="AI94" s="900"/>
      <c r="AJ94" s="900"/>
      <c r="AK94" s="901"/>
      <c r="AL94" s="795"/>
      <c r="AM94" s="931"/>
      <c r="AN94" s="899"/>
    </row>
    <row r="95" spans="1:40" ht="15.75" customHeight="1">
      <c r="A95" s="884"/>
      <c r="B95" s="921"/>
      <c r="C95" s="921"/>
      <c r="D95" s="922"/>
      <c r="E95" s="884"/>
      <c r="F95" s="885"/>
      <c r="G95" s="885"/>
      <c r="H95" s="885"/>
      <c r="I95" s="921"/>
      <c r="J95" s="920"/>
      <c r="K95" s="920"/>
      <c r="L95" s="920"/>
      <c r="M95" s="920"/>
      <c r="N95" s="920"/>
      <c r="O95" s="870" t="s">
        <v>3</v>
      </c>
      <c r="P95" s="871" t="s">
        <v>4</v>
      </c>
      <c r="Q95" s="872">
        <f>IF(P95="ASIGNADO",15,IF(P95="NO ASIGNADO",0,"0"))</f>
        <v>15</v>
      </c>
      <c r="R95" s="911">
        <f>SUM(Q95:Q101)</f>
        <v>100</v>
      </c>
      <c r="S95" s="912" t="s">
        <v>131</v>
      </c>
      <c r="T95" s="875">
        <f>IF(T98="DÉBIL",0,IF(T98="MODERADO",50,IF(T98="FUERTE",100,"")))</f>
        <v>100</v>
      </c>
      <c r="U95" s="876" t="str">
        <f>IF(AND(R98="FUERTE",S95="FUERTE (SIEMPRE SE EJECUTA)"),"NO","SÍ")</f>
        <v>NO</v>
      </c>
      <c r="V95" s="602"/>
      <c r="W95" s="885"/>
      <c r="X95" s="885"/>
      <c r="Y95" s="885"/>
      <c r="Z95" s="885"/>
      <c r="AA95" s="885"/>
      <c r="AB95" s="886"/>
      <c r="AC95" s="796"/>
      <c r="AD95" s="924"/>
      <c r="AE95" s="925"/>
      <c r="AF95" s="880"/>
      <c r="AG95" s="915"/>
      <c r="AH95" s="785"/>
      <c r="AI95" s="785"/>
      <c r="AJ95" s="785"/>
      <c r="AK95" s="916"/>
      <c r="AL95" s="795"/>
      <c r="AM95" s="917"/>
      <c r="AN95" s="883"/>
    </row>
    <row r="96" spans="1:40" ht="15.75" customHeight="1">
      <c r="A96" s="884"/>
      <c r="B96" s="885"/>
      <c r="C96" s="885"/>
      <c r="D96" s="886"/>
      <c r="E96" s="884"/>
      <c r="F96" s="885"/>
      <c r="G96" s="885"/>
      <c r="H96" s="885"/>
      <c r="I96" s="885"/>
      <c r="J96" s="885"/>
      <c r="K96" s="885"/>
      <c r="L96" s="885"/>
      <c r="M96" s="885"/>
      <c r="N96" s="885"/>
      <c r="O96" s="887" t="s">
        <v>9</v>
      </c>
      <c r="P96" s="888" t="s">
        <v>10</v>
      </c>
      <c r="Q96" s="889">
        <f>IF(P96="ADECUADO",15,IF(P96="INADECUADO",0,"0"))</f>
        <v>15</v>
      </c>
      <c r="R96" s="890"/>
      <c r="S96" s="885"/>
      <c r="T96" s="885"/>
      <c r="U96" s="885"/>
      <c r="V96" s="602"/>
      <c r="W96" s="885"/>
      <c r="X96" s="885"/>
      <c r="Y96" s="885"/>
      <c r="Z96" s="885"/>
      <c r="AA96" s="885"/>
      <c r="AB96" s="886"/>
      <c r="AC96" s="796"/>
      <c r="AD96" s="884"/>
      <c r="AE96" s="886"/>
      <c r="AF96" s="880"/>
      <c r="AG96" s="884"/>
      <c r="AH96" s="885"/>
      <c r="AI96" s="885"/>
      <c r="AJ96" s="885"/>
      <c r="AK96" s="886"/>
      <c r="AL96" s="795"/>
      <c r="AM96" s="884"/>
      <c r="AN96" s="886"/>
    </row>
    <row r="97" spans="1:40" ht="15.75" customHeight="1">
      <c r="A97" s="884"/>
      <c r="B97" s="885"/>
      <c r="C97" s="885"/>
      <c r="D97" s="886"/>
      <c r="E97" s="884"/>
      <c r="F97" s="885"/>
      <c r="G97" s="885"/>
      <c r="H97" s="885"/>
      <c r="I97" s="885"/>
      <c r="J97" s="885"/>
      <c r="K97" s="885"/>
      <c r="L97" s="885"/>
      <c r="M97" s="885"/>
      <c r="N97" s="885"/>
      <c r="O97" s="892" t="s">
        <v>16</v>
      </c>
      <c r="P97" s="888" t="s">
        <v>17</v>
      </c>
      <c r="Q97" s="889">
        <f>IF(P97="OPORTUNA",15,IF(P97="INOPORTUNA",0,"0"))</f>
        <v>15</v>
      </c>
      <c r="R97" s="918"/>
      <c r="S97" s="885"/>
      <c r="T97" s="891"/>
      <c r="U97" s="885"/>
      <c r="V97" s="602"/>
      <c r="W97" s="885"/>
      <c r="X97" s="885"/>
      <c r="Y97" s="885"/>
      <c r="Z97" s="885"/>
      <c r="AA97" s="885"/>
      <c r="AB97" s="886"/>
      <c r="AC97" s="796"/>
      <c r="AD97" s="884"/>
      <c r="AE97" s="899"/>
      <c r="AF97" s="880"/>
      <c r="AG97" s="884"/>
      <c r="AH97" s="885"/>
      <c r="AI97" s="885"/>
      <c r="AJ97" s="885"/>
      <c r="AK97" s="886"/>
      <c r="AL97" s="795"/>
      <c r="AM97" s="884"/>
      <c r="AN97" s="886"/>
    </row>
    <row r="98" spans="1:40" ht="15.75" customHeight="1">
      <c r="A98" s="884"/>
      <c r="B98" s="885"/>
      <c r="C98" s="885"/>
      <c r="D98" s="886"/>
      <c r="E98" s="884"/>
      <c r="F98" s="885"/>
      <c r="G98" s="885"/>
      <c r="H98" s="885"/>
      <c r="I98" s="885"/>
      <c r="J98" s="885"/>
      <c r="K98" s="885"/>
      <c r="L98" s="885"/>
      <c r="M98" s="885"/>
      <c r="N98" s="885"/>
      <c r="O98" s="887" t="s">
        <v>23</v>
      </c>
      <c r="P98" s="888" t="s">
        <v>24</v>
      </c>
      <c r="Q98" s="889">
        <f>IF(P98="PREVENIR",15,IF(P98="DETECTAR",10,IF(P98="NO ES UN CONTROL",0,"0")))</f>
        <v>15</v>
      </c>
      <c r="R98" s="894" t="str">
        <f>IF(R95&lt;86,"DÉBIL",IF(R95&lt;96,"MODERADO",IF(R95&lt;101,"FUERTE","")))</f>
        <v>FUERTE</v>
      </c>
      <c r="S98" s="885"/>
      <c r="T98" s="895" t="str">
        <f>IF(AND(R98="FUERTE",S95="FUERTE (SIEMPRE SE EJECUTA)"),"FUERTE",IF(OR(R98="DÉBIL",S95="DÉBIL (NO SE EJECUTA)"),"DÉBIL",IF(OR(R98="MODERADO",S95="MODERADO (ALGUNAS VECES)"),"MODERADO")))</f>
        <v>FUERTE</v>
      </c>
      <c r="U98" s="885"/>
      <c r="V98" s="602"/>
      <c r="W98" s="885"/>
      <c r="X98" s="885"/>
      <c r="Y98" s="885"/>
      <c r="Z98" s="885"/>
      <c r="AA98" s="885"/>
      <c r="AB98" s="886"/>
      <c r="AC98" s="796"/>
      <c r="AD98" s="884"/>
      <c r="AE98" s="897" t="s">
        <v>139</v>
      </c>
      <c r="AF98" s="898"/>
      <c r="AG98" s="884"/>
      <c r="AH98" s="885"/>
      <c r="AI98" s="885"/>
      <c r="AJ98" s="885"/>
      <c r="AK98" s="886"/>
      <c r="AL98" s="795"/>
      <c r="AM98" s="884"/>
      <c r="AN98" s="886"/>
    </row>
    <row r="99" spans="1:40" ht="15.75" customHeight="1">
      <c r="A99" s="884"/>
      <c r="B99" s="885"/>
      <c r="C99" s="885"/>
      <c r="D99" s="886"/>
      <c r="E99" s="884"/>
      <c r="F99" s="885"/>
      <c r="G99" s="885"/>
      <c r="H99" s="885"/>
      <c r="I99" s="885"/>
      <c r="J99" s="885"/>
      <c r="K99" s="885"/>
      <c r="L99" s="885"/>
      <c r="M99" s="885"/>
      <c r="N99" s="885"/>
      <c r="O99" s="887" t="s">
        <v>29</v>
      </c>
      <c r="P99" s="888" t="s">
        <v>30</v>
      </c>
      <c r="Q99" s="889">
        <f>IF(P99="CONFIABLE",15,IF(P99="NO CONFIABLE",0,"0"))</f>
        <v>15</v>
      </c>
      <c r="R99" s="890"/>
      <c r="S99" s="885"/>
      <c r="T99" s="885"/>
      <c r="U99" s="885"/>
      <c r="V99" s="602"/>
      <c r="W99" s="885"/>
      <c r="X99" s="885"/>
      <c r="Y99" s="885"/>
      <c r="Z99" s="885"/>
      <c r="AA99" s="885"/>
      <c r="AB99" s="886"/>
      <c r="AC99" s="796"/>
      <c r="AD99" s="884"/>
      <c r="AE99" s="899"/>
      <c r="AF99" s="898"/>
      <c r="AG99" s="884"/>
      <c r="AH99" s="885"/>
      <c r="AI99" s="885"/>
      <c r="AJ99" s="885"/>
      <c r="AK99" s="886"/>
      <c r="AL99" s="795"/>
      <c r="AM99" s="884"/>
      <c r="AN99" s="886"/>
    </row>
    <row r="100" spans="1:40" ht="15.75" customHeight="1">
      <c r="A100" s="884"/>
      <c r="B100" s="885"/>
      <c r="C100" s="885"/>
      <c r="D100" s="886"/>
      <c r="E100" s="884"/>
      <c r="F100" s="885"/>
      <c r="G100" s="885"/>
      <c r="H100" s="885"/>
      <c r="I100" s="885"/>
      <c r="J100" s="885"/>
      <c r="K100" s="885"/>
      <c r="L100" s="885"/>
      <c r="M100" s="885"/>
      <c r="N100" s="885"/>
      <c r="O100" s="887" t="s">
        <v>34</v>
      </c>
      <c r="P100" s="888" t="s">
        <v>35</v>
      </c>
      <c r="Q100" s="889">
        <f>IF(P100="SE INVESTIGAN Y SE RESUELVEN OPORTUNAMENTE",15,IF(P100="NO SE INVESTIGAN Y SE RESUELVEN OPORTUNAMENTE",0,"0"))</f>
        <v>15</v>
      </c>
      <c r="R100" s="890"/>
      <c r="S100" s="885"/>
      <c r="T100" s="885"/>
      <c r="U100" s="885"/>
      <c r="V100" s="602"/>
      <c r="W100" s="885"/>
      <c r="X100" s="885"/>
      <c r="Y100" s="885"/>
      <c r="Z100" s="885"/>
      <c r="AA100" s="885"/>
      <c r="AB100" s="886"/>
      <c r="AC100" s="796"/>
      <c r="AD100" s="884"/>
      <c r="AE100" s="919"/>
      <c r="AF100" s="880"/>
      <c r="AG100" s="884"/>
      <c r="AH100" s="885"/>
      <c r="AI100" s="885"/>
      <c r="AJ100" s="885"/>
      <c r="AK100" s="886"/>
      <c r="AL100" s="795"/>
      <c r="AM100" s="884"/>
      <c r="AN100" s="886"/>
    </row>
    <row r="101" spans="1:40" ht="15.75" customHeight="1" thickBot="1">
      <c r="A101" s="906"/>
      <c r="B101" s="900"/>
      <c r="C101" s="900"/>
      <c r="D101" s="901"/>
      <c r="E101" s="906"/>
      <c r="F101" s="900"/>
      <c r="G101" s="900"/>
      <c r="H101" s="900"/>
      <c r="I101" s="891"/>
      <c r="J101" s="891"/>
      <c r="K101" s="891"/>
      <c r="L101" s="891"/>
      <c r="M101" s="891"/>
      <c r="N101" s="891"/>
      <c r="O101" s="902" t="s">
        <v>38</v>
      </c>
      <c r="P101" s="903" t="s">
        <v>39</v>
      </c>
      <c r="Q101" s="904">
        <f>IF(P101="COMPLETA",10,IF(P101="INCOMPLETA",5,IF(P101="NO EXISTE",0,"0")))</f>
        <v>10</v>
      </c>
      <c r="R101" s="905"/>
      <c r="S101" s="900"/>
      <c r="T101" s="900"/>
      <c r="U101" s="900"/>
      <c r="V101" s="622"/>
      <c r="W101" s="900"/>
      <c r="X101" s="900"/>
      <c r="Y101" s="900"/>
      <c r="Z101" s="900"/>
      <c r="AA101" s="900"/>
      <c r="AB101" s="901"/>
      <c r="AC101" s="798"/>
      <c r="AD101" s="906"/>
      <c r="AE101" s="901"/>
      <c r="AF101" s="880"/>
      <c r="AG101" s="906"/>
      <c r="AH101" s="900"/>
      <c r="AI101" s="900"/>
      <c r="AJ101" s="900"/>
      <c r="AK101" s="901"/>
      <c r="AL101" s="795"/>
      <c r="AM101" s="906"/>
      <c r="AN101" s="899"/>
    </row>
    <row r="102" spans="1:40" ht="15.75" customHeight="1"/>
    <row r="103" spans="1:40" ht="15.75" customHeight="1"/>
    <row r="104" spans="1:40" ht="15.75" customHeight="1"/>
    <row r="105" spans="1:40" ht="15.75" customHeight="1"/>
    <row r="106" spans="1:40" ht="15.75" customHeight="1"/>
    <row r="107" spans="1:40" ht="15.75" customHeight="1"/>
    <row r="108" spans="1:40" ht="15.75" customHeight="1"/>
    <row r="109" spans="1:40" ht="15.75" customHeight="1"/>
    <row r="110" spans="1:40" ht="15.75" customHeight="1"/>
    <row r="111" spans="1:40" ht="15.75" customHeight="1"/>
    <row r="112" spans="1:40"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372">
    <mergeCell ref="AK95:AK101"/>
    <mergeCell ref="AM95:AM101"/>
    <mergeCell ref="AN95:AN101"/>
    <mergeCell ref="R98:R101"/>
    <mergeCell ref="T98:T101"/>
    <mergeCell ref="AE98:AE99"/>
    <mergeCell ref="AE100:AE101"/>
    <mergeCell ref="AD95:AD101"/>
    <mergeCell ref="AE95:AE97"/>
    <mergeCell ref="AG95:AG101"/>
    <mergeCell ref="AH95:AH101"/>
    <mergeCell ref="AI95:AI101"/>
    <mergeCell ref="AJ95:AJ101"/>
    <mergeCell ref="M95:M101"/>
    <mergeCell ref="N95:N101"/>
    <mergeCell ref="R95:R97"/>
    <mergeCell ref="S95:S101"/>
    <mergeCell ref="T95:T97"/>
    <mergeCell ref="U95:U101"/>
    <mergeCell ref="C95:C101"/>
    <mergeCell ref="D95:D101"/>
    <mergeCell ref="I95:I101"/>
    <mergeCell ref="J95:J101"/>
    <mergeCell ref="K95:K101"/>
    <mergeCell ref="L95:L101"/>
    <mergeCell ref="AI88:AI94"/>
    <mergeCell ref="AJ88:AJ94"/>
    <mergeCell ref="AK88:AK94"/>
    <mergeCell ref="AN88:AN94"/>
    <mergeCell ref="R91:R94"/>
    <mergeCell ref="T91:T94"/>
    <mergeCell ref="AE91:AE92"/>
    <mergeCell ref="AE93:AE94"/>
    <mergeCell ref="T88:T90"/>
    <mergeCell ref="U88:U94"/>
    <mergeCell ref="AD88:AD94"/>
    <mergeCell ref="AE88:AE90"/>
    <mergeCell ref="AG88:AG94"/>
    <mergeCell ref="AH88:AH94"/>
    <mergeCell ref="I88:I94"/>
    <mergeCell ref="J88:J94"/>
    <mergeCell ref="K88:K94"/>
    <mergeCell ref="N88:N94"/>
    <mergeCell ref="R88:R90"/>
    <mergeCell ref="S88:S94"/>
    <mergeCell ref="AM81:AM87"/>
    <mergeCell ref="AN81:AN87"/>
    <mergeCell ref="R84:R87"/>
    <mergeCell ref="T84:T87"/>
    <mergeCell ref="AE84:AE85"/>
    <mergeCell ref="AE86:AE87"/>
    <mergeCell ref="AE81:AE83"/>
    <mergeCell ref="AG81:AG87"/>
    <mergeCell ref="AH81:AH87"/>
    <mergeCell ref="AI81:AI87"/>
    <mergeCell ref="AJ81:AJ87"/>
    <mergeCell ref="AK81:AK87"/>
    <mergeCell ref="N81:N87"/>
    <mergeCell ref="R81:R83"/>
    <mergeCell ref="S81:S87"/>
    <mergeCell ref="T81:T83"/>
    <mergeCell ref="U81:U87"/>
    <mergeCell ref="AD81:AD87"/>
    <mergeCell ref="AN74:AN80"/>
    <mergeCell ref="R77:R80"/>
    <mergeCell ref="T77:T80"/>
    <mergeCell ref="AE77:AE78"/>
    <mergeCell ref="AE79:AE80"/>
    <mergeCell ref="I81:I87"/>
    <mergeCell ref="J81:J87"/>
    <mergeCell ref="K81:K87"/>
    <mergeCell ref="L81:L87"/>
    <mergeCell ref="M81:M87"/>
    <mergeCell ref="AG74:AG80"/>
    <mergeCell ref="AH74:AH80"/>
    <mergeCell ref="AI74:AI80"/>
    <mergeCell ref="AJ74:AJ80"/>
    <mergeCell ref="AK74:AK80"/>
    <mergeCell ref="AM74:AM80"/>
    <mergeCell ref="R74:R76"/>
    <mergeCell ref="S74:S80"/>
    <mergeCell ref="T74:T76"/>
    <mergeCell ref="U74:U80"/>
    <mergeCell ref="AD74:AD80"/>
    <mergeCell ref="AE74:AE76"/>
    <mergeCell ref="I74:I80"/>
    <mergeCell ref="J74:J80"/>
    <mergeCell ref="K74:K80"/>
    <mergeCell ref="L74:L80"/>
    <mergeCell ref="M74:M80"/>
    <mergeCell ref="N74:N80"/>
    <mergeCell ref="AI67:AI73"/>
    <mergeCell ref="AJ67:AJ73"/>
    <mergeCell ref="AK67:AK73"/>
    <mergeCell ref="AM67:AM73"/>
    <mergeCell ref="AN67:AN73"/>
    <mergeCell ref="R70:R73"/>
    <mergeCell ref="T70:T73"/>
    <mergeCell ref="AE70:AE71"/>
    <mergeCell ref="AE72:AE73"/>
    <mergeCell ref="M67:M73"/>
    <mergeCell ref="N67:N73"/>
    <mergeCell ref="R67:R69"/>
    <mergeCell ref="S67:S73"/>
    <mergeCell ref="T67:T69"/>
    <mergeCell ref="U67:U73"/>
    <mergeCell ref="AI60:AI66"/>
    <mergeCell ref="AJ60:AJ66"/>
    <mergeCell ref="AK60:AK66"/>
    <mergeCell ref="AM60:AM66"/>
    <mergeCell ref="AN60:AN66"/>
    <mergeCell ref="R63:R66"/>
    <mergeCell ref="T63:T66"/>
    <mergeCell ref="W63:W101"/>
    <mergeCell ref="AE63:AE64"/>
    <mergeCell ref="AE65:AE66"/>
    <mergeCell ref="AB60:AB101"/>
    <mergeCell ref="AC60:AC101"/>
    <mergeCell ref="AD60:AD66"/>
    <mergeCell ref="AE60:AE62"/>
    <mergeCell ref="AG60:AG66"/>
    <mergeCell ref="AH60:AH66"/>
    <mergeCell ref="AD67:AD73"/>
    <mergeCell ref="AE67:AE69"/>
    <mergeCell ref="AG67:AG73"/>
    <mergeCell ref="AH67:AH73"/>
    <mergeCell ref="V60:V101"/>
    <mergeCell ref="W60:W61"/>
    <mergeCell ref="X60:X101"/>
    <mergeCell ref="Y60:Y101"/>
    <mergeCell ref="Z60:Z101"/>
    <mergeCell ref="AA60:AA101"/>
    <mergeCell ref="M60:M66"/>
    <mergeCell ref="N60:N66"/>
    <mergeCell ref="R60:R62"/>
    <mergeCell ref="S60:S66"/>
    <mergeCell ref="T60:T62"/>
    <mergeCell ref="U60:U66"/>
    <mergeCell ref="G60:G101"/>
    <mergeCell ref="H60:H101"/>
    <mergeCell ref="I60:I66"/>
    <mergeCell ref="J60:J66"/>
    <mergeCell ref="K60:K66"/>
    <mergeCell ref="L60:L66"/>
    <mergeCell ref="I67:I73"/>
    <mergeCell ref="J67:J73"/>
    <mergeCell ref="K67:K73"/>
    <mergeCell ref="L67:L73"/>
    <mergeCell ref="A60:A101"/>
    <mergeCell ref="B60:B87"/>
    <mergeCell ref="C60:C87"/>
    <mergeCell ref="D60:D87"/>
    <mergeCell ref="E60:E101"/>
    <mergeCell ref="F60:F101"/>
    <mergeCell ref="B88:B94"/>
    <mergeCell ref="C88:C94"/>
    <mergeCell ref="D88:D94"/>
    <mergeCell ref="B95:B101"/>
    <mergeCell ref="AJ53:AJ59"/>
    <mergeCell ref="AK53:AK59"/>
    <mergeCell ref="AM53:AM59"/>
    <mergeCell ref="AN53:AN59"/>
    <mergeCell ref="R56:R59"/>
    <mergeCell ref="T56:T59"/>
    <mergeCell ref="AE56:AE57"/>
    <mergeCell ref="AE58:AE59"/>
    <mergeCell ref="U53:U59"/>
    <mergeCell ref="AD53:AD59"/>
    <mergeCell ref="AE53:AE55"/>
    <mergeCell ref="AG53:AG59"/>
    <mergeCell ref="AH53:AH59"/>
    <mergeCell ref="AI53:AI59"/>
    <mergeCell ref="K53:K59"/>
    <mergeCell ref="L53:L59"/>
    <mergeCell ref="M53:M59"/>
    <mergeCell ref="N53:N59"/>
    <mergeCell ref="R53:R55"/>
    <mergeCell ref="S53:S59"/>
    <mergeCell ref="AN46:AN52"/>
    <mergeCell ref="R49:R52"/>
    <mergeCell ref="T49:T52"/>
    <mergeCell ref="AE49:AE50"/>
    <mergeCell ref="AE51:AE52"/>
    <mergeCell ref="B53:B59"/>
    <mergeCell ref="C53:C59"/>
    <mergeCell ref="D53:D59"/>
    <mergeCell ref="I53:I59"/>
    <mergeCell ref="J53:J59"/>
    <mergeCell ref="AE46:AE48"/>
    <mergeCell ref="AG46:AG52"/>
    <mergeCell ref="AH46:AH52"/>
    <mergeCell ref="AI46:AI52"/>
    <mergeCell ref="AJ46:AJ52"/>
    <mergeCell ref="AK46:AK52"/>
    <mergeCell ref="N46:N52"/>
    <mergeCell ref="R46:R48"/>
    <mergeCell ref="S46:S52"/>
    <mergeCell ref="T46:T48"/>
    <mergeCell ref="U46:U52"/>
    <mergeCell ref="AD46:AD52"/>
    <mergeCell ref="B46:B52"/>
    <mergeCell ref="C46:C52"/>
    <mergeCell ref="D46:D52"/>
    <mergeCell ref="I46:I52"/>
    <mergeCell ref="J46:J52"/>
    <mergeCell ref="K46:K52"/>
    <mergeCell ref="AM39:AM45"/>
    <mergeCell ref="AN39:AN45"/>
    <mergeCell ref="R42:R45"/>
    <mergeCell ref="T42:T45"/>
    <mergeCell ref="AE42:AE43"/>
    <mergeCell ref="AE44:AE45"/>
    <mergeCell ref="AE39:AE41"/>
    <mergeCell ref="AG39:AG45"/>
    <mergeCell ref="AH39:AH45"/>
    <mergeCell ref="AI39:AI45"/>
    <mergeCell ref="AJ39:AJ45"/>
    <mergeCell ref="AK39:AK45"/>
    <mergeCell ref="L39:L45"/>
    <mergeCell ref="M39:M45"/>
    <mergeCell ref="N39:N45"/>
    <mergeCell ref="R39:R41"/>
    <mergeCell ref="S39:S45"/>
    <mergeCell ref="T39:T41"/>
    <mergeCell ref="B39:B45"/>
    <mergeCell ref="C39:C45"/>
    <mergeCell ref="D39:D45"/>
    <mergeCell ref="I39:I45"/>
    <mergeCell ref="J39:J45"/>
    <mergeCell ref="K39:K45"/>
    <mergeCell ref="AM32:AM38"/>
    <mergeCell ref="AN32:AN38"/>
    <mergeCell ref="R35:R38"/>
    <mergeCell ref="T35:T38"/>
    <mergeCell ref="AE35:AE36"/>
    <mergeCell ref="AE37:AE38"/>
    <mergeCell ref="AE32:AE34"/>
    <mergeCell ref="AG32:AG38"/>
    <mergeCell ref="AH32:AH38"/>
    <mergeCell ref="AI32:AI38"/>
    <mergeCell ref="AJ32:AJ38"/>
    <mergeCell ref="AK32:AK38"/>
    <mergeCell ref="K32:K38"/>
    <mergeCell ref="L32:L38"/>
    <mergeCell ref="M32:M38"/>
    <mergeCell ref="N32:N38"/>
    <mergeCell ref="R32:R34"/>
    <mergeCell ref="S32:S38"/>
    <mergeCell ref="AN25:AN31"/>
    <mergeCell ref="R28:R31"/>
    <mergeCell ref="T28:T31"/>
    <mergeCell ref="AE28:AE29"/>
    <mergeCell ref="AE30:AE31"/>
    <mergeCell ref="B32:B38"/>
    <mergeCell ref="C32:C38"/>
    <mergeCell ref="D32:D38"/>
    <mergeCell ref="I32:I38"/>
    <mergeCell ref="J32:J38"/>
    <mergeCell ref="AG25:AG31"/>
    <mergeCell ref="AH25:AH31"/>
    <mergeCell ref="AI25:AI31"/>
    <mergeCell ref="AJ25:AJ31"/>
    <mergeCell ref="AK25:AK31"/>
    <mergeCell ref="AM25:AM31"/>
    <mergeCell ref="L25:L31"/>
    <mergeCell ref="M25:M31"/>
    <mergeCell ref="N25:N31"/>
    <mergeCell ref="R25:R27"/>
    <mergeCell ref="S25:S31"/>
    <mergeCell ref="T25:T27"/>
    <mergeCell ref="B25:B31"/>
    <mergeCell ref="C25:C31"/>
    <mergeCell ref="D25:D31"/>
    <mergeCell ref="I25:I31"/>
    <mergeCell ref="J25:J31"/>
    <mergeCell ref="K25:K31"/>
    <mergeCell ref="AM18:AM24"/>
    <mergeCell ref="AN18:AN24"/>
    <mergeCell ref="R21:R24"/>
    <mergeCell ref="T21:T24"/>
    <mergeCell ref="W21:W59"/>
    <mergeCell ref="AE21:AE22"/>
    <mergeCell ref="AE23:AE24"/>
    <mergeCell ref="U25:U31"/>
    <mergeCell ref="AD25:AD31"/>
    <mergeCell ref="AE25:AE27"/>
    <mergeCell ref="AE18:AE20"/>
    <mergeCell ref="AG18:AG24"/>
    <mergeCell ref="AH18:AH24"/>
    <mergeCell ref="AI18:AI24"/>
    <mergeCell ref="AJ18:AJ24"/>
    <mergeCell ref="AK18:AK24"/>
    <mergeCell ref="Y18:Y59"/>
    <mergeCell ref="Z18:Z59"/>
    <mergeCell ref="AA18:AA59"/>
    <mergeCell ref="AB18:AB59"/>
    <mergeCell ref="AC18:AC59"/>
    <mergeCell ref="AD18:AD24"/>
    <mergeCell ref="AD32:AD38"/>
    <mergeCell ref="AD39:AD45"/>
    <mergeCell ref="S18:S24"/>
    <mergeCell ref="T18:T20"/>
    <mergeCell ref="U18:U24"/>
    <mergeCell ref="V18:V59"/>
    <mergeCell ref="W18:W19"/>
    <mergeCell ref="X18:X59"/>
    <mergeCell ref="T32:T34"/>
    <mergeCell ref="U32:U38"/>
    <mergeCell ref="U39:U45"/>
    <mergeCell ref="T53:T55"/>
    <mergeCell ref="J18:J24"/>
    <mergeCell ref="K18:K24"/>
    <mergeCell ref="L18:L24"/>
    <mergeCell ref="M18:M24"/>
    <mergeCell ref="N18:N24"/>
    <mergeCell ref="R18:R20"/>
    <mergeCell ref="AD16:AE16"/>
    <mergeCell ref="A18:A59"/>
    <mergeCell ref="B18:B24"/>
    <mergeCell ref="C18:C24"/>
    <mergeCell ref="D18:D24"/>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J10"/>
    <mergeCell ref="A11:B11"/>
    <mergeCell ref="C11:J11"/>
    <mergeCell ref="A1:B4"/>
    <mergeCell ref="C1:AJ2"/>
    <mergeCell ref="AK1:AM1"/>
    <mergeCell ref="AK2:AM2"/>
    <mergeCell ref="C3:AJ4"/>
    <mergeCell ref="AK3:AM3"/>
    <mergeCell ref="AK4:AM4"/>
  </mergeCells>
  <conditionalFormatting sqref="H18">
    <cfRule type="containsText" dxfId="17" priority="7" operator="containsText" text="EXTREMO">
      <formula>NOT(ISERROR(SEARCH(("EXTREMO"),(H18))))</formula>
    </cfRule>
    <cfRule type="containsText" dxfId="16" priority="8" operator="containsText" text="ALTO">
      <formula>NOT(ISERROR(SEARCH(("ALTO"),(H18))))</formula>
    </cfRule>
    <cfRule type="containsText" dxfId="15" priority="9" operator="containsText" text="MODERADO">
      <formula>NOT(ISERROR(SEARCH(("MODERADO"),(H18))))</formula>
    </cfRule>
  </conditionalFormatting>
  <conditionalFormatting sqref="Z18">
    <cfRule type="containsText" dxfId="14" priority="10" operator="containsText" text="EXTREMO">
      <formula>NOT(ISERROR(SEARCH(("EXTREMO"),(Z18))))</formula>
    </cfRule>
    <cfRule type="containsText" dxfId="13" priority="11" operator="containsText" text="ALTO">
      <formula>NOT(ISERROR(SEARCH(("ALTO"),(Z18))))</formula>
    </cfRule>
    <cfRule type="containsText" dxfId="12" priority="12" operator="containsText" text="MODERADO">
      <formula>NOT(ISERROR(SEARCH(("MODERADO"),(Z18))))</formula>
    </cfRule>
  </conditionalFormatting>
  <conditionalFormatting sqref="H60">
    <cfRule type="containsText" dxfId="11" priority="1" operator="containsText" text="EXTREMO">
      <formula>NOT(ISERROR(SEARCH(("EXTREMO"),(H60))))</formula>
    </cfRule>
    <cfRule type="containsText" dxfId="10" priority="2" operator="containsText" text="ALTO">
      <formula>NOT(ISERROR(SEARCH(("ALTO"),(H60))))</formula>
    </cfRule>
    <cfRule type="containsText" dxfId="9" priority="3" operator="containsText" text="MODERADO">
      <formula>NOT(ISERROR(SEARCH(("MODERADO"),(H60))))</formula>
    </cfRule>
  </conditionalFormatting>
  <conditionalFormatting sqref="Z60">
    <cfRule type="containsText" dxfId="8" priority="4" operator="containsText" text="EXTREMO">
      <formula>NOT(ISERROR(SEARCH(("EXTREMO"),(Z60))))</formula>
    </cfRule>
    <cfRule type="containsText" dxfId="7" priority="5" operator="containsText" text="ALTO">
      <formula>NOT(ISERROR(SEARCH(("ALTO"),(Z60))))</formula>
    </cfRule>
    <cfRule type="containsText" dxfId="6" priority="6" operator="containsText" text="MODERADO">
      <formula>NOT(ISERROR(SEARCH(("MODERADO"),(Z60))))</formula>
    </cfRule>
  </conditionalFormatting>
  <pageMargins left="0.70866141732283472" right="0.70866141732283472" top="0.74803149606299213" bottom="0.74803149606299213" header="0" footer="0"/>
  <pageSetup scale="14"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befd943-4f51-4e42-85af-a07052259448">
      <Terms xmlns="http://schemas.microsoft.com/office/infopath/2007/PartnerControls"/>
    </lcf76f155ced4ddcb4097134ff3c332f>
    <TaxCatchAll xmlns="d8efec78-3424-4c97-abf4-c2ff1d9e6d03" xsi:nil="true"/>
    <SharedWithUsers xmlns="d8efec78-3424-4c97-abf4-c2ff1d9e6d03">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3c334712ddb1a386e221a84023a1ba0c">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1ff44eaf9d9925a66300bdb688085a0f"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0F2B37-FF2F-4603-A142-70B367CCD8C8}">
  <ds:schemaRefs>
    <ds:schemaRef ds:uri="http://schemas.microsoft.com/sharepoint/v3/contenttype/forms"/>
  </ds:schemaRefs>
</ds:datastoreItem>
</file>

<file path=customXml/itemProps2.xml><?xml version="1.0" encoding="utf-8"?>
<ds:datastoreItem xmlns:ds="http://schemas.openxmlformats.org/officeDocument/2006/customXml" ds:itemID="{CF7ECCAA-7D62-45DF-BB55-A505718E2C28}">
  <ds:schemaRefs>
    <ds:schemaRef ds:uri="http://schemas.microsoft.com/office/2006/metadata/properties"/>
    <ds:schemaRef ds:uri="http://schemas.microsoft.com/office/infopath/2007/PartnerControls"/>
    <ds:schemaRef ds:uri="8befd943-4f51-4e42-85af-a07052259448"/>
    <ds:schemaRef ds:uri="d8efec78-3424-4c97-abf4-c2ff1d9e6d03"/>
  </ds:schemaRefs>
</ds:datastoreItem>
</file>

<file path=customXml/itemProps3.xml><?xml version="1.0" encoding="utf-8"?>
<ds:datastoreItem xmlns:ds="http://schemas.openxmlformats.org/officeDocument/2006/customXml" ds:itemID="{BC900F68-453E-4163-B1DB-14BBCB6368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Datos</vt:lpstr>
      <vt:lpstr>Desarrollo Humano</vt:lpstr>
      <vt:lpstr>Gestion Ambiental</vt:lpstr>
      <vt:lpstr>Gestion Juridica</vt:lpstr>
      <vt:lpstr>Gerencia Financiera</vt:lpstr>
      <vt:lpstr>Gestion Contractual</vt:lpstr>
      <vt:lpstr>G inveta, Almacen y Economato</vt:lpstr>
      <vt:lpstr>Gestion Documental</vt:lpstr>
      <vt:lpstr>Gestion de Servicios Administra</vt:lpstr>
      <vt:lpstr>Gestion Adecuacion y Mantenim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caguerraj@hotmail.com</cp:lastModifiedBy>
  <cp:revision/>
  <dcterms:created xsi:type="dcterms:W3CDTF">2020-01-16T20:08:19Z</dcterms:created>
  <dcterms:modified xsi:type="dcterms:W3CDTF">2025-06-15T01:35:59Z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y fmtid="{D5CDD505-2E9C-101B-9397-08002B2CF9AE}" pid="4" name="Order">
    <vt:r8>13695600</vt:r8>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_ExtendedDescription">
    <vt:lpwstr/>
  </property>
  <property fmtid="{D5CDD505-2E9C-101B-9397-08002B2CF9AE}" pid="9" name="TriggerFlowInfo">
    <vt:lpwstr/>
  </property>
</Properties>
</file>