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D:\IDIPRON\MAPAS DE RIESGOS\Mapas de Corrupcion\"/>
    </mc:Choice>
  </mc:AlternateContent>
  <xr:revisionPtr revIDLastSave="0" documentId="13_ncr:1_{990FA965-23FC-4C55-BCDF-12B85A548B27}" xr6:coauthVersionLast="47" xr6:coauthVersionMax="47" xr10:uidLastSave="{00000000-0000-0000-0000-000000000000}"/>
  <bookViews>
    <workbookView xWindow="-120" yWindow="-120" windowWidth="24240" windowHeight="13140" tabRatio="949" firstSheet="1" activeTab="3" xr2:uid="{00000000-000D-0000-FFFF-FFFF00000000}"/>
  </bookViews>
  <sheets>
    <sheet name="Datos" sheetId="1" state="hidden" r:id="rId1"/>
    <sheet name="Diseños y Adopcion Lineamiento" sheetId="12" r:id="rId2"/>
    <sheet name="Prestacion Servicio Sociales" sheetId="15" r:id="rId3"/>
    <sheet name="Mejoramiento Servicios Sociales" sheetId="16" r:id="rId4"/>
  </sheets>
  <externalReferences>
    <externalReference r:id="rId5"/>
    <externalReference r:id="rId6"/>
  </externalReferences>
  <calcPr calcId="191028"/>
  <extLst>
    <ext xmlns:x15="http://schemas.microsoft.com/office/spreadsheetml/2010/11/main" uri="{140A7094-0E35-4892-8432-C4D2E57EDEB5}">
      <x15:workbookPr chartTrackingRefBase="1"/>
    </ext>
    <ext uri="GoogleSheetsCustomDataVersion2">
      <go:sheetsCustomData xmlns:go="http://customooxmlschemas.google.com/" r:id="rId15" roundtripDataChecksum="TO5Njb1ymRmfSvPgHac4biArCwbEW0Zh7zPoSh1tALs="/>
    </ext>
  </extLst>
</workbook>
</file>

<file path=xl/calcChain.xml><?xml version="1.0" encoding="utf-8"?>
<calcChain xmlns="http://schemas.openxmlformats.org/spreadsheetml/2006/main">
  <c r="Q59" i="16" l="1"/>
  <c r="Q58" i="16"/>
  <c r="Q57" i="16"/>
  <c r="Q56" i="16"/>
  <c r="R53" i="16" s="1"/>
  <c r="R56" i="16" s="1"/>
  <c r="Q55" i="16"/>
  <c r="Q54" i="16"/>
  <c r="Q53" i="16"/>
  <c r="Q52" i="16"/>
  <c r="Q51" i="16"/>
  <c r="Q50" i="16"/>
  <c r="Q49" i="16"/>
  <c r="R46" i="16" s="1"/>
  <c r="R49" i="16" s="1"/>
  <c r="Q48" i="16"/>
  <c r="Q47" i="16"/>
  <c r="Q46" i="16"/>
  <c r="Q45" i="16"/>
  <c r="Q44" i="16"/>
  <c r="Q43" i="16"/>
  <c r="Q42" i="16"/>
  <c r="R39" i="16" s="1"/>
  <c r="R42" i="16" s="1"/>
  <c r="Q41" i="16"/>
  <c r="Q40" i="16"/>
  <c r="Q39" i="16"/>
  <c r="Q38" i="16"/>
  <c r="Q37" i="16"/>
  <c r="Q36" i="16"/>
  <c r="Q35" i="16"/>
  <c r="R32" i="16" s="1"/>
  <c r="R35" i="16" s="1"/>
  <c r="Q34" i="16"/>
  <c r="Q33" i="16"/>
  <c r="Q32" i="16"/>
  <c r="Q31" i="16"/>
  <c r="Q30" i="16"/>
  <c r="Q29" i="16"/>
  <c r="Q28" i="16"/>
  <c r="R25" i="16" s="1"/>
  <c r="R28" i="16" s="1"/>
  <c r="Q27" i="16"/>
  <c r="Q26" i="16"/>
  <c r="Q25" i="16"/>
  <c r="Q24" i="16"/>
  <c r="Q23" i="16"/>
  <c r="Q22" i="16"/>
  <c r="Q21" i="16"/>
  <c r="Q20" i="16"/>
  <c r="Q19" i="16"/>
  <c r="Q18" i="16"/>
  <c r="R18" i="16" s="1"/>
  <c r="R21" i="16" s="1"/>
  <c r="G18" i="16"/>
  <c r="H18" i="16" s="1"/>
  <c r="U18" i="16" l="1"/>
  <c r="T21" i="16"/>
  <c r="T18" i="16" s="1"/>
  <c r="U39" i="16"/>
  <c r="T42" i="16"/>
  <c r="T39" i="16" s="1"/>
  <c r="T28" i="16"/>
  <c r="T25" i="16" s="1"/>
  <c r="U25" i="16"/>
  <c r="U53" i="16"/>
  <c r="T56" i="16"/>
  <c r="T53" i="16" s="1"/>
  <c r="U46" i="16"/>
  <c r="T49" i="16"/>
  <c r="T46" i="16" s="1"/>
  <c r="T35" i="16"/>
  <c r="T32" i="16" s="1"/>
  <c r="U32" i="16"/>
  <c r="V18" i="16" l="1" a="1"/>
  <c r="V18" i="16" s="1"/>
  <c r="W21" i="16" s="1"/>
  <c r="X18" i="16" s="1"/>
  <c r="Y18" i="16" s="1"/>
  <c r="Z18" i="16" s="1"/>
  <c r="Q101" i="15"/>
  <c r="Q100" i="15"/>
  <c r="Q99" i="15"/>
  <c r="Q98" i="15"/>
  <c r="Q97" i="15"/>
  <c r="Q96" i="15"/>
  <c r="Q95" i="15"/>
  <c r="R95" i="15" s="1"/>
  <c r="R98" i="15" s="1"/>
  <c r="G95" i="15"/>
  <c r="Q94" i="15"/>
  <c r="Q93" i="15"/>
  <c r="Q92" i="15"/>
  <c r="Q91" i="15"/>
  <c r="Q90" i="15"/>
  <c r="R88" i="15" s="1"/>
  <c r="R91" i="15" s="1"/>
  <c r="Q89" i="15"/>
  <c r="Q88" i="15"/>
  <c r="Q87" i="15"/>
  <c r="Q86" i="15"/>
  <c r="Q85" i="15"/>
  <c r="Q84" i="15"/>
  <c r="Q83" i="15"/>
  <c r="Q82" i="15"/>
  <c r="V81" i="15" a="1"/>
  <c r="V81" i="15" s="1"/>
  <c r="Q81" i="15"/>
  <c r="R81" i="15" s="1"/>
  <c r="R84" i="15" s="1"/>
  <c r="G81" i="15"/>
  <c r="Q80" i="15"/>
  <c r="Q79" i="15"/>
  <c r="Q78" i="15"/>
  <c r="Q77" i="15"/>
  <c r="Q76" i="15"/>
  <c r="Q75" i="15"/>
  <c r="Q74" i="15"/>
  <c r="R74" i="15" s="1"/>
  <c r="R77" i="15" s="1"/>
  <c r="Q73" i="15"/>
  <c r="Q72" i="15"/>
  <c r="Q71" i="15"/>
  <c r="Q70" i="15"/>
  <c r="Q69" i="15"/>
  <c r="Q68" i="15"/>
  <c r="Q67" i="15"/>
  <c r="R67" i="15" s="1"/>
  <c r="R70" i="15" s="1"/>
  <c r="Q66" i="15"/>
  <c r="Q65" i="15"/>
  <c r="Q64" i="15"/>
  <c r="Q63" i="15"/>
  <c r="Q62" i="15"/>
  <c r="Q61" i="15"/>
  <c r="Q60" i="15"/>
  <c r="R60" i="15" s="1"/>
  <c r="R63" i="15" s="1"/>
  <c r="G60" i="15"/>
  <c r="Q59" i="15"/>
  <c r="Q58" i="15"/>
  <c r="Q57" i="15"/>
  <c r="Q56" i="15"/>
  <c r="Q55" i="15"/>
  <c r="R53" i="15" s="1"/>
  <c r="R56" i="15" s="1"/>
  <c r="Q54" i="15"/>
  <c r="Q53" i="15"/>
  <c r="Q52" i="15"/>
  <c r="Q51" i="15"/>
  <c r="Q50" i="15"/>
  <c r="Q49" i="15"/>
  <c r="Q48" i="15"/>
  <c r="Q47" i="15"/>
  <c r="R46" i="15"/>
  <c r="R49" i="15" s="1"/>
  <c r="Q46" i="15"/>
  <c r="Q45" i="15"/>
  <c r="Q44" i="15"/>
  <c r="Q43" i="15"/>
  <c r="Q42" i="15"/>
  <c r="Q41" i="15"/>
  <c r="Q40" i="15"/>
  <c r="R39" i="15"/>
  <c r="R42" i="15" s="1"/>
  <c r="Q39" i="15"/>
  <c r="Q38" i="15"/>
  <c r="Q37" i="15"/>
  <c r="Q36" i="15"/>
  <c r="Q35" i="15"/>
  <c r="Q34" i="15"/>
  <c r="R32" i="15" s="1"/>
  <c r="R35" i="15" s="1"/>
  <c r="Q33" i="15"/>
  <c r="Q32" i="15"/>
  <c r="Q31" i="15"/>
  <c r="Q30" i="15"/>
  <c r="Q29" i="15"/>
  <c r="Q28" i="15"/>
  <c r="Q27" i="15"/>
  <c r="Q26" i="15"/>
  <c r="R25" i="15"/>
  <c r="R28" i="15" s="1"/>
  <c r="Q25" i="15"/>
  <c r="Q24" i="15"/>
  <c r="Q23" i="15"/>
  <c r="Q22" i="15"/>
  <c r="Q21" i="15"/>
  <c r="Q20" i="15"/>
  <c r="Q19" i="15"/>
  <c r="Q18" i="15"/>
  <c r="R18" i="15" s="1"/>
  <c r="R21" i="15" s="1"/>
  <c r="G18" i="15"/>
  <c r="H18" i="15" s="1"/>
  <c r="T42" i="15" l="1"/>
  <c r="T39" i="15" s="1"/>
  <c r="U39" i="15"/>
  <c r="T28" i="15"/>
  <c r="T25" i="15" s="1"/>
  <c r="U25" i="15"/>
  <c r="U74" i="15"/>
  <c r="T77" i="15"/>
  <c r="T74" i="15" s="1"/>
  <c r="T84" i="15"/>
  <c r="T81" i="15" s="1"/>
  <c r="U81" i="15"/>
  <c r="T35" i="15"/>
  <c r="T32" i="15" s="1"/>
  <c r="U32" i="15"/>
  <c r="U67" i="15"/>
  <c r="T70" i="15"/>
  <c r="T67" i="15" s="1"/>
  <c r="T49" i="15"/>
  <c r="T46" i="15" s="1"/>
  <c r="U46" i="15"/>
  <c r="T21" i="15"/>
  <c r="T18" i="15" s="1"/>
  <c r="V18" i="15" s="1" a="1"/>
  <c r="V18" i="15" s="1"/>
  <c r="U18" i="15"/>
  <c r="T56" i="15"/>
  <c r="T53" i="15" s="1"/>
  <c r="U53" i="15"/>
  <c r="T98" i="15"/>
  <c r="T95" i="15" s="1"/>
  <c r="U95" i="15"/>
  <c r="T63" i="15"/>
  <c r="T60" i="15" s="1"/>
  <c r="U60" i="15"/>
  <c r="T91" i="15"/>
  <c r="T88" i="15" s="1"/>
  <c r="U88" i="15"/>
  <c r="W84" i="15" l="1"/>
  <c r="X81" i="15" s="1"/>
  <c r="Y81" i="15" s="1"/>
  <c r="Z81" i="15" s="1"/>
  <c r="W21" i="15"/>
  <c r="X18" i="15" s="1"/>
  <c r="Y18" i="15" s="1"/>
  <c r="Z18" i="15" s="1"/>
  <c r="W98" i="15"/>
  <c r="X95" i="15" s="1"/>
  <c r="Y95" i="15" s="1"/>
  <c r="Z95" i="15" s="1"/>
  <c r="W63" i="15"/>
  <c r="X60" i="15" s="1"/>
  <c r="Y60" i="15" s="1"/>
  <c r="Z60" i="15" s="1"/>
  <c r="Q59" i="12" l="1"/>
  <c r="Q58" i="12"/>
  <c r="Q57" i="12"/>
  <c r="Q56" i="12"/>
  <c r="Q55" i="12"/>
  <c r="Q54" i="12"/>
  <c r="Q53" i="12"/>
  <c r="Q52" i="12"/>
  <c r="Q51" i="12"/>
  <c r="Q50" i="12"/>
  <c r="Q49" i="12"/>
  <c r="Q48" i="12"/>
  <c r="Q47" i="12"/>
  <c r="Q46" i="12"/>
  <c r="Q45" i="12"/>
  <c r="Q44" i="12"/>
  <c r="Q43" i="12"/>
  <c r="Q42" i="12"/>
  <c r="Q41" i="12"/>
  <c r="Q40" i="12"/>
  <c r="Q39" i="12"/>
  <c r="Q38" i="12"/>
  <c r="Q37" i="12"/>
  <c r="Q36" i="12"/>
  <c r="Q35" i="12"/>
  <c r="Q34" i="12"/>
  <c r="Q33" i="12"/>
  <c r="Q32" i="12"/>
  <c r="Q31" i="12"/>
  <c r="Q30" i="12"/>
  <c r="Q29" i="12"/>
  <c r="Q28" i="12"/>
  <c r="Q27" i="12"/>
  <c r="Q26" i="12"/>
  <c r="Q25" i="12"/>
  <c r="Q24" i="12"/>
  <c r="Q23" i="12"/>
  <c r="Q22" i="12"/>
  <c r="Q21" i="12"/>
  <c r="Q20" i="12"/>
  <c r="Q19" i="12"/>
  <c r="Q18" i="12"/>
  <c r="G18" i="12"/>
  <c r="H18" i="12" s="1"/>
  <c r="R39" i="12" l="1"/>
  <c r="R42" i="12" s="1"/>
  <c r="T42" i="12" s="1"/>
  <c r="T39" i="12" s="1"/>
  <c r="R18" i="12"/>
  <c r="R21" i="12" s="1"/>
  <c r="T21" i="12" s="1"/>
  <c r="T18" i="12" s="1"/>
  <c r="R25" i="12"/>
  <c r="R28" i="12" s="1"/>
  <c r="T28" i="12" s="1"/>
  <c r="T25" i="12" s="1"/>
  <c r="R46" i="12"/>
  <c r="R49" i="12" s="1"/>
  <c r="U46" i="12" s="1"/>
  <c r="R53" i="12"/>
  <c r="R56" i="12" s="1"/>
  <c r="T56" i="12" s="1"/>
  <c r="T53" i="12" s="1"/>
  <c r="R32" i="12"/>
  <c r="R35" i="12" s="1"/>
  <c r="T35" i="12" s="1"/>
  <c r="T32" i="12" s="1"/>
  <c r="U25" i="12" l="1"/>
  <c r="U53" i="12"/>
  <c r="U39" i="12"/>
  <c r="U32" i="12"/>
  <c r="U18" i="12"/>
  <c r="T49" i="12"/>
  <c r="T46" i="12" s="1"/>
  <c r="V18" i="12" a="1"/>
  <c r="V18" i="12" s="1"/>
  <c r="W21" i="12" s="1"/>
  <c r="X18" i="12" s="1"/>
  <c r="Y18" i="12" s="1"/>
  <c r="Z18" i="12"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<sst xmlns="http://schemas.openxmlformats.org/spreadsheetml/2006/main" count="892" uniqueCount="296">
  <si>
    <t>PROBABILIDAD INHERENTE</t>
  </si>
  <si>
    <t>IMPACTO INHERENTE</t>
  </si>
  <si>
    <t>CONDICIONES RIESGO INHERENTE</t>
  </si>
  <si>
    <t>¿Existe un responsable asignado a la ejecución del control?</t>
  </si>
  <si>
    <t>Asignado</t>
  </si>
  <si>
    <t>No Asignado</t>
  </si>
  <si>
    <t>MUY BAJA</t>
  </si>
  <si>
    <t>MODERADO</t>
  </si>
  <si>
    <t>MUY BAJA - MODERADO</t>
  </si>
  <si>
    <t>¿El responsable tiene la autoridad y adecuada segregación de funciones en la ejecución del control?</t>
  </si>
  <si>
    <t>Adecuado</t>
  </si>
  <si>
    <t>Inadecuado</t>
  </si>
  <si>
    <t>BAJA</t>
  </si>
  <si>
    <t>MAYOR</t>
  </si>
  <si>
    <t>MUY BAJA - MAYOR</t>
  </si>
  <si>
    <t>ALTO</t>
  </si>
  <si>
    <t>¿La oportunidad en que se ejecuta el control ayuda a prevenir la mitigación del riesgo o a detectar la materialización del riesgo de manera oportuna?</t>
  </si>
  <si>
    <t>Oportuna</t>
  </si>
  <si>
    <t>Inoportuna</t>
  </si>
  <si>
    <t>MEDIA</t>
  </si>
  <si>
    <t>CATASTRÓFICO</t>
  </si>
  <si>
    <t>MUY BAJA - CATASTRÓFICO</t>
  </si>
  <si>
    <t>EXTREMO</t>
  </si>
  <si>
    <t>¿Las actividades que se desarrollan en el
control realmente buscan por si sola prevenir o detectar las causas que pueden dar origen al riesgo, Ej.: verificar, validar, cotejar, comparar, revisar, etc.?</t>
  </si>
  <si>
    <t>Prevenir</t>
  </si>
  <si>
    <t>Detectar</t>
  </si>
  <si>
    <t>No es un control</t>
  </si>
  <si>
    <t>ALTA</t>
  </si>
  <si>
    <t>BAJA - MODERADO</t>
  </si>
  <si>
    <t>¿La fuente de información que se utiliza en el desarrollo del control es información confiable que permita mitigar el riesgo?</t>
  </si>
  <si>
    <t>Confiable</t>
  </si>
  <si>
    <t>No Confiable</t>
  </si>
  <si>
    <t>MUY ALTA</t>
  </si>
  <si>
    <t>BAJA - MAYOR</t>
  </si>
  <si>
    <t>¿Las observaciones, desviaciones o diferencias identificadas como resultados de la ejecución del control son investigadas y resueltas de manera oportuna?</t>
  </si>
  <si>
    <t>Se investigan y se resuelven oportunamente</t>
  </si>
  <si>
    <t>No se investigan, ni resuelven oportunamente</t>
  </si>
  <si>
    <t>BAJA - CATASTRÓFICO</t>
  </si>
  <si>
    <t>¿Se deja evidencia o rastro de la ejecución del control que permita a cualquier tercero con la evidencia llegar a la misma conclusión?</t>
  </si>
  <si>
    <t>Completa</t>
  </si>
  <si>
    <t>Incompleta</t>
  </si>
  <si>
    <t>No existe</t>
  </si>
  <si>
    <t>Opciones de Manejo</t>
  </si>
  <si>
    <t>MEDIA - MODERADO</t>
  </si>
  <si>
    <t>MEDIA - MAYOR</t>
  </si>
  <si>
    <t>REDUCIR EL RIESGO</t>
  </si>
  <si>
    <t>MEDIA - CATASTRÓFICO</t>
  </si>
  <si>
    <t>EVITAR EL RIESGO</t>
  </si>
  <si>
    <t>ALTA - MODERADO</t>
  </si>
  <si>
    <t>ALTA - MAYOR</t>
  </si>
  <si>
    <t>RANGO DE LA EJECUCION DE CADA CONTROL</t>
  </si>
  <si>
    <t>ALTA - CATASTRÓFICO</t>
  </si>
  <si>
    <r>
      <rPr>
        <b/>
        <sz val="11"/>
        <color theme="1"/>
        <rFont val="Calibri"/>
        <family val="2"/>
      </rPr>
      <t>FUERTE</t>
    </r>
    <r>
      <rPr>
        <sz val="11"/>
        <color theme="1"/>
        <rFont val="Calibri"/>
        <family val="2"/>
      </rPr>
      <t xml:space="preserve"> (Siempre se Ejecuta)</t>
    </r>
  </si>
  <si>
    <t>MUY ALTA - MODERADO</t>
  </si>
  <si>
    <r>
      <rPr>
        <b/>
        <sz val="11"/>
        <color theme="1"/>
        <rFont val="Calibri"/>
        <family val="2"/>
      </rPr>
      <t>MODERADO</t>
    </r>
    <r>
      <rPr>
        <sz val="11"/>
        <color theme="1"/>
        <rFont val="Calibri"/>
        <family val="2"/>
      </rPr>
      <t xml:space="preserve"> (Algunas Veces)</t>
    </r>
  </si>
  <si>
    <t>¿SE MATERIALIZO EL RIESGO DURANTE EL PERIODO?</t>
  </si>
  <si>
    <t>MUY ALTA - MAYOR</t>
  </si>
  <si>
    <r>
      <rPr>
        <b/>
        <sz val="11"/>
        <color theme="1"/>
        <rFont val="Calibri"/>
        <family val="2"/>
      </rPr>
      <t>DÉBIL</t>
    </r>
    <r>
      <rPr>
        <sz val="11"/>
        <color theme="1"/>
        <rFont val="Calibri"/>
        <family val="2"/>
      </rPr>
      <t xml:space="preserve"> (No se Ejecuta)</t>
    </r>
  </si>
  <si>
    <t>SI</t>
  </si>
  <si>
    <t>MUY ALTA - CATASTRÓFICO</t>
  </si>
  <si>
    <t>NO</t>
  </si>
  <si>
    <t>CONTROLES</t>
  </si>
  <si>
    <t>DIRECTAMENTE</t>
  </si>
  <si>
    <t>NO DISMINUYE</t>
  </si>
  <si>
    <t>DIRECCIONAMIENTO ESTRATÉGICO</t>
  </si>
  <si>
    <t>CÓDIGO</t>
  </si>
  <si>
    <t>E-DES-FT-020</t>
  </si>
  <si>
    <t>VERSIÓN</t>
  </si>
  <si>
    <t>03</t>
  </si>
  <si>
    <t>MAPA DE RIESGOS DE CORRUPCIÓN</t>
  </si>
  <si>
    <t>PÁGINA</t>
  </si>
  <si>
    <t xml:space="preserve">1 de 1 </t>
  </si>
  <si>
    <t>VIGENTE DESDE</t>
  </si>
  <si>
    <t>FECHA DE ACTUALIZACIÓN</t>
  </si>
  <si>
    <t>PROCESO</t>
  </si>
  <si>
    <t>Diseño y Adopción de Lineamientos para la Prestación de los Servicios Sociales en el Marco del Modelo 
Pedagógico Institucional</t>
  </si>
  <si>
    <t>OBJETIVO DEL PROCESO</t>
  </si>
  <si>
    <t>Definir, aprobar y adoptar los lineamientos necesarios para la prestación de los servicios sociales en el marco del modelo pedagógico del Instituto ;en articulación con las dependencias internas y/o entidades externas que sean necesarias.</t>
  </si>
  <si>
    <t>ALCANCE DEL PROCESO</t>
  </si>
  <si>
    <t>Desde la planeación de actividades para definir los lineamientos necesarios en la prestación de los servicios sociales hasta la socialización de los mismos</t>
  </si>
  <si>
    <t>IDENTIFICACIÓN DEL RIESGO</t>
  </si>
  <si>
    <t>VALORACIÓN DEL RIESGO</t>
  </si>
  <si>
    <t xml:space="preserve">MONITOREO </t>
  </si>
  <si>
    <t>SEGUIMIENTO Y EVALUACIÓN</t>
  </si>
  <si>
    <t>No. de Riesgo</t>
  </si>
  <si>
    <t>CAUSA</t>
  </si>
  <si>
    <t>RIESGO</t>
  </si>
  <si>
    <t>CONSECUENCIA</t>
  </si>
  <si>
    <t>ANÁLISIS DEL RIESGO</t>
  </si>
  <si>
    <t>EVALUACIÓN DEL RIESGO</t>
  </si>
  <si>
    <t>RIESGO RESIDUAL</t>
  </si>
  <si>
    <t>RIESGO INHERENTE</t>
  </si>
  <si>
    <t>RESPONSABLE DEL CONTROL
(Persona asignada para ejecutar el control. Debe tener la autoridad, competencias y conocimientos para ejecutar el control)</t>
  </si>
  <si>
    <t>PERIODICIDAD DEL CONTROL
(La periodicidad debe prevenir o detectar el riesgo de manera oportuna)</t>
  </si>
  <si>
    <t>PROPÓSITO DEL CONTROL
 (Validar, verificar, conciliar, comparar, revisar, cotejar…)
El control ayuda a mitigar las causas de los riesgos o detectar su materialización</t>
  </si>
  <si>
    <t>CÓMO SE REALIZA LA ACTIVIDAD DE CONTROL
(EL control debe indicar el cómo se realiza, de tal forma que se pueda evaluar si la fuente u origen de la información que sirve para ejecutar el control, es confiable para la mitigación del riesgo)</t>
  </si>
  <si>
    <t>CÓMO SE ACTÚA EN CASO DE OBSERVACIONES O DESVIACIONES 
(Qué se hace cuando se detectan observaciones o desviaciones como resultado de la ejecución de un control?)</t>
  </si>
  <si>
    <t>EVIDENCIA DE LA EJECUCIÓN DEL CONTROL
(El control debe dejar evidencia de su ejecución. Esta evidencia ayuda a que se pueda revisar la misma información por parte de un tercero y llegue a la misma conclusión de quien ejecutó el control)</t>
  </si>
  <si>
    <t xml:space="preserve">CARACTERISTICAS DEL CONTROL </t>
  </si>
  <si>
    <t>SÍ/NO</t>
  </si>
  <si>
    <t>Valor</t>
  </si>
  <si>
    <t>PESO DEL DISEÑO DE CADA CONTROL</t>
  </si>
  <si>
    <t>PESO DE LA EJECUCIÓN DE CADA CONTROL</t>
  </si>
  <si>
    <t>SOLIDEZ INDIVIDUAL DE CADA CONTROL</t>
  </si>
  <si>
    <t xml:space="preserve">DEBE ESTABLECER ACCIONES PARA FORTALECER EL CONTROL </t>
  </si>
  <si>
    <t>SOLIDEZ DEL CONJUNTO DE CONTROLES</t>
  </si>
  <si>
    <t>CONTROLES AYUDAN A DISMINUIR PROBABILIDAD</t>
  </si>
  <si>
    <t>PROBABILIDAD RESIDUAL</t>
  </si>
  <si>
    <t>ZONA DE RIESGO RESIDUAL</t>
  </si>
  <si>
    <t>OPCIÓN DE MANEJO</t>
  </si>
  <si>
    <t>ACCIONES DE CONTINGENCIA EN CASO DE MATERIALIZACIÓN DEL RIESGO</t>
  </si>
  <si>
    <t>ACCIONESPARA EL FORTALECIMIENTO DE LOS CONTROLES</t>
  </si>
  <si>
    <t>ZONA DE RIESGO INHERENTE</t>
  </si>
  <si>
    <t>ACCIONES A IMPLEMENTAR PARA EL FORTALECIMIENTO</t>
  </si>
  <si>
    <t>PERIODO DE EJECUCIÓN DE LAS ACCIONES A IMPLEMENTAR</t>
  </si>
  <si>
    <t>FECHA DEL MONITOREO</t>
  </si>
  <si>
    <t>REPORTE DE LA EJECUCIÓN DE LOS CONTROLES</t>
  </si>
  <si>
    <t>REPORTE DE LA EJECUCIÓN DE LAS ACCIONES PARA EL FORTALECIMENTO DEL RIESGO</t>
  </si>
  <si>
    <t>REPORTE DE LAS ACCIONES DESARROLLADAS EN CASO DE QUE SE HAYA MATERIALIZADO EL RIESGO</t>
  </si>
  <si>
    <t>OBSERVACIONES DEL MONITOREO</t>
  </si>
  <si>
    <t xml:space="preserve">OBSERVACIONES OFICINA ASESORA DE PLANEACIÓN </t>
  </si>
  <si>
    <t>OBSERVACIONES OFICINA DE          CONTROL INTERNO</t>
  </si>
  <si>
    <t>Incorrecta formulación de acciones o estrategias que no permitan establecer los lineamientos técnicos para el cumplimiento de la misionalidad.
Presiones indebidas por parte de terceros
Falta de claridad o falta de conocimiento de la misionalidad de la entidad, lo que impide una adecuada formulación de acciones o estrategias</t>
  </si>
  <si>
    <t>Posibilidad de formulaciòn de acciones y/o estrategias por parte de la Subdirección que rige el proceso para beneficio propio y/o de terceros que no cumplan con los criterios de la misionalidad</t>
  </si>
  <si>
    <t>*Inversión inadecuada de los recursos
*Intervención de entes de Control</t>
  </si>
  <si>
    <t>Subdirector de lineamientos o quien este delegue en apoyo al proceso</t>
  </si>
  <si>
    <t>Ante la formulación de cada acción y/o estrategia</t>
  </si>
  <si>
    <t>Verificar que las acciones y/o estrategias planeadas se encuentran acorde con los lineamientos guía existentes para los procesos de planeación</t>
  </si>
  <si>
    <t xml:space="preserve">Se verifica que la acción planteada esté acorde con los proyectos de inversión, lineamientos de la OAP, del Acuerdo 009 de la entidad,  Función Pública y demás normativas guía de planeación
</t>
  </si>
  <si>
    <t xml:space="preserve">Se solicitan los ajustes correspondientes a través de actas de reunión al equipo de herramientas </t>
  </si>
  <si>
    <t>Actas de reunión 
Correo electrónico ( Cuando aplique)</t>
  </si>
  <si>
    <t>FUERTE (Siempre se Ejecuta)</t>
  </si>
  <si>
    <t>Dar aviso internamente a la Subdirección para revisar la formulación de estrategias
Generar alertas a nivel directivo, control disciplinario interno y control interno</t>
  </si>
  <si>
    <t>Realizar capacitación al equipo involucrado en la formulación de estrategias sobre el Acuerdo 009 de la Entidad</t>
  </si>
  <si>
    <t>01/01/2025 al 30/06/2025</t>
  </si>
  <si>
    <t>El día 20 de enero de 2025 se llevó a cabo una reunión con el Subdirector de Lineamientos y Políticas, en la que se verificó que cada acción formulada se ajuste a los lineamientos de la Subdirección y de la Entidad. Este proceso tiene como propósito garantizar que dichas acciones no persigan fines particulares ni beneficien a terceros.</t>
  </si>
  <si>
    <t>A la fecha, no se ha realizado la acción de fortalecimiento.</t>
  </si>
  <si>
    <t>El riesgo no se matarializó en eel periodo del seguimiento</t>
  </si>
  <si>
    <t>N/A</t>
  </si>
  <si>
    <t xml:space="preserve">Control 1. 
Se evidencia el cargue de la evidencia, en la que se adjunta un acta de reunión en donde se socializa las acciones asociadas al plan de accion institucional asociados al proceso. 
Acción de Fortalecimiento.
No se cargo ninguna evidencia en la carpeta dispuesta para ello, puesto que le proceso indica de su no realización en el perirodo.
La acción de fortalecimiento se encuentra en términos
No se materializó el riesgo. </t>
  </si>
  <si>
    <t>No. De columnas en la matriz de riesgo que se desplaza en el eje de la probabilidad.</t>
  </si>
  <si>
    <t>PRODUCTO O REGISTRO QUE QUEDA DE LA EJECUCIÓN DE LAS ACCIONES PARA FORTALECER EL RIESGO</t>
  </si>
  <si>
    <t>Presentación
Lista de asistencia</t>
  </si>
  <si>
    <t>Revisar los lineamientos establecidos para realizar la formulación de la planeación frente a la aplicación de los mismos con la formulación de la nueva plataforma estratégica y sise considera  necesario ajustar los documentos del proceso</t>
  </si>
  <si>
    <t>01/05/2024 al 30/07/2024</t>
  </si>
  <si>
    <t>ADECUADO</t>
  </si>
  <si>
    <t>Actas de reunión / Documentos ajustados</t>
  </si>
  <si>
    <t>COMPLETA</t>
  </si>
  <si>
    <t>Vr. 02; 13/03/2024</t>
  </si>
  <si>
    <t xml:space="preserve">Control 1. Se evidenció la ejecución de la actividad de control. Por medio del acta de revisión de acciones formuladas. 
Acción de Fortalecimiento. Se reportó que durante este periodo no se dio aplicación a la actividad de control.
No se materializó el riesgo. </t>
  </si>
  <si>
    <t>Prestación de los Servicios Sociales en el marco del Modelo Pedagógico Institucional</t>
  </si>
  <si>
    <t>Prestar los servicios sociales desde un modelo pedagógico basado en los principios de afecto, alegría y libertad a los niños, niñas, adolescentes y jóvenes en habitabilidad en calle y en riesgo de habitarla, vulnerabilidad, fragilidad social, victimas y en riesgo de explotación sexual comercial o en conflicto con la ley en la Ciudad, implementando estrategias, programas y modelos orientados a desarrollo de capacidades y generación de oportunidades contribuyendo en la construcción de su proyecto y sentido de vida</t>
  </si>
  <si>
    <t>Inicia con las acciones territoriales que permitan la atención y vinculación de los NNAJ pertenecientes a los grupos etarios y poblacionales sujetos de la atención institucional y termina con su desvinculación o egreso</t>
  </si>
  <si>
    <t>* Inobservancia por parte de los equipos que participan en los procedimientos y controles establecidos para la postulación de convenios, así como los equipos involucrados en el comité evaluador
* Ausencia o debilidad en el seguimiento y controles que se realizan sobre las acciones desarrolladas y evidencias presentadas por los equipos.
*Deficiencia en la imparcialidad emocional por parte de los equipos que participan en los procedimientos y controles</t>
  </si>
  <si>
    <r>
      <t xml:space="preserve">Posibilidad de manipulación y alteración de la información de los NNAJ por parte de los funcionarios y/o contratistas del proceso Prestación de los Servicios Sociales para beneficiar o priorizar en la prestación de los servicios a un beneficiario que no cumple con los criterios requeridos
</t>
    </r>
    <r>
      <rPr>
        <b/>
        <sz val="14"/>
        <color rgb="FFFF0000"/>
        <rFont val="Times New Roman"/>
        <family val="1"/>
      </rPr>
      <t xml:space="preserve">
</t>
    </r>
  </si>
  <si>
    <t xml:space="preserve">
* Favorecimiento por parte del equipo humano a cargo del proceso de postulación de jóvenes y verificación de cumplimiento de criterios, para vinculación a  actividades de corresponsabilidad.
* Limitación de posibilidades de ingresos a los convenios a otros beneficiarios
*No aprovechamiento óptimo del cupo
*Pérdida de recurso público</t>
  </si>
  <si>
    <t>1.1 El líder del componente de educación  (Gerencia de capacidades - Educación )</t>
  </si>
  <si>
    <t>1.1 Cada semestre</t>
  </si>
  <si>
    <t>1.1 Verificar que las notas en la plataforma de información se encuentren acorde con los registros docentes</t>
  </si>
  <si>
    <t>1.1 El  profesional desde la Secretaría Académica descarga las notas de la plataforma de información y las remite al Apoyo Académico de la UPI quien verifica con los docentes las notas de los jóvenes, y remite reporte por correo electrónico a la Secretaria Académica</t>
  </si>
  <si>
    <t xml:space="preserve">1.1 Si se detecta novedad, desde la Secretaría Académica se determina la cantidad y se solicita apertura de la plataforma de información para ajustes
</t>
  </si>
  <si>
    <t xml:space="preserve">1.1 Resumen de evaluación consolidado por periodos
Correo electrónico de verificación
</t>
  </si>
  <si>
    <t>* Observando el debido proceso, informar la situación al superior inmediato y a la Subdirección de Lineamientos y Políticas  acompañado de los documentos que soportan la manipulación o alteración, para que se tomen las acciones pertinentes y se ponga en conocimiento de las autoridades competentes.</t>
  </si>
  <si>
    <t>Realizar capacitación sobre el proceso, así como el manejo e integridad en la información</t>
  </si>
  <si>
    <t>01/05/2025 al 30/07/2025</t>
  </si>
  <si>
    <t>Este control se aplica a final de cada semestre, por tal razón para este periodo cuatrimestral no se desarrolla el control</t>
  </si>
  <si>
    <t xml:space="preserve">Se realizó la programación y ejecución de la Capacitación para el manejo de la plataforma de COMPUCOL para los profesionales, contratistas del componente de educación - Estrategia de Formación Académica, quienes subirán la información académica de los NNAJ de IDIPRON matriculados en el SIMAT con el Colegio Gerardo Paredes IED en atención al MdE con SED el 21/04/2025. </t>
  </si>
  <si>
    <t>En el periodo, no se materializó el riesgo</t>
  </si>
  <si>
    <t>A la fecha no se ha realizado la primera comisión de evaluación y promoción del componente de educación -Estrategia de Formación Académica., ya que se realizan a final de cada semestre</t>
  </si>
  <si>
    <t xml:space="preserve">Control 1.
EL proceso indica que para el periodo no se requiere la aplicación del control
Acción de fortalecimiento:
Se evidencia la realización de la capacitación con el acta de reunión </t>
  </si>
  <si>
    <t>Control 1: Se reportó que durante este periodo no se dio aplicación a la actividad de control.
No se materializó el riesgo.
Acción de Fortalecimiento: Se evidencio la ejecución de la acción  con el acta de reunión de la capacitación</t>
  </si>
  <si>
    <t xml:space="preserve">Acta de capacitación </t>
  </si>
  <si>
    <t xml:space="preserve">1.2 Responsable de la Secretaría académica de educación  (Gerencia de capacidades - Educación )
</t>
  </si>
  <si>
    <t xml:space="preserve">1.2 Semestral
</t>
  </si>
  <si>
    <t xml:space="preserve">1.2 Verificar que la documentación entregada sí corresponde a los jóvenes aprobados. </t>
  </si>
  <si>
    <t xml:space="preserve">1.2 Con los formatos de comisión y evaluación realizados a través del drive del correo electrónico secretariacademica@idirpon.gov.co 
</t>
  </si>
  <si>
    <t xml:space="preserve">1.2 Sí el joven no cumple con la documentación entregada se rechaza para promoción notificando por correo electrónico
</t>
  </si>
  <si>
    <t>1.2  Listado de verificación de documentos para Comisión de evaluación y promoción M-PSS-FT-39 
Boletín académico M-PSS-FT-004 
Registro para promoción de evaluación y promoción M-PSS-FT-024 
 Base de indicadores de SIMI con número de aprobados (promovidos) para el periodo</t>
  </si>
  <si>
    <t xml:space="preserve">Control 2.
El proceso indica que para el periodo no se requiere la aplicación del control </t>
  </si>
  <si>
    <t xml:space="preserve">Control 2: Se reportó que durante este periodo no se dio aplicación a la actividad de control
No se materializó el riesgo
</t>
  </si>
  <si>
    <t>1.3 Líder de la dimensión de espiritualidad  (Gerencia de capacidades - Espiritualidad)</t>
  </si>
  <si>
    <t>1.3 Mensualmente</t>
  </si>
  <si>
    <t>1.3 Verificar la veracidad del registro de las actividades con los NNAJ en los formatos y cargue de la información en el SIMI, a fin de establecer el cumplimiento de las cláusulas de custodia y manejo de la información documentado en formato Acta M-GDO-FT-004.</t>
  </si>
  <si>
    <t>1.3 Se realiza  revisión de los formatos talleres educativos y su registro en SIMI de cada uno de los contratistas del componente de derecho de Espiritualidad, con el fin de hacer seguimiento a la custodia y manejo de información</t>
  </si>
  <si>
    <t>1.3 En caso de detectar desviaciones se reporta a través de correo electrónico solicitando claridad</t>
  </si>
  <si>
    <t>1.3 Actas  de seguimiento del registro de información en el SIMI</t>
  </si>
  <si>
    <t xml:space="preserve">Espiritualidad, se revisaron formatos talleres educativos realizados por los contratistas del componente y su registro en SIMI, durante los meses de enero a abril 2025, con el fin de hacer seguimiento a la custodia y manejo de la información de los NNAJ, por medio de acta de reunión, se adjuntan 4 actas. </t>
  </si>
  <si>
    <t>Control 3:
Se verifican las Actas  de seguimiento del registro de información en el SIMI correspondiente a los meses de enero a abril de 2025</t>
  </si>
  <si>
    <t>Control 3: Se evidencio la ejecición de la actividad de control con las actas de seguimiento del registro de informacion en el SIMI.
No se materializó el riesgo</t>
  </si>
  <si>
    <t>1.4 Coordinadores de cada convenio  (Gerencia de Estrategia de Corresponsabilidad - Coordinadores de Convenios)</t>
  </si>
  <si>
    <t>1.4 Mensualmente</t>
  </si>
  <si>
    <t>1.4 Validar que la información reportada en el Informe Final para la Concesión de Estímulo de Corresponsabilidad M-PSS-FT-045 ECEC corresponda con las asistencias registradas en cada convenio.</t>
  </si>
  <si>
    <t>1.4 A través de la verificación del formato M-PSS-FT-045 Consolidado de Estímulos de Correspondencia contrastado con las planillas de asistencia en físico, para determinar que coincidan las asistencias con el consolidado remitido</t>
  </si>
  <si>
    <t>1.4  En caso de detectar desviaciones se reporta a través de correo electrónico solicitando claridad</t>
  </si>
  <si>
    <t>1.4Acta  A-GDO-FT-004 con los resultados del seguimiento</t>
  </si>
  <si>
    <t>Cada uno de los coordinadores de convenios y estrategia verifican y validadan en el formato M-PSS-FT-045 Consolidado de Estímulos de Correspondencia contrastado con las planillas de asistencia en físico, para determinar que coincidan las asistencias con el consolidado remitido lo cual queda consolidado en acta A-GDO-FT-004 con los resultados del seguimiento.</t>
  </si>
  <si>
    <t>Para este control no se cuenta con ninguna acción de fortalecimiento.</t>
  </si>
  <si>
    <t xml:space="preserve">El acta del mes de abril se encuentra en consolidación </t>
  </si>
  <si>
    <t xml:space="preserve">Control 4:
Se evidencian las actas de reunión del mes de enero, febrero y marzo, donde se valida la información reportada en el Informe Final para la Concesión de Estímulo de Corresponsabilidad M-PSS-FT-045 </t>
  </si>
  <si>
    <t>Control 4: Se evidencio la ejecución de la actividad de control con las actas de reunión de los meses (enero, febrero y marzo), quedando pendiente la del mes abril, por lo que se recomienda, coordinar los esfuerzos necesarios para completar esta tarea y dar continuidad del control..
No se materializó el riesgo</t>
  </si>
  <si>
    <t>* Omisión por parte de las Upis en la verificación  de las cantidades especificadas en las remisiones hechas por el proveedor contra la programación enviada desde el Economato. 
* En algunos productos las porciones entregadas pueden superar lo programado debido a cortes y presentaciones específicas, que no pueden ser menores a las requeridas.
* El no cumplimiento de la minuta al reducir las porciones a los NNAJ.
* Desactualización del cargue de asistencias en el Sistema de Información Misional SIMI, por parte de las Upi. 
* Incumplimiento del lineamiento establecido respecto al personal autorizado para el suministro de alimentación, con fundamento en su acompañamiento pedagógico a los NNAJ.
* Posibles debilidades en el control realizado sobre los bienes y recursos de transporte, destinados para el goce efectivo de los derechos de los NNAJ.
* Posible manipulación de las Terminales de Carga Asistida -TCA de las tarjetas tullave, por parte de los AJ y/o personal no autorizado para ello.
* Recarga de tarjetas TuLlave no personalizadas de los AJ o de personal no vinculado al Modelo Pedagógico, por parte de la persona encargada de las  Terminales de Carga Asistida -TCA.</t>
  </si>
  <si>
    <t>Posibilidad de desvío de los recursos de alimentación y de transporte destinados para los NNAJ por parte de los funcionarios y/o contratistas del proceso misional para beneficio propio o de un tercero</t>
  </si>
  <si>
    <t xml:space="preserve">Pérdida de recursos de la entidad.
Hallazgos por parte de entes de control internos y externos.
Ejecución anticipada de recursos que generan un posible déficit y la necesidad de adiciones o nueva contratación  de los mismos.
Incumplimiento de las metas establecidas en el Proyecto.
Sanciones disciplinarias para la entidad.
Procesos penales, disciplinarios y fiscales.
</t>
  </si>
  <si>
    <t xml:space="preserve">2.1 Coordinador del convenio SITP  </t>
  </si>
  <si>
    <t>2.1 Semanalmente</t>
  </si>
  <si>
    <t>2.1 Verificar que la entrega de recargas si hayan sido realizadas a usuarios del IDIPRON de contexto externado</t>
  </si>
  <si>
    <t xml:space="preserve">2.1 Se verifican las planillas de control SITP de las Upi, el reporte de Recaudo Bogotá, y las asistencias en SIMI, lo cual se documenta en un base Excel Seguimiento Recargas Tullave </t>
  </si>
  <si>
    <t xml:space="preserve">2.1 El coordinador remite correo electrónico con la solicitud de ajuste de la inconsistencia al responsable de la Upi, quienes deben indicar por el mismo medio las acciones realizadas.  </t>
  </si>
  <si>
    <t xml:space="preserve">2.1 Informe de cruce de información entre planillas de control de SITP M-MEX-FT-003, recaudo Bogotá y asistencias SIMI
Correos electrónicos con solicitudes de claridad de novedades, así como respuestas a los mismos. </t>
  </si>
  <si>
    <t>FUERTE</t>
  </si>
  <si>
    <t>* Observando el debido proceso, informar la situación al superior inmediato y a la Subdirección de Métodos Educativos, acompañado de los documentos que soportan la manipulación o alteración, para que se tomen las acciones pertinentes y se ponga en conocimiento de las autoridades competentes.</t>
  </si>
  <si>
    <t xml:space="preserve">Capacitación en uso del recurso del proceso 
Capacitación en integridad en el cumplimiento de las funciones 
</t>
  </si>
  <si>
    <t>01/03/2025
31/12/2025</t>
  </si>
  <si>
    <t xml:space="preserve">Durante el periodo reportado, el Coordinador del Convenio SITP realizó un total de 6.836 verificaciones, correspondientes a recargas del servicio de transporte por un valor total de $44.963.100. El control consistió en cruzar la información reportada por Recaudo Bogotá con las planillas físicas “M-MEX-FT-003 – Planilla de Control SITP” diligenciadas en cada UPI, así como con los registros de asistencia de los NNAJ en el sistema SIMI.
El objetivo fue verificar que las recargas hayan sido entregadas efectivamente a los beneficiarios del IDIPRON en contexto de externado, conforme a lo autorizado y registrado. Como resultado del proceso de validación, se identificaron 175 observaciones o inconsistencias, asociadas a diferencias entre los registros de asistencia y las recargas reportadas. Ante estas desviaciones, el Coordinador del Convenio SITP remitió solicitudes formales vía correo electrónico a las UPI responsables, detallando las novedades encontradas y solicitando los ajustes o justificaciones correspondientes. Las UPI dieron respuesta mediante el mismo canal, indicando las acciones correctivas adoptadas.
Toda la trazabilidad de la verificación quedó registrada en el archivo “Seguimiento Recargas Tullave” en formato Excel, así como en los correos electrónicos intercambiados con los responsables de las unidades, lo que garantiza la evidencia objetiva de la ejecución del control y su seguimiento adecuado.
Este control se aplicó de manera oportuna, permitiendo mitigar riesgos asociados al uso indebido o inadecuado de los recursos del sistema de transporte, y fortaleciendo los mecanismos de trazabilidad y transparencia en la asignación del beneficio.
</t>
  </si>
  <si>
    <t xml:space="preserve">El 20 de marzo de 2025 se realizó una jornada de capacitación dirigida a los/las profesionales de apoyo y auxiliares encargadas del proceso de recarga de tarjetas Tullave en las UPI, con el propósito de fortalecer el conocimiento sobre el procedimiento, resolver dudas sobre la ejecución del convenio y reforzar buenas prácticas para la trazabilidad de la información. De manera complementaria, se realizó seguimiento semanal mediante el cruce de los informes de Recaudo Bogotá, las planillas físicas “PLANILLA DE CONTROL SITP M-MEX-FT-003” y los registros de asistencia del SIMI. En los casos en que se identificaron inconsistencias, se enviaron comunicaciones a las UPI para su revisión y corrección, realizando seguimiento hasta su resolución. Se continuará fortaleciendo este proceso durante el próximo periodo mediante nuevas jornadas formativas y ajustes al control documental.
</t>
  </si>
  <si>
    <t>Se encuentra pendiente la subsanación de 48 inconsistencias identificadas en la Unidad de Perdomo, correspondientes al proceso de verificación del 29 de abril de 2025.</t>
  </si>
  <si>
    <t>Control 1:
Se verifica el adecuado control con las evidencias  de los informes de cruce de información entre planillas de control de SITP M-MEX-FT-003, recaudo Bogotá y asistencias SIMI
De igual manera, se identifican dos correos electrónicos solicitando claridad de novedades
Acción de fortalecimiento:
Se observa acta de reunión y lista de asistencia para actividad de capacitación realizada el 20 de marzo, dando lineamientos generales del proceso</t>
  </si>
  <si>
    <t>Control 1:
Se evidencia la ejecución de la actividad del control con los informes de cruce de información entre planillas de control de SITP M-MEX-FT-003, recaudo Bogotá y asistencias SIMI
asimismo, se aportan dos correos electrónicos solicitando claridad de novedades.
No se materializo el riesgo
Acción de fortalecimiento:
Se evidencia la ejecución de la acción con el acta de reunión y lista de asistencia para actividad de capacitación realizada el 20 de marzo.</t>
  </si>
  <si>
    <t xml:space="preserve">Listado de asistencia / presentación </t>
  </si>
  <si>
    <t>2.2 El Subdirector Poblacional o quien este delegue</t>
  </si>
  <si>
    <t xml:space="preserve">2.2 Mensual
</t>
  </si>
  <si>
    <t>2.2 Validar que el uso del recurso de transporte sea para fines de atención a los usuarios del IDIPRON contexto interno, así como, de los funcionarios y/o contratistas de territorio para realizar contacto a domicilio, acorde con presupuestos</t>
  </si>
  <si>
    <t xml:space="preserve">2.2 Se realiza la verificación del  informe de solicitudes de transporte generado en las Unidades de Protección integral, así como por  de la gerencia de territorio, los cuales son contrastados con los correos electrónicos recibidos de  parte de la gerencia operativa y la gerencia,  se adelanta verificación  de  acuerdo al procedimiento establecido. </t>
  </si>
  <si>
    <t xml:space="preserve">2.2 Se reporta al jefe inmediato con el debido proceso </t>
  </si>
  <si>
    <t xml:space="preserve">2.2 Acta de revisión 
Correo con reporte de novedades, y respuesta de las mismas. </t>
  </si>
  <si>
    <t>Análisis de ejecución del control – Solicitudes de transporte (enero-abril 2025)
Durante el primer cuatrimestre de 2025, la Subdirección Técnica Poblacional, con apoyo de la Gerencia Operativa, ejecutó de manera sistemática el control mensual sobre el uso del servicio de transporte institucional, con el fin de verificar su destinación exclusiva a actividades misionales autorizadas. Este control permitió mitigar el riesgo de uso indebido del servicio de transporte, mediante un proceso de validación cruzada de:
•	Informes mensuales consolidados por las Unidades de Protección Integral (UPI)
•	Correos electrónicos de solicitud
•	Actas de aprobación por parte de la Subdirección Técnica Poblacional
•	Registros de asignación y ejecución logística.
Entre enero y abril de 2025 se consolidaron un total de 343 solicitudes, distribuidas así:
Mes	/ Total de solicitudes
•Enero:	42
•Febrero:	78
•Marzo: 133
•Abril:	90
Total:	343
El componente de Salud representó el mayor número de solicitudes con un 41% del total consolidado, seguido por Oportunidades (15%) y la Subdirección Técnica Poblacional (12%).
La disminución del 32% en el mes de abril, respecto a marzo, se explicó por el receso operativo durante la Semana Santa, que afectó el desarrollo de actividades presenciales en varias UPI y equipos técnicos.
El equipo técnico realizó controles mediante revisión estadística mensual, verificación del uso misional y trazabilidad documental, garantizando que no se materializara ningún riesgo asociado al proceso. Se evidenció un cumplimiento sostenido del principio de uso eficiente y pertinente del recurso público.</t>
  </si>
  <si>
    <t>Control 2:
Se verifica la adecuada ejecución del control con las evidencias identificadas en la carpeta: Actas de reunión, correos electrónicos enviados</t>
  </si>
  <si>
    <t>Control 2:
Se evidencia la ejecución de la actividad de control con las actas de reunión y correos electrónicos.
No se materializo el riesgo</t>
  </si>
  <si>
    <t>2.3 Profesional de apoyo en UPI (Subdirección Poblacional)</t>
  </si>
  <si>
    <t>2.3 Diariamente</t>
  </si>
  <si>
    <t>2.3 Verificar y controlar la utilización optima de los recursos alimentarios, así como las porciones</t>
  </si>
  <si>
    <t xml:space="preserve">2.3 En cada servicio,  el jefe o líder de cocina diligencia el formato M-PSS-FT-199 Control de Porciones registrando el número de porciones preparadas y servidas, los alimentos (ingredientes) utilizados en la preparación y su gramaje, así como el total que corresponde a la multiplicación entre la "Porción individual" y "Número de porciones preparadas y servidas. </t>
  </si>
  <si>
    <t xml:space="preserve">2.3 Se reporta al jefe inmediato con el debido proceso </t>
  </si>
  <si>
    <t>2.3 Formato  M-PSS-FT-199 Control de Porciones</t>
  </si>
  <si>
    <t xml:space="preserve">Durante el primer cuatrimestre de la presente vigencia, el jefe de cocina de cada UPI diligenció diariamente el formato M-PSS-FT-199, registrando las porciones preparadas y servidas, así como los insumos utilizados. Esta información fue revisada y aprobada por el equipo de ingenieras de alimentos. Las evidencias fueron cargadas al drive, garantizando la trazabilidad del proceso y el uso eficiente de los recursos alimentarios. De esta manera, se aplicó correctamente el control, contribuyendo a mitigar los eventos potenciales de riesgo asociados a este proceso.	</t>
  </si>
  <si>
    <t>Control 3:
Se evidencia la ejecución del control con el formato Control de porciones, diligenciado diariamente en el periodo de verificación.
Los formatos no contienen las firmas de quien diligencia, verifica y revisa, a pesar de que el formato indica en nota aclaratoria que: La firma del profesional de Seguridad Alimentaria- Área Salud se realiza con posterioridad al control de porciones realizada por el Nutricionista Dietista ( pero no indica en que tiempo psterior se realiza)</t>
  </si>
  <si>
    <t>Control 3:
Se evidencia la ejecución de la actividad de control con el formato Control de porciones, diligenciado diariamente.
No se materializo el riesgo
Se recomienda diligenciar los formatos en su totalidad con las firmas de los responsables.</t>
  </si>
  <si>
    <t>* Proyección de insumos y equipamientos que no se ajustan a las necesidades presentadas 
* Tiempos de entrega de materiales e insumos que no coinciden con la programación. 
* Influencia en la distribución de los insumos y/o elementos por profesionales o personal  a cargo de los mismos.
* Falencias en el registro y control de herramientas,  elementos, materiales, equipamientos e insumos entregados para el  desarrollo de las actividades
* Alteración de la información registrada para el control de entradas y salidas de insumos.
* Baja apropiación de los NNAJ sobre el cuidado y uso adecuado de los insumos entregados.
* Ausencia o debilidad en el seguimiento y controles que se realizan sobre las acciones desarrolladas y evidencias presentadas por los equipos, donde se verifique el uso de los recursos.
* Debilidades en el control del uso de las instalaciones de las  UPI  en actividades que no responden la misionalidad del Instituto.</t>
  </si>
  <si>
    <t>Posibilidad de sustracción o desvío, de elementos, materiales, herramientas, insumos, recursos, bienes y equipamientos destinados al proceso de atención integral de los NNAJ, por parte de los funcionarios y/o contratistas de los procesos misionales, para beneficio propio o de personas no vinculadas al Instituto.</t>
  </si>
  <si>
    <t>* Deficiencia en la existencia de insumos para el cumplimiento de la atención que se requiere.
* Hallazgos de los entes de control.
 * Desmotivación de las y los NNAJ en la realización las actividades por falta de recursos adecuados.
* Impacto negativo a la imagen institucional.
*Necesidad de presupuestos adicionales para adquirir los elementos</t>
  </si>
  <si>
    <t>3.1 Auxiliar administrativo del componente de Salud  (Gerencia de Capacidades y Derechos - Área de Salud)</t>
  </si>
  <si>
    <t>3.1 Semestral</t>
  </si>
  <si>
    <t xml:space="preserve">3.1 Validar que los insumos de enfermería y odontología entregados estén acorde con los servicios prestados </t>
  </si>
  <si>
    <t>3.1 Se realiza la verificación a las áreas de odontología y enfermería, contra la información registrada en planillas físicas y en el SIMI de los servicios prestados</t>
  </si>
  <si>
    <t>3.1 El funcionario o contratista encargado de la validación informa a través de correo electrónico la situación a la gerencia de recursos físicos, junto con los documentos soportes de manipulación o alteración</t>
  </si>
  <si>
    <t>3.1 Acta de reunión con la verificación formato A-GO-FT-004</t>
  </si>
  <si>
    <t>* Observando el debido proceso, informar la situación al superior inmediato y a la Gerencia de recursos Físicos, acompañado de los documentos que soportan la manipulación o alteración, para que se tomen las acciones pertinentes y se ponga en conocimiento de las autoridades competentes.</t>
  </si>
  <si>
    <t>Este proceso se lleva a cabo en base a las actas generadas por el equipo de enfermería, quienes son responsables de efectuar la verificación respectiva.
25/02/2025 Visita enfermería unidad de protección integral La 27
25/02/2025 Visita enfermería unidad de protección integral Bosa
 28/03/2025 Visita enfermería unidad de protección integral Santa Lucia
13/03/2024 visita enfermería unidad de protección integral Perdomo
15/03/2025 Revisión Kardex unidades de protección integral Conservatorio, La Florida, La 32 y Oasis
23/04/2025 Visita enfermería unidad de protección integral La victoria
15/04/2025 Visita enfermería unidad de protección integral Santa Lucia               
Durante las visitas de enfermería, y según consta en el formato acta A-GO-FT-004, se verificó que actualmente no se cuenta con los insumos necesarios para garantizar la continuidad y calidad de los servicios de salud requeridos en dichas unidades. Esta situación fue debidamente registrada y confirmada por los responsables, generando una alerta sobre el posible incumplimiento de los estándares mínimos de atención y la necesidad urgente de reabastecimiento.
Es importante precisar que, desde el mes de abril, se ha venido adelantando el proceso de abastecimiento de las Unidades de Protección Integral en cuanto a insumos de enfermería, con el objetivo de subsanar progresivamente las carencias identificadas y fortalecer la capacidad operativa en la atención a los beneficiarios. Sin embargo, al momento de la verificación, aún no se evidenciaba la presencia de dichos insumos en la unidad visitada, lo que amerita un seguimiento continuo.
Durante el proceso de monitoreo se evidenció que, en mes de enero, no se realizaron verificaciones sistemáticas del uso de insumos debido a la ausencia de personal de enfermería encargado de dicha labor. Esto generó un riesgo de discrepancia entre los insumos entregados y los servicios realmente prestados, dado que no se validó de manera formal la información registrada tanto en las planillas físicas como en el sistema de información misional SIMI. A partir del mes de marzo, con la contratación del personal correspondiente, se ha retomado la verificación y seguimiento, permitiendo mayor control y trazabilidad. Se recomienda realizar una revisión retroactiva de los insumos entregados durante los meses en los que no se hizo seguimiento, para mitigar posibles inconsistencias y tomar acciones correctivas si es necesario.  
La presente justificación respalda la ejecución del control reportado, en tanto se documenta y evidencia una situación que afecta directamente la capacidad operativa de las unidades. Asimismo, este reporte permite activar las rutas de acción correspondientes para la gestión inmediata y toma de decisiones.</t>
  </si>
  <si>
    <t>Durante el período evaluado no se realizó el reporte de ejecución de las acciones orientadas al fortalecimiento del riesgo, específicamente en lo relacionado con la capacitación en el uso adecuado del recurso del proceso y la capacitación en integridad en el cumplimiento de las funciones. Esta situación se debió a la priorización de otras actividades operativas derivadas de la falta temporal de personal en los primeros meses del año, lo que limitó la planificación y ejecución oportuna de las estrategias formativas previstas. No obstante, se tiene prevista la reprogramación de estas capacitaciones para el siguiente trimestre, con el fin de garantizar el cumplimiento y promover una cultura institucional basada en la eficiencia del recurso y la ética en el ejercicio de las funciones.</t>
  </si>
  <si>
    <t>*Durante la ejecución de los seguimientos realizados a las Unidades de Protección Integral, no se evidenció la verificación cruzada de la información registrada contra el Sistema de Información Misional (SIMI). Esta omisión limita la validación efectiva de los datos reportados y puede generar inconsistencias entre la documentación física y digital, afectando la trazabilidad y el control de los servicios prestados.
Ante esta situación, se sugiere como acción de mejora la implementación sistemática de la verificación contra el SIMI durante cada seguimiento, con el fin de fortalecer la precisión de los registros, garantizar la coherencia de la información institucional y facilitar la toma de decisiones basadas en datos confiables.</t>
  </si>
  <si>
    <t>Control 1:
Se verifica la adecuada gestión del control con las actas de reunión, que contemplan los informes de las visitas realizadas para el periodo
Acción de fortalecimiento:
El proceso indica que no se realizó la actividad de fortalecimiento para el periodo. Sin embargo, se encuentra en términos</t>
  </si>
  <si>
    <t>Control 1:
Se evidencia la ejecución de la actividad del control con las actas de reunión los informes de las visitas realizadas.
No se materializo el riesgo
Acción de fortalecimiento:
Se reportó que durante este periodo no se dio aplicación a la actividad de control.</t>
  </si>
  <si>
    <t xml:space="preserve">3.2 Funcionario o contratista de la dimensión de espiritualidad </t>
  </si>
  <si>
    <t>3.2 Mensualmente</t>
  </si>
  <si>
    <t>3.2 Validar el uso efectivo de los recursos usados en los talleres</t>
  </si>
  <si>
    <t>3.2 Se verifica los recursos entregados mediante la revisión de los formatos A-GIA-FT-018, frente a los recursos usados descritos en los talleres realizados</t>
  </si>
  <si>
    <t>3.2  El funcionario o contratista encargado de la validación informa a través de correo electrónico la situación a la gerencia de recursos físicos, junto con los documentos soportes de manipulación o alteración</t>
  </si>
  <si>
    <t>3.2   Acta de reunión con la verificación formato A-GO-FT-004 con las observaciones, inconsistencias y resultados</t>
  </si>
  <si>
    <t>No se realiza el control sobre el uso efectivo de los recursos teniendo en cuenta que los dinamizadores y gestores del componente utilizan recursos o elementos propios ( personales), para las actividades con lo NNAJ, durante los meses de enero a abril del 2025</t>
  </si>
  <si>
    <t>Control 2:
No se identifica la aplicación del control para el periodo. El proceso indica que los recursos son propios o personales por lo cual no se realiza la verificación del uso efectivo de recursos</t>
  </si>
  <si>
    <t>Control 2:
No se aportó evidencia que dé cuenta de la ejecución de la actividad. El proceso señalo que no se realiza el control sobre el uso efectivo de los recursos teniendo en cuenta que los dinamizadores y gestores del componente utilizan recursos o elementos propios ( personales), para las actividades con lo NNAJ, durante los meses de enero a abril del 2025.
No se materializo el Riesgo</t>
  </si>
  <si>
    <t>No revisión periódica de la gestión de  los operadores de los baños públicos 
Falta de controles a los  recaudadores
Falta de capacitaciones para el uso de los formatos establecidos
Falta de mantenimiento de las máquinas registradoras</t>
  </si>
  <si>
    <t>Posibilidad de sustracción o desvío, de los dineros recaudados en el convenio de Baños Públicos, por parte de los beneficiarios, funcionarios y/o contratistas que participan en el recaudo,  para beneficio propio o de personas no vinculadas al Instituto.</t>
  </si>
  <si>
    <t>* Deficiencia en la existencia de insumos para el cumplimiento de la atención que se requiere.
* Hallazgos de los entes de control.
* Impacto negativo a la imagen institucional.</t>
  </si>
  <si>
    <t>4.1 Coordinador del convenio de baños públicos (Gerencia estratégica de corresponsabilidad)</t>
  </si>
  <si>
    <t>4.1 Diariamente</t>
  </si>
  <si>
    <t xml:space="preserve">4.1 Verificar que los valores registrados en el consolidado de recaudo formato M-PSS-FT-063, estén acorde con el recibo de consignación de la entidad financiera.  </t>
  </si>
  <si>
    <t xml:space="preserve">4.1 Se verifica que los valores del Consolidado de Recaudo Diario Baños Públicos M-PSS-FT-063 coincidan con los registrados por el operador de cada punto en el formato Planilla control de consignación - recaudo baños públicos M-PSS-FT 060,  en el formato Planilla Control de Consignación Recaudo - M-PSS-FT 061 y  en el Recibo de Consignación de la  Entidad Financiera. </t>
  </si>
  <si>
    <t xml:space="preserve">4.1 En caso de que se presenten variaciones en los valores recaudados y consignados el coordinador del convenio de baños públicos cita al recaudador a fin de establecer la causa de la inconsistencia. </t>
  </si>
  <si>
    <t>4.1 Formato Consolidado de Recaudo Diario Baños Públicos M-PSS-FT-063 
Planilla control de consignación - recaudo baños públicos M-PSS-FT 060 
Planilla Control de Consignación Recaudo - M-PSS-FT 061
Copia del oficio de remisión de los originales de las consignaciones al área de tesorería</t>
  </si>
  <si>
    <t>Observando el debido proceso, informar la situación a la Gerencia de Estrategias de Corresponsabilidad acompañado de los documentos que soportan la materialización del riesgo, para que se tomen las acciones pertinentes y se ponga en conocimiento de las autoridades competentes.</t>
  </si>
  <si>
    <t>Se verifica que los valores del Consolidado de Recaudo Diario Baños Públicos M-PSS-FT-063 coincidan con los registrados por el operador de cada punto en el formato Planilla control de consignación - recaudo baños públicos M-PSS-FT 060,  en el formato Planilla Control de Consignación Recaudo - M-PSS-FT 061 y  en el Recibo de Consignación de la  Entidad Financiera.</t>
  </si>
  <si>
    <t xml:space="preserve">Para el primer cuatrimestre del 2025 no se han adelantado las acciones de fortalecimiento, lo cual se programará con la coordinación del convenio para que estas se desarrollen a partir de la fecha </t>
  </si>
  <si>
    <t>El mes de abril se encuentra en consolidación para el presente reporte</t>
  </si>
  <si>
    <t>Control 1:
Se verifica la aplicación del control correspondiente a los meses de enero a marzo. 
No se evidencia la información respecto del mes de abril
Acción de fortalecimiento:
Para el periodo no se ha realizado la acción. Sin embargo, se encuentra en términos</t>
  </si>
  <si>
    <t xml:space="preserve">Control 1: Se evidencia la ejecución de la actividad de control, con la aplicación del Formato Consolidado de Recaudo Diario Baños Públicos M-PSS-FT-063 y Copia del oficio de remisión de los originales de las consignaciones al área de tesorería, no obstante el proceso no aportó la Planilla control de consignación - recaudo baños públicos M-PSS-FT 060  ni Planilla Control de Consignación Recaudo - M-PSS-FT 061, estos dos últimos que permitieran a esta oficina validar que se realiza la verificación  de la información en los diferentes formatos, adicionalmente, el proceso no aportó evidencias de la gestión mes de abril. 
Acción de Fortalecimiento: Se reporto que durante ese periodo no se dio aplicabilidad  a la acción de fortalecimiento.
No se materializo el Riesgo, </t>
  </si>
  <si>
    <t>Mejoramiento de los servicios sociales en el marco del Modelo pedagógico Institucional</t>
  </si>
  <si>
    <t>Promover la calidad en la gestion misional, mediante el monitoreo y verificacion del cumplimiento de los lineamientos establecidos para el mejoramiento de los servicios sociales y la satisfacción de los/as NNAJ en el instituto.</t>
  </si>
  <si>
    <t>Inicia con la proyección de las actividades para la mejora de la calidad e innovación para la prestación de los servicios sociales y finaliza con la evaluación de la calidad de los servicios sociales</t>
  </si>
  <si>
    <r>
      <rPr>
        <sz val="14"/>
        <color theme="1"/>
        <rFont val="Times New Roman"/>
        <family val="1"/>
      </rPr>
      <t xml:space="preserve">Deficiencia en la ejecuciòn de los procesos que no permitan contar con la información adecuada para los reportes
Incumplimiento en las gestiones administrativas y/o de articulación para la obtención de la información
Existencia de intereses personales, políticos, entre otros, que puedan incidir en la entrega y manipulación de la información.     </t>
    </r>
    <r>
      <rPr>
        <sz val="14"/>
        <color rgb="FFFF0000"/>
        <rFont val="Times New Roman"/>
        <family val="1"/>
      </rPr>
      <t xml:space="preserve"> </t>
    </r>
  </si>
  <si>
    <t>Posibilidad de manipulación de la información de los Informes de Gestión por parte de la Subdirección, gerencias o equipo de herramientas que pertenecen al proceso para demostrar resultados específicos en beneficio propio o de un tercero</t>
  </si>
  <si>
    <t>Incumplimiento normativo
Toma de decisiones incorrectas
Intervención de entes de Control
Afectación de la imagen institucional y del cumplimiento de la misión.</t>
  </si>
  <si>
    <t>Cada vez que se genere un informe de gestión final o del proyecto de inversiòn</t>
  </si>
  <si>
    <t>Validar que la información relacionada en los informes se encuentra acorde con la información reportada por los lideres de áreas</t>
  </si>
  <si>
    <t>Se verifica que el informe presentado esté soportado con la evidencia de reporte de información de los lideres de área y que la información este acorde con el reporte</t>
  </si>
  <si>
    <t xml:space="preserve">Si la información no corresponde se solicita  través de correo electrónico ajustar la información de acuerdo a la realidad o se solicita la justificación relacionada. </t>
  </si>
  <si>
    <t>Correo electrónico de la validación de la información.
Correo electrónico solicitando ajustes cuando no corresponde</t>
  </si>
  <si>
    <t>Dar aviso internamente a la Subdirección y/o gerencia (dependiendo del caso) para revisión
Generar alertas a la Oficina Asesora de Planeación nivel directivo, control disciplinario interno y control interno</t>
  </si>
  <si>
    <t>Realizar seguimiento parcial (junio - noviembre) de la información que conforma el informe de gestión</t>
  </si>
  <si>
    <t>01/01/2025 al 31/12/2025</t>
  </si>
  <si>
    <t xml:space="preserve">Con le objetivo de validar que la información relacionada en los informes se encuentre acorde con la información reportada por los lideres de áreas, se relacionan las siguientes evidencias, discriminadas por mes:
1. Informes firmados por el Líder del Componente
2. Correos con informes enviados por el Componente
3. Correo de Informe enviado al proyecto de inversión
4. Informe consolidado </t>
  </si>
  <si>
    <t>A la fecha, no se ha realizado la acción de fortalecimiento</t>
  </si>
  <si>
    <t>El riesgo no se materializó</t>
  </si>
  <si>
    <r>
      <rPr>
        <sz val="10"/>
        <color rgb="FF000000"/>
        <rFont val="Times New Roman"/>
      </rPr>
      <t xml:space="preserve">12/05/2025
</t>
    </r>
    <r>
      <rPr>
        <u/>
        <sz val="10"/>
        <color rgb="FF000000"/>
        <rFont val="Times New Roman"/>
      </rPr>
      <t>Control 1:</t>
    </r>
    <r>
      <rPr>
        <sz val="10"/>
        <color rgb="FF000000"/>
        <rFont val="Times New Roman"/>
      </rPr>
      <t xml:space="preserve"> No se identifica claramente que todos los cinco (05) componentes (educación, espiritualidad, salud, sicosocial, salud y sociolegal);  hayan aportado de manera mensual evidencias; no hay coherencia entre  los correos electrónicos versus los respectivos informes. A su vez en la consolidación del informe de gestión del proyecto de manera mensual.
Se recomienda para el próximo monitoreo revisar la evidencia de la ejecución del control, la cual se encuentra establecida: "Correo electrónico de la validación de la información. Correo electrónico solicitando ajustes cuando no corresponde".
</t>
    </r>
    <r>
      <rPr>
        <u/>
        <sz val="10"/>
        <color rgb="FF000000"/>
        <rFont val="Times New Roman"/>
      </rPr>
      <t>Acciones de fortalecimiento</t>
    </r>
    <r>
      <rPr>
        <sz val="10"/>
        <color rgb="FF000000"/>
        <rFont val="Times New Roman"/>
      </rPr>
      <t xml:space="preserve">: 
Para este periodo no se realiza acción de fortalecimiento.
Para este periodo NO se materializo el riesgo.
</t>
    </r>
    <r>
      <rPr>
        <sz val="10"/>
        <color rgb="FFFF0000"/>
        <rFont val="Times New Roman"/>
      </rPr>
      <t xml:space="preserve"> </t>
    </r>
  </si>
  <si>
    <r>
      <rPr>
        <b/>
        <sz val="10"/>
        <color rgb="FF000000"/>
        <rFont val="Times New Roman"/>
      </rPr>
      <t>Control 1:</t>
    </r>
    <r>
      <rPr>
        <sz val="10"/>
        <color rgb="FF000000"/>
        <rFont val="Times New Roman"/>
      </rPr>
      <t xml:space="preserve"> Se evidenció la ejecución de la actividad de control de forma parcial, teniendo en cuenta que, no fueron aportadas las evidencias completas (Correo electrónico de la validación de la información) en algunos periodos por todos los componentes, así mismo la evidencia no es coherente con el diseño del control, por lo cual se recomienda para el próximo monitoreo, realizar una revisión del mismo y ajustar las evidencias de acuerdo con su propósito, a fin de  continuar ejecutando las actividades de control de manera periódica y efectiva, con evidencias completas y en coherencia según lo establecido en la descripción del control.
</t>
    </r>
    <r>
      <rPr>
        <b/>
        <sz val="10"/>
        <color rgb="FF000000"/>
        <rFont val="Times New Roman"/>
      </rPr>
      <t>ACCIÓN DE FORTALECIMIENTO:</t>
    </r>
    <r>
      <rPr>
        <sz val="10"/>
        <color rgb="FF000000"/>
        <rFont val="Times New Roman"/>
      </rPr>
      <t xml:space="preserve"> No se evidencia la realización de la acción de fortalecimiento para este periodo.
No se reporta materialización del riesgo.
</t>
    </r>
  </si>
  <si>
    <t>Informe de gestión parcial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</si>
</sst>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29" x14ac:knownFonts="1">
    <font>
      <sz val="11"/>
      <color theme="1"/>
      <name val="Calibri"/>
      <scheme val="minor"/>
    </font>
    <font>
      <sz val="11"/>
      <color theme="1"/>
      <name val="Calibri"/>
      <family val="2"/>
    </font>
    <font>
      <sz val="12"/>
      <color theme="1"/>
      <name val="Times New Roman"/>
      <family val="1"/>
    </font>
    <font>
      <sz val="11"/>
      <name val="Calibri"/>
      <family val="2"/>
    </font>
    <font>
      <b/>
      <sz val="11"/>
      <color theme="1"/>
      <name val="Calibri"/>
      <family val="2"/>
    </font>
    <font>
      <b/>
      <sz val="10"/>
      <color theme="1"/>
      <name val="Times New Roman"/>
      <family val="1"/>
    </font>
    <font>
      <b/>
      <sz val="14"/>
      <color theme="1"/>
      <name val="Times New Roman"/>
      <family val="1"/>
    </font>
    <font>
      <b/>
      <sz val="12"/>
      <color theme="1"/>
      <name val="Times New Roman"/>
      <family val="1"/>
    </font>
    <font>
      <sz val="10"/>
      <color theme="1"/>
      <name val="Times New Roman"/>
      <family val="1"/>
    </font>
    <font>
      <b/>
      <sz val="20"/>
      <color theme="1"/>
      <name val="Times New Roman"/>
      <family val="1"/>
    </font>
    <font>
      <sz val="14"/>
      <color rgb="FFFF0000"/>
      <name val="Times New Roman"/>
      <family val="1"/>
    </font>
    <font>
      <b/>
      <sz val="16"/>
      <color theme="1"/>
      <name val="Times New Roman"/>
      <family val="1"/>
    </font>
    <font>
      <b/>
      <sz val="11"/>
      <color theme="1"/>
      <name val="Times New Roman"/>
      <family val="1"/>
    </font>
    <font>
      <sz val="10"/>
      <color rgb="FF000000"/>
      <name val="Times New Roman"/>
      <family val="1"/>
    </font>
    <font>
      <sz val="14"/>
      <color theme="1"/>
      <name val="Times New Roman"/>
      <family val="1"/>
    </font>
    <font>
      <sz val="11"/>
      <color rgb="FFFF0000"/>
      <name val="Calibri"/>
      <family val="2"/>
    </font>
    <font>
      <b/>
      <sz val="10"/>
      <name val="Times New Roman"/>
      <family val="1"/>
    </font>
    <font>
      <sz val="14"/>
      <name val="Times New Roman"/>
      <family val="1"/>
    </font>
    <font>
      <sz val="14"/>
      <color theme="3"/>
      <name val="Times New Roman"/>
      <family val="1"/>
    </font>
    <font>
      <sz val="11"/>
      <color theme="3"/>
      <name val="Calibri"/>
      <family val="2"/>
    </font>
    <font>
      <b/>
      <sz val="12"/>
      <color theme="1"/>
      <name val="Times New Roman"/>
    </font>
    <font>
      <sz val="11"/>
      <color rgb="FF242424"/>
      <name val="&quot;Aptos Narrow&quot;"/>
    </font>
    <font>
      <sz val="11"/>
      <color theme="1"/>
      <name val="Calibri"/>
      <scheme val="minor"/>
    </font>
    <font>
      <b/>
      <sz val="14"/>
      <color rgb="FFFF0000"/>
      <name val="Times New Roman"/>
      <family val="1"/>
    </font>
    <font>
      <sz val="14"/>
      <color rgb="FF000000"/>
      <name val="Times New Roman"/>
      <family val="1"/>
    </font>
    <font>
      <sz val="10"/>
      <color rgb="FFFF0000"/>
      <name val="Times New Roman"/>
    </font>
    <font>
      <sz val="10"/>
      <color rgb="FF000000"/>
      <name val="Times New Roman"/>
    </font>
    <font>
      <u/>
      <sz val="10"/>
      <color rgb="FF000000"/>
      <name val="Times New Roman"/>
    </font>
    <font>
      <b/>
      <sz val="10"/>
      <color rgb="FF000000"/>
      <name val="Times New Roman"/>
    </font>
  </fonts>
  <fills count="11">
    <fill>
      <patternFill patternType="none"/>
    </fill>
    <fill>
      <patternFill patternType="gray125"/>
    </fill>
    <fill>
      <patternFill patternType="solid">
        <fgColor theme="0"/>
        <bgColor theme="0"/>
      </patternFill>
    </fill>
    <fill>
      <patternFill patternType="solid">
        <fgColor rgb="FFF7CAAC"/>
        <bgColor rgb="FFF7CAAC"/>
      </patternFill>
    </fill>
    <fill>
      <patternFill patternType="solid">
        <fgColor rgb="FFECECEC"/>
        <bgColor rgb="FFECECEC"/>
      </patternFill>
    </fill>
    <fill>
      <patternFill patternType="solid">
        <fgColor rgb="FFDEEAF6"/>
        <bgColor rgb="FFDEEAF6"/>
      </patternFill>
    </fill>
    <fill>
      <patternFill patternType="solid">
        <fgColor rgb="FFD8D8D8"/>
        <bgColor rgb="FFD8D8D8"/>
      </patternFill>
    </fill>
    <fill>
      <patternFill patternType="solid">
        <fgColor theme="0"/>
        <bgColor indexed="64"/>
      </patternFill>
    </fill>
    <fill>
      <patternFill patternType="solid">
        <fgColor theme="5" tint="0.59999389629810485"/>
        <bgColor rgb="FFBFBFBF"/>
      </patternFill>
    </fill>
    <fill>
      <patternFill patternType="solid">
        <fgColor theme="5" tint="0.59999389629810485"/>
        <bgColor indexed="64"/>
      </patternFill>
    </fill>
    <fill>
      <patternFill patternType="solid">
        <fgColor theme="2"/>
        <bgColor indexed="64"/>
      </patternFill>
    </fill>
  </fills>
  <borders count="66">
    <border>
      <left/>
      <right/>
      <top/>
      <bottom/>
      <diagonal/>
    </border>
    <border>
      <left/>
      <right/>
      <top/>
      <bottom style="hair">
        <color rgb="FF000000"/>
      </bottom>
      <diagonal/>
    </border>
    <border>
      <left/>
      <right/>
      <top style="hair">
        <color rgb="FF000000"/>
      </top>
      <bottom style="hair">
        <color rgb="FF000000"/>
      </bottom>
      <diagonal/>
    </border>
    <border>
      <left/>
      <right/>
      <top style="hair">
        <color rgb="FF000000"/>
      </top>
      <bottom/>
      <diagonal/>
    </border>
    <border>
      <left style="medium">
        <color rgb="FF000000"/>
      </left>
      <right/>
      <top style="medium">
        <color rgb="FF000000"/>
      </top>
      <bottom/>
      <diagonal/>
    </border>
    <border>
      <left/>
      <right style="medium">
        <color rgb="FF000000"/>
      </right>
      <top style="medium">
        <color rgb="FF000000"/>
      </top>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right/>
      <top style="medium">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rgb="FF000000"/>
      </left>
      <right/>
      <top/>
      <bottom/>
      <diagonal/>
    </border>
    <border>
      <left/>
      <right/>
      <top/>
      <bottom/>
      <diagonal/>
    </border>
    <border>
      <left/>
      <right/>
      <top style="thin">
        <color rgb="FF000000"/>
      </top>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hair">
        <color rgb="FF000000"/>
      </left>
      <right style="hair">
        <color rgb="FF000000"/>
      </right>
      <top/>
      <bottom style="hair">
        <color rgb="FF000000"/>
      </bottom>
      <diagonal/>
    </border>
    <border>
      <left style="hair">
        <color rgb="FF000000"/>
      </left>
      <right style="thin">
        <color rgb="FF000000"/>
      </right>
      <top style="thin">
        <color rgb="FF000000"/>
      </top>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bottom/>
      <diagonal/>
    </border>
    <border>
      <left style="hair">
        <color rgb="FF000000"/>
      </left>
      <right style="thin">
        <color rgb="FF000000"/>
      </right>
      <top style="hair">
        <color rgb="FF000000"/>
      </top>
      <bottom/>
      <diagonal/>
    </border>
    <border>
      <left style="thin">
        <color rgb="FF000000"/>
      </left>
      <right style="medium">
        <color rgb="FF000000"/>
      </right>
      <top/>
      <bottom style="thin">
        <color rgb="FF000000"/>
      </bottom>
      <diagonal/>
    </border>
    <border>
      <left/>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hair">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hair">
        <color rgb="FF000000"/>
      </left>
      <right style="thin">
        <color rgb="FF000000"/>
      </right>
      <top/>
      <bottom style="hair">
        <color rgb="FF000000"/>
      </bottom>
      <diagonal/>
    </border>
    <border>
      <left style="thin">
        <color rgb="FF000000"/>
      </left>
      <right style="thin">
        <color rgb="FF000000"/>
      </right>
      <top style="medium">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medium">
        <color rgb="FF000000"/>
      </bottom>
      <diagonal/>
    </border>
    <border>
      <left/>
      <right/>
      <top/>
      <bottom style="thin">
        <color rgb="FF000000"/>
      </bottom>
      <diagonal/>
    </border>
    <border>
      <left/>
      <right/>
      <top/>
      <bottom style="medium">
        <color indexed="64"/>
      </bottom>
      <diagonal/>
    </border>
    <border>
      <left style="medium">
        <color rgb="FF000000"/>
      </left>
      <right/>
      <top style="thin">
        <color rgb="FF000000"/>
      </top>
      <bottom/>
      <diagonal/>
    </border>
    <border>
      <left style="thin">
        <color rgb="FF000000"/>
      </left>
      <right/>
      <top style="thin">
        <color rgb="FF000000"/>
      </top>
      <bottom/>
      <diagonal/>
    </border>
    <border>
      <left style="thin">
        <color rgb="FF000000"/>
      </left>
      <right/>
      <top/>
      <bottom style="thin">
        <color rgb="FF000000"/>
      </bottom>
      <diagonal/>
    </border>
    <border>
      <left style="medium">
        <color rgb="FF000000"/>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medium">
        <color rgb="FF000000"/>
      </right>
      <top/>
      <bottom style="medium">
        <color indexed="64"/>
      </bottom>
      <diagonal/>
    </border>
    <border>
      <left/>
      <right/>
      <top style="hair">
        <color rgb="FF000000"/>
      </top>
      <bottom style="medium">
        <color indexed="64"/>
      </bottom>
      <diagonal/>
    </border>
    <border>
      <left style="hair">
        <color rgb="FF000000"/>
      </left>
      <right style="hair">
        <color rgb="FF000000"/>
      </right>
      <top style="hair">
        <color rgb="FF000000"/>
      </top>
      <bottom style="medium">
        <color indexed="64"/>
      </bottom>
      <diagonal/>
    </border>
    <border>
      <left style="hair">
        <color rgb="FF000000"/>
      </left>
      <right style="thin">
        <color rgb="FF000000"/>
      </right>
      <top/>
      <bottom style="medium">
        <color indexed="64"/>
      </bottom>
      <diagonal/>
    </border>
  </borders>
  <cellStyleXfs count="2">
    <xf numFmtId="0" fontId="0" fillId="0" borderId="0"/>
    <xf numFmtId="0" fontId="22" fillId="0" borderId="16"/>
  </cellStyleXfs>
  <cellXfs count="461">
    <xf numFmtId="0" fontId="0" fillId="0" borderId="0" xfId="0"/>
    <xf numFmtId="0" fontId="1" fillId="0" borderId="0" xfId="0" applyFont="1"/>
    <xf numFmtId="0" fontId="2" fillId="0" borderId="1" xfId="0" applyFont="1" applyBorder="1" applyAlignment="1">
      <alignment horizontal="left" vertical="top" wrapText="1"/>
    </xf>
    <xf numFmtId="0" fontId="2" fillId="0" borderId="2" xfId="0" applyFont="1" applyBorder="1" applyAlignment="1">
      <alignment horizontal="left" vertical="top" wrapText="1"/>
    </xf>
    <xf numFmtId="0" fontId="2" fillId="0" borderId="0" xfId="0" applyFont="1" applyAlignment="1">
      <alignment vertical="top" wrapText="1"/>
    </xf>
    <xf numFmtId="0" fontId="1" fillId="0" borderId="0" xfId="0" applyFont="1" applyAlignment="1">
      <alignment wrapText="1"/>
    </xf>
    <xf numFmtId="0" fontId="2" fillId="0" borderId="3" xfId="0" applyFont="1" applyBorder="1" applyAlignment="1">
      <alignment horizontal="left" vertical="top" wrapText="1"/>
    </xf>
    <xf numFmtId="0" fontId="7" fillId="2" borderId="10" xfId="0" applyFont="1" applyFill="1" applyBorder="1" applyAlignment="1">
      <alignment horizontal="center" vertical="center"/>
    </xf>
    <xf numFmtId="0" fontId="8" fillId="0" borderId="0" xfId="0" applyFont="1"/>
    <xf numFmtId="0" fontId="5" fillId="2" borderId="15" xfId="0" applyFont="1" applyFill="1" applyBorder="1" applyAlignment="1">
      <alignment horizontal="left" vertical="center"/>
    </xf>
    <xf numFmtId="0" fontId="5" fillId="2" borderId="16" xfId="0" applyFont="1" applyFill="1" applyBorder="1" applyAlignment="1">
      <alignment horizontal="center" vertical="center"/>
    </xf>
    <xf numFmtId="14" fontId="5" fillId="2" borderId="16" xfId="0" applyNumberFormat="1" applyFont="1" applyFill="1" applyBorder="1" applyAlignment="1">
      <alignment horizontal="center" vertical="center"/>
    </xf>
    <xf numFmtId="0" fontId="5" fillId="2" borderId="17" xfId="0" applyFont="1" applyFill="1" applyBorder="1" applyAlignment="1">
      <alignment horizontal="center" vertical="center"/>
    </xf>
    <xf numFmtId="14" fontId="2" fillId="2" borderId="19" xfId="0" applyNumberFormat="1" applyFont="1" applyFill="1" applyBorder="1" applyAlignment="1">
      <alignment vertical="center"/>
    </xf>
    <xf numFmtId="0" fontId="5" fillId="2" borderId="16" xfId="0" applyFont="1" applyFill="1" applyBorder="1" applyAlignment="1">
      <alignment vertical="center"/>
    </xf>
    <xf numFmtId="0" fontId="5" fillId="2" borderId="16" xfId="0" applyFont="1" applyFill="1" applyBorder="1" applyAlignment="1">
      <alignment horizontal="left" vertical="center"/>
    </xf>
    <xf numFmtId="0" fontId="8" fillId="0" borderId="0" xfId="0" applyFont="1" applyAlignment="1">
      <alignment horizontal="left" vertical="center"/>
    </xf>
    <xf numFmtId="0" fontId="5" fillId="0" borderId="0" xfId="0" applyFont="1" applyAlignment="1">
      <alignment horizontal="center" vertical="center"/>
    </xf>
    <xf numFmtId="0" fontId="2" fillId="2" borderId="16" xfId="0" applyFont="1" applyFill="1" applyBorder="1" applyAlignment="1">
      <alignment horizontal="left" vertical="center" wrapText="1"/>
    </xf>
    <xf numFmtId="0" fontId="5" fillId="2" borderId="15" xfId="0" applyFont="1" applyFill="1" applyBorder="1" applyAlignment="1">
      <alignment horizontal="center" vertical="center"/>
    </xf>
    <xf numFmtId="0" fontId="5" fillId="2" borderId="22" xfId="0" applyFont="1" applyFill="1" applyBorder="1" applyAlignment="1">
      <alignment horizontal="center" vertical="center"/>
    </xf>
    <xf numFmtId="0" fontId="5" fillId="0" borderId="0" xfId="0" applyFont="1" applyAlignment="1">
      <alignment horizontal="center"/>
    </xf>
    <xf numFmtId="0" fontId="5" fillId="0" borderId="0" xfId="0" applyFont="1"/>
    <xf numFmtId="0" fontId="5" fillId="0" borderId="0" xfId="0" applyFont="1" applyAlignment="1">
      <alignment horizontal="center" vertical="center" wrapText="1"/>
    </xf>
    <xf numFmtId="0" fontId="2" fillId="0" borderId="1" xfId="0" applyFont="1" applyBorder="1" applyAlignment="1">
      <alignment horizontal="left" vertical="center" wrapText="1"/>
    </xf>
    <xf numFmtId="0" fontId="5" fillId="0" borderId="37" xfId="0" applyFont="1" applyBorder="1" applyAlignment="1">
      <alignment horizontal="center" vertical="center" wrapText="1"/>
    </xf>
    <xf numFmtId="1" fontId="2" fillId="0" borderId="37" xfId="0" applyNumberFormat="1" applyFont="1" applyBorder="1" applyAlignment="1">
      <alignment horizontal="center" vertical="center"/>
    </xf>
    <xf numFmtId="0" fontId="8" fillId="0" borderId="0" xfId="0" applyFont="1" applyAlignment="1">
      <alignment horizontal="center"/>
    </xf>
    <xf numFmtId="0" fontId="2" fillId="0" borderId="2" xfId="0" applyFont="1" applyBorder="1" applyAlignment="1">
      <alignment horizontal="left" vertical="center" wrapText="1"/>
    </xf>
    <xf numFmtId="0" fontId="5" fillId="0" borderId="39" xfId="0" applyFont="1" applyBorder="1" applyAlignment="1">
      <alignment horizontal="center" vertical="center" wrapText="1"/>
    </xf>
    <xf numFmtId="1" fontId="2" fillId="0" borderId="39" xfId="0" applyNumberFormat="1" applyFont="1" applyBorder="1" applyAlignment="1">
      <alignment horizontal="center" vertical="center"/>
    </xf>
    <xf numFmtId="0" fontId="2" fillId="0" borderId="0" xfId="0" applyFont="1" applyAlignment="1">
      <alignment horizontal="left" vertical="center" wrapText="1"/>
    </xf>
    <xf numFmtId="0" fontId="2" fillId="5" borderId="10" xfId="0" applyFont="1" applyFill="1" applyBorder="1" applyAlignment="1">
      <alignment horizontal="center" vertical="center" wrapText="1"/>
    </xf>
    <xf numFmtId="0" fontId="5" fillId="0" borderId="0" xfId="0" applyFont="1" applyAlignment="1">
      <alignment horizontal="left" vertical="center" wrapText="1"/>
    </xf>
    <xf numFmtId="0" fontId="2" fillId="0" borderId="43" xfId="0" applyFont="1" applyBorder="1" applyAlignment="1">
      <alignment horizontal="left" vertical="center" wrapText="1"/>
    </xf>
    <xf numFmtId="0" fontId="5" fillId="0" borderId="44" xfId="0" applyFont="1" applyBorder="1" applyAlignment="1">
      <alignment horizontal="center" vertical="center" wrapText="1"/>
    </xf>
    <xf numFmtId="1" fontId="2" fillId="0" borderId="44" xfId="0" applyNumberFormat="1" applyFont="1" applyBorder="1" applyAlignment="1">
      <alignment horizontal="center" vertical="center"/>
    </xf>
    <xf numFmtId="0" fontId="13" fillId="0" borderId="50" xfId="0" applyFont="1" applyBorder="1" applyAlignment="1">
      <alignment horizontal="center" vertical="center" wrapText="1"/>
    </xf>
    <xf numFmtId="0" fontId="13" fillId="0" borderId="47" xfId="0" applyFont="1" applyBorder="1" applyAlignment="1">
      <alignment horizontal="center" vertical="center" wrapText="1"/>
    </xf>
    <xf numFmtId="0" fontId="5" fillId="2" borderId="55" xfId="0" applyFont="1" applyFill="1" applyBorder="1" applyAlignment="1">
      <alignment horizontal="center" vertical="center"/>
    </xf>
    <xf numFmtId="14" fontId="5" fillId="2" borderId="55" xfId="0" applyNumberFormat="1" applyFont="1" applyFill="1" applyBorder="1" applyAlignment="1">
      <alignment horizontal="center" vertical="center"/>
    </xf>
    <xf numFmtId="0" fontId="13" fillId="0" borderId="34" xfId="0" applyFont="1" applyBorder="1" applyAlignment="1">
      <alignment horizontal="center" vertical="center" wrapText="1"/>
    </xf>
    <xf numFmtId="0" fontId="14" fillId="0" borderId="53" xfId="0" applyFont="1" applyBorder="1" applyAlignment="1">
      <alignment horizontal="center" vertical="top" wrapText="1"/>
    </xf>
    <xf numFmtId="0" fontId="14" fillId="0" borderId="32" xfId="0" applyFont="1" applyBorder="1" applyAlignment="1">
      <alignment horizontal="center" vertical="top" wrapText="1"/>
    </xf>
    <xf numFmtId="0" fontId="14" fillId="0" borderId="35" xfId="0" applyFont="1" applyBorder="1" applyAlignment="1">
      <alignment horizontal="center" vertical="top" wrapText="1"/>
    </xf>
    <xf numFmtId="0" fontId="5" fillId="8" borderId="29" xfId="0" applyFont="1" applyFill="1" applyBorder="1" applyAlignment="1">
      <alignment horizontal="center"/>
    </xf>
    <xf numFmtId="0" fontId="5" fillId="8" borderId="32" xfId="0" applyFont="1" applyFill="1" applyBorder="1" applyAlignment="1">
      <alignment horizontal="center" vertical="center" wrapText="1"/>
    </xf>
    <xf numFmtId="0" fontId="5" fillId="8" borderId="34" xfId="0" applyFont="1" applyFill="1" applyBorder="1" applyAlignment="1">
      <alignment horizontal="center" vertical="center" wrapText="1"/>
    </xf>
    <xf numFmtId="0" fontId="5" fillId="8" borderId="32" xfId="0" applyFont="1" applyFill="1" applyBorder="1" applyAlignment="1">
      <alignment horizontal="center" vertical="center"/>
    </xf>
    <xf numFmtId="0" fontId="7" fillId="8" borderId="35" xfId="0" applyFont="1" applyFill="1" applyBorder="1" applyAlignment="1">
      <alignment horizontal="center" vertical="center" wrapText="1"/>
    </xf>
    <xf numFmtId="0" fontId="5" fillId="8" borderId="35" xfId="0" applyFont="1" applyFill="1" applyBorder="1" applyAlignment="1">
      <alignment horizontal="center" vertical="center" wrapText="1"/>
    </xf>
    <xf numFmtId="0" fontId="5" fillId="8" borderId="10" xfId="0" applyFont="1" applyFill="1" applyBorder="1" applyAlignment="1">
      <alignment horizontal="center" vertical="center" wrapText="1"/>
    </xf>
    <xf numFmtId="0" fontId="5" fillId="8" borderId="36" xfId="0" applyFont="1" applyFill="1" applyBorder="1" applyAlignment="1">
      <alignment horizontal="center" vertical="center" wrapText="1"/>
    </xf>
    <xf numFmtId="0" fontId="5" fillId="8" borderId="42" xfId="0" applyFont="1" applyFill="1" applyBorder="1" applyAlignment="1">
      <alignment horizontal="center" vertical="center" wrapText="1"/>
    </xf>
    <xf numFmtId="49" fontId="20" fillId="2" borderId="10" xfId="0" applyNumberFormat="1" applyFont="1" applyFill="1" applyBorder="1" applyAlignment="1">
      <alignment horizontal="center" vertical="center"/>
    </xf>
    <xf numFmtId="0" fontId="20" fillId="2" borderId="10" xfId="0" applyFont="1" applyFill="1" applyBorder="1" applyAlignment="1">
      <alignment horizontal="center" vertical="center"/>
    </xf>
    <xf numFmtId="164" fontId="20" fillId="2" borderId="10" xfId="0" applyNumberFormat="1" applyFont="1" applyFill="1" applyBorder="1" applyAlignment="1">
      <alignment horizontal="center" vertical="center"/>
    </xf>
    <xf numFmtId="0" fontId="21" fillId="2" borderId="0" xfId="0" applyFont="1" applyFill="1" applyAlignment="1">
      <alignment horizontal="right"/>
    </xf>
    <xf numFmtId="0" fontId="3" fillId="0" borderId="22" xfId="0" applyFont="1" applyBorder="1"/>
    <xf numFmtId="49" fontId="13" fillId="0" borderId="26" xfId="0" applyNumberFormat="1" applyFont="1" applyBorder="1" applyAlignment="1">
      <alignment horizontal="center" vertical="center" wrapText="1"/>
    </xf>
    <xf numFmtId="0" fontId="3" fillId="0" borderId="33" xfId="0" applyFont="1" applyBorder="1"/>
    <xf numFmtId="0" fontId="3" fillId="0" borderId="42" xfId="0" applyFont="1" applyBorder="1"/>
    <xf numFmtId="0" fontId="6" fillId="0" borderId="41" xfId="0" applyFont="1" applyBorder="1" applyAlignment="1">
      <alignment horizontal="center" vertical="center" wrapText="1"/>
    </xf>
    <xf numFmtId="0" fontId="6" fillId="0" borderId="40" xfId="0" applyFont="1" applyBorder="1" applyAlignment="1">
      <alignment horizontal="center" vertical="center" wrapText="1"/>
    </xf>
    <xf numFmtId="0" fontId="6" fillId="0" borderId="45" xfId="0" applyFont="1" applyBorder="1" applyAlignment="1">
      <alignment horizontal="center" vertical="center" wrapText="1"/>
    </xf>
    <xf numFmtId="0" fontId="6" fillId="4" borderId="53" xfId="0" applyFont="1" applyFill="1" applyBorder="1" applyAlignment="1">
      <alignment horizontal="center" vertical="center" wrapText="1"/>
    </xf>
    <xf numFmtId="0" fontId="3" fillId="0" borderId="32" xfId="0" applyFont="1" applyBorder="1"/>
    <xf numFmtId="0" fontId="3" fillId="0" borderId="54" xfId="0" applyFont="1" applyBorder="1"/>
    <xf numFmtId="0" fontId="5" fillId="6" borderId="26" xfId="0" applyFont="1" applyFill="1" applyBorder="1" applyAlignment="1">
      <alignment horizontal="left" vertical="center" wrapText="1"/>
    </xf>
    <xf numFmtId="0" fontId="14" fillId="0" borderId="26" xfId="0" applyFont="1" applyBorder="1" applyAlignment="1">
      <alignment horizontal="center" vertical="center" wrapText="1"/>
    </xf>
    <xf numFmtId="0" fontId="3" fillId="0" borderId="46" xfId="0" applyFont="1" applyBorder="1"/>
    <xf numFmtId="0" fontId="13" fillId="0" borderId="52" xfId="0" applyFont="1" applyBorder="1" applyAlignment="1">
      <alignment horizontal="center" vertical="center" wrapText="1"/>
    </xf>
    <xf numFmtId="0" fontId="8" fillId="0" borderId="49" xfId="0" applyFont="1" applyBorder="1" applyAlignment="1">
      <alignment horizontal="center" vertical="center" wrapText="1"/>
    </xf>
    <xf numFmtId="0" fontId="13" fillId="0" borderId="50" xfId="0" applyFont="1" applyBorder="1" applyAlignment="1">
      <alignment horizontal="center" vertical="center" wrapText="1"/>
    </xf>
    <xf numFmtId="0" fontId="3" fillId="0" borderId="34" xfId="0" applyFont="1" applyBorder="1"/>
    <xf numFmtId="0" fontId="3" fillId="0" borderId="47" xfId="0" applyFont="1" applyBorder="1"/>
    <xf numFmtId="0" fontId="3" fillId="0" borderId="40" xfId="0" applyFont="1" applyBorder="1"/>
    <xf numFmtId="0" fontId="3" fillId="0" borderId="45" xfId="0" applyFont="1" applyBorder="1"/>
    <xf numFmtId="0" fontId="14" fillId="0" borderId="49" xfId="0" applyFont="1" applyBorder="1" applyAlignment="1">
      <alignment horizontal="center" vertical="center" wrapText="1"/>
    </xf>
    <xf numFmtId="14" fontId="8" fillId="0" borderId="50" xfId="0" applyNumberFormat="1" applyFont="1" applyBorder="1" applyAlignment="1">
      <alignment horizontal="center" vertical="center"/>
    </xf>
    <xf numFmtId="0" fontId="14" fillId="0" borderId="53" xfId="0" applyFont="1" applyBorder="1" applyAlignment="1">
      <alignment horizontal="center" vertical="top" wrapText="1"/>
    </xf>
    <xf numFmtId="0" fontId="3" fillId="0" borderId="32" xfId="0" applyFont="1" applyBorder="1" applyAlignment="1">
      <alignment vertical="top"/>
    </xf>
    <xf numFmtId="0" fontId="3" fillId="0" borderId="35" xfId="0" applyFont="1" applyBorder="1" applyAlignment="1">
      <alignment vertical="top"/>
    </xf>
    <xf numFmtId="0" fontId="14" fillId="0" borderId="53" xfId="0" applyFont="1" applyBorder="1" applyAlignment="1">
      <alignment horizontal="left" vertical="top" wrapText="1"/>
    </xf>
    <xf numFmtId="1" fontId="11" fillId="0" borderId="48" xfId="0" applyNumberFormat="1" applyFont="1" applyBorder="1" applyAlignment="1">
      <alignment horizontal="center" vertical="center" wrapText="1"/>
    </xf>
    <xf numFmtId="0" fontId="3" fillId="0" borderId="51" xfId="0" applyFont="1" applyBorder="1"/>
    <xf numFmtId="0" fontId="7" fillId="0" borderId="52" xfId="0" applyFont="1" applyBorder="1" applyAlignment="1">
      <alignment horizontal="center" vertical="center" wrapText="1"/>
    </xf>
    <xf numFmtId="0" fontId="11" fillId="4" borderId="52" xfId="0" applyFont="1" applyFill="1" applyBorder="1" applyAlignment="1">
      <alignment horizontal="center" vertical="center"/>
    </xf>
    <xf numFmtId="0" fontId="3" fillId="0" borderId="35" xfId="0" applyFont="1" applyBorder="1"/>
    <xf numFmtId="0" fontId="11" fillId="0" borderId="52" xfId="0" applyFont="1" applyBorder="1" applyAlignment="1">
      <alignment horizontal="center" vertical="center" wrapText="1"/>
    </xf>
    <xf numFmtId="0" fontId="14" fillId="0" borderId="50" xfId="0" applyFont="1" applyBorder="1" applyAlignment="1">
      <alignment horizontal="left" vertical="center" wrapText="1"/>
    </xf>
    <xf numFmtId="0" fontId="12" fillId="0" borderId="53" xfId="0" applyFont="1" applyBorder="1" applyAlignment="1">
      <alignment horizontal="center" vertical="top" wrapText="1"/>
    </xf>
    <xf numFmtId="0" fontId="12" fillId="0" borderId="32" xfId="0" applyFont="1" applyBorder="1" applyAlignment="1">
      <alignment horizontal="center" vertical="top" wrapText="1"/>
    </xf>
    <xf numFmtId="0" fontId="12" fillId="0" borderId="54" xfId="0" applyFont="1" applyBorder="1" applyAlignment="1">
      <alignment horizontal="center" vertical="top" wrapText="1"/>
    </xf>
    <xf numFmtId="0" fontId="12" fillId="0" borderId="53" xfId="0" applyFont="1" applyBorder="1" applyAlignment="1">
      <alignment horizontal="center" vertical="center" wrapText="1"/>
    </xf>
    <xf numFmtId="0" fontId="10" fillId="0" borderId="49" xfId="0" applyFont="1" applyBorder="1" applyAlignment="1">
      <alignment horizontal="center" vertical="center" wrapText="1"/>
    </xf>
    <xf numFmtId="0" fontId="15" fillId="0" borderId="33" xfId="0" applyFont="1" applyBorder="1"/>
    <xf numFmtId="0" fontId="15" fillId="0" borderId="42" xfId="0" applyFont="1" applyBorder="1"/>
    <xf numFmtId="0" fontId="11" fillId="4" borderId="32" xfId="0" applyFont="1" applyFill="1" applyBorder="1" applyAlignment="1">
      <alignment horizontal="center" vertical="center"/>
    </xf>
    <xf numFmtId="0" fontId="11" fillId="4" borderId="35" xfId="0" applyFont="1" applyFill="1" applyBorder="1" applyAlignment="1">
      <alignment horizontal="center" vertical="center"/>
    </xf>
    <xf numFmtId="0" fontId="10" fillId="0" borderId="53" xfId="0" applyFont="1" applyBorder="1" applyAlignment="1">
      <alignment horizontal="center" vertical="top" wrapText="1"/>
    </xf>
    <xf numFmtId="0" fontId="15" fillId="0" borderId="32" xfId="0" applyFont="1" applyBorder="1" applyAlignment="1">
      <alignment vertical="top"/>
    </xf>
    <xf numFmtId="0" fontId="15" fillId="0" borderId="35" xfId="0" applyFont="1" applyBorder="1" applyAlignment="1">
      <alignment vertical="top"/>
    </xf>
    <xf numFmtId="0" fontId="10" fillId="0" borderId="53" xfId="0" applyFont="1" applyBorder="1" applyAlignment="1">
      <alignment horizontal="left" vertical="top" wrapText="1"/>
    </xf>
    <xf numFmtId="0" fontId="5" fillId="0" borderId="53" xfId="0" applyFont="1" applyBorder="1" applyAlignment="1">
      <alignment horizontal="center" vertical="top" wrapText="1"/>
    </xf>
    <xf numFmtId="0" fontId="5" fillId="0" borderId="32" xfId="0" applyFont="1" applyBorder="1" applyAlignment="1">
      <alignment horizontal="center" vertical="top" wrapText="1"/>
    </xf>
    <xf numFmtId="0" fontId="5" fillId="0" borderId="54" xfId="0" applyFont="1" applyBorder="1" applyAlignment="1">
      <alignment horizontal="center" vertical="top" wrapText="1"/>
    </xf>
    <xf numFmtId="0" fontId="17" fillId="0" borderId="26" xfId="0" applyFont="1" applyBorder="1" applyAlignment="1">
      <alignment horizontal="center" vertical="top" wrapText="1"/>
    </xf>
    <xf numFmtId="0" fontId="17" fillId="0" borderId="33" xfId="0" applyFont="1" applyBorder="1" applyAlignment="1">
      <alignment horizontal="center" vertical="top" wrapText="1"/>
    </xf>
    <xf numFmtId="0" fontId="17" fillId="0" borderId="46" xfId="0" applyFont="1" applyBorder="1" applyAlignment="1">
      <alignment horizontal="center" vertical="top" wrapText="1"/>
    </xf>
    <xf numFmtId="0" fontId="8" fillId="0" borderId="57" xfId="0" applyFont="1" applyBorder="1" applyAlignment="1">
      <alignment horizontal="center" vertical="top"/>
    </xf>
    <xf numFmtId="0" fontId="8" fillId="0" borderId="11" xfId="0" applyFont="1" applyBorder="1" applyAlignment="1">
      <alignment horizontal="center" vertical="top"/>
    </xf>
    <xf numFmtId="0" fontId="8" fillId="0" borderId="13" xfId="0" applyFont="1" applyBorder="1" applyAlignment="1">
      <alignment horizontal="center" vertical="top"/>
    </xf>
    <xf numFmtId="0" fontId="18" fillId="7" borderId="53" xfId="0" applyFont="1" applyFill="1" applyBorder="1" applyAlignment="1">
      <alignment horizontal="left" vertical="center" wrapText="1"/>
    </xf>
    <xf numFmtId="0" fontId="19" fillId="7" borderId="32" xfId="0" applyFont="1" applyFill="1" applyBorder="1"/>
    <xf numFmtId="0" fontId="19" fillId="7" borderId="54" xfId="0" applyFont="1" applyFill="1" applyBorder="1"/>
    <xf numFmtId="0" fontId="10" fillId="0" borderId="50" xfId="0" applyFont="1" applyBorder="1" applyAlignment="1">
      <alignment horizontal="left" vertical="center" wrapText="1"/>
    </xf>
    <xf numFmtId="0" fontId="15" fillId="0" borderId="34" xfId="0" applyFont="1" applyBorder="1"/>
    <xf numFmtId="0" fontId="15" fillId="0" borderId="47" xfId="0" applyFont="1" applyBorder="1"/>
    <xf numFmtId="0" fontId="13" fillId="0" borderId="25" xfId="0" applyFont="1" applyBorder="1" applyAlignment="1">
      <alignment horizontal="center" vertical="center" wrapText="1"/>
    </xf>
    <xf numFmtId="0" fontId="11" fillId="5" borderId="53" xfId="0" applyFont="1" applyFill="1" applyBorder="1" applyAlignment="1">
      <alignment horizontal="center" vertical="center" wrapText="1"/>
    </xf>
    <xf numFmtId="0" fontId="11" fillId="5" borderId="32" xfId="0" applyFont="1" applyFill="1" applyBorder="1" applyAlignment="1">
      <alignment horizontal="center" vertical="center" wrapText="1"/>
    </xf>
    <xf numFmtId="0" fontId="11" fillId="5" borderId="54" xfId="0" applyFont="1" applyFill="1" applyBorder="1" applyAlignment="1">
      <alignment horizontal="center" vertical="center" wrapText="1"/>
    </xf>
    <xf numFmtId="0" fontId="18" fillId="0" borderId="26" xfId="0" applyFont="1" applyBorder="1" applyAlignment="1">
      <alignment horizontal="center" vertical="center" wrapText="1"/>
    </xf>
    <xf numFmtId="0" fontId="19" fillId="0" borderId="46" xfId="0" applyFont="1" applyBorder="1"/>
    <xf numFmtId="0" fontId="19" fillId="0" borderId="33" xfId="0" applyFont="1" applyBorder="1"/>
    <xf numFmtId="14" fontId="8" fillId="0" borderId="25" xfId="0" applyNumberFormat="1" applyFont="1" applyBorder="1" applyAlignment="1">
      <alignment horizontal="center" vertical="center"/>
    </xf>
    <xf numFmtId="0" fontId="13" fillId="0" borderId="53" xfId="0" applyFont="1" applyBorder="1" applyAlignment="1">
      <alignment horizontal="center" vertical="center" wrapText="1"/>
    </xf>
    <xf numFmtId="0" fontId="8" fillId="0" borderId="26" xfId="0" applyFont="1" applyBorder="1" applyAlignment="1">
      <alignment horizontal="center" vertical="center" wrapText="1"/>
    </xf>
    <xf numFmtId="0" fontId="5" fillId="0" borderId="53" xfId="0" applyFont="1" applyBorder="1" applyAlignment="1">
      <alignment horizontal="center" vertical="center" wrapText="1"/>
    </xf>
    <xf numFmtId="0" fontId="5" fillId="0" borderId="32" xfId="0" applyFont="1" applyBorder="1" applyAlignment="1">
      <alignment horizontal="center" vertical="center" wrapText="1"/>
    </xf>
    <xf numFmtId="0" fontId="5" fillId="0" borderId="54" xfId="0" applyFont="1" applyBorder="1" applyAlignment="1">
      <alignment horizontal="center" vertical="center" wrapText="1"/>
    </xf>
    <xf numFmtId="0" fontId="7" fillId="2" borderId="53" xfId="0" applyFont="1" applyFill="1" applyBorder="1" applyAlignment="1">
      <alignment horizontal="center" vertical="top"/>
    </xf>
    <xf numFmtId="0" fontId="7" fillId="2" borderId="32" xfId="0" applyFont="1" applyFill="1" applyBorder="1" applyAlignment="1">
      <alignment horizontal="center" vertical="top"/>
    </xf>
    <xf numFmtId="0" fontId="7" fillId="2" borderId="54" xfId="0" applyFont="1" applyFill="1" applyBorder="1" applyAlignment="1">
      <alignment horizontal="center" vertical="top"/>
    </xf>
    <xf numFmtId="0" fontId="1" fillId="0" borderId="32" xfId="0" applyFont="1" applyBorder="1" applyAlignment="1">
      <alignment vertical="top"/>
    </xf>
    <xf numFmtId="0" fontId="1" fillId="0" borderId="35" xfId="0" applyFont="1" applyBorder="1" applyAlignment="1">
      <alignment vertical="top"/>
    </xf>
    <xf numFmtId="1" fontId="11" fillId="0" borderId="38" xfId="0" applyNumberFormat="1" applyFont="1" applyBorder="1" applyAlignment="1">
      <alignment horizontal="center" vertical="center" wrapText="1"/>
    </xf>
    <xf numFmtId="0" fontId="7" fillId="0" borderId="53" xfId="0" applyFont="1" applyBorder="1" applyAlignment="1">
      <alignment horizontal="center" vertical="center" wrapText="1"/>
    </xf>
    <xf numFmtId="0" fontId="9" fillId="0" borderId="25" xfId="0" applyFont="1" applyBorder="1" applyAlignment="1">
      <alignment horizontal="center" vertical="top" wrapText="1"/>
    </xf>
    <xf numFmtId="0" fontId="1" fillId="0" borderId="32" xfId="0" applyFont="1" applyBorder="1"/>
    <xf numFmtId="0" fontId="1" fillId="0" borderId="54" xfId="0" applyFont="1" applyBorder="1"/>
    <xf numFmtId="0" fontId="14" fillId="0" borderId="26" xfId="0" applyFont="1" applyBorder="1" applyAlignment="1">
      <alignment horizontal="center" vertical="top" wrapText="1"/>
    </xf>
    <xf numFmtId="0" fontId="1" fillId="0" borderId="33" xfId="0" applyFont="1" applyBorder="1"/>
    <xf numFmtId="0" fontId="1" fillId="0" borderId="46" xfId="0" applyFont="1" applyBorder="1"/>
    <xf numFmtId="0" fontId="5" fillId="0" borderId="25" xfId="0" applyFont="1" applyBorder="1" applyAlignment="1">
      <alignment horizontal="center" vertical="top" wrapText="1"/>
    </xf>
    <xf numFmtId="0" fontId="7" fillId="3" borderId="18" xfId="0" applyFont="1" applyFill="1" applyBorder="1" applyAlignment="1">
      <alignment horizontal="center" vertical="center"/>
    </xf>
    <xf numFmtId="0" fontId="3" fillId="0" borderId="20" xfId="0" applyFont="1" applyBorder="1"/>
    <xf numFmtId="0" fontId="2" fillId="2" borderId="18" xfId="0" applyFont="1" applyFill="1" applyBorder="1" applyAlignment="1">
      <alignment horizontal="left" vertical="center" wrapText="1"/>
    </xf>
    <xf numFmtId="0" fontId="3" fillId="0" borderId="21" xfId="0" applyFont="1" applyBorder="1"/>
    <xf numFmtId="0" fontId="5" fillId="2" borderId="4" xfId="0" applyFont="1" applyFill="1" applyBorder="1" applyAlignment="1">
      <alignment horizontal="center" vertical="center"/>
    </xf>
    <xf numFmtId="0" fontId="3" fillId="0" borderId="5" xfId="0" applyFont="1" applyBorder="1"/>
    <xf numFmtId="0" fontId="3" fillId="0" borderId="11" xfId="0" applyFont="1" applyBorder="1"/>
    <xf numFmtId="0" fontId="3" fillId="0" borderId="12" xfId="0" applyFont="1" applyBorder="1"/>
    <xf numFmtId="0" fontId="3" fillId="0" borderId="13" xfId="0" applyFont="1" applyBorder="1"/>
    <xf numFmtId="0" fontId="3" fillId="0" borderId="14" xfId="0" applyFont="1" applyBorder="1"/>
    <xf numFmtId="0" fontId="6" fillId="2" borderId="4" xfId="0" applyFont="1" applyFill="1" applyBorder="1" applyAlignment="1">
      <alignment horizontal="center" vertical="center"/>
    </xf>
    <xf numFmtId="0" fontId="3" fillId="0" borderId="8" xfId="0" applyFont="1" applyBorder="1"/>
    <xf numFmtId="0" fontId="5" fillId="8" borderId="23" xfId="0" applyFont="1" applyFill="1" applyBorder="1" applyAlignment="1">
      <alignment horizontal="center"/>
    </xf>
    <xf numFmtId="0" fontId="3" fillId="9" borderId="24" xfId="0" applyFont="1" applyFill="1" applyBorder="1"/>
    <xf numFmtId="0" fontId="3" fillId="9" borderId="6" xfId="0" applyFont="1" applyFill="1" applyBorder="1"/>
    <xf numFmtId="0" fontId="5" fillId="8" borderId="4" xfId="0" applyFont="1" applyFill="1" applyBorder="1" applyAlignment="1">
      <alignment horizontal="center" vertical="center"/>
    </xf>
    <xf numFmtId="0" fontId="3" fillId="9" borderId="8" xfId="0" applyFont="1" applyFill="1" applyBorder="1"/>
    <xf numFmtId="0" fontId="3" fillId="9" borderId="5" xfId="0" applyFont="1" applyFill="1" applyBorder="1"/>
    <xf numFmtId="0" fontId="3" fillId="9" borderId="11" xfId="0" applyFont="1" applyFill="1" applyBorder="1"/>
    <xf numFmtId="0" fontId="0" fillId="9" borderId="0" xfId="0" applyFill="1"/>
    <xf numFmtId="0" fontId="3" fillId="9" borderId="12" xfId="0" applyFont="1" applyFill="1" applyBorder="1"/>
    <xf numFmtId="0" fontId="3" fillId="9" borderId="13" xfId="0" applyFont="1" applyFill="1" applyBorder="1"/>
    <xf numFmtId="0" fontId="3" fillId="9" borderId="22" xfId="0" applyFont="1" applyFill="1" applyBorder="1"/>
    <xf numFmtId="0" fontId="3" fillId="9" borderId="14" xfId="0" applyFont="1" applyFill="1" applyBorder="1"/>
    <xf numFmtId="0" fontId="7" fillId="2" borderId="29" xfId="0" applyFont="1" applyFill="1" applyBorder="1" applyAlignment="1">
      <alignment horizontal="center" vertical="center"/>
    </xf>
    <xf numFmtId="0" fontId="3" fillId="0" borderId="29" xfId="0" applyFont="1" applyBorder="1"/>
    <xf numFmtId="0" fontId="3" fillId="0" borderId="9" xfId="0" applyFont="1" applyBorder="1"/>
    <xf numFmtId="0" fontId="7" fillId="3" borderId="18"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5" fillId="8" borderId="25" xfId="0" applyFont="1" applyFill="1" applyBorder="1" applyAlignment="1">
      <alignment horizontal="center" vertical="center" wrapText="1"/>
    </xf>
    <xf numFmtId="0" fontId="3" fillId="9" borderId="34" xfId="0" applyFont="1" applyFill="1" applyBorder="1"/>
    <xf numFmtId="0" fontId="5" fillId="8" borderId="53" xfId="0" applyFont="1" applyFill="1" applyBorder="1" applyAlignment="1">
      <alignment horizontal="center" vertical="center" wrapText="1"/>
    </xf>
    <xf numFmtId="0" fontId="3" fillId="9" borderId="32" xfId="0" applyFont="1" applyFill="1" applyBorder="1"/>
    <xf numFmtId="0" fontId="5" fillId="8" borderId="26" xfId="0" applyFont="1" applyFill="1" applyBorder="1" applyAlignment="1">
      <alignment horizontal="center" vertical="center" wrapText="1"/>
    </xf>
    <xf numFmtId="0" fontId="3" fillId="9" borderId="33" xfId="0" applyFont="1" applyFill="1" applyBorder="1"/>
    <xf numFmtId="0" fontId="5" fillId="9" borderId="27" xfId="0" applyFont="1" applyFill="1" applyBorder="1" applyAlignment="1">
      <alignment horizontal="center"/>
    </xf>
    <xf numFmtId="0" fontId="3" fillId="9" borderId="29" xfId="0" applyFont="1" applyFill="1" applyBorder="1"/>
    <xf numFmtId="0" fontId="3" fillId="9" borderId="9" xfId="0" applyFont="1" applyFill="1" applyBorder="1"/>
    <xf numFmtId="0" fontId="5" fillId="9" borderId="28" xfId="0" applyFont="1" applyFill="1" applyBorder="1" applyAlignment="1">
      <alignment horizontal="center"/>
    </xf>
    <xf numFmtId="0" fontId="3" fillId="9" borderId="7" xfId="0" applyFont="1" applyFill="1" applyBorder="1"/>
    <xf numFmtId="0" fontId="5" fillId="8" borderId="30" xfId="0" applyFont="1" applyFill="1" applyBorder="1" applyAlignment="1">
      <alignment horizontal="center"/>
    </xf>
    <xf numFmtId="0" fontId="3" fillId="9" borderId="55" xfId="0" applyFont="1" applyFill="1" applyBorder="1"/>
    <xf numFmtId="0" fontId="3" fillId="9" borderId="31" xfId="0" applyFont="1" applyFill="1" applyBorder="1"/>
    <xf numFmtId="0" fontId="3" fillId="9" borderId="35" xfId="0" applyFont="1" applyFill="1" applyBorder="1"/>
    <xf numFmtId="0" fontId="5" fillId="8" borderId="53" xfId="0" applyFont="1" applyFill="1" applyBorder="1" applyAlignment="1">
      <alignment horizontal="center" vertical="center"/>
    </xf>
    <xf numFmtId="0" fontId="5" fillId="8" borderId="28" xfId="0" applyFont="1" applyFill="1" applyBorder="1" applyAlignment="1">
      <alignment horizontal="center" vertical="center" wrapText="1"/>
    </xf>
    <xf numFmtId="0" fontId="5" fillId="8" borderId="32" xfId="0" applyFont="1" applyFill="1" applyBorder="1" applyAlignment="1">
      <alignment horizontal="center" vertical="center" wrapText="1"/>
    </xf>
    <xf numFmtId="0" fontId="16" fillId="8" borderId="53" xfId="0" applyFont="1" applyFill="1" applyBorder="1" applyAlignment="1">
      <alignment horizontal="center" vertical="center" wrapText="1"/>
    </xf>
    <xf numFmtId="0" fontId="16" fillId="8" borderId="35" xfId="0" applyFont="1" applyFill="1" applyBorder="1" applyAlignment="1">
      <alignment horizontal="center" vertical="center" wrapText="1"/>
    </xf>
    <xf numFmtId="0" fontId="5" fillId="2" borderId="4" xfId="1" applyFont="1" applyFill="1" applyBorder="1" applyAlignment="1">
      <alignment horizontal="center" vertical="center"/>
    </xf>
    <xf numFmtId="0" fontId="3" fillId="0" borderId="5" xfId="1" applyFont="1" applyBorder="1"/>
    <xf numFmtId="0" fontId="6" fillId="2" borderId="4" xfId="1" applyFont="1" applyFill="1" applyBorder="1" applyAlignment="1">
      <alignment horizontal="center" vertical="center"/>
    </xf>
    <xf numFmtId="0" fontId="3" fillId="0" borderId="8" xfId="1" applyFont="1" applyBorder="1"/>
    <xf numFmtId="0" fontId="7" fillId="2" borderId="29" xfId="1" applyFont="1" applyFill="1" applyBorder="1" applyAlignment="1">
      <alignment horizontal="center" vertical="center"/>
    </xf>
    <xf numFmtId="0" fontId="3" fillId="0" borderId="29" xfId="1" applyFont="1" applyBorder="1"/>
    <xf numFmtId="0" fontId="3" fillId="0" borderId="9" xfId="1" applyFont="1" applyBorder="1"/>
    <xf numFmtId="0" fontId="7" fillId="2" borderId="10" xfId="1" applyFont="1" applyFill="1" applyBorder="1" applyAlignment="1">
      <alignment horizontal="center" vertical="center"/>
    </xf>
    <xf numFmtId="0" fontId="8" fillId="0" borderId="16" xfId="1" applyFont="1"/>
    <xf numFmtId="0" fontId="22" fillId="0" borderId="16" xfId="1"/>
    <xf numFmtId="0" fontId="3" fillId="0" borderId="11" xfId="1" applyFont="1" applyBorder="1"/>
    <xf numFmtId="0" fontId="3" fillId="0" borderId="12" xfId="1" applyFont="1" applyBorder="1"/>
    <xf numFmtId="0" fontId="3" fillId="0" borderId="13" xfId="1" applyFont="1" applyBorder="1"/>
    <xf numFmtId="0" fontId="3" fillId="0" borderId="22" xfId="1" applyFont="1" applyBorder="1"/>
    <xf numFmtId="0" fontId="3" fillId="0" borderId="14" xfId="1" applyFont="1" applyBorder="1"/>
    <xf numFmtId="49" fontId="20" fillId="2" borderId="10" xfId="1" applyNumberFormat="1" applyFont="1" applyFill="1" applyBorder="1" applyAlignment="1">
      <alignment horizontal="center" vertical="center"/>
    </xf>
    <xf numFmtId="0" fontId="20" fillId="2" borderId="10" xfId="1" applyFont="1" applyFill="1" applyBorder="1" applyAlignment="1">
      <alignment horizontal="center" vertical="center"/>
    </xf>
    <xf numFmtId="164" fontId="20" fillId="2" borderId="10" xfId="1" applyNumberFormat="1" applyFont="1" applyFill="1" applyBorder="1" applyAlignment="1">
      <alignment horizontal="center" vertical="center"/>
    </xf>
    <xf numFmtId="0" fontId="5" fillId="2" borderId="15" xfId="1" applyFont="1" applyFill="1" applyBorder="1" applyAlignment="1">
      <alignment horizontal="left" vertical="center"/>
    </xf>
    <xf numFmtId="0" fontId="5" fillId="2" borderId="16" xfId="1" applyFont="1" applyFill="1" applyAlignment="1">
      <alignment horizontal="center" vertical="center"/>
    </xf>
    <xf numFmtId="14" fontId="5" fillId="2" borderId="16" xfId="1" applyNumberFormat="1" applyFont="1" applyFill="1" applyAlignment="1">
      <alignment horizontal="center" vertical="center"/>
    </xf>
    <xf numFmtId="0" fontId="5" fillId="2" borderId="17" xfId="1" applyFont="1" applyFill="1" applyBorder="1" applyAlignment="1">
      <alignment horizontal="center" vertical="center"/>
    </xf>
    <xf numFmtId="0" fontId="7" fillId="3" borderId="18" xfId="1" applyFont="1" applyFill="1" applyBorder="1" applyAlignment="1">
      <alignment horizontal="center" vertical="center" wrapText="1"/>
    </xf>
    <xf numFmtId="0" fontId="3" fillId="0" borderId="20" xfId="1" applyFont="1" applyBorder="1"/>
    <xf numFmtId="14" fontId="2" fillId="2" borderId="19" xfId="1" applyNumberFormat="1" applyFont="1" applyFill="1" applyBorder="1" applyAlignment="1">
      <alignment vertical="center"/>
    </xf>
    <xf numFmtId="0" fontId="5" fillId="2" borderId="16" xfId="1" applyFont="1" applyFill="1" applyAlignment="1">
      <alignment vertical="center"/>
    </xf>
    <xf numFmtId="0" fontId="5" fillId="2" borderId="16" xfId="1" applyFont="1" applyFill="1" applyAlignment="1">
      <alignment horizontal="left" vertical="center"/>
    </xf>
    <xf numFmtId="0" fontId="7" fillId="3" borderId="18" xfId="1" applyFont="1" applyFill="1" applyBorder="1" applyAlignment="1">
      <alignment horizontal="center" vertical="center"/>
    </xf>
    <xf numFmtId="0" fontId="7" fillId="2" borderId="18" xfId="1" applyFont="1" applyFill="1" applyBorder="1" applyAlignment="1">
      <alignment horizontal="center" vertical="center"/>
    </xf>
    <xf numFmtId="0" fontId="3" fillId="0" borderId="21" xfId="1" applyFont="1" applyBorder="1"/>
    <xf numFmtId="0" fontId="8" fillId="0" borderId="16" xfId="1" applyFont="1" applyAlignment="1">
      <alignment horizontal="left" vertical="center"/>
    </xf>
    <xf numFmtId="0" fontId="5" fillId="0" borderId="16" xfId="1" applyFont="1" applyAlignment="1">
      <alignment horizontal="center" vertical="center"/>
    </xf>
    <xf numFmtId="0" fontId="2" fillId="2" borderId="18" xfId="1" applyFont="1" applyFill="1" applyBorder="1" applyAlignment="1">
      <alignment horizontal="left" vertical="center" wrapText="1"/>
    </xf>
    <xf numFmtId="0" fontId="2" fillId="2" borderId="16" xfId="1" applyFont="1" applyFill="1" applyAlignment="1">
      <alignment horizontal="left" vertical="center" wrapText="1"/>
    </xf>
    <xf numFmtId="0" fontId="5" fillId="2" borderId="15" xfId="1" applyFont="1" applyFill="1" applyBorder="1" applyAlignment="1">
      <alignment horizontal="center" vertical="center"/>
    </xf>
    <xf numFmtId="0" fontId="5" fillId="2" borderId="55" xfId="1" applyFont="1" applyFill="1" applyBorder="1" applyAlignment="1">
      <alignment horizontal="center" vertical="center"/>
    </xf>
    <xf numFmtId="14" fontId="5" fillId="2" borderId="55" xfId="1" applyNumberFormat="1" applyFont="1" applyFill="1" applyBorder="1" applyAlignment="1">
      <alignment horizontal="center" vertical="center"/>
    </xf>
    <xf numFmtId="0" fontId="5" fillId="2" borderId="22" xfId="1" applyFont="1" applyFill="1" applyBorder="1" applyAlignment="1">
      <alignment horizontal="center" vertical="center"/>
    </xf>
    <xf numFmtId="0" fontId="5" fillId="8" borderId="23" xfId="1" applyFont="1" applyFill="1" applyBorder="1" applyAlignment="1">
      <alignment horizontal="center"/>
    </xf>
    <xf numFmtId="0" fontId="3" fillId="9" borderId="24" xfId="1" applyFont="1" applyFill="1" applyBorder="1"/>
    <xf numFmtId="0" fontId="3" fillId="9" borderId="6" xfId="1" applyFont="1" applyFill="1" applyBorder="1"/>
    <xf numFmtId="0" fontId="5" fillId="0" borderId="16" xfId="1" applyFont="1" applyAlignment="1">
      <alignment horizontal="center"/>
    </xf>
    <xf numFmtId="0" fontId="5" fillId="8" borderId="4" xfId="1" applyFont="1" applyFill="1" applyBorder="1" applyAlignment="1">
      <alignment horizontal="center" vertical="center"/>
    </xf>
    <xf numFmtId="0" fontId="3" fillId="9" borderId="8" xfId="1" applyFont="1" applyFill="1" applyBorder="1"/>
    <xf numFmtId="0" fontId="3" fillId="9" borderId="5" xfId="1" applyFont="1" applyFill="1" applyBorder="1"/>
    <xf numFmtId="0" fontId="5" fillId="8" borderId="25" xfId="1" applyFont="1" applyFill="1" applyBorder="1" applyAlignment="1">
      <alignment horizontal="center" vertical="center" wrapText="1"/>
    </xf>
    <xf numFmtId="0" fontId="5" fillId="8" borderId="53" xfId="1" applyFont="1" applyFill="1" applyBorder="1" applyAlignment="1">
      <alignment horizontal="center" vertical="center" wrapText="1"/>
    </xf>
    <xf numFmtId="0" fontId="5" fillId="8" borderId="26" xfId="1" applyFont="1" applyFill="1" applyBorder="1" applyAlignment="1">
      <alignment horizontal="center" vertical="center" wrapText="1"/>
    </xf>
    <xf numFmtId="0" fontId="5" fillId="9" borderId="27" xfId="1" applyFont="1" applyFill="1" applyBorder="1" applyAlignment="1">
      <alignment horizontal="center"/>
    </xf>
    <xf numFmtId="0" fontId="3" fillId="9" borderId="29" xfId="1" applyFont="1" applyFill="1" applyBorder="1"/>
    <xf numFmtId="0" fontId="3" fillId="9" borderId="9" xfId="1" applyFont="1" applyFill="1" applyBorder="1"/>
    <xf numFmtId="0" fontId="5" fillId="9" borderId="28" xfId="1" applyFont="1" applyFill="1" applyBorder="1" applyAlignment="1">
      <alignment horizontal="center"/>
    </xf>
    <xf numFmtId="0" fontId="5" fillId="8" borderId="29" xfId="1" applyFont="1" applyFill="1" applyBorder="1" applyAlignment="1">
      <alignment horizontal="center"/>
    </xf>
    <xf numFmtId="0" fontId="3" fillId="9" borderId="7" xfId="1" applyFont="1" applyFill="1" applyBorder="1"/>
    <xf numFmtId="0" fontId="3" fillId="9" borderId="11" xfId="1" applyFont="1" applyFill="1" applyBorder="1"/>
    <xf numFmtId="0" fontId="22" fillId="9" borderId="16" xfId="1" applyFill="1"/>
    <xf numFmtId="0" fontId="3" fillId="9" borderId="12" xfId="1" applyFont="1" applyFill="1" applyBorder="1"/>
    <xf numFmtId="0" fontId="5" fillId="0" borderId="16" xfId="1" applyFont="1"/>
    <xf numFmtId="0" fontId="3" fillId="9" borderId="34" xfId="1" applyFont="1" applyFill="1" applyBorder="1"/>
    <xf numFmtId="0" fontId="3" fillId="9" borderId="32" xfId="1" applyFont="1" applyFill="1" applyBorder="1"/>
    <xf numFmtId="0" fontId="3" fillId="9" borderId="33" xfId="1" applyFont="1" applyFill="1" applyBorder="1"/>
    <xf numFmtId="0" fontId="5" fillId="8" borderId="30" xfId="1" applyFont="1" applyFill="1" applyBorder="1" applyAlignment="1">
      <alignment horizontal="center"/>
    </xf>
    <xf numFmtId="0" fontId="3" fillId="9" borderId="55" xfId="1" applyFont="1" applyFill="1" applyBorder="1"/>
    <xf numFmtId="0" fontId="3" fillId="9" borderId="31" xfId="1" applyFont="1" applyFill="1" applyBorder="1"/>
    <xf numFmtId="0" fontId="5" fillId="8" borderId="53" xfId="1" applyFont="1" applyFill="1" applyBorder="1" applyAlignment="1">
      <alignment horizontal="center" vertical="center"/>
    </xf>
    <xf numFmtId="0" fontId="5" fillId="8" borderId="32" xfId="1" applyFont="1" applyFill="1" applyBorder="1" applyAlignment="1">
      <alignment horizontal="center" vertical="center" wrapText="1"/>
    </xf>
    <xf numFmtId="0" fontId="5" fillId="8" borderId="32" xfId="1" applyFont="1" applyFill="1" applyBorder="1" applyAlignment="1">
      <alignment horizontal="center" vertical="center" wrapText="1"/>
    </xf>
    <xf numFmtId="0" fontId="16" fillId="8" borderId="53" xfId="1" applyFont="1" applyFill="1" applyBorder="1" applyAlignment="1">
      <alignment horizontal="center" vertical="center" wrapText="1"/>
    </xf>
    <xf numFmtId="0" fontId="5" fillId="8" borderId="28" xfId="1" applyFont="1" applyFill="1" applyBorder="1" applyAlignment="1">
      <alignment horizontal="center" vertical="center" wrapText="1"/>
    </xf>
    <xf numFmtId="0" fontId="5" fillId="0" borderId="16" xfId="1" applyFont="1" applyAlignment="1">
      <alignment horizontal="center" vertical="center" wrapText="1"/>
    </xf>
    <xf numFmtId="0" fontId="3" fillId="9" borderId="13" xfId="1" applyFont="1" applyFill="1" applyBorder="1"/>
    <xf numFmtId="0" fontId="3" fillId="9" borderId="22" xfId="1" applyFont="1" applyFill="1" applyBorder="1"/>
    <xf numFmtId="0" fontId="3" fillId="9" borderId="14" xfId="1" applyFont="1" applyFill="1" applyBorder="1"/>
    <xf numFmtId="0" fontId="5" fillId="8" borderId="34" xfId="1" applyFont="1" applyFill="1" applyBorder="1" applyAlignment="1">
      <alignment horizontal="center" vertical="center" wrapText="1"/>
    </xf>
    <xf numFmtId="0" fontId="5" fillId="8" borderId="32" xfId="1" applyFont="1" applyFill="1" applyBorder="1" applyAlignment="1">
      <alignment horizontal="center" vertical="center"/>
    </xf>
    <xf numFmtId="0" fontId="7" fillId="8" borderId="35" xfId="1" applyFont="1" applyFill="1" applyBorder="1" applyAlignment="1">
      <alignment horizontal="center" vertical="center" wrapText="1"/>
    </xf>
    <xf numFmtId="0" fontId="3" fillId="9" borderId="35" xfId="1" applyFont="1" applyFill="1" applyBorder="1"/>
    <xf numFmtId="0" fontId="5" fillId="8" borderId="35" xfId="1" applyFont="1" applyFill="1" applyBorder="1" applyAlignment="1">
      <alignment horizontal="center" vertical="center" wrapText="1"/>
    </xf>
    <xf numFmtId="0" fontId="16" fillId="8" borderId="35" xfId="1" applyFont="1" applyFill="1" applyBorder="1" applyAlignment="1">
      <alignment horizontal="center" vertical="center" wrapText="1"/>
    </xf>
    <xf numFmtId="0" fontId="5" fillId="8" borderId="10" xfId="1" applyFont="1" applyFill="1" applyBorder="1" applyAlignment="1">
      <alignment horizontal="center" vertical="center" wrapText="1"/>
    </xf>
    <xf numFmtId="0" fontId="5" fillId="8" borderId="36" xfId="1" applyFont="1" applyFill="1" applyBorder="1" applyAlignment="1">
      <alignment horizontal="center" vertical="center" wrapText="1"/>
    </xf>
    <xf numFmtId="0" fontId="5" fillId="8" borderId="42" xfId="1" applyFont="1" applyFill="1" applyBorder="1" applyAlignment="1">
      <alignment horizontal="center" vertical="center" wrapText="1"/>
    </xf>
    <xf numFmtId="0" fontId="9" fillId="0" borderId="25" xfId="1" applyFont="1" applyBorder="1" applyAlignment="1">
      <alignment horizontal="center" vertical="top" wrapText="1"/>
    </xf>
    <xf numFmtId="0" fontId="17" fillId="0" borderId="53" xfId="1" applyFont="1" applyBorder="1" applyAlignment="1">
      <alignment horizontal="center" vertical="top" wrapText="1"/>
    </xf>
    <xf numFmtId="0" fontId="17" fillId="0" borderId="26" xfId="1" applyFont="1" applyBorder="1" applyAlignment="1">
      <alignment horizontal="center" vertical="top" wrapText="1"/>
    </xf>
    <xf numFmtId="0" fontId="5" fillId="0" borderId="25" xfId="1" applyFont="1" applyBorder="1" applyAlignment="1">
      <alignment horizontal="center" vertical="top" wrapText="1"/>
    </xf>
    <xf numFmtId="0" fontId="5" fillId="0" borderId="53" xfId="1" applyFont="1" applyBorder="1" applyAlignment="1">
      <alignment horizontal="center" vertical="top" wrapText="1"/>
    </xf>
    <xf numFmtId="0" fontId="5" fillId="0" borderId="53" xfId="1" applyFont="1" applyBorder="1" applyAlignment="1">
      <alignment horizontal="center" vertical="center" wrapText="1"/>
    </xf>
    <xf numFmtId="0" fontId="7" fillId="2" borderId="53" xfId="1" applyFont="1" applyFill="1" applyBorder="1" applyAlignment="1">
      <alignment horizontal="center" vertical="top"/>
    </xf>
    <xf numFmtId="0" fontId="14" fillId="0" borderId="53" xfId="1" applyFont="1" applyBorder="1" applyAlignment="1">
      <alignment horizontal="left" vertical="top" wrapText="1"/>
    </xf>
    <xf numFmtId="0" fontId="24" fillId="0" borderId="53" xfId="1" applyFont="1" applyBorder="1" applyAlignment="1">
      <alignment vertical="top" wrapText="1"/>
    </xf>
    <xf numFmtId="0" fontId="2" fillId="0" borderId="1" xfId="1" applyFont="1" applyBorder="1" applyAlignment="1">
      <alignment horizontal="left" vertical="center" wrapText="1"/>
    </xf>
    <xf numFmtId="0" fontId="5" fillId="0" borderId="37" xfId="1" applyFont="1" applyBorder="1" applyAlignment="1">
      <alignment horizontal="center" vertical="center" wrapText="1"/>
    </xf>
    <xf numFmtId="1" fontId="2" fillId="0" borderId="37" xfId="1" applyNumberFormat="1" applyFont="1" applyBorder="1" applyAlignment="1">
      <alignment horizontal="center" vertical="center"/>
    </xf>
    <xf numFmtId="1" fontId="11" fillId="0" borderId="38" xfId="1" applyNumberFormat="1" applyFont="1" applyBorder="1" applyAlignment="1">
      <alignment horizontal="center" vertical="center" wrapText="1"/>
    </xf>
    <xf numFmtId="0" fontId="7" fillId="0" borderId="53" xfId="1" applyFont="1" applyBorder="1" applyAlignment="1">
      <alignment horizontal="center" vertical="center" wrapText="1"/>
    </xf>
    <xf numFmtId="0" fontId="11" fillId="4" borderId="52" xfId="1" applyFont="1" applyFill="1" applyBorder="1" applyAlignment="1">
      <alignment horizontal="center" vertical="center"/>
    </xf>
    <xf numFmtId="0" fontId="11" fillId="0" borderId="52" xfId="1" applyFont="1" applyBorder="1" applyAlignment="1">
      <alignment horizontal="center" vertical="center" wrapText="1"/>
    </xf>
    <xf numFmtId="0" fontId="12" fillId="0" borderId="53" xfId="1" applyFont="1" applyBorder="1" applyAlignment="1">
      <alignment horizontal="center" vertical="top" wrapText="1"/>
    </xf>
    <xf numFmtId="0" fontId="12" fillId="0" borderId="53" xfId="1" applyFont="1" applyBorder="1" applyAlignment="1">
      <alignment horizontal="center" vertical="center" wrapText="1"/>
    </xf>
    <xf numFmtId="0" fontId="8" fillId="0" borderId="57" xfId="1" applyFont="1" applyBorder="1" applyAlignment="1">
      <alignment horizontal="center" vertical="top"/>
    </xf>
    <xf numFmtId="0" fontId="18" fillId="0" borderId="53" xfId="1" applyFont="1" applyBorder="1" applyAlignment="1">
      <alignment horizontal="left" vertical="center" wrapText="1"/>
    </xf>
    <xf numFmtId="0" fontId="18" fillId="0" borderId="26" xfId="1" applyFont="1" applyBorder="1" applyAlignment="1">
      <alignment horizontal="center" vertical="center" wrapText="1"/>
    </xf>
    <xf numFmtId="0" fontId="8" fillId="0" borderId="16" xfId="1" applyFont="1" applyAlignment="1">
      <alignment horizontal="center"/>
    </xf>
    <xf numFmtId="14" fontId="8" fillId="0" borderId="25" xfId="1" applyNumberFormat="1" applyFont="1" applyBorder="1" applyAlignment="1">
      <alignment horizontal="center" vertical="center"/>
    </xf>
    <xf numFmtId="0" fontId="13" fillId="0" borderId="53" xfId="1" applyFont="1" applyBorder="1" applyAlignment="1">
      <alignment horizontal="center" vertical="center" wrapText="1"/>
    </xf>
    <xf numFmtId="0" fontId="8" fillId="0" borderId="26" xfId="1" applyFont="1" applyBorder="1" applyAlignment="1">
      <alignment horizontal="center" vertical="center" wrapText="1"/>
    </xf>
    <xf numFmtId="0" fontId="13" fillId="0" borderId="25" xfId="1" applyFont="1" applyBorder="1" applyAlignment="1">
      <alignment horizontal="center" vertical="center" wrapText="1"/>
    </xf>
    <xf numFmtId="49" fontId="13" fillId="0" borderId="26" xfId="1" applyNumberFormat="1" applyFont="1" applyBorder="1" applyAlignment="1">
      <alignment horizontal="center" vertical="center" wrapText="1"/>
    </xf>
    <xf numFmtId="0" fontId="3" fillId="0" borderId="34" xfId="1" applyFont="1" applyBorder="1"/>
    <xf numFmtId="0" fontId="3" fillId="0" borderId="32" xfId="1" applyFont="1" applyBorder="1"/>
    <xf numFmtId="0" fontId="3" fillId="0" borderId="33" xfId="1" applyFont="1" applyBorder="1"/>
    <xf numFmtId="0" fontId="1" fillId="0" borderId="32" xfId="1" applyFont="1" applyBorder="1" applyAlignment="1">
      <alignment vertical="top"/>
    </xf>
    <xf numFmtId="0" fontId="24" fillId="0" borderId="32" xfId="1" applyFont="1" applyBorder="1" applyAlignment="1">
      <alignment vertical="top" wrapText="1"/>
    </xf>
    <xf numFmtId="0" fontId="2" fillId="0" borderId="2" xfId="1" applyFont="1" applyBorder="1" applyAlignment="1">
      <alignment horizontal="left" vertical="center" wrapText="1"/>
    </xf>
    <xf numFmtId="0" fontId="5" fillId="0" borderId="39" xfId="1" applyFont="1" applyBorder="1" applyAlignment="1">
      <alignment horizontal="center" vertical="center" wrapText="1"/>
    </xf>
    <xf numFmtId="1" fontId="2" fillId="0" borderId="39" xfId="1" applyNumberFormat="1" applyFont="1" applyBorder="1" applyAlignment="1">
      <alignment horizontal="center" vertical="center"/>
    </xf>
    <xf numFmtId="0" fontId="3" fillId="0" borderId="40" xfId="1" applyFont="1" applyBorder="1"/>
    <xf numFmtId="0" fontId="12" fillId="0" borderId="32" xfId="1" applyFont="1" applyBorder="1" applyAlignment="1">
      <alignment horizontal="center" vertical="top" wrapText="1"/>
    </xf>
    <xf numFmtId="0" fontId="3" fillId="0" borderId="35" xfId="1" applyFont="1" applyBorder="1"/>
    <xf numFmtId="0" fontId="5" fillId="0" borderId="32" xfId="1" applyFont="1" applyBorder="1" applyAlignment="1">
      <alignment horizontal="center" vertical="center" wrapText="1"/>
    </xf>
    <xf numFmtId="0" fontId="7" fillId="2" borderId="32" xfId="1" applyFont="1" applyFill="1" applyBorder="1" applyAlignment="1">
      <alignment horizontal="center" vertical="top"/>
    </xf>
    <xf numFmtId="0" fontId="5" fillId="0" borderId="32" xfId="1" applyFont="1" applyBorder="1" applyAlignment="1">
      <alignment horizontal="center" vertical="top" wrapText="1"/>
    </xf>
    <xf numFmtId="0" fontId="17" fillId="0" borderId="33" xfId="1" applyFont="1" applyBorder="1" applyAlignment="1">
      <alignment horizontal="center" vertical="top" wrapText="1"/>
    </xf>
    <xf numFmtId="0" fontId="8" fillId="0" borderId="11" xfId="1" applyFont="1" applyBorder="1" applyAlignment="1">
      <alignment horizontal="center" vertical="top"/>
    </xf>
    <xf numFmtId="0" fontId="19" fillId="0" borderId="32" xfId="1" applyFont="1" applyBorder="1"/>
    <xf numFmtId="0" fontId="19" fillId="0" borderId="33" xfId="1" applyFont="1" applyBorder="1"/>
    <xf numFmtId="0" fontId="2" fillId="0" borderId="16" xfId="1" applyFont="1" applyAlignment="1">
      <alignment horizontal="left" vertical="center" wrapText="1"/>
    </xf>
    <xf numFmtId="0" fontId="2" fillId="5" borderId="10" xfId="1" applyFont="1" applyFill="1" applyBorder="1" applyAlignment="1">
      <alignment horizontal="center" vertical="center" wrapText="1"/>
    </xf>
    <xf numFmtId="0" fontId="6" fillId="0" borderId="41" xfId="1" applyFont="1" applyBorder="1" applyAlignment="1">
      <alignment horizontal="center" vertical="center" wrapText="1"/>
    </xf>
    <xf numFmtId="0" fontId="6" fillId="4" borderId="53" xfId="1" applyFont="1" applyFill="1" applyBorder="1" applyAlignment="1">
      <alignment horizontal="center" vertical="center" wrapText="1"/>
    </xf>
    <xf numFmtId="0" fontId="11" fillId="5" borderId="53" xfId="1" applyFont="1" applyFill="1" applyBorder="1" applyAlignment="1">
      <alignment horizontal="center" vertical="center" wrapText="1"/>
    </xf>
    <xf numFmtId="0" fontId="5" fillId="6" borderId="26" xfId="1" applyFont="1" applyFill="1" applyBorder="1" applyAlignment="1">
      <alignment horizontal="left" vertical="center" wrapText="1"/>
    </xf>
    <xf numFmtId="0" fontId="5" fillId="0" borderId="16" xfId="1" applyFont="1" applyAlignment="1">
      <alignment horizontal="left" vertical="center" wrapText="1"/>
    </xf>
    <xf numFmtId="0" fontId="11" fillId="5" borderId="32" xfId="1" applyFont="1" applyFill="1" applyBorder="1" applyAlignment="1">
      <alignment horizontal="center" vertical="center" wrapText="1"/>
    </xf>
    <xf numFmtId="0" fontId="3" fillId="0" borderId="42" xfId="1" applyFont="1" applyBorder="1"/>
    <xf numFmtId="0" fontId="1" fillId="0" borderId="35" xfId="1" applyFont="1" applyBorder="1" applyAlignment="1">
      <alignment vertical="top"/>
    </xf>
    <xf numFmtId="0" fontId="2" fillId="0" borderId="43" xfId="1" applyFont="1" applyBorder="1" applyAlignment="1">
      <alignment horizontal="left" vertical="center" wrapText="1"/>
    </xf>
    <xf numFmtId="0" fontId="5" fillId="0" borderId="44" xfId="1" applyFont="1" applyBorder="1" applyAlignment="1">
      <alignment horizontal="center" vertical="center" wrapText="1"/>
    </xf>
    <xf numFmtId="1" fontId="2" fillId="0" borderId="44" xfId="1" applyNumberFormat="1" applyFont="1" applyBorder="1" applyAlignment="1">
      <alignment horizontal="center" vertical="center"/>
    </xf>
    <xf numFmtId="0" fontId="3" fillId="0" borderId="45" xfId="1" applyFont="1" applyBorder="1"/>
    <xf numFmtId="0" fontId="3" fillId="0" borderId="54" xfId="1" applyFont="1" applyBorder="1"/>
    <xf numFmtId="0" fontId="19" fillId="0" borderId="54" xfId="1" applyFont="1" applyBorder="1"/>
    <xf numFmtId="0" fontId="19" fillId="0" borderId="46" xfId="1" applyFont="1" applyBorder="1"/>
    <xf numFmtId="0" fontId="3" fillId="0" borderId="47" xfId="1" applyFont="1" applyBorder="1"/>
    <xf numFmtId="0" fontId="3" fillId="0" borderId="46" xfId="1" applyFont="1" applyBorder="1"/>
    <xf numFmtId="0" fontId="14" fillId="0" borderId="53" xfId="1" applyFont="1" applyBorder="1" applyAlignment="1">
      <alignment horizontal="center" vertical="top" wrapText="1"/>
    </xf>
    <xf numFmtId="1" fontId="11" fillId="0" borderId="48" xfId="1" applyNumberFormat="1" applyFont="1" applyBorder="1" applyAlignment="1">
      <alignment horizontal="center" vertical="center" wrapText="1"/>
    </xf>
    <xf numFmtId="0" fontId="7" fillId="0" borderId="52" xfId="1" applyFont="1" applyBorder="1" applyAlignment="1">
      <alignment horizontal="center" vertical="center" wrapText="1"/>
    </xf>
    <xf numFmtId="0" fontId="10" fillId="0" borderId="50" xfId="1" applyFont="1" applyBorder="1" applyAlignment="1">
      <alignment horizontal="left" vertical="center" wrapText="1"/>
    </xf>
    <xf numFmtId="0" fontId="10" fillId="0" borderId="49" xfId="1" applyFont="1" applyBorder="1" applyAlignment="1">
      <alignment horizontal="center" vertical="center" wrapText="1"/>
    </xf>
    <xf numFmtId="14" fontId="8" fillId="0" borderId="50" xfId="1" applyNumberFormat="1" applyFont="1" applyBorder="1" applyAlignment="1">
      <alignment horizontal="center" vertical="center"/>
    </xf>
    <xf numFmtId="0" fontId="13" fillId="0" borderId="52" xfId="1" applyFont="1" applyBorder="1" applyAlignment="1">
      <alignment horizontal="center" vertical="center" wrapText="1"/>
    </xf>
    <xf numFmtId="0" fontId="13" fillId="0" borderId="50" xfId="1" applyFont="1" applyBorder="1" applyAlignment="1">
      <alignment horizontal="center" vertical="center" wrapText="1"/>
    </xf>
    <xf numFmtId="0" fontId="15" fillId="0" borderId="34" xfId="1" applyFont="1" applyBorder="1"/>
    <xf numFmtId="0" fontId="15" fillId="0" borderId="33" xfId="1" applyFont="1" applyBorder="1"/>
    <xf numFmtId="0" fontId="3" fillId="0" borderId="51" xfId="1" applyFont="1" applyBorder="1"/>
    <xf numFmtId="0" fontId="15" fillId="0" borderId="42" xfId="1" applyFont="1" applyBorder="1"/>
    <xf numFmtId="0" fontId="14" fillId="0" borderId="26" xfId="1" applyFont="1" applyBorder="1" applyAlignment="1">
      <alignment horizontal="center" vertical="center" wrapText="1"/>
    </xf>
    <xf numFmtId="0" fontId="15" fillId="0" borderId="47" xfId="1" applyFont="1" applyBorder="1"/>
    <xf numFmtId="0" fontId="14" fillId="0" borderId="50" xfId="1" applyFont="1" applyBorder="1" applyAlignment="1">
      <alignment horizontal="left" vertical="center" wrapText="1"/>
    </xf>
    <xf numFmtId="0" fontId="14" fillId="0" borderId="49" xfId="1" applyFont="1" applyBorder="1" applyAlignment="1">
      <alignment horizontal="center" vertical="center" wrapText="1"/>
    </xf>
    <xf numFmtId="0" fontId="8" fillId="0" borderId="49" xfId="1" applyFont="1" applyBorder="1" applyAlignment="1">
      <alignment horizontal="center" vertical="center" wrapText="1"/>
    </xf>
    <xf numFmtId="0" fontId="3" fillId="0" borderId="32" xfId="1" applyFont="1" applyBorder="1" applyAlignment="1">
      <alignment vertical="top"/>
    </xf>
    <xf numFmtId="0" fontId="3" fillId="0" borderId="35" xfId="1" applyFont="1" applyBorder="1" applyAlignment="1">
      <alignment vertical="top"/>
    </xf>
    <xf numFmtId="0" fontId="18" fillId="0" borderId="53" xfId="1" applyFont="1" applyBorder="1" applyAlignment="1">
      <alignment horizontal="left" vertical="top" wrapText="1"/>
    </xf>
    <xf numFmtId="0" fontId="18" fillId="0" borderId="53" xfId="1" applyFont="1" applyBorder="1" applyAlignment="1">
      <alignment horizontal="center" vertical="top" wrapText="1"/>
    </xf>
    <xf numFmtId="0" fontId="18" fillId="0" borderId="32" xfId="1" applyFont="1" applyBorder="1" applyAlignment="1">
      <alignment horizontal="center" vertical="top" wrapText="1"/>
    </xf>
    <xf numFmtId="0" fontId="19" fillId="0" borderId="32" xfId="1" applyFont="1" applyBorder="1" applyAlignment="1">
      <alignment vertical="top"/>
    </xf>
    <xf numFmtId="0" fontId="19" fillId="0" borderId="35" xfId="1" applyFont="1" applyBorder="1" applyAlignment="1">
      <alignment vertical="top"/>
    </xf>
    <xf numFmtId="0" fontId="14" fillId="0" borderId="53" xfId="1" applyFont="1" applyBorder="1" applyAlignment="1">
      <alignment horizontal="center" vertical="top" wrapText="1"/>
    </xf>
    <xf numFmtId="0" fontId="13" fillId="0" borderId="50" xfId="1" applyFont="1" applyBorder="1" applyAlignment="1">
      <alignment horizontal="center" vertical="center" wrapText="1"/>
    </xf>
    <xf numFmtId="0" fontId="14" fillId="0" borderId="32" xfId="1" applyFont="1" applyBorder="1" applyAlignment="1">
      <alignment horizontal="center" vertical="top" wrapText="1"/>
    </xf>
    <xf numFmtId="0" fontId="11" fillId="4" borderId="32" xfId="1" applyFont="1" applyFill="1" applyBorder="1" applyAlignment="1">
      <alignment horizontal="center" vertical="center"/>
    </xf>
    <xf numFmtId="0" fontId="13" fillId="0" borderId="34" xfId="1" applyFont="1" applyBorder="1" applyAlignment="1">
      <alignment horizontal="center" vertical="center" wrapText="1"/>
    </xf>
    <xf numFmtId="0" fontId="11" fillId="4" borderId="35" xfId="1" applyFont="1" applyFill="1" applyBorder="1" applyAlignment="1">
      <alignment horizontal="center" vertical="center"/>
    </xf>
    <xf numFmtId="0" fontId="6" fillId="0" borderId="40" xfId="1" applyFont="1" applyBorder="1" applyAlignment="1">
      <alignment horizontal="center" vertical="center" wrapText="1"/>
    </xf>
    <xf numFmtId="0" fontId="14" fillId="0" borderId="35" xfId="1" applyFont="1" applyBorder="1" applyAlignment="1">
      <alignment horizontal="center" vertical="top" wrapText="1"/>
    </xf>
    <xf numFmtId="0" fontId="6" fillId="0" borderId="45" xfId="1" applyFont="1" applyBorder="1" applyAlignment="1">
      <alignment horizontal="center" vertical="center" wrapText="1"/>
    </xf>
    <xf numFmtId="0" fontId="13" fillId="0" borderId="47" xfId="1" applyFont="1" applyBorder="1" applyAlignment="1">
      <alignment horizontal="center" vertical="center" wrapText="1"/>
    </xf>
    <xf numFmtId="0" fontId="12" fillId="0" borderId="54" xfId="1" applyFont="1" applyBorder="1" applyAlignment="1">
      <alignment horizontal="center" vertical="top" wrapText="1"/>
    </xf>
    <xf numFmtId="0" fontId="11" fillId="5" borderId="54" xfId="1" applyFont="1" applyFill="1" applyBorder="1" applyAlignment="1">
      <alignment horizontal="center" vertical="center" wrapText="1"/>
    </xf>
    <xf numFmtId="0" fontId="5" fillId="0" borderId="54" xfId="1" applyFont="1" applyBorder="1" applyAlignment="1">
      <alignment horizontal="center" vertical="center" wrapText="1"/>
    </xf>
    <xf numFmtId="0" fontId="7" fillId="2" borderId="54" xfId="1" applyFont="1" applyFill="1" applyBorder="1" applyAlignment="1">
      <alignment horizontal="center" vertical="top"/>
    </xf>
    <xf numFmtId="0" fontId="5" fillId="0" borderId="54" xfId="1" applyFont="1" applyBorder="1" applyAlignment="1">
      <alignment horizontal="center" vertical="top" wrapText="1"/>
    </xf>
    <xf numFmtId="0" fontId="17" fillId="0" borderId="46" xfId="1" applyFont="1" applyBorder="1" applyAlignment="1">
      <alignment horizontal="center" vertical="top" wrapText="1"/>
    </xf>
    <xf numFmtId="0" fontId="8" fillId="0" borderId="13" xfId="1" applyFont="1" applyBorder="1" applyAlignment="1">
      <alignment horizontal="center" vertical="top"/>
    </xf>
    <xf numFmtId="0" fontId="9" fillId="0" borderId="50" xfId="1" applyFont="1" applyBorder="1" applyAlignment="1">
      <alignment horizontal="center" vertical="top" wrapText="1"/>
    </xf>
    <xf numFmtId="0" fontId="18" fillId="0" borderId="52" xfId="1" applyFont="1" applyBorder="1" applyAlignment="1">
      <alignment horizontal="center" vertical="top" wrapText="1"/>
    </xf>
    <xf numFmtId="0" fontId="18" fillId="0" borderId="49" xfId="1" applyFont="1" applyBorder="1" applyAlignment="1">
      <alignment horizontal="center" vertical="top" wrapText="1"/>
    </xf>
    <xf numFmtId="0" fontId="5" fillId="0" borderId="50" xfId="1" applyFont="1" applyBorder="1" applyAlignment="1">
      <alignment horizontal="center" vertical="top" wrapText="1"/>
    </xf>
    <xf numFmtId="0" fontId="5" fillId="0" borderId="52" xfId="1" applyFont="1" applyBorder="1" applyAlignment="1">
      <alignment horizontal="center" vertical="top" wrapText="1"/>
    </xf>
    <xf numFmtId="0" fontId="5" fillId="0" borderId="53" xfId="1" applyFont="1" applyBorder="1" applyAlignment="1">
      <alignment horizontal="center" vertical="center" wrapText="1"/>
    </xf>
    <xf numFmtId="0" fontId="7" fillId="2" borderId="52" xfId="1" applyFont="1" applyFill="1" applyBorder="1" applyAlignment="1">
      <alignment horizontal="center" vertical="top"/>
    </xf>
    <xf numFmtId="0" fontId="12" fillId="0" borderId="52" xfId="1" applyFont="1" applyBorder="1" applyAlignment="1">
      <alignment horizontal="center" vertical="top" wrapText="1"/>
    </xf>
    <xf numFmtId="0" fontId="17" fillId="0" borderId="49" xfId="1" applyFont="1" applyBorder="1" applyAlignment="1">
      <alignment horizontal="center" vertical="top" wrapText="1"/>
    </xf>
    <xf numFmtId="0" fontId="8" fillId="0" borderId="4" xfId="1" applyFont="1" applyBorder="1" applyAlignment="1">
      <alignment horizontal="center" vertical="top"/>
    </xf>
    <xf numFmtId="0" fontId="9" fillId="0" borderId="34" xfId="1" applyFont="1" applyBorder="1" applyAlignment="1">
      <alignment horizontal="center" vertical="top" wrapText="1"/>
    </xf>
    <xf numFmtId="0" fontId="18" fillId="0" borderId="33" xfId="1" applyFont="1" applyBorder="1" applyAlignment="1">
      <alignment horizontal="center" vertical="top" wrapText="1"/>
    </xf>
    <xf numFmtId="0" fontId="5" fillId="0" borderId="34" xfId="1" applyFont="1" applyBorder="1" applyAlignment="1">
      <alignment horizontal="center" vertical="top" wrapText="1"/>
    </xf>
    <xf numFmtId="0" fontId="3" fillId="0" borderId="32" xfId="1" applyFont="1" applyBorder="1"/>
    <xf numFmtId="0" fontId="5" fillId="0" borderId="32" xfId="1" applyFont="1" applyBorder="1" applyAlignment="1">
      <alignment horizontal="center" vertical="center" wrapText="1"/>
    </xf>
    <xf numFmtId="0" fontId="11" fillId="5" borderId="53" xfId="1" applyFont="1" applyFill="1" applyBorder="1" applyAlignment="1">
      <alignment horizontal="center" vertical="center" wrapText="1"/>
    </xf>
    <xf numFmtId="0" fontId="11" fillId="5" borderId="32" xfId="1" applyFont="1" applyFill="1" applyBorder="1" applyAlignment="1">
      <alignment horizontal="center" vertical="center" wrapText="1"/>
    </xf>
    <xf numFmtId="0" fontId="18" fillId="0" borderId="58" xfId="1" applyFont="1" applyBorder="1" applyAlignment="1">
      <alignment horizontal="center" vertical="top" wrapText="1"/>
    </xf>
    <xf numFmtId="0" fontId="18" fillId="0" borderId="10" xfId="1" applyFont="1" applyBorder="1" applyAlignment="1">
      <alignment horizontal="center" vertical="top" wrapText="1"/>
    </xf>
    <xf numFmtId="0" fontId="19" fillId="0" borderId="15" xfId="1" applyFont="1" applyBorder="1" applyAlignment="1">
      <alignment vertical="top"/>
    </xf>
    <xf numFmtId="0" fontId="19" fillId="0" borderId="10" xfId="1" applyFont="1" applyBorder="1" applyAlignment="1">
      <alignment vertical="top"/>
    </xf>
    <xf numFmtId="0" fontId="19" fillId="0" borderId="59" xfId="1" applyFont="1" applyBorder="1" applyAlignment="1">
      <alignment vertical="top"/>
    </xf>
    <xf numFmtId="0" fontId="18" fillId="0" borderId="26" xfId="1" applyFont="1" applyBorder="1" applyAlignment="1">
      <alignment horizontal="center" vertical="top" wrapText="1"/>
    </xf>
    <xf numFmtId="0" fontId="12" fillId="0" borderId="53" xfId="1" applyFont="1" applyBorder="1" applyAlignment="1">
      <alignment horizontal="center" vertical="top" wrapText="1"/>
    </xf>
    <xf numFmtId="0" fontId="7" fillId="2" borderId="53" xfId="1" applyFont="1" applyFill="1" applyBorder="1" applyAlignment="1">
      <alignment horizontal="center" vertical="top"/>
    </xf>
    <xf numFmtId="0" fontId="5" fillId="0" borderId="53" xfId="1" applyFont="1" applyBorder="1" applyAlignment="1">
      <alignment horizontal="center" vertical="top" wrapText="1"/>
    </xf>
    <xf numFmtId="0" fontId="17" fillId="0" borderId="26" xfId="1" applyFont="1" applyBorder="1" applyAlignment="1">
      <alignment horizontal="center" vertical="top" wrapText="1"/>
    </xf>
    <xf numFmtId="0" fontId="8" fillId="0" borderId="57" xfId="1" applyFont="1" applyBorder="1" applyAlignment="1">
      <alignment horizontal="center" vertical="top"/>
    </xf>
    <xf numFmtId="0" fontId="12" fillId="0" borderId="32" xfId="1" applyFont="1" applyBorder="1" applyAlignment="1">
      <alignment horizontal="center" vertical="top" wrapText="1"/>
    </xf>
    <xf numFmtId="0" fontId="7" fillId="2" borderId="32" xfId="1" applyFont="1" applyFill="1" applyBorder="1" applyAlignment="1">
      <alignment horizontal="center" vertical="top"/>
    </xf>
    <xf numFmtId="0" fontId="5" fillId="0" borderId="32" xfId="1" applyFont="1" applyBorder="1" applyAlignment="1">
      <alignment horizontal="center" vertical="top" wrapText="1"/>
    </xf>
    <xf numFmtId="0" fontId="17" fillId="0" borderId="33" xfId="1" applyFont="1" applyBorder="1" applyAlignment="1">
      <alignment horizontal="center" vertical="top" wrapText="1"/>
    </xf>
    <xf numFmtId="0" fontId="8" fillId="0" borderId="11" xfId="1" applyFont="1" applyBorder="1" applyAlignment="1">
      <alignment horizontal="center" vertical="top"/>
    </xf>
    <xf numFmtId="0" fontId="8" fillId="0" borderId="25" xfId="1" applyFont="1" applyBorder="1" applyAlignment="1">
      <alignment horizontal="center" vertical="top"/>
    </xf>
    <xf numFmtId="0" fontId="8" fillId="0" borderId="34" xfId="1" applyFont="1" applyBorder="1" applyAlignment="1">
      <alignment horizontal="center" vertical="top"/>
    </xf>
    <xf numFmtId="0" fontId="9" fillId="0" borderId="60" xfId="1" applyFont="1" applyBorder="1" applyAlignment="1">
      <alignment horizontal="center" vertical="top" wrapText="1"/>
    </xf>
    <xf numFmtId="0" fontId="18" fillId="0" borderId="61" xfId="1" applyFont="1" applyBorder="1" applyAlignment="1">
      <alignment horizontal="center" vertical="top" wrapText="1"/>
    </xf>
    <xf numFmtId="0" fontId="18" fillId="0" borderId="62" xfId="1" applyFont="1" applyBorder="1" applyAlignment="1">
      <alignment horizontal="center" vertical="top" wrapText="1"/>
    </xf>
    <xf numFmtId="0" fontId="5" fillId="0" borderId="60" xfId="1" applyFont="1" applyBorder="1" applyAlignment="1">
      <alignment horizontal="center" vertical="top" wrapText="1"/>
    </xf>
    <xf numFmtId="0" fontId="5" fillId="0" borderId="61" xfId="1" applyFont="1" applyBorder="1" applyAlignment="1">
      <alignment horizontal="center" vertical="top" wrapText="1"/>
    </xf>
    <xf numFmtId="0" fontId="3" fillId="0" borderId="61" xfId="1" applyFont="1" applyBorder="1"/>
    <xf numFmtId="0" fontId="7" fillId="2" borderId="61" xfId="1" applyFont="1" applyFill="1" applyBorder="1" applyAlignment="1">
      <alignment horizontal="center" vertical="top"/>
    </xf>
    <xf numFmtId="0" fontId="19" fillId="0" borderId="61" xfId="1" applyFont="1" applyBorder="1" applyAlignment="1">
      <alignment vertical="top"/>
    </xf>
    <xf numFmtId="0" fontId="2" fillId="0" borderId="63" xfId="1" applyFont="1" applyBorder="1" applyAlignment="1">
      <alignment horizontal="left" vertical="center" wrapText="1"/>
    </xf>
    <xf numFmtId="0" fontId="5" fillId="0" borderId="64" xfId="1" applyFont="1" applyBorder="1" applyAlignment="1">
      <alignment horizontal="center" vertical="center" wrapText="1"/>
    </xf>
    <xf numFmtId="1" fontId="2" fillId="0" borderId="64" xfId="1" applyNumberFormat="1" applyFont="1" applyBorder="1" applyAlignment="1">
      <alignment horizontal="center" vertical="center"/>
    </xf>
    <xf numFmtId="0" fontId="3" fillId="0" borderId="65" xfId="1" applyFont="1" applyBorder="1"/>
    <xf numFmtId="0" fontId="3" fillId="0" borderId="61" xfId="1" applyFont="1" applyBorder="1"/>
    <xf numFmtId="0" fontId="12" fillId="0" borderId="61" xfId="1" applyFont="1" applyBorder="1" applyAlignment="1">
      <alignment horizontal="center" vertical="top" wrapText="1"/>
    </xf>
    <xf numFmtId="0" fontId="11" fillId="5" borderId="61" xfId="1" applyFont="1" applyFill="1" applyBorder="1" applyAlignment="1">
      <alignment horizontal="center" vertical="center" wrapText="1"/>
    </xf>
    <xf numFmtId="0" fontId="5" fillId="0" borderId="61" xfId="1" applyFont="1" applyBorder="1" applyAlignment="1">
      <alignment horizontal="center" vertical="center" wrapText="1"/>
    </xf>
    <xf numFmtId="0" fontId="17" fillId="0" borderId="62" xfId="1" applyFont="1" applyBorder="1" applyAlignment="1">
      <alignment horizontal="center" vertical="top" wrapText="1"/>
    </xf>
    <xf numFmtId="0" fontId="8" fillId="0" borderId="60" xfId="1" applyFont="1" applyBorder="1" applyAlignment="1">
      <alignment horizontal="center" vertical="top"/>
    </xf>
    <xf numFmtId="0" fontId="19" fillId="0" borderId="61" xfId="1" applyFont="1" applyBorder="1"/>
    <xf numFmtId="0" fontId="19" fillId="0" borderId="62" xfId="1" applyFont="1" applyBorder="1"/>
    <xf numFmtId="0" fontId="8" fillId="0" borderId="56" xfId="1" applyFont="1" applyBorder="1" applyAlignment="1">
      <alignment horizontal="center"/>
    </xf>
    <xf numFmtId="0" fontId="3" fillId="0" borderId="60" xfId="1" applyFont="1" applyBorder="1"/>
    <xf numFmtId="0" fontId="3" fillId="0" borderId="62" xfId="1" applyFont="1" applyBorder="1"/>
    <xf numFmtId="0" fontId="8" fillId="0" borderId="56" xfId="1" applyFont="1" applyBorder="1"/>
    <xf numFmtId="49" fontId="7" fillId="0" borderId="10" xfId="1" applyNumberFormat="1" applyFont="1" applyBorder="1" applyAlignment="1">
      <alignment horizontal="center" vertical="center"/>
    </xf>
    <xf numFmtId="0" fontId="7" fillId="0" borderId="10" xfId="1" applyFont="1" applyBorder="1" applyAlignment="1">
      <alignment horizontal="center" vertical="center"/>
    </xf>
    <xf numFmtId="164" fontId="7" fillId="2" borderId="10" xfId="1" applyNumberFormat="1" applyFont="1" applyFill="1" applyBorder="1" applyAlignment="1">
      <alignment horizontal="center" vertical="center"/>
    </xf>
    <xf numFmtId="0" fontId="5" fillId="8" borderId="33" xfId="1" applyFont="1" applyFill="1" applyBorder="1" applyAlignment="1">
      <alignment horizontal="center" vertical="center" wrapText="1"/>
    </xf>
    <xf numFmtId="0" fontId="10" fillId="0" borderId="53" xfId="1" applyFont="1" applyBorder="1" applyAlignment="1">
      <alignment horizontal="center" vertical="top" wrapText="1"/>
    </xf>
    <xf numFmtId="0" fontId="14" fillId="0" borderId="26" xfId="1" applyFont="1" applyBorder="1" applyAlignment="1">
      <alignment horizontal="center" vertical="top" wrapText="1"/>
    </xf>
    <xf numFmtId="0" fontId="18" fillId="10" borderId="53" xfId="1" applyFont="1" applyFill="1" applyBorder="1" applyAlignment="1">
      <alignment horizontal="left" vertical="center" wrapText="1"/>
    </xf>
    <xf numFmtId="14" fontId="25" fillId="0" borderId="25" xfId="1" applyNumberFormat="1" applyFont="1" applyBorder="1" applyAlignment="1">
      <alignment horizontal="center" vertical="center" wrapText="1"/>
    </xf>
    <xf numFmtId="49" fontId="26" fillId="0" borderId="26" xfId="1" applyNumberFormat="1" applyFont="1" applyBorder="1" applyAlignment="1">
      <alignment horizontal="center" vertical="center" wrapText="1"/>
    </xf>
    <xf numFmtId="0" fontId="1" fillId="0" borderId="32" xfId="1" applyFont="1" applyBorder="1"/>
    <xf numFmtId="0" fontId="1" fillId="0" borderId="33" xfId="1" applyFont="1" applyBorder="1"/>
    <xf numFmtId="0" fontId="19" fillId="10" borderId="32" xfId="1" applyFont="1" applyFill="1" applyBorder="1" applyAlignment="1">
      <alignment vertical="center"/>
    </xf>
    <xf numFmtId="0" fontId="19" fillId="10" borderId="54" xfId="1" applyFont="1" applyFill="1" applyBorder="1" applyAlignment="1">
      <alignment vertical="center"/>
    </xf>
    <xf numFmtId="49" fontId="13" fillId="0" borderId="33" xfId="1" applyNumberFormat="1" applyFont="1" applyBorder="1" applyAlignment="1">
      <alignment horizontal="center" vertical="center" wrapText="1"/>
    </xf>
    <xf numFmtId="0" fontId="15" fillId="0" borderId="32" xfId="1" applyFont="1" applyBorder="1" applyAlignment="1">
      <alignment vertical="top"/>
    </xf>
    <xf numFmtId="0" fontId="15" fillId="0" borderId="35" xfId="1" applyFont="1" applyBorder="1" applyAlignment="1">
      <alignment vertical="top"/>
    </xf>
    <xf numFmtId="0" fontId="10" fillId="0" borderId="53" xfId="1" applyFont="1" applyBorder="1" applyAlignment="1">
      <alignment horizontal="left" vertical="top" wrapText="1"/>
    </xf>
    <xf numFmtId="0" fontId="1" fillId="0" borderId="54" xfId="1" applyFont="1" applyBorder="1"/>
    <xf numFmtId="0" fontId="1" fillId="0" borderId="46" xfId="1" applyFont="1" applyBorder="1"/>
    <xf numFmtId="0" fontId="21" fillId="2" borderId="16" xfId="1" applyFont="1" applyFill="1" applyAlignment="1">
      <alignment horizontal="right"/>
    </xf>
  </cellXfs>
  <cellStyles count="2">
    <cellStyle name="Normal" xfId="0" builtinId="0"/>
    <cellStyle name="Normal 2" xfId="1" xr:uid="{3EF1833A-2F64-4229-B8DF-F8BB65110311}"/>
  </cellStyles>
  <dxfs count="36">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5" Type="http://customschemas.google.com/relationships/workbookmetadata" Target="metadata"/><Relationship Id="rId23" Type="http://schemas.openxmlformats.org/officeDocument/2006/relationships/customXml" Target="../customXml/item3.xml"/><Relationship Id="rId19" Type="http://schemas.openxmlformats.org/officeDocument/2006/relationships/sheetMetadata" Target="metadata.xml"/><Relationship Id="rId4" Type="http://schemas.openxmlformats.org/officeDocument/2006/relationships/worksheet" Target="worksheets/sheet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6C66CEE2-F1E3-4E16-BEEA-0A7E3A6FC20A}"/>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B8C4EA67-2284-4D68-83C8-BB70269FAC94}"/>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549326C6-1A90-4CCF-ACF6-D16C41EFE610}"/>
            </a:ext>
          </a:extLst>
        </xdr:cNvPr>
        <xdr:cNvPicPr preferRelativeResize="0"/>
      </xdr:nvPicPr>
      <xdr:blipFill>
        <a:blip xmlns:r="http://schemas.openxmlformats.org/officeDocument/2006/relationships" r:embed="rId1" cstate="print"/>
        <a:stretch>
          <a:fillRect/>
        </a:stretch>
      </xdr:blipFill>
      <xdr:spPr>
        <a:xfrm>
          <a:off x="923925" y="57150"/>
          <a:ext cx="1057275" cy="1200150"/>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cague\Downloads\Mapa%20de%20Riesgos%20de%20Corrupci&#243;n%202025%20PSS.xlsx" TargetMode="External"/><Relationship Id="rId1" Type="http://schemas.openxmlformats.org/officeDocument/2006/relationships/externalLinkPath" Target="file:///C:\Users\cague\Downloads\Mapa%20de%20Riesgos%20de%20Corrupci&#243;n%202025%20PSS.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cague\Downloads\Mapa%20de%20Riesgos%20de%20Corrupci&#243;n%202025%20MSS.xlsx" TargetMode="External"/><Relationship Id="rId1" Type="http://schemas.openxmlformats.org/officeDocument/2006/relationships/externalLinkPath" Target="file:///C:\Users\cague\Downloads\Mapa%20de%20Riesgos%20de%20Corrupci&#243;n%202025%20MS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Riesgo 1"/>
    </sheetNames>
    <sheetDataSet>
      <sheetData sheetId="0">
        <row r="3">
          <cell r="D3" t="str">
            <v>MUY BAJA - MODERADO</v>
          </cell>
          <cell r="E3" t="str">
            <v>MODERADO</v>
          </cell>
        </row>
        <row r="4">
          <cell r="D4" t="str">
            <v>MUY BAJA - MAYOR</v>
          </cell>
          <cell r="E4" t="str">
            <v>ALTO</v>
          </cell>
        </row>
        <row r="5">
          <cell r="D5" t="str">
            <v>MUY BAJA - CATASTRÓFICO</v>
          </cell>
          <cell r="E5" t="str">
            <v>EXTREMO</v>
          </cell>
        </row>
        <row r="6">
          <cell r="D6" t="str">
            <v>BAJA - MODERADO</v>
          </cell>
          <cell r="E6" t="str">
            <v>MODERADO</v>
          </cell>
        </row>
        <row r="7">
          <cell r="D7" t="str">
            <v>BAJA - MAYOR</v>
          </cell>
          <cell r="E7" t="str">
            <v>ALTO</v>
          </cell>
        </row>
        <row r="8">
          <cell r="D8" t="str">
            <v>BAJA - CATASTRÓFICO</v>
          </cell>
          <cell r="E8" t="str">
            <v>EXTREMO</v>
          </cell>
        </row>
        <row r="9">
          <cell r="D9" t="str">
            <v>MEDIA - MODERADO</v>
          </cell>
          <cell r="E9" t="str">
            <v>MODERADO</v>
          </cell>
        </row>
        <row r="10">
          <cell r="D10" t="str">
            <v>MEDIA - MAYOR</v>
          </cell>
          <cell r="E10" t="str">
            <v>ALTO</v>
          </cell>
        </row>
        <row r="11">
          <cell r="D11" t="str">
            <v>MEDIA - CATASTRÓFICO</v>
          </cell>
          <cell r="E11" t="str">
            <v>EXTREMO</v>
          </cell>
        </row>
        <row r="12">
          <cell r="D12" t="str">
            <v>ALTA - MODERADO</v>
          </cell>
          <cell r="E12" t="str">
            <v>ALTO</v>
          </cell>
        </row>
        <row r="13">
          <cell r="D13" t="str">
            <v>ALTA - MAYOR</v>
          </cell>
          <cell r="E13" t="str">
            <v>ALTO</v>
          </cell>
        </row>
        <row r="14">
          <cell r="D14" t="str">
            <v>ALTA - CATASTRÓFICO</v>
          </cell>
          <cell r="E14" t="str">
            <v>EXTREMO</v>
          </cell>
        </row>
        <row r="15">
          <cell r="D15" t="str">
            <v>MUY ALTA - MODERADO</v>
          </cell>
          <cell r="E15" t="str">
            <v>ALTO</v>
          </cell>
        </row>
        <row r="16">
          <cell r="D16" t="str">
            <v>MUY ALTA - MAYOR</v>
          </cell>
          <cell r="E16" t="str">
            <v>ALTO</v>
          </cell>
        </row>
        <row r="17">
          <cell r="D17" t="str">
            <v>MUY ALTA - CATASTRÓFICO</v>
          </cell>
          <cell r="E17" t="str">
            <v>EXTREMO</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Riesgo 1"/>
      <sheetName val="ENCUESTA DE IMPACTO "/>
      <sheetName val="Instructivo"/>
    </sheetNames>
    <sheetDataSet>
      <sheetData sheetId="0">
        <row r="3">
          <cell r="D3" t="str">
            <v>MUY BAJA - MODERADO</v>
          </cell>
          <cell r="E3" t="str">
            <v>MODERADO</v>
          </cell>
        </row>
        <row r="4">
          <cell r="D4" t="str">
            <v>MUY BAJA - MAYOR</v>
          </cell>
          <cell r="E4" t="str">
            <v>ALTO</v>
          </cell>
        </row>
        <row r="5">
          <cell r="D5" t="str">
            <v>MUY BAJA - CATASTRÓFICO</v>
          </cell>
          <cell r="E5" t="str">
            <v>EXTREMO</v>
          </cell>
        </row>
        <row r="6">
          <cell r="D6" t="str">
            <v>BAJA - MODERADO</v>
          </cell>
          <cell r="E6" t="str">
            <v>MODERADO</v>
          </cell>
        </row>
        <row r="7">
          <cell r="D7" t="str">
            <v>BAJA - MAYOR</v>
          </cell>
          <cell r="E7" t="str">
            <v>ALTO</v>
          </cell>
        </row>
        <row r="8">
          <cell r="D8" t="str">
            <v>BAJA - CATASTRÓFICO</v>
          </cell>
          <cell r="E8" t="str">
            <v>EXTREMO</v>
          </cell>
        </row>
        <row r="9">
          <cell r="D9" t="str">
            <v>MEDIA - MODERADO</v>
          </cell>
          <cell r="E9" t="str">
            <v>MODERADO</v>
          </cell>
        </row>
        <row r="10">
          <cell r="D10" t="str">
            <v>MEDIA - MAYOR</v>
          </cell>
          <cell r="E10" t="str">
            <v>ALTO</v>
          </cell>
        </row>
        <row r="11">
          <cell r="D11" t="str">
            <v>MEDIA - CATASTRÓFICO</v>
          </cell>
          <cell r="E11" t="str">
            <v>EXTREMO</v>
          </cell>
        </row>
        <row r="12">
          <cell r="D12" t="str">
            <v>ALTA - MODERADO</v>
          </cell>
          <cell r="E12" t="str">
            <v>ALTO</v>
          </cell>
        </row>
        <row r="13">
          <cell r="D13" t="str">
            <v>ALTA - MAYOR</v>
          </cell>
          <cell r="E13" t="str">
            <v>ALTO</v>
          </cell>
        </row>
        <row r="14">
          <cell r="D14" t="str">
            <v>ALTA - CATASTRÓFICO</v>
          </cell>
          <cell r="E14" t="str">
            <v>EXTREMO</v>
          </cell>
        </row>
        <row r="15">
          <cell r="D15" t="str">
            <v>MUY ALTA - MODERADO</v>
          </cell>
          <cell r="E15" t="str">
            <v>ALTO</v>
          </cell>
        </row>
        <row r="16">
          <cell r="D16" t="str">
            <v>MUY ALTA - MAYOR</v>
          </cell>
          <cell r="E16" t="str">
            <v>ALTO</v>
          </cell>
        </row>
        <row r="17">
          <cell r="D17" t="str">
            <v>MUY ALTA - CATASTRÓFICO</v>
          </cell>
          <cell r="E17" t="str">
            <v>EXTREMO</v>
          </cell>
        </row>
      </sheetData>
      <sheetData sheetId="1"/>
      <sheetData sheetId="2"/>
      <sheetData sheetId="3"/>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1000"/>
  <sheetViews>
    <sheetView workbookViewId="0">
      <selection activeCell="E4" sqref="E4"/>
    </sheetView>
  </sheetViews>
  <sheetFormatPr baseColWidth="10" defaultColWidth="14.42578125" defaultRowHeight="15" customHeight="1" x14ac:dyDescent="0.25"/>
  <cols>
    <col min="1" max="1" width="30.7109375" customWidth="1"/>
    <col min="2" max="2" width="23" customWidth="1"/>
    <col min="3" max="3" width="11.42578125" customWidth="1"/>
    <col min="4" max="4" width="31" customWidth="1"/>
    <col min="5" max="8" width="11.42578125" customWidth="1"/>
    <col min="9" max="9" width="68.5703125" customWidth="1"/>
    <col min="10" max="12" width="17.140625" customWidth="1"/>
    <col min="13" max="26" width="11.42578125" customWidth="1"/>
  </cols>
  <sheetData>
    <row r="2" spans="1:12" ht="15.75" x14ac:dyDescent="0.25">
      <c r="A2" s="1" t="s">
        <v>0</v>
      </c>
      <c r="B2" s="1" t="s">
        <v>1</v>
      </c>
      <c r="D2" s="1" t="s">
        <v>2</v>
      </c>
      <c r="I2" s="2" t="s">
        <v>3</v>
      </c>
      <c r="J2" s="1" t="s">
        <v>4</v>
      </c>
      <c r="K2" s="1" t="s">
        <v>5</v>
      </c>
    </row>
    <row r="3" spans="1:12" ht="31.5" x14ac:dyDescent="0.25">
      <c r="A3" s="1" t="s">
        <v>6</v>
      </c>
      <c r="B3" s="1" t="s">
        <v>7</v>
      </c>
      <c r="D3" s="1" t="s">
        <v>8</v>
      </c>
      <c r="E3" s="1" t="s">
        <v>7</v>
      </c>
      <c r="I3" s="3" t="s">
        <v>9</v>
      </c>
      <c r="J3" s="1" t="s">
        <v>10</v>
      </c>
      <c r="K3" s="1" t="s">
        <v>11</v>
      </c>
    </row>
    <row r="4" spans="1:12" ht="31.5" x14ac:dyDescent="0.25">
      <c r="A4" s="1" t="s">
        <v>12</v>
      </c>
      <c r="B4" s="1" t="s">
        <v>13</v>
      </c>
      <c r="D4" s="1" t="s">
        <v>14</v>
      </c>
      <c r="E4" s="1" t="s">
        <v>15</v>
      </c>
      <c r="I4" s="4" t="s">
        <v>16</v>
      </c>
      <c r="J4" s="1" t="s">
        <v>17</v>
      </c>
      <c r="K4" s="1" t="s">
        <v>18</v>
      </c>
    </row>
    <row r="5" spans="1:12" ht="63" x14ac:dyDescent="0.25">
      <c r="A5" s="1" t="s">
        <v>19</v>
      </c>
      <c r="B5" s="1" t="s">
        <v>20</v>
      </c>
      <c r="D5" s="1" t="s">
        <v>21</v>
      </c>
      <c r="E5" s="1" t="s">
        <v>22</v>
      </c>
      <c r="I5" s="3" t="s">
        <v>23</v>
      </c>
      <c r="J5" s="1" t="s">
        <v>24</v>
      </c>
      <c r="K5" s="1" t="s">
        <v>25</v>
      </c>
      <c r="L5" s="1" t="s">
        <v>26</v>
      </c>
    </row>
    <row r="6" spans="1:12" ht="31.5" x14ac:dyDescent="0.25">
      <c r="A6" s="1" t="s">
        <v>27</v>
      </c>
      <c r="D6" s="1" t="s">
        <v>28</v>
      </c>
      <c r="E6" s="1" t="s">
        <v>7</v>
      </c>
      <c r="I6" s="3" t="s">
        <v>29</v>
      </c>
      <c r="J6" s="1" t="s">
        <v>30</v>
      </c>
      <c r="K6" s="1" t="s">
        <v>31</v>
      </c>
    </row>
    <row r="7" spans="1:12" ht="47.25" x14ac:dyDescent="0.25">
      <c r="A7" s="1" t="s">
        <v>32</v>
      </c>
      <c r="D7" s="1" t="s">
        <v>33</v>
      </c>
      <c r="E7" s="1" t="s">
        <v>15</v>
      </c>
      <c r="I7" s="3" t="s">
        <v>34</v>
      </c>
      <c r="J7" s="5" t="s">
        <v>35</v>
      </c>
      <c r="K7" s="5" t="s">
        <v>36</v>
      </c>
    </row>
    <row r="8" spans="1:12" ht="31.5" x14ac:dyDescent="0.25">
      <c r="D8" s="1" t="s">
        <v>37</v>
      </c>
      <c r="E8" s="1" t="s">
        <v>22</v>
      </c>
      <c r="I8" s="6" t="s">
        <v>38</v>
      </c>
      <c r="J8" s="1" t="s">
        <v>39</v>
      </c>
      <c r="K8" s="1" t="s">
        <v>40</v>
      </c>
      <c r="L8" s="1" t="s">
        <v>41</v>
      </c>
    </row>
    <row r="9" spans="1:12" x14ac:dyDescent="0.25">
      <c r="A9" s="1" t="s">
        <v>42</v>
      </c>
      <c r="D9" s="1" t="s">
        <v>43</v>
      </c>
      <c r="E9" s="1" t="s">
        <v>7</v>
      </c>
    </row>
    <row r="10" spans="1:12" x14ac:dyDescent="0.25">
      <c r="D10" s="1" t="s">
        <v>44</v>
      </c>
      <c r="E10" s="1" t="s">
        <v>15</v>
      </c>
    </row>
    <row r="11" spans="1:12" x14ac:dyDescent="0.25">
      <c r="A11" s="1" t="s">
        <v>45</v>
      </c>
      <c r="D11" s="1" t="s">
        <v>46</v>
      </c>
      <c r="E11" s="1" t="s">
        <v>22</v>
      </c>
    </row>
    <row r="12" spans="1:12" x14ac:dyDescent="0.25">
      <c r="A12" s="1" t="s">
        <v>47</v>
      </c>
      <c r="D12" s="1" t="s">
        <v>48</v>
      </c>
      <c r="E12" s="1" t="s">
        <v>15</v>
      </c>
    </row>
    <row r="13" spans="1:12" x14ac:dyDescent="0.25">
      <c r="D13" s="1" t="s">
        <v>49</v>
      </c>
      <c r="E13" s="1" t="s">
        <v>15</v>
      </c>
      <c r="I13" s="1" t="s">
        <v>50</v>
      </c>
    </row>
    <row r="14" spans="1:12" x14ac:dyDescent="0.25">
      <c r="D14" s="1" t="s">
        <v>51</v>
      </c>
      <c r="E14" s="1" t="s">
        <v>22</v>
      </c>
      <c r="I14" s="1" t="s">
        <v>52</v>
      </c>
    </row>
    <row r="15" spans="1:12" x14ac:dyDescent="0.25">
      <c r="D15" s="1" t="s">
        <v>53</v>
      </c>
      <c r="E15" s="1" t="s">
        <v>15</v>
      </c>
      <c r="I15" s="1" t="s">
        <v>54</v>
      </c>
    </row>
    <row r="16" spans="1:12" x14ac:dyDescent="0.25">
      <c r="A16" s="1" t="s">
        <v>55</v>
      </c>
      <c r="D16" s="1" t="s">
        <v>56</v>
      </c>
      <c r="E16" s="1" t="s">
        <v>15</v>
      </c>
      <c r="I16" s="1" t="s">
        <v>57</v>
      </c>
    </row>
    <row r="17" spans="1:9" x14ac:dyDescent="0.25">
      <c r="A17" s="1" t="s">
        <v>58</v>
      </c>
      <c r="D17" s="1" t="s">
        <v>59</v>
      </c>
      <c r="E17" s="1" t="s">
        <v>22</v>
      </c>
    </row>
    <row r="18" spans="1:9" x14ac:dyDescent="0.25">
      <c r="A18" s="1" t="s">
        <v>60</v>
      </c>
      <c r="I18" s="1" t="s">
        <v>61</v>
      </c>
    </row>
    <row r="19" spans="1:9" x14ac:dyDescent="0.25">
      <c r="I19" s="1" t="s">
        <v>62</v>
      </c>
    </row>
    <row r="20" spans="1:9" x14ac:dyDescent="0.25">
      <c r="I20" s="1" t="s">
        <v>63</v>
      </c>
    </row>
    <row r="21" spans="1:9" ht="15.75" customHeight="1" x14ac:dyDescent="0.25"/>
    <row r="22" spans="1:9" ht="15.75" customHeight="1" x14ac:dyDescent="0.25"/>
    <row r="23" spans="1:9" ht="15.75" customHeight="1" x14ac:dyDescent="0.25"/>
    <row r="24" spans="1:9" ht="15.75" customHeight="1" x14ac:dyDescent="0.25"/>
    <row r="25" spans="1:9" ht="15.75" customHeight="1" x14ac:dyDescent="0.25"/>
    <row r="26" spans="1:9" ht="15.75" customHeight="1" x14ac:dyDescent="0.25"/>
    <row r="27" spans="1:9" ht="15.75" customHeight="1" x14ac:dyDescent="0.25"/>
    <row r="28" spans="1:9" ht="15.75" customHeight="1" x14ac:dyDescent="0.25"/>
    <row r="29" spans="1:9" ht="15.75" customHeight="1" x14ac:dyDescent="0.25"/>
    <row r="30" spans="1:9" ht="15.75" customHeight="1" x14ac:dyDescent="0.25"/>
    <row r="31" spans="1:9" ht="15.75" customHeight="1" x14ac:dyDescent="0.25"/>
    <row r="32" spans="1:9"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08351-9A1E-4BF2-808D-E3512C1146A2}">
  <dimension ref="A1:AQ995"/>
  <sheetViews>
    <sheetView showGridLines="0" topLeftCell="AH15" zoomScale="70" zoomScaleNormal="70" workbookViewId="0">
      <selection activeCell="AJ18" sqref="AJ18:AJ24"/>
    </sheetView>
  </sheetViews>
  <sheetFormatPr baseColWidth="10" defaultColWidth="14.42578125" defaultRowHeight="15" customHeight="1" x14ac:dyDescent="0.25"/>
  <cols>
    <col min="1" max="1" width="9.42578125" customWidth="1"/>
    <col min="2" max="4" width="32.5703125" customWidth="1"/>
    <col min="5" max="6" width="20.85546875" customWidth="1"/>
    <col min="7" max="7" width="20.85546875" hidden="1" customWidth="1"/>
    <col min="8" max="8" width="25.42578125" customWidth="1"/>
    <col min="9" max="9" width="34.42578125" customWidth="1"/>
    <col min="10" max="10" width="30.42578125" customWidth="1"/>
    <col min="11" max="11" width="40.42578125" customWidth="1"/>
    <col min="12" max="12" width="41.5703125" customWidth="1"/>
    <col min="13" max="13" width="35.28515625" customWidth="1"/>
    <col min="14" max="14" width="38.42578125" customWidth="1"/>
    <col min="15" max="15" width="53.7109375" customWidth="1"/>
    <col min="16" max="16" width="24.5703125" customWidth="1"/>
    <col min="17" max="17" width="11.42578125" customWidth="1"/>
    <col min="18" max="20" width="24.5703125" customWidth="1"/>
    <col min="21" max="21" width="19.7109375" customWidth="1"/>
    <col min="22" max="24" width="25.140625" customWidth="1"/>
    <col min="25" max="25" width="25.140625" hidden="1" customWidth="1"/>
    <col min="26" max="26" width="25.140625" customWidth="1"/>
    <col min="27" max="27" width="16.5703125" customWidth="1"/>
    <col min="28" max="29" width="33.42578125" customWidth="1"/>
    <col min="30" max="30" width="38.5703125" customWidth="1"/>
    <col min="31" max="31" width="25.42578125" customWidth="1"/>
    <col min="32" max="32" width="1.7109375" customWidth="1"/>
    <col min="33" max="35" width="33.42578125" customWidth="1"/>
    <col min="36" max="36" width="40.28515625" customWidth="1"/>
    <col min="37" max="37" width="34.85546875" customWidth="1"/>
    <col min="38" max="38" width="3.7109375" customWidth="1"/>
    <col min="39" max="39" width="42.5703125" customWidth="1"/>
    <col min="40" max="40" width="50.28515625" customWidth="1"/>
    <col min="41" max="43" width="11.42578125" customWidth="1"/>
  </cols>
  <sheetData>
    <row r="1" spans="1:43" ht="27" customHeight="1" x14ac:dyDescent="0.25">
      <c r="A1" s="150"/>
      <c r="B1" s="151"/>
      <c r="C1" s="156" t="s">
        <v>64</v>
      </c>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157"/>
      <c r="AJ1" s="151"/>
      <c r="AK1" s="170" t="s">
        <v>65</v>
      </c>
      <c r="AL1" s="171"/>
      <c r="AM1" s="172"/>
      <c r="AN1" s="7" t="s">
        <v>66</v>
      </c>
      <c r="AO1" s="8"/>
      <c r="AP1" s="8"/>
      <c r="AQ1" s="8"/>
    </row>
    <row r="2" spans="1:43" ht="27" customHeight="1" x14ac:dyDescent="0.25">
      <c r="A2" s="152"/>
      <c r="B2" s="153"/>
      <c r="C2" s="154"/>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155"/>
      <c r="AK2" s="170" t="s">
        <v>67</v>
      </c>
      <c r="AL2" s="171"/>
      <c r="AM2" s="172"/>
      <c r="AN2" s="54" t="s">
        <v>68</v>
      </c>
      <c r="AO2" s="8"/>
      <c r="AP2" s="8"/>
      <c r="AQ2" s="8"/>
    </row>
    <row r="3" spans="1:43" ht="27" customHeight="1" x14ac:dyDescent="0.25">
      <c r="A3" s="152"/>
      <c r="B3" s="153"/>
      <c r="C3" s="156" t="s">
        <v>69</v>
      </c>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157"/>
      <c r="AH3" s="157"/>
      <c r="AI3" s="157"/>
      <c r="AJ3" s="151"/>
      <c r="AK3" s="170" t="s">
        <v>70</v>
      </c>
      <c r="AL3" s="171"/>
      <c r="AM3" s="172"/>
      <c r="AN3" s="55" t="s">
        <v>71</v>
      </c>
      <c r="AO3" s="8"/>
      <c r="AP3" s="8"/>
      <c r="AQ3" s="8"/>
    </row>
    <row r="4" spans="1:43" ht="27" customHeight="1" x14ac:dyDescent="0.25">
      <c r="A4" s="154"/>
      <c r="B4" s="155"/>
      <c r="C4" s="154"/>
      <c r="D4" s="58"/>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155"/>
      <c r="AK4" s="170" t="s">
        <v>72</v>
      </c>
      <c r="AL4" s="171"/>
      <c r="AM4" s="172"/>
      <c r="AN4" s="56">
        <v>45677</v>
      </c>
      <c r="AO4" s="8"/>
      <c r="AP4" s="8"/>
      <c r="AQ4" s="8"/>
    </row>
    <row r="5" spans="1:43" ht="27" customHeight="1" x14ac:dyDescent="0.25">
      <c r="A5" s="9"/>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1"/>
      <c r="AK5" s="12"/>
      <c r="AL5" s="8"/>
      <c r="AM5" s="8"/>
      <c r="AN5" s="8"/>
      <c r="AO5" s="8"/>
      <c r="AP5" s="8"/>
      <c r="AQ5" s="8"/>
    </row>
    <row r="6" spans="1:43" ht="36" customHeight="1" x14ac:dyDescent="0.25">
      <c r="A6" s="173" t="s">
        <v>73</v>
      </c>
      <c r="B6" s="147"/>
      <c r="C6" s="13">
        <v>45616</v>
      </c>
      <c r="D6" s="14"/>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1"/>
      <c r="AK6" s="10"/>
      <c r="AL6" s="8"/>
      <c r="AM6" s="8"/>
      <c r="AN6" s="8"/>
      <c r="AO6" s="8"/>
      <c r="AP6" s="8"/>
      <c r="AQ6" s="8"/>
    </row>
    <row r="7" spans="1:43" ht="17.25" customHeight="1" x14ac:dyDescent="0.25">
      <c r="A7" s="15"/>
      <c r="B7" s="10"/>
      <c r="C7" s="10"/>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1"/>
      <c r="AK7" s="10"/>
      <c r="AL7" s="8"/>
      <c r="AM7" s="8"/>
      <c r="AN7" s="8"/>
      <c r="AO7" s="8"/>
      <c r="AP7" s="8"/>
      <c r="AQ7" s="8"/>
    </row>
    <row r="8" spans="1:43" ht="59.25" customHeight="1" x14ac:dyDescent="0.25">
      <c r="A8" s="146" t="s">
        <v>74</v>
      </c>
      <c r="B8" s="147"/>
      <c r="C8" s="174" t="s">
        <v>75</v>
      </c>
      <c r="D8" s="147"/>
      <c r="E8" s="147"/>
      <c r="F8" s="147"/>
      <c r="G8" s="147"/>
      <c r="H8" s="149"/>
      <c r="I8" s="10"/>
      <c r="J8" s="10"/>
      <c r="K8" s="10"/>
      <c r="L8" s="10"/>
      <c r="T8" s="10"/>
      <c r="U8" s="10"/>
      <c r="V8" s="10"/>
      <c r="W8" s="10"/>
      <c r="X8" s="10"/>
      <c r="Y8" s="10"/>
      <c r="Z8" s="10"/>
      <c r="AA8" s="10"/>
      <c r="AB8" s="10"/>
      <c r="AC8" s="10"/>
      <c r="AD8" s="10"/>
      <c r="AE8" s="10"/>
      <c r="AF8" s="10"/>
      <c r="AG8" s="10"/>
      <c r="AH8" s="10"/>
      <c r="AI8" s="10"/>
      <c r="AJ8" s="11"/>
      <c r="AK8" s="10"/>
      <c r="AL8" s="8"/>
      <c r="AM8" s="8"/>
      <c r="AN8" s="8"/>
      <c r="AO8" s="8"/>
      <c r="AP8" s="8"/>
      <c r="AQ8" s="8"/>
    </row>
    <row r="9" spans="1:43" ht="13.5" customHeight="1" x14ac:dyDescent="0.25">
      <c r="A9" s="16"/>
      <c r="B9" s="17"/>
      <c r="C9" s="17"/>
      <c r="D9" s="17"/>
      <c r="E9" s="17"/>
      <c r="F9" s="17"/>
      <c r="G9" s="17"/>
      <c r="H9" s="17"/>
      <c r="I9" s="17"/>
      <c r="J9" s="17"/>
      <c r="K9" s="17"/>
      <c r="L9" s="17"/>
      <c r="M9" s="17"/>
      <c r="N9" s="17"/>
      <c r="O9" s="17"/>
      <c r="P9" s="17"/>
      <c r="Q9" s="17"/>
      <c r="R9" s="17"/>
      <c r="S9" s="17"/>
      <c r="T9" s="10"/>
      <c r="U9" s="10"/>
      <c r="V9" s="10"/>
      <c r="W9" s="10"/>
      <c r="X9" s="10"/>
      <c r="Y9" s="10"/>
      <c r="Z9" s="10"/>
      <c r="AA9" s="10"/>
      <c r="AB9" s="10"/>
      <c r="AC9" s="10"/>
      <c r="AD9" s="10"/>
      <c r="AE9" s="10"/>
      <c r="AF9" s="10"/>
      <c r="AG9" s="10"/>
      <c r="AH9" s="10"/>
      <c r="AI9" s="10"/>
      <c r="AJ9" s="11"/>
      <c r="AK9" s="10"/>
      <c r="AL9" s="8"/>
      <c r="AM9" s="8"/>
      <c r="AN9" s="8"/>
      <c r="AO9" s="8"/>
      <c r="AP9" s="8"/>
      <c r="AQ9" s="8"/>
    </row>
    <row r="10" spans="1:43" ht="59.25" customHeight="1" x14ac:dyDescent="0.25">
      <c r="A10" s="146" t="s">
        <v>76</v>
      </c>
      <c r="B10" s="147"/>
      <c r="C10" s="148" t="s">
        <v>77</v>
      </c>
      <c r="D10" s="147"/>
      <c r="E10" s="147"/>
      <c r="F10" s="147"/>
      <c r="G10" s="147"/>
      <c r="H10" s="147"/>
      <c r="I10" s="149"/>
      <c r="J10" s="18"/>
      <c r="K10" s="18"/>
      <c r="L10" s="18"/>
      <c r="M10" s="18"/>
      <c r="N10" s="18"/>
      <c r="O10" s="10"/>
      <c r="P10" s="10"/>
      <c r="Q10" s="10"/>
      <c r="R10" s="10"/>
      <c r="S10" s="10"/>
      <c r="T10" s="10"/>
      <c r="U10" s="10"/>
      <c r="V10" s="10"/>
      <c r="W10" s="10"/>
      <c r="X10" s="10"/>
      <c r="Y10" s="10"/>
      <c r="Z10" s="10"/>
      <c r="AA10" s="10"/>
      <c r="AB10" s="10"/>
      <c r="AC10" s="10"/>
      <c r="AD10" s="10"/>
      <c r="AE10" s="10"/>
      <c r="AF10" s="10"/>
      <c r="AG10" s="10"/>
      <c r="AH10" s="10"/>
      <c r="AI10" s="10"/>
      <c r="AJ10" s="11"/>
      <c r="AK10" s="10"/>
      <c r="AL10" s="8"/>
      <c r="AM10" s="8"/>
      <c r="AN10" s="8"/>
      <c r="AO10" s="8"/>
      <c r="AP10" s="8"/>
      <c r="AQ10" s="8"/>
    </row>
    <row r="11" spans="1:43" ht="59.25" customHeight="1" x14ac:dyDescent="0.25">
      <c r="A11" s="146" t="s">
        <v>78</v>
      </c>
      <c r="B11" s="147"/>
      <c r="C11" s="148" t="s">
        <v>79</v>
      </c>
      <c r="D11" s="147"/>
      <c r="E11" s="147"/>
      <c r="F11" s="147"/>
      <c r="G11" s="147"/>
      <c r="H11" s="147"/>
      <c r="I11" s="149"/>
      <c r="J11" s="18"/>
      <c r="K11" s="18"/>
      <c r="L11" s="18"/>
      <c r="M11" s="18"/>
      <c r="N11" s="18"/>
      <c r="O11" s="10"/>
      <c r="P11" s="10"/>
      <c r="Q11" s="10"/>
      <c r="R11" s="10"/>
      <c r="S11" s="10"/>
      <c r="T11" s="10"/>
      <c r="U11" s="10"/>
      <c r="V11" s="10"/>
      <c r="W11" s="10"/>
      <c r="X11" s="10"/>
      <c r="Y11" s="10"/>
      <c r="Z11" s="10"/>
      <c r="AA11" s="10"/>
      <c r="AB11" s="10"/>
      <c r="AC11" s="10"/>
      <c r="AD11" s="10"/>
      <c r="AE11" s="10"/>
      <c r="AF11" s="10"/>
      <c r="AG11" s="10"/>
      <c r="AH11" s="10"/>
      <c r="AI11" s="10"/>
      <c r="AJ11" s="11"/>
      <c r="AK11" s="10"/>
      <c r="AL11" s="8"/>
      <c r="AM11" s="8"/>
      <c r="AN11" s="8"/>
      <c r="AO11" s="8"/>
      <c r="AP11" s="8"/>
      <c r="AQ11" s="8"/>
    </row>
    <row r="12" spans="1:43" ht="15.75" customHeight="1" x14ac:dyDescent="0.25">
      <c r="A12" s="10"/>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1"/>
      <c r="AK12" s="10"/>
      <c r="AL12" s="8"/>
      <c r="AM12" s="8"/>
      <c r="AN12" s="8"/>
      <c r="AO12" s="8"/>
      <c r="AP12" s="8"/>
      <c r="AQ12" s="8"/>
    </row>
    <row r="13" spans="1:43" ht="15.75" customHeight="1" x14ac:dyDescent="0.25">
      <c r="A13" s="19"/>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39"/>
      <c r="AH13" s="39"/>
      <c r="AI13" s="39"/>
      <c r="AJ13" s="40"/>
      <c r="AK13" s="20"/>
      <c r="AL13" s="8"/>
      <c r="AM13" s="8"/>
      <c r="AN13" s="8"/>
      <c r="AO13" s="8"/>
      <c r="AP13" s="8"/>
      <c r="AQ13" s="8"/>
    </row>
    <row r="14" spans="1:43" x14ac:dyDescent="0.25">
      <c r="A14" s="158" t="s">
        <v>80</v>
      </c>
      <c r="B14" s="159"/>
      <c r="C14" s="159"/>
      <c r="D14" s="160"/>
      <c r="E14" s="158" t="s">
        <v>81</v>
      </c>
      <c r="F14" s="159"/>
      <c r="G14" s="159"/>
      <c r="H14" s="159"/>
      <c r="I14" s="159"/>
      <c r="J14" s="159"/>
      <c r="K14" s="159"/>
      <c r="L14" s="159"/>
      <c r="M14" s="159"/>
      <c r="N14" s="159"/>
      <c r="O14" s="159"/>
      <c r="P14" s="159"/>
      <c r="Q14" s="159"/>
      <c r="R14" s="159"/>
      <c r="S14" s="159"/>
      <c r="T14" s="159"/>
      <c r="U14" s="159"/>
      <c r="V14" s="159"/>
      <c r="W14" s="159"/>
      <c r="X14" s="159"/>
      <c r="Y14" s="159"/>
      <c r="Z14" s="159"/>
      <c r="AA14" s="159"/>
      <c r="AB14" s="159"/>
      <c r="AC14" s="159"/>
      <c r="AD14" s="159"/>
      <c r="AE14" s="160"/>
      <c r="AF14" s="21"/>
      <c r="AG14" s="161" t="s">
        <v>82</v>
      </c>
      <c r="AH14" s="162"/>
      <c r="AI14" s="162"/>
      <c r="AJ14" s="162"/>
      <c r="AK14" s="163"/>
      <c r="AL14" s="8"/>
      <c r="AM14" s="161" t="s">
        <v>83</v>
      </c>
      <c r="AN14" s="163"/>
      <c r="AO14" s="8"/>
      <c r="AP14" s="8"/>
      <c r="AQ14" s="8"/>
    </row>
    <row r="15" spans="1:43" x14ac:dyDescent="0.25">
      <c r="A15" s="175" t="s">
        <v>84</v>
      </c>
      <c r="B15" s="177" t="s">
        <v>85</v>
      </c>
      <c r="C15" s="177" t="s">
        <v>86</v>
      </c>
      <c r="D15" s="179" t="s">
        <v>87</v>
      </c>
      <c r="E15" s="181" t="s">
        <v>88</v>
      </c>
      <c r="F15" s="182"/>
      <c r="G15" s="182"/>
      <c r="H15" s="183"/>
      <c r="I15" s="184" t="s">
        <v>89</v>
      </c>
      <c r="J15" s="182"/>
      <c r="K15" s="182"/>
      <c r="L15" s="182"/>
      <c r="M15" s="182"/>
      <c r="N15" s="182"/>
      <c r="O15" s="182"/>
      <c r="P15" s="182"/>
      <c r="Q15" s="182"/>
      <c r="R15" s="182"/>
      <c r="S15" s="182"/>
      <c r="T15" s="182"/>
      <c r="U15" s="182"/>
      <c r="V15" s="182"/>
      <c r="W15" s="182"/>
      <c r="X15" s="45"/>
      <c r="Y15" s="45"/>
      <c r="Z15" s="184" t="s">
        <v>90</v>
      </c>
      <c r="AA15" s="182"/>
      <c r="AB15" s="182"/>
      <c r="AC15" s="182"/>
      <c r="AD15" s="182"/>
      <c r="AE15" s="185"/>
      <c r="AF15" s="21"/>
      <c r="AG15" s="164"/>
      <c r="AH15" s="165"/>
      <c r="AI15" s="165"/>
      <c r="AJ15" s="165"/>
      <c r="AK15" s="166"/>
      <c r="AL15" s="8"/>
      <c r="AM15" s="164"/>
      <c r="AN15" s="166"/>
      <c r="AO15" s="22"/>
      <c r="AP15" s="22"/>
      <c r="AQ15" s="22"/>
    </row>
    <row r="16" spans="1:43" ht="32.25" customHeight="1" x14ac:dyDescent="0.25">
      <c r="A16" s="176"/>
      <c r="B16" s="178"/>
      <c r="C16" s="178"/>
      <c r="D16" s="180"/>
      <c r="E16" s="186" t="s">
        <v>91</v>
      </c>
      <c r="F16" s="187"/>
      <c r="G16" s="187"/>
      <c r="H16" s="188"/>
      <c r="I16" s="177" t="s">
        <v>92</v>
      </c>
      <c r="J16" s="177" t="s">
        <v>93</v>
      </c>
      <c r="K16" s="177" t="s">
        <v>94</v>
      </c>
      <c r="L16" s="177" t="s">
        <v>95</v>
      </c>
      <c r="M16" s="177" t="s">
        <v>96</v>
      </c>
      <c r="N16" s="177" t="s">
        <v>97</v>
      </c>
      <c r="O16" s="190" t="s">
        <v>98</v>
      </c>
      <c r="P16" s="190" t="s">
        <v>99</v>
      </c>
      <c r="Q16" s="190" t="s">
        <v>100</v>
      </c>
      <c r="R16" s="177" t="s">
        <v>101</v>
      </c>
      <c r="S16" s="192" t="s">
        <v>102</v>
      </c>
      <c r="T16" s="177" t="s">
        <v>103</v>
      </c>
      <c r="U16" s="177" t="s">
        <v>104</v>
      </c>
      <c r="V16" s="177" t="s">
        <v>105</v>
      </c>
      <c r="W16" s="177" t="s">
        <v>106</v>
      </c>
      <c r="X16" s="177" t="s">
        <v>107</v>
      </c>
      <c r="Y16" s="46"/>
      <c r="Z16" s="192" t="s">
        <v>108</v>
      </c>
      <c r="AA16" s="177" t="s">
        <v>109</v>
      </c>
      <c r="AB16" s="193" t="s">
        <v>110</v>
      </c>
      <c r="AC16" s="193" t="s">
        <v>55</v>
      </c>
      <c r="AD16" s="191" t="s">
        <v>111</v>
      </c>
      <c r="AE16" s="185"/>
      <c r="AF16" s="23"/>
      <c r="AG16" s="167"/>
      <c r="AH16" s="168"/>
      <c r="AI16" s="168"/>
      <c r="AJ16" s="168"/>
      <c r="AK16" s="169"/>
      <c r="AL16" s="22"/>
      <c r="AM16" s="167"/>
      <c r="AN16" s="169"/>
      <c r="AO16" s="22"/>
      <c r="AP16" s="8"/>
      <c r="AQ16" s="22"/>
    </row>
    <row r="17" spans="1:43" ht="102" customHeight="1" x14ac:dyDescent="0.25">
      <c r="A17" s="176"/>
      <c r="B17" s="178"/>
      <c r="C17" s="178"/>
      <c r="D17" s="180"/>
      <c r="E17" s="47" t="s">
        <v>0</v>
      </c>
      <c r="F17" s="46" t="s">
        <v>1</v>
      </c>
      <c r="G17" s="48"/>
      <c r="H17" s="49" t="s">
        <v>112</v>
      </c>
      <c r="I17" s="189"/>
      <c r="J17" s="189"/>
      <c r="K17" s="189"/>
      <c r="L17" s="189"/>
      <c r="M17" s="189"/>
      <c r="N17" s="189"/>
      <c r="O17" s="189"/>
      <c r="P17" s="189"/>
      <c r="Q17" s="189"/>
      <c r="R17" s="189"/>
      <c r="S17" s="189"/>
      <c r="T17" s="189"/>
      <c r="U17" s="189"/>
      <c r="V17" s="189"/>
      <c r="W17" s="189"/>
      <c r="X17" s="189"/>
      <c r="Y17" s="50"/>
      <c r="Z17" s="189"/>
      <c r="AA17" s="189"/>
      <c r="AB17" s="189"/>
      <c r="AC17" s="194"/>
      <c r="AD17" s="51" t="s">
        <v>113</v>
      </c>
      <c r="AE17" s="52" t="s">
        <v>114</v>
      </c>
      <c r="AF17" s="23"/>
      <c r="AG17" s="47" t="s">
        <v>115</v>
      </c>
      <c r="AH17" s="50" t="s">
        <v>116</v>
      </c>
      <c r="AI17" s="50" t="s">
        <v>117</v>
      </c>
      <c r="AJ17" s="50" t="s">
        <v>118</v>
      </c>
      <c r="AK17" s="53" t="s">
        <v>119</v>
      </c>
      <c r="AL17" s="22"/>
      <c r="AM17" s="47" t="s">
        <v>120</v>
      </c>
      <c r="AN17" s="53" t="s">
        <v>121</v>
      </c>
      <c r="AO17" s="22"/>
      <c r="AP17" s="8"/>
      <c r="AQ17" s="22"/>
    </row>
    <row r="18" spans="1:43" ht="51" customHeight="1" x14ac:dyDescent="0.25">
      <c r="A18" s="139">
        <v>1</v>
      </c>
      <c r="B18" s="80" t="s">
        <v>122</v>
      </c>
      <c r="C18" s="80" t="s">
        <v>123</v>
      </c>
      <c r="D18" s="142" t="s">
        <v>124</v>
      </c>
      <c r="E18" s="145" t="s">
        <v>6</v>
      </c>
      <c r="F18" s="104" t="s">
        <v>13</v>
      </c>
      <c r="G18" s="129" t="str">
        <f>+CONCATENATE(E18," - ",F18)</f>
        <v>MUY BAJA - MAYOR</v>
      </c>
      <c r="H18" s="132" t="str">
        <f>+VLOOKUP(G18,Datos!D3:E17,2,FALSE)</f>
        <v>ALTO</v>
      </c>
      <c r="I18" s="83" t="s">
        <v>125</v>
      </c>
      <c r="J18" s="83" t="s">
        <v>126</v>
      </c>
      <c r="K18" s="83" t="s">
        <v>127</v>
      </c>
      <c r="L18" s="83" t="s">
        <v>128</v>
      </c>
      <c r="M18" s="83" t="s">
        <v>129</v>
      </c>
      <c r="N18" s="83" t="s">
        <v>130</v>
      </c>
      <c r="O18" s="24" t="s">
        <v>3</v>
      </c>
      <c r="P18" s="25" t="s">
        <v>4</v>
      </c>
      <c r="Q18" s="26">
        <f>IF(P18="ASIGNADO",15,IF(P18="NO ASIGNADO",0,"0"))</f>
        <v>15</v>
      </c>
      <c r="R18" s="137">
        <f>SUM(Q18:Q24)</f>
        <v>100</v>
      </c>
      <c r="S18" s="138" t="s">
        <v>131</v>
      </c>
      <c r="T18" s="87">
        <f>IF(T21="DÉBIL",0,IF(T21="MODERADO",50,IF(T21="FUERTE",100,"")))</f>
        <v>100</v>
      </c>
      <c r="U18" s="89" t="str">
        <f>IF(AND(R21="FUERTE",S18="FUERTE (SIEMPRE SE EJECUTA)"),"NO","SÍ")</f>
        <v>NO</v>
      </c>
      <c r="V18" s="91" t="str" cm="1">
        <f t="array" ref="V18">_xlfn.IFS(AVERAGE(T18,T25,T32,T39,T46,T53)=100,"FUERTE",AVERAGE(T18,T25,T32,T39,T46,T53)&lt;50,"DÉBIL",AVERAGE(T18,T25,T32,T39,T46,T53)&gt;=50,"MODERADO")</f>
        <v>FUERTE</v>
      </c>
      <c r="W18" s="94" t="s">
        <v>62</v>
      </c>
      <c r="X18" s="91" t="str">
        <f>IF(AND(E18="MUY BAJA",W21=2),"MUY BAJA",IF(AND(E18="BAJA",W21=2),"MUY BAJA",IF(AND(E18="MEDIA",W21=2),"MUY BAJA",IF(AND(E18="ALTA",W21=2),"BAJA",IF(AND(E18="MUY ALTA",W21=2),"MEDIA",IF(AND(E18="MUY BAJA",W21=1),"MUY BAJA",IF(AND(E18="BAJA",W21=1),"MUY BAJA",IF(AND(E18="MEDIA",W21=1),"BAJA",IF(AND(E18="ALTA",W21=1),"MEDIA",IF(AND(E18="MUY ALTA",W21=1),"ALTA",E18))))))))))</f>
        <v>MUY BAJA</v>
      </c>
      <c r="Y18" s="129" t="str">
        <f>+CONCATENATE(X18," - ",F18)</f>
        <v>MUY BAJA - MAYOR</v>
      </c>
      <c r="Z18" s="132" t="str">
        <f>+VLOOKUP(Y18,Datos!$D$3:$E$17,2,FALSE)</f>
        <v>ALTO</v>
      </c>
      <c r="AA18" s="104" t="s">
        <v>45</v>
      </c>
      <c r="AB18" s="107" t="s">
        <v>132</v>
      </c>
      <c r="AC18" s="110"/>
      <c r="AD18" s="113" t="s">
        <v>133</v>
      </c>
      <c r="AE18" s="123" t="s">
        <v>134</v>
      </c>
      <c r="AF18" s="27"/>
      <c r="AG18" s="126">
        <v>45783</v>
      </c>
      <c r="AH18" s="127" t="s">
        <v>135</v>
      </c>
      <c r="AI18" s="127" t="s">
        <v>136</v>
      </c>
      <c r="AJ18" s="127" t="s">
        <v>137</v>
      </c>
      <c r="AK18" s="128" t="s">
        <v>138</v>
      </c>
      <c r="AL18" s="8"/>
      <c r="AM18" s="119" t="s">
        <v>139</v>
      </c>
      <c r="AN18" s="59" t="s">
        <v>149</v>
      </c>
      <c r="AO18" s="8"/>
      <c r="AP18" s="8"/>
      <c r="AQ18" s="8"/>
    </row>
    <row r="19" spans="1:43" ht="62.25" customHeight="1" x14ac:dyDescent="0.25">
      <c r="A19" s="74"/>
      <c r="B19" s="66"/>
      <c r="C19" s="140"/>
      <c r="D19" s="143"/>
      <c r="E19" s="74"/>
      <c r="F19" s="66"/>
      <c r="G19" s="66"/>
      <c r="H19" s="66"/>
      <c r="I19" s="135"/>
      <c r="J19" s="135"/>
      <c r="K19" s="135"/>
      <c r="L19" s="135"/>
      <c r="M19" s="135"/>
      <c r="N19" s="135"/>
      <c r="O19" s="28" t="s">
        <v>9</v>
      </c>
      <c r="P19" s="29" t="s">
        <v>10</v>
      </c>
      <c r="Q19" s="30">
        <f>IF(P19="ADECUADO",15,IF(P19="INADECUADO",0,"0"))</f>
        <v>15</v>
      </c>
      <c r="R19" s="76"/>
      <c r="S19" s="66"/>
      <c r="T19" s="66"/>
      <c r="U19" s="66"/>
      <c r="V19" s="92"/>
      <c r="W19" s="88"/>
      <c r="X19" s="92"/>
      <c r="Y19" s="130"/>
      <c r="Z19" s="133"/>
      <c r="AA19" s="105"/>
      <c r="AB19" s="108"/>
      <c r="AC19" s="111"/>
      <c r="AD19" s="114"/>
      <c r="AE19" s="125"/>
      <c r="AF19" s="27"/>
      <c r="AG19" s="74"/>
      <c r="AH19" s="66"/>
      <c r="AI19" s="66"/>
      <c r="AJ19" s="66"/>
      <c r="AK19" s="60"/>
      <c r="AL19" s="8"/>
      <c r="AM19" s="74"/>
      <c r="AN19" s="60"/>
      <c r="AO19" s="8"/>
      <c r="AP19" s="8"/>
      <c r="AQ19" s="8"/>
    </row>
    <row r="20" spans="1:43" ht="75.75" customHeight="1" x14ac:dyDescent="0.25">
      <c r="A20" s="74"/>
      <c r="B20" s="66"/>
      <c r="C20" s="140"/>
      <c r="D20" s="143"/>
      <c r="E20" s="74"/>
      <c r="F20" s="66"/>
      <c r="G20" s="66"/>
      <c r="H20" s="66"/>
      <c r="I20" s="135"/>
      <c r="J20" s="135"/>
      <c r="K20" s="135"/>
      <c r="L20" s="135"/>
      <c r="M20" s="135"/>
      <c r="N20" s="135"/>
      <c r="O20" s="31" t="s">
        <v>16</v>
      </c>
      <c r="P20" s="29" t="s">
        <v>17</v>
      </c>
      <c r="Q20" s="30">
        <f>IF(P20="OPORTUNA",15,IF(P20="INOPORTUNA",0,"0"))</f>
        <v>15</v>
      </c>
      <c r="R20" s="76"/>
      <c r="S20" s="66"/>
      <c r="T20" s="88"/>
      <c r="U20" s="66"/>
      <c r="V20" s="92"/>
      <c r="W20" s="32" t="s">
        <v>140</v>
      </c>
      <c r="X20" s="92"/>
      <c r="Y20" s="130"/>
      <c r="Z20" s="133"/>
      <c r="AA20" s="105"/>
      <c r="AB20" s="108"/>
      <c r="AC20" s="111"/>
      <c r="AD20" s="114"/>
      <c r="AE20" s="125"/>
      <c r="AF20" s="27"/>
      <c r="AG20" s="74"/>
      <c r="AH20" s="66"/>
      <c r="AI20" s="66"/>
      <c r="AJ20" s="66"/>
      <c r="AK20" s="60"/>
      <c r="AL20" s="8"/>
      <c r="AM20" s="74"/>
      <c r="AN20" s="60"/>
      <c r="AO20" s="8"/>
      <c r="AP20" s="8"/>
      <c r="AQ20" s="8"/>
    </row>
    <row r="21" spans="1:43" ht="90.75" customHeight="1" x14ac:dyDescent="0.25">
      <c r="A21" s="74"/>
      <c r="B21" s="66"/>
      <c r="C21" s="140"/>
      <c r="D21" s="143"/>
      <c r="E21" s="74"/>
      <c r="F21" s="66"/>
      <c r="G21" s="66"/>
      <c r="H21" s="66"/>
      <c r="I21" s="135"/>
      <c r="J21" s="135"/>
      <c r="K21" s="135"/>
      <c r="L21" s="135"/>
      <c r="M21" s="135"/>
      <c r="N21" s="135"/>
      <c r="O21" s="28" t="s">
        <v>23</v>
      </c>
      <c r="P21" s="29" t="s">
        <v>24</v>
      </c>
      <c r="Q21" s="30">
        <f>IF(P21="PREVENIR",15,IF(P21="DETECTAR",10,IF(P21="NO ES UN CONTROL",0,"0")))</f>
        <v>15</v>
      </c>
      <c r="R21" s="62" t="str">
        <f>IF(R18&lt;86,"DÉBIL",IF(R18&lt;96,"MODERADO",IF(R18&lt;101,"FUERTE","")))</f>
        <v>FUERTE</v>
      </c>
      <c r="S21" s="66"/>
      <c r="T21" s="65" t="str">
        <f>IF(AND(R21="FUERTE",S18="FUERTE (SIEMPRE SE EJECUTA)"),"FUERTE",IF(OR(R21="DÉBIL",S18="DÉBIL (NO SE EJECUTA)"),"DÉBIL",IF(OR(R21="MODERADO",S18="MODERADO (ALGUNAS VECES)"),"MODERADO")))</f>
        <v>FUERTE</v>
      </c>
      <c r="U21" s="66"/>
      <c r="V21" s="92"/>
      <c r="W21" s="120">
        <f>IF(AND($V$18="FUERTE",$W$18="DIRECTAMENTE"),2,IF(AND($V$18="FUERTE",$W$18="DIRECTAMENTE"),2,IF(AND($V$18="FUERTE",$W$18="DIRECTAMENTE"),2,IF(AND($V$18="FUERTE",$W$18="NO DISMINUYE"),0,IF(AND($V$18="MODERADO",$W$18="DIRECTAMENTE"),1,IF(AND($V$18="MODERADO",$W$18="DIRECTAMENTE"),1,IF(AND($V$18="MODERADO",$W$18="DIRECTAMENTE"),1,IF(AND($V$18="MODERADO",$W$18="NO DISMINUYE"),0,"N/A"))))))))</f>
        <v>2</v>
      </c>
      <c r="X21" s="92"/>
      <c r="Y21" s="130"/>
      <c r="Z21" s="133"/>
      <c r="AA21" s="105"/>
      <c r="AB21" s="108"/>
      <c r="AC21" s="111"/>
      <c r="AD21" s="114"/>
      <c r="AE21" s="68" t="s">
        <v>141</v>
      </c>
      <c r="AF21" s="33"/>
      <c r="AG21" s="74"/>
      <c r="AH21" s="66"/>
      <c r="AI21" s="66"/>
      <c r="AJ21" s="66"/>
      <c r="AK21" s="60"/>
      <c r="AL21" s="8"/>
      <c r="AM21" s="74"/>
      <c r="AN21" s="60"/>
      <c r="AO21" s="8"/>
      <c r="AP21" s="8"/>
      <c r="AQ21" s="8"/>
    </row>
    <row r="22" spans="1:43" ht="111" customHeight="1" x14ac:dyDescent="0.25">
      <c r="A22" s="74"/>
      <c r="B22" s="66"/>
      <c r="C22" s="140"/>
      <c r="D22" s="143"/>
      <c r="E22" s="74"/>
      <c r="F22" s="66"/>
      <c r="G22" s="66"/>
      <c r="H22" s="66"/>
      <c r="I22" s="135"/>
      <c r="J22" s="135"/>
      <c r="K22" s="135"/>
      <c r="L22" s="135"/>
      <c r="M22" s="135"/>
      <c r="N22" s="135"/>
      <c r="O22" s="28" t="s">
        <v>29</v>
      </c>
      <c r="P22" s="29" t="s">
        <v>30</v>
      </c>
      <c r="Q22" s="30">
        <f>IF(P22="CONFIABLE",15,IF(P22="NO CONFIABLE",0,"0"))</f>
        <v>15</v>
      </c>
      <c r="R22" s="76"/>
      <c r="S22" s="66"/>
      <c r="T22" s="66"/>
      <c r="U22" s="66"/>
      <c r="V22" s="92"/>
      <c r="W22" s="121"/>
      <c r="X22" s="92"/>
      <c r="Y22" s="130"/>
      <c r="Z22" s="133"/>
      <c r="AA22" s="105"/>
      <c r="AB22" s="108"/>
      <c r="AC22" s="111"/>
      <c r="AD22" s="114"/>
      <c r="AE22" s="61"/>
      <c r="AF22" s="33"/>
      <c r="AG22" s="74"/>
      <c r="AH22" s="66"/>
      <c r="AI22" s="66"/>
      <c r="AJ22" s="66"/>
      <c r="AK22" s="60"/>
      <c r="AL22" s="8"/>
      <c r="AM22" s="74"/>
      <c r="AN22" s="60"/>
      <c r="AO22" s="8"/>
      <c r="AP22" s="8"/>
      <c r="AQ22" s="8"/>
    </row>
    <row r="23" spans="1:43" ht="84" customHeight="1" x14ac:dyDescent="0.25">
      <c r="A23" s="74"/>
      <c r="B23" s="66"/>
      <c r="C23" s="140"/>
      <c r="D23" s="143"/>
      <c r="E23" s="74"/>
      <c r="F23" s="66"/>
      <c r="G23" s="66"/>
      <c r="H23" s="66"/>
      <c r="I23" s="135"/>
      <c r="J23" s="135"/>
      <c r="K23" s="135"/>
      <c r="L23" s="135"/>
      <c r="M23" s="135"/>
      <c r="N23" s="135"/>
      <c r="O23" s="28" t="s">
        <v>34</v>
      </c>
      <c r="P23" s="29" t="s">
        <v>35</v>
      </c>
      <c r="Q23" s="30">
        <f>IF(P23="SE INVESTIGAN Y SE RESUELVEN OPORTUNAMENTE",15,IF(P23="NO SE INVESTIGAN Y SE RESUELVEN OPORTUNAMENTE",0,"0"))</f>
        <v>15</v>
      </c>
      <c r="R23" s="76"/>
      <c r="S23" s="66"/>
      <c r="T23" s="66"/>
      <c r="U23" s="66"/>
      <c r="V23" s="92"/>
      <c r="W23" s="121"/>
      <c r="X23" s="92"/>
      <c r="Y23" s="130"/>
      <c r="Z23" s="133"/>
      <c r="AA23" s="105"/>
      <c r="AB23" s="108"/>
      <c r="AC23" s="111"/>
      <c r="AD23" s="114"/>
      <c r="AE23" s="123" t="s">
        <v>142</v>
      </c>
      <c r="AF23" s="27"/>
      <c r="AG23" s="74"/>
      <c r="AH23" s="66"/>
      <c r="AI23" s="66"/>
      <c r="AJ23" s="66"/>
      <c r="AK23" s="60"/>
      <c r="AL23" s="8"/>
      <c r="AM23" s="74"/>
      <c r="AN23" s="60"/>
      <c r="AO23" s="8"/>
      <c r="AP23" s="8"/>
      <c r="AQ23" s="8"/>
    </row>
    <row r="24" spans="1:43" ht="80.25" customHeight="1" x14ac:dyDescent="0.25">
      <c r="A24" s="74"/>
      <c r="B24" s="66"/>
      <c r="C24" s="140"/>
      <c r="D24" s="143"/>
      <c r="E24" s="74"/>
      <c r="F24" s="66"/>
      <c r="G24" s="66"/>
      <c r="H24" s="66"/>
      <c r="I24" s="136"/>
      <c r="J24" s="136"/>
      <c r="K24" s="136"/>
      <c r="L24" s="136"/>
      <c r="M24" s="136"/>
      <c r="N24" s="136"/>
      <c r="O24" s="34" t="s">
        <v>38</v>
      </c>
      <c r="P24" s="35" t="s">
        <v>39</v>
      </c>
      <c r="Q24" s="36">
        <f>IF(P24="COMPLETA",10,IF(P24="INCOMPLETA",5,IF(P24="NO EXISTE",0,"0")))</f>
        <v>10</v>
      </c>
      <c r="R24" s="77"/>
      <c r="S24" s="67"/>
      <c r="T24" s="67"/>
      <c r="U24" s="67"/>
      <c r="V24" s="92"/>
      <c r="W24" s="121"/>
      <c r="X24" s="92"/>
      <c r="Y24" s="130"/>
      <c r="Z24" s="133"/>
      <c r="AA24" s="105"/>
      <c r="AB24" s="108"/>
      <c r="AC24" s="111"/>
      <c r="AD24" s="115"/>
      <c r="AE24" s="124"/>
      <c r="AF24" s="27"/>
      <c r="AG24" s="75"/>
      <c r="AH24" s="67"/>
      <c r="AI24" s="67"/>
      <c r="AJ24" s="67"/>
      <c r="AK24" s="70"/>
      <c r="AL24" s="8"/>
      <c r="AM24" s="75"/>
      <c r="AN24" s="61"/>
      <c r="AO24" s="8"/>
      <c r="AP24" s="8"/>
      <c r="AQ24" s="8"/>
    </row>
    <row r="25" spans="1:43" ht="38.25" hidden="1" customHeight="1" x14ac:dyDescent="0.25">
      <c r="A25" s="74"/>
      <c r="B25" s="66"/>
      <c r="C25" s="140"/>
      <c r="D25" s="143"/>
      <c r="E25" s="74"/>
      <c r="F25" s="66"/>
      <c r="G25" s="66"/>
      <c r="H25" s="66"/>
      <c r="I25" s="100"/>
      <c r="J25" s="100"/>
      <c r="K25" s="100"/>
      <c r="L25" s="100"/>
      <c r="M25" s="100"/>
      <c r="N25" s="100"/>
      <c r="O25" s="24" t="s">
        <v>3</v>
      </c>
      <c r="P25" s="25" t="s">
        <v>4</v>
      </c>
      <c r="Q25" s="26">
        <f>IF(P25="ASIGNADO",15,IF(P25="NO ASIGNADO",0,"0"))</f>
        <v>15</v>
      </c>
      <c r="R25" s="84">
        <f>SUM(Q25:Q31)</f>
        <v>100</v>
      </c>
      <c r="S25" s="86" t="s">
        <v>131</v>
      </c>
      <c r="T25" s="87">
        <f>IF(T28="DÉBIL",0,IF(T28="MODERADO",50,IF(T28="FUERTE",100,"")))</f>
        <v>100</v>
      </c>
      <c r="U25" s="89" t="str">
        <f>IF(AND(R28="FUERTE",S25="FUERTE (SIEMPRE SE EJECUTA)"),"NO","SÍ")</f>
        <v>NO</v>
      </c>
      <c r="V25" s="92"/>
      <c r="W25" s="121"/>
      <c r="X25" s="92"/>
      <c r="Y25" s="130"/>
      <c r="Z25" s="133"/>
      <c r="AA25" s="105"/>
      <c r="AB25" s="108"/>
      <c r="AC25" s="111"/>
      <c r="AD25" s="116" t="s">
        <v>143</v>
      </c>
      <c r="AE25" s="95" t="s">
        <v>144</v>
      </c>
      <c r="AF25" s="27"/>
      <c r="AG25" s="79"/>
      <c r="AH25" s="71"/>
      <c r="AI25" s="71"/>
      <c r="AJ25" s="71"/>
      <c r="AK25" s="72"/>
      <c r="AL25" s="8"/>
      <c r="AM25" s="73"/>
      <c r="AN25" s="59"/>
      <c r="AO25" s="8"/>
      <c r="AP25" s="8"/>
      <c r="AQ25" s="8"/>
    </row>
    <row r="26" spans="1:43" ht="55.5" hidden="1" customHeight="1" x14ac:dyDescent="0.25">
      <c r="A26" s="74"/>
      <c r="B26" s="66"/>
      <c r="C26" s="140"/>
      <c r="D26" s="143"/>
      <c r="E26" s="74"/>
      <c r="F26" s="66"/>
      <c r="G26" s="66"/>
      <c r="H26" s="66"/>
      <c r="I26" s="101"/>
      <c r="J26" s="101"/>
      <c r="K26" s="101"/>
      <c r="L26" s="101"/>
      <c r="M26" s="101"/>
      <c r="N26" s="101"/>
      <c r="O26" s="28" t="s">
        <v>9</v>
      </c>
      <c r="P26" s="29" t="s">
        <v>145</v>
      </c>
      <c r="Q26" s="30">
        <f>IF(P26="ADECUADO",15,IF(P26="INADECUADO",0,"0"))</f>
        <v>15</v>
      </c>
      <c r="R26" s="76"/>
      <c r="S26" s="66"/>
      <c r="T26" s="66"/>
      <c r="U26" s="66"/>
      <c r="V26" s="92"/>
      <c r="W26" s="121"/>
      <c r="X26" s="92"/>
      <c r="Y26" s="130"/>
      <c r="Z26" s="133"/>
      <c r="AA26" s="105"/>
      <c r="AB26" s="108"/>
      <c r="AC26" s="111"/>
      <c r="AD26" s="117"/>
      <c r="AE26" s="96"/>
      <c r="AF26" s="27"/>
      <c r="AG26" s="74"/>
      <c r="AH26" s="66"/>
      <c r="AI26" s="66"/>
      <c r="AJ26" s="66"/>
      <c r="AK26" s="60"/>
      <c r="AL26" s="8"/>
      <c r="AM26" s="74"/>
      <c r="AN26" s="60"/>
      <c r="AO26" s="8"/>
      <c r="AP26" s="8"/>
      <c r="AQ26" s="8"/>
    </row>
    <row r="27" spans="1:43" ht="85.5" hidden="1" customHeight="1" x14ac:dyDescent="0.25">
      <c r="A27" s="74"/>
      <c r="B27" s="66"/>
      <c r="C27" s="140"/>
      <c r="D27" s="143"/>
      <c r="E27" s="74"/>
      <c r="F27" s="66"/>
      <c r="G27" s="66"/>
      <c r="H27" s="66"/>
      <c r="I27" s="101"/>
      <c r="J27" s="101"/>
      <c r="K27" s="101"/>
      <c r="L27" s="101"/>
      <c r="M27" s="101"/>
      <c r="N27" s="101"/>
      <c r="O27" s="31" t="s">
        <v>16</v>
      </c>
      <c r="P27" s="29" t="s">
        <v>17</v>
      </c>
      <c r="Q27" s="30">
        <f>IF(P27="OPORTUNA",15,IF(P27="INOPORTUNA",0,"0"))</f>
        <v>15</v>
      </c>
      <c r="R27" s="85"/>
      <c r="S27" s="66"/>
      <c r="T27" s="88"/>
      <c r="U27" s="66"/>
      <c r="V27" s="92"/>
      <c r="W27" s="121"/>
      <c r="X27" s="92"/>
      <c r="Y27" s="130"/>
      <c r="Z27" s="133"/>
      <c r="AA27" s="105"/>
      <c r="AB27" s="108"/>
      <c r="AC27" s="111"/>
      <c r="AD27" s="117"/>
      <c r="AE27" s="97"/>
      <c r="AF27" s="27"/>
      <c r="AG27" s="74"/>
      <c r="AH27" s="66"/>
      <c r="AI27" s="66"/>
      <c r="AJ27" s="66"/>
      <c r="AK27" s="60"/>
      <c r="AL27" s="8"/>
      <c r="AM27" s="74"/>
      <c r="AN27" s="60"/>
      <c r="AO27" s="8"/>
      <c r="AP27" s="8"/>
      <c r="AQ27" s="8"/>
    </row>
    <row r="28" spans="1:43" ht="96.75" hidden="1" customHeight="1" x14ac:dyDescent="0.25">
      <c r="A28" s="74"/>
      <c r="B28" s="66"/>
      <c r="C28" s="140"/>
      <c r="D28" s="143"/>
      <c r="E28" s="74"/>
      <c r="F28" s="66"/>
      <c r="G28" s="66"/>
      <c r="H28" s="66"/>
      <c r="I28" s="101"/>
      <c r="J28" s="101"/>
      <c r="K28" s="101"/>
      <c r="L28" s="101"/>
      <c r="M28" s="101"/>
      <c r="N28" s="101"/>
      <c r="O28" s="28" t="s">
        <v>23</v>
      </c>
      <c r="P28" s="29" t="s">
        <v>24</v>
      </c>
      <c r="Q28" s="30">
        <f>IF(P28="PREVENIR",15,IF(P28="DETECTAR",10,IF(P28="NO ES UN CONTROL",0,"0")))</f>
        <v>15</v>
      </c>
      <c r="R28" s="62" t="str">
        <f>IF(R25&lt;86,"DÉBIL",IF(R25&lt;96,"MODERADO",IF(R25&lt;101,"FUERTE","")))</f>
        <v>FUERTE</v>
      </c>
      <c r="S28" s="66"/>
      <c r="T28" s="65" t="str">
        <f>IF(AND(R28="FUERTE",S25="FUERTE (SIEMPRE SE EJECUTA)"),"FUERTE",IF(OR(R28="DÉBIL",S25="DÉBIL (NO SE EJECUTA)"),"DÉBIL",IF(OR(R28="MODERADO",S25="MODERADO (ALGUNAS VECES)"),"MODERADO")))</f>
        <v>FUERTE</v>
      </c>
      <c r="U28" s="66"/>
      <c r="V28" s="92"/>
      <c r="W28" s="121"/>
      <c r="X28" s="92"/>
      <c r="Y28" s="130"/>
      <c r="Z28" s="133"/>
      <c r="AA28" s="105"/>
      <c r="AB28" s="108"/>
      <c r="AC28" s="111"/>
      <c r="AD28" s="117"/>
      <c r="AE28" s="68" t="s">
        <v>141</v>
      </c>
      <c r="AF28" s="33"/>
      <c r="AG28" s="74"/>
      <c r="AH28" s="66"/>
      <c r="AI28" s="66"/>
      <c r="AJ28" s="66"/>
      <c r="AK28" s="60"/>
      <c r="AL28" s="8"/>
      <c r="AM28" s="74"/>
      <c r="AN28" s="60"/>
      <c r="AO28" s="8"/>
      <c r="AP28" s="8"/>
      <c r="AQ28" s="8"/>
    </row>
    <row r="29" spans="1:43" ht="69.75" hidden="1" customHeight="1" x14ac:dyDescent="0.25">
      <c r="A29" s="74"/>
      <c r="B29" s="66"/>
      <c r="C29" s="140"/>
      <c r="D29" s="143"/>
      <c r="E29" s="74"/>
      <c r="F29" s="66"/>
      <c r="G29" s="66"/>
      <c r="H29" s="66"/>
      <c r="I29" s="101"/>
      <c r="J29" s="101"/>
      <c r="K29" s="101"/>
      <c r="L29" s="101"/>
      <c r="M29" s="101"/>
      <c r="N29" s="101"/>
      <c r="O29" s="28" t="s">
        <v>29</v>
      </c>
      <c r="P29" s="29" t="s">
        <v>30</v>
      </c>
      <c r="Q29" s="30">
        <f>IF(P29="CONFIABLE",15,IF(P29="NO CONFIABLE",0,"0"))</f>
        <v>15</v>
      </c>
      <c r="R29" s="76"/>
      <c r="S29" s="66"/>
      <c r="T29" s="66"/>
      <c r="U29" s="66"/>
      <c r="V29" s="92"/>
      <c r="W29" s="121"/>
      <c r="X29" s="92"/>
      <c r="Y29" s="130"/>
      <c r="Z29" s="133"/>
      <c r="AA29" s="105"/>
      <c r="AB29" s="108"/>
      <c r="AC29" s="111"/>
      <c r="AD29" s="117"/>
      <c r="AE29" s="61"/>
      <c r="AF29" s="33"/>
      <c r="AG29" s="74"/>
      <c r="AH29" s="66"/>
      <c r="AI29" s="66"/>
      <c r="AJ29" s="66"/>
      <c r="AK29" s="60"/>
      <c r="AL29" s="8"/>
      <c r="AM29" s="74"/>
      <c r="AN29" s="60"/>
      <c r="AO29" s="8"/>
      <c r="AP29" s="8"/>
      <c r="AQ29" s="8"/>
    </row>
    <row r="30" spans="1:43" ht="86.25" hidden="1" customHeight="1" x14ac:dyDescent="0.25">
      <c r="A30" s="74"/>
      <c r="B30" s="66"/>
      <c r="C30" s="140"/>
      <c r="D30" s="143"/>
      <c r="E30" s="74"/>
      <c r="F30" s="66"/>
      <c r="G30" s="66"/>
      <c r="H30" s="66"/>
      <c r="I30" s="101"/>
      <c r="J30" s="101"/>
      <c r="K30" s="101"/>
      <c r="L30" s="101"/>
      <c r="M30" s="101"/>
      <c r="N30" s="101"/>
      <c r="O30" s="28" t="s">
        <v>34</v>
      </c>
      <c r="P30" s="29" t="s">
        <v>35</v>
      </c>
      <c r="Q30" s="30">
        <f>IF(P30="SE INVESTIGAN Y SE RESUELVEN OPORTUNAMENTE",15,IF(P30="NO SE INVESTIGAN Y SE RESUELVEN OPORTUNAMENTE",0,"0"))</f>
        <v>15</v>
      </c>
      <c r="R30" s="76"/>
      <c r="S30" s="66"/>
      <c r="T30" s="66"/>
      <c r="U30" s="66"/>
      <c r="V30" s="92"/>
      <c r="W30" s="121"/>
      <c r="X30" s="92"/>
      <c r="Y30" s="130"/>
      <c r="Z30" s="133"/>
      <c r="AA30" s="105"/>
      <c r="AB30" s="108"/>
      <c r="AC30" s="111"/>
      <c r="AD30" s="117"/>
      <c r="AE30" s="69" t="s">
        <v>146</v>
      </c>
      <c r="AF30" s="27"/>
      <c r="AG30" s="74"/>
      <c r="AH30" s="66"/>
      <c r="AI30" s="66"/>
      <c r="AJ30" s="66"/>
      <c r="AK30" s="60"/>
      <c r="AL30" s="8"/>
      <c r="AM30" s="74"/>
      <c r="AN30" s="60"/>
      <c r="AO30" s="8"/>
      <c r="AP30" s="8"/>
      <c r="AQ30" s="8"/>
    </row>
    <row r="31" spans="1:43" ht="69.75" hidden="1" customHeight="1" x14ac:dyDescent="0.25">
      <c r="A31" s="74"/>
      <c r="B31" s="66"/>
      <c r="C31" s="140"/>
      <c r="D31" s="143"/>
      <c r="E31" s="74"/>
      <c r="F31" s="66"/>
      <c r="G31" s="66"/>
      <c r="H31" s="66"/>
      <c r="I31" s="102"/>
      <c r="J31" s="102"/>
      <c r="K31" s="102"/>
      <c r="L31" s="102"/>
      <c r="M31" s="102"/>
      <c r="N31" s="102"/>
      <c r="O31" s="34" t="s">
        <v>38</v>
      </c>
      <c r="P31" s="35" t="s">
        <v>147</v>
      </c>
      <c r="Q31" s="36">
        <f>IF(P31="COMPLETA",10,IF(P31="INCOMPLETA",5,IF(P31="NO EXISTE",0,"0")))</f>
        <v>10</v>
      </c>
      <c r="R31" s="77"/>
      <c r="S31" s="67"/>
      <c r="T31" s="67"/>
      <c r="U31" s="67"/>
      <c r="V31" s="92"/>
      <c r="W31" s="121"/>
      <c r="X31" s="92"/>
      <c r="Y31" s="130"/>
      <c r="Z31" s="133"/>
      <c r="AA31" s="105"/>
      <c r="AB31" s="108"/>
      <c r="AC31" s="111"/>
      <c r="AD31" s="118"/>
      <c r="AE31" s="70"/>
      <c r="AF31" s="27"/>
      <c r="AG31" s="75"/>
      <c r="AH31" s="67"/>
      <c r="AI31" s="67"/>
      <c r="AJ31" s="67"/>
      <c r="AK31" s="70"/>
      <c r="AL31" s="8"/>
      <c r="AM31" s="75"/>
      <c r="AN31" s="61"/>
      <c r="AO31" s="8"/>
      <c r="AP31" s="8"/>
      <c r="AQ31" s="8"/>
    </row>
    <row r="32" spans="1:43" ht="38.25" hidden="1" customHeight="1" x14ac:dyDescent="0.25">
      <c r="A32" s="74"/>
      <c r="B32" s="66"/>
      <c r="C32" s="140"/>
      <c r="D32" s="143"/>
      <c r="E32" s="74"/>
      <c r="F32" s="66"/>
      <c r="G32" s="66"/>
      <c r="H32" s="66"/>
      <c r="I32" s="103"/>
      <c r="J32" s="103"/>
      <c r="K32" s="103"/>
      <c r="L32" s="103"/>
      <c r="M32" s="80"/>
      <c r="N32" s="100"/>
      <c r="O32" s="24" t="s">
        <v>3</v>
      </c>
      <c r="P32" s="25" t="s">
        <v>4</v>
      </c>
      <c r="Q32" s="26">
        <f>IF(P32="ASIGNADO",15,IF(P32="NO ASIGNADO",0,"0"))</f>
        <v>15</v>
      </c>
      <c r="R32" s="84">
        <f>SUM(Q32:Q38)</f>
        <v>100</v>
      </c>
      <c r="S32" s="86" t="s">
        <v>131</v>
      </c>
      <c r="T32" s="87">
        <f>IF(T35="DÉBIL",0,IF(T35="MODERADO",50,IF(T35="FUERTE",100,"")))</f>
        <v>100</v>
      </c>
      <c r="U32" s="89" t="str">
        <f>IF(AND(R35="FUERTE",S32="FUERTE (SIEMPRE SE EJECUTA)"),"NO","SÍ")</f>
        <v>NO</v>
      </c>
      <c r="V32" s="92"/>
      <c r="W32" s="121"/>
      <c r="X32" s="92"/>
      <c r="Y32" s="130"/>
      <c r="Z32" s="133"/>
      <c r="AA32" s="105"/>
      <c r="AB32" s="108"/>
      <c r="AC32" s="111"/>
      <c r="AD32" s="90" t="s">
        <v>143</v>
      </c>
      <c r="AE32" s="78" t="s">
        <v>144</v>
      </c>
      <c r="AF32" s="27"/>
      <c r="AG32" s="79"/>
      <c r="AH32" s="71"/>
      <c r="AI32" s="71"/>
      <c r="AJ32" s="71"/>
      <c r="AK32" s="72"/>
      <c r="AL32" s="8"/>
      <c r="AM32" s="73"/>
      <c r="AN32" s="59"/>
      <c r="AO32" s="8"/>
      <c r="AP32" s="8"/>
      <c r="AQ32" s="8"/>
    </row>
    <row r="33" spans="1:43" ht="38.25" hidden="1" customHeight="1" x14ac:dyDescent="0.25">
      <c r="A33" s="74"/>
      <c r="B33" s="66"/>
      <c r="C33" s="140"/>
      <c r="D33" s="143"/>
      <c r="E33" s="74"/>
      <c r="F33" s="66"/>
      <c r="G33" s="66"/>
      <c r="H33" s="66"/>
      <c r="I33" s="81"/>
      <c r="J33" s="81"/>
      <c r="K33" s="81"/>
      <c r="L33" s="81"/>
      <c r="M33" s="81"/>
      <c r="N33" s="101"/>
      <c r="O33" s="28" t="s">
        <v>9</v>
      </c>
      <c r="P33" s="29" t="s">
        <v>145</v>
      </c>
      <c r="Q33" s="30">
        <f>IF(P33="ADECUADO",15,IF(P33="INADECUADO",0,"0"))</f>
        <v>15</v>
      </c>
      <c r="R33" s="76"/>
      <c r="S33" s="66"/>
      <c r="T33" s="66"/>
      <c r="U33" s="66"/>
      <c r="V33" s="92"/>
      <c r="W33" s="121"/>
      <c r="X33" s="92"/>
      <c r="Y33" s="130"/>
      <c r="Z33" s="133"/>
      <c r="AA33" s="105"/>
      <c r="AB33" s="108"/>
      <c r="AC33" s="111"/>
      <c r="AD33" s="74"/>
      <c r="AE33" s="60"/>
      <c r="AF33" s="27"/>
      <c r="AG33" s="74"/>
      <c r="AH33" s="66"/>
      <c r="AI33" s="66"/>
      <c r="AJ33" s="66"/>
      <c r="AK33" s="60"/>
      <c r="AL33" s="8"/>
      <c r="AM33" s="74"/>
      <c r="AN33" s="60"/>
      <c r="AO33" s="8"/>
      <c r="AP33" s="8"/>
      <c r="AQ33" s="8"/>
    </row>
    <row r="34" spans="1:43" ht="38.25" hidden="1" customHeight="1" x14ac:dyDescent="0.25">
      <c r="A34" s="74"/>
      <c r="B34" s="66"/>
      <c r="C34" s="140"/>
      <c r="D34" s="143"/>
      <c r="E34" s="74"/>
      <c r="F34" s="66"/>
      <c r="G34" s="66"/>
      <c r="H34" s="66"/>
      <c r="I34" s="81"/>
      <c r="J34" s="81"/>
      <c r="K34" s="81"/>
      <c r="L34" s="81"/>
      <c r="M34" s="81"/>
      <c r="N34" s="101"/>
      <c r="O34" s="31" t="s">
        <v>16</v>
      </c>
      <c r="P34" s="29" t="s">
        <v>17</v>
      </c>
      <c r="Q34" s="30">
        <f>IF(P34="OPORTUNA",15,IF(P34="INOPORTUNA",0,"0"))</f>
        <v>15</v>
      </c>
      <c r="R34" s="85"/>
      <c r="S34" s="66"/>
      <c r="T34" s="88"/>
      <c r="U34" s="66"/>
      <c r="V34" s="92"/>
      <c r="W34" s="121"/>
      <c r="X34" s="92"/>
      <c r="Y34" s="130"/>
      <c r="Z34" s="133"/>
      <c r="AA34" s="105"/>
      <c r="AB34" s="108"/>
      <c r="AC34" s="111"/>
      <c r="AD34" s="74"/>
      <c r="AE34" s="61"/>
      <c r="AF34" s="27"/>
      <c r="AG34" s="74"/>
      <c r="AH34" s="66"/>
      <c r="AI34" s="66"/>
      <c r="AJ34" s="66"/>
      <c r="AK34" s="60"/>
      <c r="AL34" s="8"/>
      <c r="AM34" s="74"/>
      <c r="AN34" s="60"/>
      <c r="AO34" s="8"/>
      <c r="AP34" s="8"/>
      <c r="AQ34" s="8"/>
    </row>
    <row r="35" spans="1:43" ht="38.25" hidden="1" customHeight="1" x14ac:dyDescent="0.25">
      <c r="A35" s="74"/>
      <c r="B35" s="66"/>
      <c r="C35" s="140"/>
      <c r="D35" s="143"/>
      <c r="E35" s="74"/>
      <c r="F35" s="66"/>
      <c r="G35" s="66"/>
      <c r="H35" s="66"/>
      <c r="I35" s="81"/>
      <c r="J35" s="81"/>
      <c r="K35" s="81"/>
      <c r="L35" s="81"/>
      <c r="M35" s="81"/>
      <c r="N35" s="101"/>
      <c r="O35" s="28" t="s">
        <v>23</v>
      </c>
      <c r="P35" s="29" t="s">
        <v>24</v>
      </c>
      <c r="Q35" s="30">
        <f>IF(P35="PREVENIR",15,IF(P35="DETECTAR",10,IF(P35="NO ES UN CONTROL",0,"0")))</f>
        <v>15</v>
      </c>
      <c r="R35" s="62" t="str">
        <f>IF(R32&lt;86,"DÉBIL",IF(R32&lt;96,"MODERADO",IF(R32&lt;101,"FUERTE","")))</f>
        <v>FUERTE</v>
      </c>
      <c r="S35" s="66"/>
      <c r="T35" s="65" t="str">
        <f>IF(AND(R35="FUERTE",S32="FUERTE (SIEMPRE SE EJECUTA)"),"FUERTE",IF(OR(R35="DÉBIL",S32="DÉBIL (NO SE EJECUTA)"),"DÉBIL",IF(OR(R35="MODERADO",S32="MODERADO (ALGUNAS VECES)"),"MODERADO")))</f>
        <v>FUERTE</v>
      </c>
      <c r="U35" s="66"/>
      <c r="V35" s="92"/>
      <c r="W35" s="121"/>
      <c r="X35" s="92"/>
      <c r="Y35" s="130"/>
      <c r="Z35" s="133"/>
      <c r="AA35" s="105"/>
      <c r="AB35" s="108"/>
      <c r="AC35" s="111"/>
      <c r="AD35" s="74"/>
      <c r="AE35" s="68" t="s">
        <v>141</v>
      </c>
      <c r="AF35" s="33"/>
      <c r="AG35" s="74"/>
      <c r="AH35" s="66"/>
      <c r="AI35" s="66"/>
      <c r="AJ35" s="66"/>
      <c r="AK35" s="60"/>
      <c r="AL35" s="8"/>
      <c r="AM35" s="74"/>
      <c r="AN35" s="60"/>
      <c r="AO35" s="8"/>
      <c r="AP35" s="8"/>
      <c r="AQ35" s="8"/>
    </row>
    <row r="36" spans="1:43" ht="38.25" hidden="1" customHeight="1" x14ac:dyDescent="0.25">
      <c r="A36" s="74"/>
      <c r="B36" s="66"/>
      <c r="C36" s="140"/>
      <c r="D36" s="143"/>
      <c r="E36" s="74"/>
      <c r="F36" s="66"/>
      <c r="G36" s="66"/>
      <c r="H36" s="66"/>
      <c r="I36" s="81"/>
      <c r="J36" s="81"/>
      <c r="K36" s="81"/>
      <c r="L36" s="81"/>
      <c r="M36" s="81"/>
      <c r="N36" s="101"/>
      <c r="O36" s="28" t="s">
        <v>29</v>
      </c>
      <c r="P36" s="29" t="s">
        <v>30</v>
      </c>
      <c r="Q36" s="30">
        <f>IF(P36="CONFIABLE",15,IF(P36="NO CONFIABLE",0,"0"))</f>
        <v>15</v>
      </c>
      <c r="R36" s="76"/>
      <c r="S36" s="66"/>
      <c r="T36" s="66"/>
      <c r="U36" s="66"/>
      <c r="V36" s="92"/>
      <c r="W36" s="121"/>
      <c r="X36" s="92"/>
      <c r="Y36" s="130"/>
      <c r="Z36" s="133"/>
      <c r="AA36" s="105"/>
      <c r="AB36" s="108"/>
      <c r="AC36" s="111"/>
      <c r="AD36" s="74"/>
      <c r="AE36" s="61"/>
      <c r="AF36" s="33"/>
      <c r="AG36" s="74"/>
      <c r="AH36" s="66"/>
      <c r="AI36" s="66"/>
      <c r="AJ36" s="66"/>
      <c r="AK36" s="60"/>
      <c r="AL36" s="8"/>
      <c r="AM36" s="74"/>
      <c r="AN36" s="60"/>
      <c r="AO36" s="8"/>
      <c r="AP36" s="8"/>
      <c r="AQ36" s="8"/>
    </row>
    <row r="37" spans="1:43" ht="38.25" hidden="1" customHeight="1" x14ac:dyDescent="0.25">
      <c r="A37" s="74"/>
      <c r="B37" s="66"/>
      <c r="C37" s="140"/>
      <c r="D37" s="143"/>
      <c r="E37" s="74"/>
      <c r="F37" s="66"/>
      <c r="G37" s="66"/>
      <c r="H37" s="66"/>
      <c r="I37" s="81"/>
      <c r="J37" s="81"/>
      <c r="K37" s="81"/>
      <c r="L37" s="81"/>
      <c r="M37" s="81"/>
      <c r="N37" s="101"/>
      <c r="O37" s="28" t="s">
        <v>34</v>
      </c>
      <c r="P37" s="29" t="s">
        <v>35</v>
      </c>
      <c r="Q37" s="30">
        <f>IF(P37="SE INVESTIGAN Y SE RESUELVEN OPORTUNAMENTE",15,IF(P37="NO SE INVESTIGAN Y SE RESUELVEN OPORTUNAMENTE",0,"0"))</f>
        <v>15</v>
      </c>
      <c r="R37" s="76"/>
      <c r="S37" s="66"/>
      <c r="T37" s="66"/>
      <c r="U37" s="66"/>
      <c r="V37" s="92"/>
      <c r="W37" s="121"/>
      <c r="X37" s="92"/>
      <c r="Y37" s="130"/>
      <c r="Z37" s="133"/>
      <c r="AA37" s="105"/>
      <c r="AB37" s="108"/>
      <c r="AC37" s="111"/>
      <c r="AD37" s="74"/>
      <c r="AE37" s="69" t="s">
        <v>146</v>
      </c>
      <c r="AF37" s="27"/>
      <c r="AG37" s="74"/>
      <c r="AH37" s="66"/>
      <c r="AI37" s="66"/>
      <c r="AJ37" s="66"/>
      <c r="AK37" s="60"/>
      <c r="AL37" s="8"/>
      <c r="AM37" s="74"/>
      <c r="AN37" s="60"/>
      <c r="AO37" s="8"/>
      <c r="AP37" s="8"/>
      <c r="AQ37" s="8"/>
    </row>
    <row r="38" spans="1:43" ht="38.25" hidden="1" customHeight="1" x14ac:dyDescent="0.25">
      <c r="A38" s="74"/>
      <c r="B38" s="66"/>
      <c r="C38" s="140"/>
      <c r="D38" s="143"/>
      <c r="E38" s="74"/>
      <c r="F38" s="66"/>
      <c r="G38" s="66"/>
      <c r="H38" s="66"/>
      <c r="I38" s="82"/>
      <c r="J38" s="82"/>
      <c r="K38" s="82"/>
      <c r="L38" s="82"/>
      <c r="M38" s="82"/>
      <c r="N38" s="102"/>
      <c r="O38" s="34" t="s">
        <v>38</v>
      </c>
      <c r="P38" s="35" t="s">
        <v>147</v>
      </c>
      <c r="Q38" s="36">
        <f>IF(P38="COMPLETA",10,IF(P38="INCOMPLETA",5,IF(P38="NO EXISTE",0,"0")))</f>
        <v>10</v>
      </c>
      <c r="R38" s="77"/>
      <c r="S38" s="67"/>
      <c r="T38" s="67"/>
      <c r="U38" s="67"/>
      <c r="V38" s="92"/>
      <c r="W38" s="121"/>
      <c r="X38" s="92"/>
      <c r="Y38" s="130"/>
      <c r="Z38" s="133"/>
      <c r="AA38" s="105"/>
      <c r="AB38" s="108"/>
      <c r="AC38" s="111"/>
      <c r="AD38" s="75"/>
      <c r="AE38" s="70"/>
      <c r="AF38" s="27"/>
      <c r="AG38" s="75"/>
      <c r="AH38" s="67"/>
      <c r="AI38" s="67"/>
      <c r="AJ38" s="67"/>
      <c r="AK38" s="70"/>
      <c r="AL38" s="8"/>
      <c r="AM38" s="75"/>
      <c r="AN38" s="61"/>
      <c r="AO38" s="8"/>
      <c r="AP38" s="8"/>
      <c r="AQ38" s="8"/>
    </row>
    <row r="39" spans="1:43" ht="38.25" hidden="1" customHeight="1" x14ac:dyDescent="0.25">
      <c r="A39" s="74"/>
      <c r="B39" s="66"/>
      <c r="C39" s="140"/>
      <c r="D39" s="143"/>
      <c r="E39" s="74"/>
      <c r="F39" s="66"/>
      <c r="G39" s="66"/>
      <c r="H39" s="66"/>
      <c r="I39" s="103"/>
      <c r="J39" s="100"/>
      <c r="K39" s="100"/>
      <c r="L39" s="100"/>
      <c r="M39" s="100"/>
      <c r="N39" s="100"/>
      <c r="O39" s="24" t="s">
        <v>3</v>
      </c>
      <c r="P39" s="25" t="s">
        <v>4</v>
      </c>
      <c r="Q39" s="26">
        <f>IF(P39="ASIGNADO",15,IF(P39="NO ASIGNADO",0,"0"))</f>
        <v>15</v>
      </c>
      <c r="R39" s="84">
        <f>SUM(Q39:Q45)</f>
        <v>100</v>
      </c>
      <c r="S39" s="86" t="s">
        <v>131</v>
      </c>
      <c r="T39" s="87">
        <f>IF(T42="DÉBIL",0,IF(T42="MODERADO",50,IF(T42="FUERTE",100,"")))</f>
        <v>100</v>
      </c>
      <c r="U39" s="89" t="str">
        <f>IF(AND(R42="FUERTE",S39="FUERTE (SIEMPRE SE EJECUTA)"),"NO","SÍ")</f>
        <v>NO</v>
      </c>
      <c r="V39" s="92"/>
      <c r="W39" s="121"/>
      <c r="X39" s="92"/>
      <c r="Y39" s="130"/>
      <c r="Z39" s="133"/>
      <c r="AA39" s="105"/>
      <c r="AB39" s="108"/>
      <c r="AC39" s="111"/>
      <c r="AD39" s="90" t="s">
        <v>143</v>
      </c>
      <c r="AE39" s="78" t="s">
        <v>144</v>
      </c>
      <c r="AF39" s="27"/>
      <c r="AG39" s="79"/>
      <c r="AH39" s="71"/>
      <c r="AI39" s="71"/>
      <c r="AJ39" s="71"/>
      <c r="AK39" s="72"/>
      <c r="AL39" s="8"/>
      <c r="AM39" s="73"/>
      <c r="AN39" s="59"/>
      <c r="AO39" s="8"/>
      <c r="AP39" s="8"/>
      <c r="AQ39" s="8"/>
    </row>
    <row r="40" spans="1:43" ht="38.25" hidden="1" customHeight="1" x14ac:dyDescent="0.25">
      <c r="A40" s="74"/>
      <c r="B40" s="66"/>
      <c r="C40" s="140"/>
      <c r="D40" s="143"/>
      <c r="E40" s="74"/>
      <c r="F40" s="66"/>
      <c r="G40" s="66"/>
      <c r="H40" s="66"/>
      <c r="I40" s="101"/>
      <c r="J40" s="101"/>
      <c r="K40" s="101"/>
      <c r="L40" s="101"/>
      <c r="M40" s="101"/>
      <c r="N40" s="101"/>
      <c r="O40" s="28" t="s">
        <v>9</v>
      </c>
      <c r="P40" s="29" t="s">
        <v>145</v>
      </c>
      <c r="Q40" s="30">
        <f>IF(P40="ADECUADO",15,IF(P40="INADECUADO",0,"0"))</f>
        <v>15</v>
      </c>
      <c r="R40" s="76"/>
      <c r="S40" s="66"/>
      <c r="T40" s="66"/>
      <c r="U40" s="66"/>
      <c r="V40" s="92"/>
      <c r="W40" s="121"/>
      <c r="X40" s="92"/>
      <c r="Y40" s="130"/>
      <c r="Z40" s="133"/>
      <c r="AA40" s="105"/>
      <c r="AB40" s="108"/>
      <c r="AC40" s="111"/>
      <c r="AD40" s="74"/>
      <c r="AE40" s="60"/>
      <c r="AF40" s="27"/>
      <c r="AG40" s="74"/>
      <c r="AH40" s="66"/>
      <c r="AI40" s="66"/>
      <c r="AJ40" s="66"/>
      <c r="AK40" s="60"/>
      <c r="AL40" s="8"/>
      <c r="AM40" s="74"/>
      <c r="AN40" s="60"/>
      <c r="AO40" s="8"/>
      <c r="AP40" s="8"/>
      <c r="AQ40" s="8"/>
    </row>
    <row r="41" spans="1:43" ht="38.25" hidden="1" customHeight="1" x14ac:dyDescent="0.25">
      <c r="A41" s="74"/>
      <c r="B41" s="66"/>
      <c r="C41" s="140"/>
      <c r="D41" s="143"/>
      <c r="E41" s="74"/>
      <c r="F41" s="66"/>
      <c r="G41" s="66"/>
      <c r="H41" s="66"/>
      <c r="I41" s="101"/>
      <c r="J41" s="101"/>
      <c r="K41" s="101"/>
      <c r="L41" s="101"/>
      <c r="M41" s="101"/>
      <c r="N41" s="101"/>
      <c r="O41" s="31" t="s">
        <v>16</v>
      </c>
      <c r="P41" s="29" t="s">
        <v>17</v>
      </c>
      <c r="Q41" s="30">
        <f>IF(P41="OPORTUNA",15,IF(P41="INOPORTUNA",0,"0"))</f>
        <v>15</v>
      </c>
      <c r="R41" s="85"/>
      <c r="S41" s="66"/>
      <c r="T41" s="88"/>
      <c r="U41" s="66"/>
      <c r="V41" s="92"/>
      <c r="W41" s="121"/>
      <c r="X41" s="92"/>
      <c r="Y41" s="130"/>
      <c r="Z41" s="133"/>
      <c r="AA41" s="105"/>
      <c r="AB41" s="108"/>
      <c r="AC41" s="111"/>
      <c r="AD41" s="74"/>
      <c r="AE41" s="61"/>
      <c r="AF41" s="27"/>
      <c r="AG41" s="74"/>
      <c r="AH41" s="66"/>
      <c r="AI41" s="66"/>
      <c r="AJ41" s="66"/>
      <c r="AK41" s="60"/>
      <c r="AL41" s="8"/>
      <c r="AM41" s="74"/>
      <c r="AN41" s="60"/>
      <c r="AO41" s="8"/>
      <c r="AP41" s="8"/>
      <c r="AQ41" s="8"/>
    </row>
    <row r="42" spans="1:43" ht="38.25" hidden="1" customHeight="1" x14ac:dyDescent="0.25">
      <c r="A42" s="74"/>
      <c r="B42" s="66"/>
      <c r="C42" s="140"/>
      <c r="D42" s="143"/>
      <c r="E42" s="74"/>
      <c r="F42" s="66"/>
      <c r="G42" s="66"/>
      <c r="H42" s="66"/>
      <c r="I42" s="101"/>
      <c r="J42" s="101"/>
      <c r="K42" s="101"/>
      <c r="L42" s="101"/>
      <c r="M42" s="101"/>
      <c r="N42" s="101"/>
      <c r="O42" s="28" t="s">
        <v>23</v>
      </c>
      <c r="P42" s="29" t="s">
        <v>24</v>
      </c>
      <c r="Q42" s="30">
        <f>IF(P42="PREVENIR",15,IF(P42="DETECTAR",10,IF(P42="NO ES UN CONTROL",0,"0")))</f>
        <v>15</v>
      </c>
      <c r="R42" s="62" t="str">
        <f>IF(R39&lt;86,"DÉBIL",IF(R39&lt;96,"MODERADO",IF(R39&lt;101,"FUERTE","")))</f>
        <v>FUERTE</v>
      </c>
      <c r="S42" s="66"/>
      <c r="T42" s="65" t="str">
        <f>IF(AND(R42="FUERTE",S39="FUERTE (SIEMPRE SE EJECUTA)"),"FUERTE",IF(OR(R42="DÉBIL",S39="DÉBIL (NO SE EJECUTA)"),"DÉBIL",IF(OR(R42="MODERADO",S39="MODERADO (ALGUNAS VECES)"),"MODERADO")))</f>
        <v>FUERTE</v>
      </c>
      <c r="U42" s="66"/>
      <c r="V42" s="92"/>
      <c r="W42" s="121"/>
      <c r="X42" s="92"/>
      <c r="Y42" s="130"/>
      <c r="Z42" s="133"/>
      <c r="AA42" s="105"/>
      <c r="AB42" s="108"/>
      <c r="AC42" s="111"/>
      <c r="AD42" s="74"/>
      <c r="AE42" s="68" t="s">
        <v>141</v>
      </c>
      <c r="AF42" s="33"/>
      <c r="AG42" s="74"/>
      <c r="AH42" s="66"/>
      <c r="AI42" s="66"/>
      <c r="AJ42" s="66"/>
      <c r="AK42" s="60"/>
      <c r="AL42" s="8"/>
      <c r="AM42" s="74"/>
      <c r="AN42" s="60"/>
      <c r="AO42" s="8"/>
      <c r="AP42" s="8"/>
      <c r="AQ42" s="8"/>
    </row>
    <row r="43" spans="1:43" ht="38.25" hidden="1" customHeight="1" x14ac:dyDescent="0.25">
      <c r="A43" s="74"/>
      <c r="B43" s="66"/>
      <c r="C43" s="140"/>
      <c r="D43" s="143"/>
      <c r="E43" s="74"/>
      <c r="F43" s="66"/>
      <c r="G43" s="66"/>
      <c r="H43" s="66"/>
      <c r="I43" s="101"/>
      <c r="J43" s="101"/>
      <c r="K43" s="101"/>
      <c r="L43" s="101"/>
      <c r="M43" s="101"/>
      <c r="N43" s="101"/>
      <c r="O43" s="28" t="s">
        <v>29</v>
      </c>
      <c r="P43" s="29" t="s">
        <v>30</v>
      </c>
      <c r="Q43" s="30">
        <f>IF(P43="CONFIABLE",15,IF(P43="NO CONFIABLE",0,"0"))</f>
        <v>15</v>
      </c>
      <c r="R43" s="76"/>
      <c r="S43" s="66"/>
      <c r="T43" s="66"/>
      <c r="U43" s="66"/>
      <c r="V43" s="92"/>
      <c r="W43" s="121"/>
      <c r="X43" s="92"/>
      <c r="Y43" s="130"/>
      <c r="Z43" s="133"/>
      <c r="AA43" s="105"/>
      <c r="AB43" s="108"/>
      <c r="AC43" s="111"/>
      <c r="AD43" s="74"/>
      <c r="AE43" s="61"/>
      <c r="AF43" s="33"/>
      <c r="AG43" s="74"/>
      <c r="AH43" s="66"/>
      <c r="AI43" s="66"/>
      <c r="AJ43" s="66"/>
      <c r="AK43" s="60"/>
      <c r="AL43" s="8"/>
      <c r="AM43" s="74"/>
      <c r="AN43" s="60"/>
      <c r="AO43" s="8"/>
      <c r="AP43" s="8"/>
      <c r="AQ43" s="8"/>
    </row>
    <row r="44" spans="1:43" ht="38.25" hidden="1" customHeight="1" x14ac:dyDescent="0.25">
      <c r="A44" s="74"/>
      <c r="B44" s="66"/>
      <c r="C44" s="140"/>
      <c r="D44" s="143"/>
      <c r="E44" s="74"/>
      <c r="F44" s="66"/>
      <c r="G44" s="66"/>
      <c r="H44" s="66"/>
      <c r="I44" s="101"/>
      <c r="J44" s="101"/>
      <c r="K44" s="101"/>
      <c r="L44" s="101"/>
      <c r="M44" s="101"/>
      <c r="N44" s="101"/>
      <c r="O44" s="28" t="s">
        <v>34</v>
      </c>
      <c r="P44" s="29" t="s">
        <v>35</v>
      </c>
      <c r="Q44" s="30">
        <f>IF(P44="SE INVESTIGAN Y SE RESUELVEN OPORTUNAMENTE",15,IF(P44="NO SE INVESTIGAN Y SE RESUELVEN OPORTUNAMENTE",0,"0"))</f>
        <v>15</v>
      </c>
      <c r="R44" s="76"/>
      <c r="S44" s="66"/>
      <c r="T44" s="66"/>
      <c r="U44" s="66"/>
      <c r="V44" s="92"/>
      <c r="W44" s="121"/>
      <c r="X44" s="92"/>
      <c r="Y44" s="130"/>
      <c r="Z44" s="133"/>
      <c r="AA44" s="105"/>
      <c r="AB44" s="108"/>
      <c r="AC44" s="111"/>
      <c r="AD44" s="74"/>
      <c r="AE44" s="69" t="s">
        <v>146</v>
      </c>
      <c r="AF44" s="27"/>
      <c r="AG44" s="74"/>
      <c r="AH44" s="66"/>
      <c r="AI44" s="66"/>
      <c r="AJ44" s="66"/>
      <c r="AK44" s="60"/>
      <c r="AL44" s="8"/>
      <c r="AM44" s="74"/>
      <c r="AN44" s="60"/>
      <c r="AO44" s="8"/>
      <c r="AP44" s="8"/>
      <c r="AQ44" s="8"/>
    </row>
    <row r="45" spans="1:43" ht="38.25" hidden="1" customHeight="1" x14ac:dyDescent="0.25">
      <c r="A45" s="74"/>
      <c r="B45" s="66"/>
      <c r="C45" s="140"/>
      <c r="D45" s="143"/>
      <c r="E45" s="74"/>
      <c r="F45" s="66"/>
      <c r="G45" s="66"/>
      <c r="H45" s="66"/>
      <c r="I45" s="102"/>
      <c r="J45" s="102"/>
      <c r="K45" s="102"/>
      <c r="L45" s="102"/>
      <c r="M45" s="102"/>
      <c r="N45" s="102"/>
      <c r="O45" s="34" t="s">
        <v>38</v>
      </c>
      <c r="P45" s="35" t="s">
        <v>147</v>
      </c>
      <c r="Q45" s="36">
        <f>IF(P45="COMPLETA",10,IF(P45="INCOMPLETA",5,IF(P45="NO EXISTE",0,"0")))</f>
        <v>10</v>
      </c>
      <c r="R45" s="77"/>
      <c r="S45" s="67"/>
      <c r="T45" s="67"/>
      <c r="U45" s="67"/>
      <c r="V45" s="92"/>
      <c r="W45" s="121"/>
      <c r="X45" s="92"/>
      <c r="Y45" s="130"/>
      <c r="Z45" s="133"/>
      <c r="AA45" s="105"/>
      <c r="AB45" s="108"/>
      <c r="AC45" s="111"/>
      <c r="AD45" s="75"/>
      <c r="AE45" s="70"/>
      <c r="AF45" s="27"/>
      <c r="AG45" s="75"/>
      <c r="AH45" s="67"/>
      <c r="AI45" s="67"/>
      <c r="AJ45" s="67"/>
      <c r="AK45" s="70"/>
      <c r="AL45" s="8"/>
      <c r="AM45" s="75"/>
      <c r="AN45" s="61"/>
      <c r="AO45" s="8"/>
      <c r="AP45" s="8"/>
      <c r="AQ45" s="8"/>
    </row>
    <row r="46" spans="1:43" ht="38.25" hidden="1" customHeight="1" x14ac:dyDescent="0.25">
      <c r="A46" s="74"/>
      <c r="B46" s="66"/>
      <c r="C46" s="140"/>
      <c r="D46" s="143"/>
      <c r="E46" s="74"/>
      <c r="F46" s="66"/>
      <c r="G46" s="66"/>
      <c r="H46" s="66"/>
      <c r="I46" s="83"/>
      <c r="J46" s="80"/>
      <c r="K46" s="80"/>
      <c r="L46" s="42"/>
      <c r="M46" s="42"/>
      <c r="N46" s="80"/>
      <c r="O46" s="24" t="s">
        <v>3</v>
      </c>
      <c r="P46" s="25" t="s">
        <v>4</v>
      </c>
      <c r="Q46" s="26">
        <f>IF(P46="ASIGNADO",15,IF(P46="NO ASIGNADO",0,"0"))</f>
        <v>15</v>
      </c>
      <c r="R46" s="84">
        <f>SUM(Q46:Q52)</f>
        <v>100</v>
      </c>
      <c r="S46" s="86" t="s">
        <v>131</v>
      </c>
      <c r="T46" s="87">
        <f>IF(T49="DÉBIL",0,IF(T49="MODERADO",50,IF(T49="FUERTE",100,"")))</f>
        <v>100</v>
      </c>
      <c r="U46" s="89" t="str">
        <f>IF(AND(R49="FUERTE",S46="FUERTE (SIEMPRE SE EJECUTA)"),"NO","SÍ")</f>
        <v>NO</v>
      </c>
      <c r="V46" s="92"/>
      <c r="W46" s="121"/>
      <c r="X46" s="92"/>
      <c r="Y46" s="130"/>
      <c r="Z46" s="133"/>
      <c r="AA46" s="105"/>
      <c r="AB46" s="108"/>
      <c r="AC46" s="111"/>
      <c r="AD46" s="90" t="s">
        <v>143</v>
      </c>
      <c r="AE46" s="78" t="s">
        <v>144</v>
      </c>
      <c r="AF46" s="27"/>
      <c r="AG46" s="79"/>
      <c r="AH46" s="71"/>
      <c r="AI46" s="71"/>
      <c r="AJ46" s="71"/>
      <c r="AK46" s="72"/>
      <c r="AL46" s="8"/>
      <c r="AM46" s="37"/>
      <c r="AN46" s="59"/>
      <c r="AO46" s="8"/>
      <c r="AP46" s="8"/>
      <c r="AQ46" s="8"/>
    </row>
    <row r="47" spans="1:43" ht="38.25" hidden="1" customHeight="1" x14ac:dyDescent="0.25">
      <c r="A47" s="74"/>
      <c r="B47" s="66"/>
      <c r="C47" s="140"/>
      <c r="D47" s="143"/>
      <c r="E47" s="74"/>
      <c r="F47" s="66"/>
      <c r="G47" s="66"/>
      <c r="H47" s="66"/>
      <c r="I47" s="81"/>
      <c r="J47" s="81"/>
      <c r="K47" s="81"/>
      <c r="L47" s="43"/>
      <c r="M47" s="43"/>
      <c r="N47" s="81"/>
      <c r="O47" s="28" t="s">
        <v>9</v>
      </c>
      <c r="P47" s="29" t="s">
        <v>145</v>
      </c>
      <c r="Q47" s="30">
        <f>IF(P47="ADECUADO",15,IF(P47="INADECUADO",0,"0"))</f>
        <v>15</v>
      </c>
      <c r="R47" s="76"/>
      <c r="S47" s="66"/>
      <c r="T47" s="98"/>
      <c r="U47" s="66"/>
      <c r="V47" s="92"/>
      <c r="W47" s="121"/>
      <c r="X47" s="92"/>
      <c r="Y47" s="130"/>
      <c r="Z47" s="133"/>
      <c r="AA47" s="105"/>
      <c r="AB47" s="108"/>
      <c r="AC47" s="111"/>
      <c r="AD47" s="74"/>
      <c r="AE47" s="60"/>
      <c r="AF47" s="27"/>
      <c r="AG47" s="74"/>
      <c r="AH47" s="66"/>
      <c r="AI47" s="66"/>
      <c r="AJ47" s="66"/>
      <c r="AK47" s="60"/>
      <c r="AL47" s="8"/>
      <c r="AM47" s="41"/>
      <c r="AN47" s="60"/>
      <c r="AO47" s="8"/>
      <c r="AP47" s="8"/>
      <c r="AQ47" s="8"/>
    </row>
    <row r="48" spans="1:43" ht="38.25" hidden="1" customHeight="1" x14ac:dyDescent="0.25">
      <c r="A48" s="74"/>
      <c r="B48" s="66"/>
      <c r="C48" s="140"/>
      <c r="D48" s="143"/>
      <c r="E48" s="74"/>
      <c r="F48" s="66"/>
      <c r="G48" s="66"/>
      <c r="H48" s="66"/>
      <c r="I48" s="81"/>
      <c r="J48" s="81"/>
      <c r="K48" s="81"/>
      <c r="L48" s="43"/>
      <c r="M48" s="43"/>
      <c r="N48" s="81"/>
      <c r="O48" s="31" t="s">
        <v>16</v>
      </c>
      <c r="P48" s="29" t="s">
        <v>17</v>
      </c>
      <c r="Q48" s="30">
        <f>IF(P48="OPORTUNA",15,IF(P48="INOPORTUNA",0,"0"))</f>
        <v>15</v>
      </c>
      <c r="R48" s="85"/>
      <c r="S48" s="66"/>
      <c r="T48" s="99"/>
      <c r="U48" s="66"/>
      <c r="V48" s="92"/>
      <c r="W48" s="121"/>
      <c r="X48" s="92"/>
      <c r="Y48" s="130"/>
      <c r="Z48" s="133"/>
      <c r="AA48" s="105"/>
      <c r="AB48" s="108"/>
      <c r="AC48" s="111"/>
      <c r="AD48" s="74"/>
      <c r="AE48" s="61"/>
      <c r="AF48" s="27"/>
      <c r="AG48" s="74"/>
      <c r="AH48" s="66"/>
      <c r="AI48" s="66"/>
      <c r="AJ48" s="66"/>
      <c r="AK48" s="60"/>
      <c r="AL48" s="8"/>
      <c r="AM48" s="41"/>
      <c r="AN48" s="60"/>
      <c r="AO48" s="8"/>
      <c r="AP48" s="8"/>
      <c r="AQ48" s="8"/>
    </row>
    <row r="49" spans="1:43" ht="38.25" hidden="1" customHeight="1" x14ac:dyDescent="0.25">
      <c r="A49" s="74"/>
      <c r="B49" s="66"/>
      <c r="C49" s="140"/>
      <c r="D49" s="143"/>
      <c r="E49" s="74"/>
      <c r="F49" s="66"/>
      <c r="G49" s="66"/>
      <c r="H49" s="66"/>
      <c r="I49" s="81"/>
      <c r="J49" s="81"/>
      <c r="K49" s="81"/>
      <c r="L49" s="43"/>
      <c r="M49" s="43"/>
      <c r="N49" s="81"/>
      <c r="O49" s="28" t="s">
        <v>23</v>
      </c>
      <c r="P49" s="29" t="s">
        <v>24</v>
      </c>
      <c r="Q49" s="30">
        <f>IF(P49="PREVENIR",15,IF(P49="DETECTAR",10,IF(P49="NO ES UN CONTROL",0,"0")))</f>
        <v>15</v>
      </c>
      <c r="R49" s="62" t="str">
        <f>IF(R46&lt;86,"DÉBIL",IF(R46&lt;96,"MODERADO",IF(R46&lt;101,"FUERTE","")))</f>
        <v>FUERTE</v>
      </c>
      <c r="S49" s="66"/>
      <c r="T49" s="65" t="str">
        <f>IF(AND(R49="FUERTE",S46="FUERTE (SIEMPRE SE EJECUTA)"),"FUERTE",IF(OR(R49="DÉBIL",S46="DÉBIL (NO SE EJECUTA)"),"DÉBIL",IF(OR(R49="MODERADO",S46="MODERADO (ALGUNAS VECES)"),"MODERADO")))</f>
        <v>FUERTE</v>
      </c>
      <c r="U49" s="66"/>
      <c r="V49" s="92"/>
      <c r="W49" s="121"/>
      <c r="X49" s="92"/>
      <c r="Y49" s="130"/>
      <c r="Z49" s="133"/>
      <c r="AA49" s="105"/>
      <c r="AB49" s="108"/>
      <c r="AC49" s="111"/>
      <c r="AD49" s="74"/>
      <c r="AE49" s="68" t="s">
        <v>141</v>
      </c>
      <c r="AF49" s="33"/>
      <c r="AG49" s="74"/>
      <c r="AH49" s="66"/>
      <c r="AI49" s="66"/>
      <c r="AJ49" s="66"/>
      <c r="AK49" s="60"/>
      <c r="AL49" s="8"/>
      <c r="AM49" s="41"/>
      <c r="AN49" s="60"/>
      <c r="AO49" s="8"/>
      <c r="AP49" s="8"/>
      <c r="AQ49" s="8"/>
    </row>
    <row r="50" spans="1:43" ht="38.25" hidden="1" customHeight="1" x14ac:dyDescent="0.25">
      <c r="A50" s="74"/>
      <c r="B50" s="66"/>
      <c r="C50" s="140"/>
      <c r="D50" s="143"/>
      <c r="E50" s="74"/>
      <c r="F50" s="66"/>
      <c r="G50" s="66"/>
      <c r="H50" s="66"/>
      <c r="I50" s="81"/>
      <c r="J50" s="81"/>
      <c r="K50" s="81"/>
      <c r="L50" s="43"/>
      <c r="M50" s="43"/>
      <c r="N50" s="81"/>
      <c r="O50" s="28" t="s">
        <v>29</v>
      </c>
      <c r="P50" s="29" t="s">
        <v>30</v>
      </c>
      <c r="Q50" s="30">
        <f>IF(P50="CONFIABLE",15,IF(P50="NO CONFIABLE",0,"0"))</f>
        <v>15</v>
      </c>
      <c r="R50" s="63"/>
      <c r="S50" s="66"/>
      <c r="T50" s="66"/>
      <c r="U50" s="66"/>
      <c r="V50" s="92"/>
      <c r="W50" s="121"/>
      <c r="X50" s="92"/>
      <c r="Y50" s="130"/>
      <c r="Z50" s="133"/>
      <c r="AA50" s="105"/>
      <c r="AB50" s="108"/>
      <c r="AC50" s="111"/>
      <c r="AD50" s="74"/>
      <c r="AE50" s="61"/>
      <c r="AF50" s="33"/>
      <c r="AG50" s="74"/>
      <c r="AH50" s="66"/>
      <c r="AI50" s="66"/>
      <c r="AJ50" s="66"/>
      <c r="AK50" s="60"/>
      <c r="AL50" s="8"/>
      <c r="AM50" s="41"/>
      <c r="AN50" s="60"/>
      <c r="AO50" s="8"/>
      <c r="AP50" s="8"/>
      <c r="AQ50" s="8"/>
    </row>
    <row r="51" spans="1:43" ht="38.25" hidden="1" customHeight="1" x14ac:dyDescent="0.25">
      <c r="A51" s="74"/>
      <c r="B51" s="66"/>
      <c r="C51" s="140"/>
      <c r="D51" s="143"/>
      <c r="E51" s="74"/>
      <c r="F51" s="66"/>
      <c r="G51" s="66"/>
      <c r="H51" s="66"/>
      <c r="I51" s="81"/>
      <c r="J51" s="81"/>
      <c r="K51" s="81"/>
      <c r="L51" s="43"/>
      <c r="M51" s="43"/>
      <c r="N51" s="81"/>
      <c r="O51" s="28" t="s">
        <v>34</v>
      </c>
      <c r="P51" s="29" t="s">
        <v>35</v>
      </c>
      <c r="Q51" s="30">
        <f>IF(P51="SE INVESTIGAN Y SE RESUELVEN OPORTUNAMENTE",15,IF(P51="NO SE INVESTIGAN Y SE RESUELVEN OPORTUNAMENTE",0,"0"))</f>
        <v>15</v>
      </c>
      <c r="R51" s="63"/>
      <c r="S51" s="66"/>
      <c r="T51" s="66"/>
      <c r="U51" s="66"/>
      <c r="V51" s="92"/>
      <c r="W51" s="121"/>
      <c r="X51" s="92"/>
      <c r="Y51" s="130"/>
      <c r="Z51" s="133"/>
      <c r="AA51" s="105"/>
      <c r="AB51" s="108"/>
      <c r="AC51" s="111"/>
      <c r="AD51" s="74"/>
      <c r="AE51" s="69" t="s">
        <v>146</v>
      </c>
      <c r="AF51" s="27"/>
      <c r="AG51" s="74"/>
      <c r="AH51" s="66"/>
      <c r="AI51" s="66"/>
      <c r="AJ51" s="66"/>
      <c r="AK51" s="60"/>
      <c r="AL51" s="8"/>
      <c r="AM51" s="41"/>
      <c r="AN51" s="60"/>
      <c r="AO51" s="8"/>
      <c r="AP51" s="8"/>
      <c r="AQ51" s="8"/>
    </row>
    <row r="52" spans="1:43" ht="38.25" hidden="1" customHeight="1" x14ac:dyDescent="0.25">
      <c r="A52" s="74"/>
      <c r="B52" s="66"/>
      <c r="C52" s="140"/>
      <c r="D52" s="143"/>
      <c r="E52" s="74"/>
      <c r="F52" s="66"/>
      <c r="G52" s="66"/>
      <c r="H52" s="66"/>
      <c r="I52" s="82"/>
      <c r="J52" s="82"/>
      <c r="K52" s="82"/>
      <c r="L52" s="44"/>
      <c r="M52" s="44"/>
      <c r="N52" s="82"/>
      <c r="O52" s="34" t="s">
        <v>38</v>
      </c>
      <c r="P52" s="35" t="s">
        <v>39</v>
      </c>
      <c r="Q52" s="36">
        <f>IF(P52="COMPLETA",10,IF(P52="INCOMPLETA",5,IF(P52="NO EXISTE",0,"0")))</f>
        <v>10</v>
      </c>
      <c r="R52" s="64"/>
      <c r="S52" s="67"/>
      <c r="T52" s="67"/>
      <c r="U52" s="67"/>
      <c r="V52" s="92"/>
      <c r="W52" s="121"/>
      <c r="X52" s="92"/>
      <c r="Y52" s="130"/>
      <c r="Z52" s="133"/>
      <c r="AA52" s="105"/>
      <c r="AB52" s="108"/>
      <c r="AC52" s="111"/>
      <c r="AD52" s="75"/>
      <c r="AE52" s="70"/>
      <c r="AF52" s="27"/>
      <c r="AG52" s="75"/>
      <c r="AH52" s="67"/>
      <c r="AI52" s="67"/>
      <c r="AJ52" s="67"/>
      <c r="AK52" s="70"/>
      <c r="AL52" s="8"/>
      <c r="AM52" s="38"/>
      <c r="AN52" s="61"/>
      <c r="AO52" s="8"/>
      <c r="AP52" s="8"/>
      <c r="AQ52" s="8"/>
    </row>
    <row r="53" spans="1:43" ht="15.75" hidden="1" customHeight="1" x14ac:dyDescent="0.25">
      <c r="A53" s="74"/>
      <c r="B53" s="66"/>
      <c r="C53" s="140"/>
      <c r="D53" s="143"/>
      <c r="E53" s="74"/>
      <c r="F53" s="66"/>
      <c r="G53" s="66"/>
      <c r="H53" s="66"/>
      <c r="I53" s="83"/>
      <c r="J53" s="80"/>
      <c r="K53" s="80"/>
      <c r="L53" s="80"/>
      <c r="M53" s="80"/>
      <c r="N53" s="80"/>
      <c r="O53" s="24" t="s">
        <v>3</v>
      </c>
      <c r="P53" s="25" t="s">
        <v>4</v>
      </c>
      <c r="Q53" s="26">
        <f>IF(P53="ASIGNADO",15,IF(P53="NO ASIGNADO",0,"0"))</f>
        <v>15</v>
      </c>
      <c r="R53" s="84">
        <f>SUM(Q53:Q59)</f>
        <v>100</v>
      </c>
      <c r="S53" s="86" t="s">
        <v>131</v>
      </c>
      <c r="T53" s="87">
        <f>IF(T56="DÉBIL",0,IF(T56="MODERADO",50,IF(T56="FUERTE",100,"")))</f>
        <v>100</v>
      </c>
      <c r="U53" s="89" t="str">
        <f>IF(AND(R56="FUERTE",S53="FUERTE (SIEMPRE SE EJECUTA)"),"NO","SÍ")</f>
        <v>NO</v>
      </c>
      <c r="V53" s="92"/>
      <c r="W53" s="121"/>
      <c r="X53" s="92"/>
      <c r="Y53" s="130"/>
      <c r="Z53" s="133"/>
      <c r="AA53" s="105"/>
      <c r="AB53" s="108"/>
      <c r="AC53" s="111"/>
      <c r="AD53" s="90" t="s">
        <v>143</v>
      </c>
      <c r="AE53" s="78" t="s">
        <v>144</v>
      </c>
      <c r="AF53" s="27"/>
      <c r="AG53" s="79"/>
      <c r="AH53" s="71"/>
      <c r="AI53" s="71"/>
      <c r="AJ53" s="71"/>
      <c r="AK53" s="72"/>
      <c r="AL53" s="8"/>
      <c r="AM53" s="73"/>
      <c r="AN53" s="59"/>
    </row>
    <row r="54" spans="1:43" ht="31.5" hidden="1" x14ac:dyDescent="0.25">
      <c r="A54" s="74"/>
      <c r="B54" s="66"/>
      <c r="C54" s="140"/>
      <c r="D54" s="143"/>
      <c r="E54" s="74"/>
      <c r="F54" s="66"/>
      <c r="G54" s="66"/>
      <c r="H54" s="66"/>
      <c r="I54" s="81"/>
      <c r="J54" s="81"/>
      <c r="K54" s="81"/>
      <c r="L54" s="81"/>
      <c r="M54" s="81"/>
      <c r="N54" s="81"/>
      <c r="O54" s="28" t="s">
        <v>9</v>
      </c>
      <c r="P54" s="29" t="s">
        <v>10</v>
      </c>
      <c r="Q54" s="30">
        <f>IF(P54="ADECUADO",15,IF(P54="INADECUADO",0,"0"))</f>
        <v>15</v>
      </c>
      <c r="R54" s="76"/>
      <c r="S54" s="66"/>
      <c r="T54" s="66"/>
      <c r="U54" s="66"/>
      <c r="V54" s="92"/>
      <c r="W54" s="121"/>
      <c r="X54" s="92"/>
      <c r="Y54" s="130"/>
      <c r="Z54" s="133"/>
      <c r="AA54" s="105"/>
      <c r="AB54" s="108"/>
      <c r="AC54" s="111"/>
      <c r="AD54" s="74"/>
      <c r="AE54" s="60"/>
      <c r="AF54" s="27"/>
      <c r="AG54" s="74"/>
      <c r="AH54" s="66"/>
      <c r="AI54" s="66"/>
      <c r="AJ54" s="66"/>
      <c r="AK54" s="60"/>
      <c r="AL54" s="8"/>
      <c r="AM54" s="74"/>
      <c r="AN54" s="60"/>
    </row>
    <row r="55" spans="1:43" ht="47.25" hidden="1" x14ac:dyDescent="0.25">
      <c r="A55" s="74"/>
      <c r="B55" s="66"/>
      <c r="C55" s="140"/>
      <c r="D55" s="143"/>
      <c r="E55" s="74"/>
      <c r="F55" s="66"/>
      <c r="G55" s="66"/>
      <c r="H55" s="66"/>
      <c r="I55" s="81"/>
      <c r="J55" s="81"/>
      <c r="K55" s="81"/>
      <c r="L55" s="81"/>
      <c r="M55" s="81"/>
      <c r="N55" s="81"/>
      <c r="O55" s="31" t="s">
        <v>16</v>
      </c>
      <c r="P55" s="29" t="s">
        <v>17</v>
      </c>
      <c r="Q55" s="30">
        <f>IF(P55="OPORTUNA",15,IF(P55="INOPORTUNA",0,"0"))</f>
        <v>15</v>
      </c>
      <c r="R55" s="85"/>
      <c r="S55" s="66"/>
      <c r="T55" s="88"/>
      <c r="U55" s="66"/>
      <c r="V55" s="92"/>
      <c r="W55" s="121"/>
      <c r="X55" s="92"/>
      <c r="Y55" s="130"/>
      <c r="Z55" s="133"/>
      <c r="AA55" s="105"/>
      <c r="AB55" s="108"/>
      <c r="AC55" s="111"/>
      <c r="AD55" s="74"/>
      <c r="AE55" s="61"/>
      <c r="AF55" s="27"/>
      <c r="AG55" s="74"/>
      <c r="AH55" s="66"/>
      <c r="AI55" s="66"/>
      <c r="AJ55" s="66"/>
      <c r="AK55" s="60"/>
      <c r="AL55" s="8"/>
      <c r="AM55" s="74"/>
      <c r="AN55" s="60"/>
    </row>
    <row r="56" spans="1:43" ht="63" hidden="1" x14ac:dyDescent="0.25">
      <c r="A56" s="74"/>
      <c r="B56" s="66"/>
      <c r="C56" s="140"/>
      <c r="D56" s="143"/>
      <c r="E56" s="74"/>
      <c r="F56" s="66"/>
      <c r="G56" s="66"/>
      <c r="H56" s="66"/>
      <c r="I56" s="81"/>
      <c r="J56" s="81"/>
      <c r="K56" s="81"/>
      <c r="L56" s="81"/>
      <c r="M56" s="81"/>
      <c r="N56" s="81"/>
      <c r="O56" s="28" t="s">
        <v>23</v>
      </c>
      <c r="P56" s="29" t="s">
        <v>24</v>
      </c>
      <c r="Q56" s="30">
        <f>IF(P56="PREVENIR",15,IF(P56="DETECTAR",10,IF(P56="NO ES UN CONTROL",0,"0")))</f>
        <v>15</v>
      </c>
      <c r="R56" s="62" t="str">
        <f>IF(R53&lt;86,"DÉBIL",IF(R53&lt;96,"MODERADO",IF(R53&lt;101,"FUERTE","")))</f>
        <v>FUERTE</v>
      </c>
      <c r="S56" s="66"/>
      <c r="T56" s="65" t="str">
        <f>IF(AND(R56="FUERTE",S53="FUERTE (SIEMPRE SE EJECUTA)"),"FUERTE",IF(OR(R56="DÉBIL",S53="DÉBIL (NO SE EJECUTA)"),"DÉBIL",IF(OR(R56="MODERADO",S53="MODERADO (ALGUNAS VECES)"),"MODERADO")))</f>
        <v>FUERTE</v>
      </c>
      <c r="U56" s="66"/>
      <c r="V56" s="92"/>
      <c r="W56" s="121"/>
      <c r="X56" s="92"/>
      <c r="Y56" s="130"/>
      <c r="Z56" s="133"/>
      <c r="AA56" s="105"/>
      <c r="AB56" s="108"/>
      <c r="AC56" s="111"/>
      <c r="AD56" s="74"/>
      <c r="AE56" s="68" t="s">
        <v>141</v>
      </c>
      <c r="AF56" s="33"/>
      <c r="AG56" s="74"/>
      <c r="AH56" s="66"/>
      <c r="AI56" s="66"/>
      <c r="AJ56" s="66"/>
      <c r="AK56" s="60"/>
      <c r="AL56" s="8"/>
      <c r="AM56" s="74"/>
      <c r="AN56" s="60"/>
    </row>
    <row r="57" spans="1:43" ht="47.25" hidden="1" x14ac:dyDescent="0.25">
      <c r="A57" s="74"/>
      <c r="B57" s="66"/>
      <c r="C57" s="140"/>
      <c r="D57" s="143"/>
      <c r="E57" s="74"/>
      <c r="F57" s="66"/>
      <c r="G57" s="66"/>
      <c r="H57" s="66"/>
      <c r="I57" s="81"/>
      <c r="J57" s="81"/>
      <c r="K57" s="81"/>
      <c r="L57" s="81"/>
      <c r="M57" s="81"/>
      <c r="N57" s="81"/>
      <c r="O57" s="28" t="s">
        <v>29</v>
      </c>
      <c r="P57" s="29" t="s">
        <v>30</v>
      </c>
      <c r="Q57" s="30">
        <f>IF(P57="CONFIABLE",15,IF(P57="NO CONFIABLE",0,"0"))</f>
        <v>15</v>
      </c>
      <c r="R57" s="76"/>
      <c r="S57" s="66"/>
      <c r="T57" s="66"/>
      <c r="U57" s="66"/>
      <c r="V57" s="92"/>
      <c r="W57" s="121"/>
      <c r="X57" s="92"/>
      <c r="Y57" s="130"/>
      <c r="Z57" s="133"/>
      <c r="AA57" s="105"/>
      <c r="AB57" s="108"/>
      <c r="AC57" s="111"/>
      <c r="AD57" s="74"/>
      <c r="AE57" s="61"/>
      <c r="AF57" s="33"/>
      <c r="AG57" s="74"/>
      <c r="AH57" s="66"/>
      <c r="AI57" s="66"/>
      <c r="AJ57" s="66"/>
      <c r="AK57" s="60"/>
      <c r="AL57" s="8"/>
      <c r="AM57" s="74"/>
      <c r="AN57" s="60"/>
    </row>
    <row r="58" spans="1:43" ht="47.25" hidden="1" customHeight="1" x14ac:dyDescent="0.25">
      <c r="A58" s="74"/>
      <c r="B58" s="66"/>
      <c r="C58" s="140"/>
      <c r="D58" s="143"/>
      <c r="E58" s="74"/>
      <c r="F58" s="66"/>
      <c r="G58" s="66"/>
      <c r="H58" s="66"/>
      <c r="I58" s="81"/>
      <c r="J58" s="81"/>
      <c r="K58" s="81"/>
      <c r="L58" s="81"/>
      <c r="M58" s="81"/>
      <c r="N58" s="81"/>
      <c r="O58" s="28" t="s">
        <v>34</v>
      </c>
      <c r="P58" s="29" t="s">
        <v>35</v>
      </c>
      <c r="Q58" s="30">
        <f>IF(P58="SE INVESTIGAN Y SE RESUELVEN OPORTUNAMENTE",15,IF(P58="NO SE INVESTIGAN Y SE RESUELVEN OPORTUNAMENTE",0,"0"))</f>
        <v>15</v>
      </c>
      <c r="R58" s="76"/>
      <c r="S58" s="66"/>
      <c r="T58" s="66"/>
      <c r="U58" s="66"/>
      <c r="V58" s="92"/>
      <c r="W58" s="121"/>
      <c r="X58" s="92"/>
      <c r="Y58" s="130"/>
      <c r="Z58" s="133"/>
      <c r="AA58" s="105"/>
      <c r="AB58" s="108"/>
      <c r="AC58" s="111"/>
      <c r="AD58" s="74"/>
      <c r="AE58" s="69" t="s">
        <v>146</v>
      </c>
      <c r="AF58" s="27"/>
      <c r="AG58" s="74"/>
      <c r="AH58" s="66"/>
      <c r="AI58" s="66"/>
      <c r="AJ58" s="66"/>
      <c r="AK58" s="60"/>
      <c r="AL58" s="8"/>
      <c r="AM58" s="74"/>
      <c r="AN58" s="60"/>
    </row>
    <row r="59" spans="1:43" ht="47.25" hidden="1" x14ac:dyDescent="0.25">
      <c r="A59" s="75"/>
      <c r="B59" s="67"/>
      <c r="C59" s="141"/>
      <c r="D59" s="144"/>
      <c r="E59" s="75"/>
      <c r="F59" s="67"/>
      <c r="G59" s="67"/>
      <c r="H59" s="67"/>
      <c r="I59" s="82"/>
      <c r="J59" s="82"/>
      <c r="K59" s="82"/>
      <c r="L59" s="82"/>
      <c r="M59" s="82"/>
      <c r="N59" s="82"/>
      <c r="O59" s="34" t="s">
        <v>38</v>
      </c>
      <c r="P59" s="35" t="s">
        <v>39</v>
      </c>
      <c r="Q59" s="36">
        <f>IF(P59="COMPLETA",10,IF(P59="INCOMPLETA",5,IF(P59="NO EXISTE",0,"0")))</f>
        <v>10</v>
      </c>
      <c r="R59" s="77"/>
      <c r="S59" s="67"/>
      <c r="T59" s="67"/>
      <c r="U59" s="67"/>
      <c r="V59" s="93"/>
      <c r="W59" s="122"/>
      <c r="X59" s="93"/>
      <c r="Y59" s="131"/>
      <c r="Z59" s="134"/>
      <c r="AA59" s="106"/>
      <c r="AB59" s="109"/>
      <c r="AC59" s="112"/>
      <c r="AD59" s="75"/>
      <c r="AE59" s="70"/>
      <c r="AF59" s="27"/>
      <c r="AG59" s="75"/>
      <c r="AH59" s="67"/>
      <c r="AI59" s="67"/>
      <c r="AJ59" s="67"/>
      <c r="AK59" s="70"/>
      <c r="AL59" s="8"/>
      <c r="AM59" s="75"/>
      <c r="AN59" s="61"/>
    </row>
    <row r="60" spans="1:43" ht="15.75" customHeight="1" x14ac:dyDescent="0.25"/>
    <row r="61" spans="1:43" ht="15.75" customHeight="1" x14ac:dyDescent="0.25">
      <c r="AN61" s="57" t="s">
        <v>148</v>
      </c>
    </row>
    <row r="62" spans="1:43" ht="15.75" customHeight="1" x14ac:dyDescent="0.25"/>
    <row r="63" spans="1:43" ht="15.75" customHeight="1" x14ac:dyDescent="0.25"/>
    <row r="64" spans="1:43"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sheetData>
  <mergeCells count="199">
    <mergeCell ref="Z15:AE15"/>
    <mergeCell ref="E16:H16"/>
    <mergeCell ref="I16:I17"/>
    <mergeCell ref="J16:J17"/>
    <mergeCell ref="K16:K17"/>
    <mergeCell ref="L16:L17"/>
    <mergeCell ref="M16:M17"/>
    <mergeCell ref="N16:N17"/>
    <mergeCell ref="O16:O17"/>
    <mergeCell ref="P16:P17"/>
    <mergeCell ref="T16:T17"/>
    <mergeCell ref="U16:U17"/>
    <mergeCell ref="V16:V17"/>
    <mergeCell ref="AD16:AE16"/>
    <mergeCell ref="W16:W17"/>
    <mergeCell ref="X16:X17"/>
    <mergeCell ref="Z16:Z17"/>
    <mergeCell ref="AA16:AA17"/>
    <mergeCell ref="AB16:AB17"/>
    <mergeCell ref="AC16:AC17"/>
    <mergeCell ref="Q16:Q17"/>
    <mergeCell ref="R16:R17"/>
    <mergeCell ref="S16:S17"/>
    <mergeCell ref="A11:B11"/>
    <mergeCell ref="C11:I11"/>
    <mergeCell ref="A1:B4"/>
    <mergeCell ref="C1:AJ2"/>
    <mergeCell ref="A14:D14"/>
    <mergeCell ref="E14:AE14"/>
    <mergeCell ref="AG14:AK16"/>
    <mergeCell ref="AK1:AM1"/>
    <mergeCell ref="AK2:AM2"/>
    <mergeCell ref="C3:AJ4"/>
    <mergeCell ref="AK3:AM3"/>
    <mergeCell ref="AK4:AM4"/>
    <mergeCell ref="A6:B6"/>
    <mergeCell ref="A8:B8"/>
    <mergeCell ref="C8:H8"/>
    <mergeCell ref="A10:B10"/>
    <mergeCell ref="C10:I10"/>
    <mergeCell ref="AM14:AN16"/>
    <mergeCell ref="A15:A17"/>
    <mergeCell ref="B15:B17"/>
    <mergeCell ref="C15:C17"/>
    <mergeCell ref="D15:D17"/>
    <mergeCell ref="E15:H15"/>
    <mergeCell ref="I15:W15"/>
    <mergeCell ref="A18:A59"/>
    <mergeCell ref="B18:B59"/>
    <mergeCell ref="C18:C59"/>
    <mergeCell ref="D18:D59"/>
    <mergeCell ref="E18:E59"/>
    <mergeCell ref="F18:F59"/>
    <mergeCell ref="G18:G59"/>
    <mergeCell ref="H18:H59"/>
    <mergeCell ref="I18:I24"/>
    <mergeCell ref="I25:I31"/>
    <mergeCell ref="I39:I45"/>
    <mergeCell ref="I32:I38"/>
    <mergeCell ref="I53:I59"/>
    <mergeCell ref="J18:J24"/>
    <mergeCell ref="K18:K24"/>
    <mergeCell ref="L18:L24"/>
    <mergeCell ref="M18:M24"/>
    <mergeCell ref="N18:N24"/>
    <mergeCell ref="R18:R20"/>
    <mergeCell ref="S18:S24"/>
    <mergeCell ref="T18:T20"/>
    <mergeCell ref="U18:U24"/>
    <mergeCell ref="J25:J31"/>
    <mergeCell ref="K25:K31"/>
    <mergeCell ref="L25:L31"/>
    <mergeCell ref="M25:M31"/>
    <mergeCell ref="N25:N31"/>
    <mergeCell ref="AM18:AM24"/>
    <mergeCell ref="AN18:AN24"/>
    <mergeCell ref="R21:R24"/>
    <mergeCell ref="T21:T24"/>
    <mergeCell ref="W21:W59"/>
    <mergeCell ref="AE21:AE22"/>
    <mergeCell ref="AE23:AE24"/>
    <mergeCell ref="R25:R27"/>
    <mergeCell ref="S25:S31"/>
    <mergeCell ref="T25:T27"/>
    <mergeCell ref="AE18:AE20"/>
    <mergeCell ref="AG18:AG24"/>
    <mergeCell ref="AH18:AH24"/>
    <mergeCell ref="AI18:AI24"/>
    <mergeCell ref="AJ18:AJ24"/>
    <mergeCell ref="AK18:AK24"/>
    <mergeCell ref="Y18:Y59"/>
    <mergeCell ref="Z18:Z59"/>
    <mergeCell ref="AM25:AM31"/>
    <mergeCell ref="AN25:AN31"/>
    <mergeCell ref="R28:R31"/>
    <mergeCell ref="T28:T31"/>
    <mergeCell ref="AE28:AE29"/>
    <mergeCell ref="AE30:AE31"/>
    <mergeCell ref="AH25:AH31"/>
    <mergeCell ref="AI25:AI31"/>
    <mergeCell ref="AJ25:AJ31"/>
    <mergeCell ref="AK25:AK31"/>
    <mergeCell ref="AA18:AA59"/>
    <mergeCell ref="AB18:AB59"/>
    <mergeCell ref="AC18:AC59"/>
    <mergeCell ref="AD18:AD24"/>
    <mergeCell ref="AD25:AD31"/>
    <mergeCell ref="AD46:AD52"/>
    <mergeCell ref="AH32:AH38"/>
    <mergeCell ref="AI32:AI38"/>
    <mergeCell ref="AJ32:AJ38"/>
    <mergeCell ref="AD39:AD45"/>
    <mergeCell ref="AN32:AN38"/>
    <mergeCell ref="AK32:AK38"/>
    <mergeCell ref="AM32:AM38"/>
    <mergeCell ref="AM39:AM45"/>
    <mergeCell ref="AN39:AN45"/>
    <mergeCell ref="J39:J45"/>
    <mergeCell ref="K39:K45"/>
    <mergeCell ref="L39:L45"/>
    <mergeCell ref="M39:M45"/>
    <mergeCell ref="AG32:AG38"/>
    <mergeCell ref="R32:R34"/>
    <mergeCell ref="S32:S38"/>
    <mergeCell ref="T32:T34"/>
    <mergeCell ref="U32:U38"/>
    <mergeCell ref="AD32:AD38"/>
    <mergeCell ref="AE32:AE34"/>
    <mergeCell ref="J32:J38"/>
    <mergeCell ref="K32:K38"/>
    <mergeCell ref="L32:L38"/>
    <mergeCell ref="M32:M38"/>
    <mergeCell ref="N32:N38"/>
    <mergeCell ref="N39:N45"/>
    <mergeCell ref="R39:R41"/>
    <mergeCell ref="S39:S45"/>
    <mergeCell ref="R35:R38"/>
    <mergeCell ref="T35:T38"/>
    <mergeCell ref="AE35:AE36"/>
    <mergeCell ref="AE37:AE38"/>
    <mergeCell ref="R42:R45"/>
    <mergeCell ref="T42:T45"/>
    <mergeCell ref="AE42:AE43"/>
    <mergeCell ref="AE44:AE45"/>
    <mergeCell ref="AE39:AE41"/>
    <mergeCell ref="AG39:AG45"/>
    <mergeCell ref="AH39:AH45"/>
    <mergeCell ref="AI39:AI45"/>
    <mergeCell ref="AJ39:AJ45"/>
    <mergeCell ref="AK39:AK45"/>
    <mergeCell ref="V18:V59"/>
    <mergeCell ref="W18:W19"/>
    <mergeCell ref="X18:X59"/>
    <mergeCell ref="AE25:AE27"/>
    <mergeCell ref="AG25:AG31"/>
    <mergeCell ref="U25:U31"/>
    <mergeCell ref="T46:T48"/>
    <mergeCell ref="T39:T41"/>
    <mergeCell ref="U39:U45"/>
    <mergeCell ref="J53:J59"/>
    <mergeCell ref="K53:K59"/>
    <mergeCell ref="L53:L59"/>
    <mergeCell ref="M53:M59"/>
    <mergeCell ref="AE46:AE48"/>
    <mergeCell ref="AG46:AG52"/>
    <mergeCell ref="AH46:AH52"/>
    <mergeCell ref="AI46:AI52"/>
    <mergeCell ref="I46:I52"/>
    <mergeCell ref="J46:J52"/>
    <mergeCell ref="K46:K52"/>
    <mergeCell ref="N46:N52"/>
    <mergeCell ref="R46:R48"/>
    <mergeCell ref="S46:S52"/>
    <mergeCell ref="N53:N59"/>
    <mergeCell ref="R53:R55"/>
    <mergeCell ref="S53:S59"/>
    <mergeCell ref="T53:T55"/>
    <mergeCell ref="U53:U59"/>
    <mergeCell ref="AD53:AD59"/>
    <mergeCell ref="U46:U52"/>
    <mergeCell ref="AN46:AN52"/>
    <mergeCell ref="R49:R52"/>
    <mergeCell ref="T49:T52"/>
    <mergeCell ref="AE49:AE50"/>
    <mergeCell ref="AE51:AE52"/>
    <mergeCell ref="AJ46:AJ52"/>
    <mergeCell ref="AK46:AK52"/>
    <mergeCell ref="AM53:AM59"/>
    <mergeCell ref="AN53:AN59"/>
    <mergeCell ref="R56:R59"/>
    <mergeCell ref="T56:T59"/>
    <mergeCell ref="AE56:AE57"/>
    <mergeCell ref="AE58:AE59"/>
    <mergeCell ref="AE53:AE55"/>
    <mergeCell ref="AG53:AG59"/>
    <mergeCell ref="AH53:AH59"/>
    <mergeCell ref="AI53:AI59"/>
    <mergeCell ref="AJ53:AJ59"/>
    <mergeCell ref="AK53:AK59"/>
  </mergeCells>
  <conditionalFormatting sqref="H18">
    <cfRule type="containsText" dxfId="35" priority="1" operator="containsText" text="EXTREMO">
      <formula>NOT(ISERROR(SEARCH(("EXTREMO"),(H18))))</formula>
    </cfRule>
    <cfRule type="containsText" dxfId="34" priority="2" operator="containsText" text="ALTO">
      <formula>NOT(ISERROR(SEARCH(("ALTO"),(H18))))</formula>
    </cfRule>
    <cfRule type="containsText" dxfId="33" priority="3" operator="containsText" text="MODERADO">
      <formula>NOT(ISERROR(SEARCH(("MODERADO"),(H18))))</formula>
    </cfRule>
  </conditionalFormatting>
  <conditionalFormatting sqref="Z18">
    <cfRule type="containsText" dxfId="32" priority="4" operator="containsText" text="EXTREMO">
      <formula>NOT(ISERROR(SEARCH(("EXTREMO"),(Z18))))</formula>
    </cfRule>
    <cfRule type="containsText" dxfId="31" priority="5" operator="containsText" text="ALTO">
      <formula>NOT(ISERROR(SEARCH(("ALTO"),(Z18))))</formula>
    </cfRule>
    <cfRule type="containsText" dxfId="30" priority="6" operator="containsText" text="MODERADO">
      <formula>NOT(ISERROR(SEARCH(("MODERADO"),(Z18))))</formula>
    </cfRule>
  </conditionalFormatting>
  <pageMargins left="0.70866141732283472" right="0.70866141732283472" top="0.74803149606299213" bottom="0.74803149606299213" header="0" footer="0"/>
  <pageSetup scale="14" orientation="landscape"/>
  <ignoredErrors>
    <ignoredError sqref="AN2" numberStoredAsText="1"/>
  </ignoredErrors>
  <drawing r:id="rId1"/>
  <extLst>
    <ext xmlns:x14="http://schemas.microsoft.com/office/spreadsheetml/2009/9/main" uri="{CCE6A557-97BC-4b89-ADB6-D9C93CAAB3DF}">
      <x14:dataValidations xmlns:xm="http://schemas.microsoft.com/office/excel/2006/main" count="13">
        <x14:dataValidation type="list" allowBlank="1" showErrorMessage="1" xr:uid="{66F0F1C7-EF4F-45C8-B856-1EA477C7C944}">
          <x14:formula1>
            <xm:f>Datos!$J$2:$K$2</xm:f>
          </x14:formula1>
          <xm:sqref>P18 P25 P32 P39 P46 P53</xm:sqref>
        </x14:dataValidation>
        <x14:dataValidation type="list" allowBlank="1" showErrorMessage="1" xr:uid="{AFE51707-5888-4A8A-96FD-2ED7480E0F77}">
          <x14:formula1>
            <xm:f>Datos!$B$3:$B$5</xm:f>
          </x14:formula1>
          <xm:sqref>F18</xm:sqref>
        </x14:dataValidation>
        <x14:dataValidation type="list" allowBlank="1" showErrorMessage="1" xr:uid="{85596B5D-8587-48E1-8482-AE2FFE522B4F}">
          <x14:formula1>
            <xm:f>Datos!$A$11:$A$13</xm:f>
          </x14:formula1>
          <xm:sqref>AA18</xm:sqref>
        </x14:dataValidation>
        <x14:dataValidation type="list" allowBlank="1" showErrorMessage="1" xr:uid="{4917293D-0B8A-4857-8F42-DA5833822366}">
          <x14:formula1>
            <xm:f>Datos!$J$4:$K$4</xm:f>
          </x14:formula1>
          <xm:sqref>P20 P27 P34 P41 P48 P55</xm:sqref>
        </x14:dataValidation>
        <x14:dataValidation type="list" allowBlank="1" showErrorMessage="1" xr:uid="{D344B3F2-FE0C-41DD-A72B-9944FD0FA03C}">
          <x14:formula1>
            <xm:f>Datos!$J$5:$L$5</xm:f>
          </x14:formula1>
          <xm:sqref>P56 P28 P35 P42 P49 P21</xm:sqref>
        </x14:dataValidation>
        <x14:dataValidation type="list" allowBlank="1" showErrorMessage="1" xr:uid="{4DD799A5-60DE-4AF5-9129-D57681674D44}">
          <x14:formula1>
            <xm:f>Datos!$A$3:$A$7</xm:f>
          </x14:formula1>
          <xm:sqref>E18</xm:sqref>
        </x14:dataValidation>
        <x14:dataValidation type="list" allowBlank="1" showErrorMessage="1" xr:uid="{BAF6500B-6058-4EDC-AFFA-DD83118AE1BB}">
          <x14:formula1>
            <xm:f>Datos!$J$3:$K$3</xm:f>
          </x14:formula1>
          <xm:sqref>P19 P26 P33 P40 P47 P54</xm:sqref>
        </x14:dataValidation>
        <x14:dataValidation type="list" allowBlank="1" showErrorMessage="1" xr:uid="{4C278F01-1A55-4969-B1D9-47E1ACD4AE8F}">
          <x14:formula1>
            <xm:f>Datos!$J$7:$K$7</xm:f>
          </x14:formula1>
          <xm:sqref>P23 P30 P37 P44 P51 P58</xm:sqref>
        </x14:dataValidation>
        <x14:dataValidation type="list" allowBlank="1" showErrorMessage="1" xr:uid="{022DD5EE-BEF4-4507-86A2-07C596ABC2B0}">
          <x14:formula1>
            <xm:f>Datos!$A$17:$A$18</xm:f>
          </x14:formula1>
          <xm:sqref>AC18</xm:sqref>
        </x14:dataValidation>
        <x14:dataValidation type="list" allowBlank="1" showErrorMessage="1" xr:uid="{CEB583EB-6C7C-4C82-9A0B-636038B52E94}">
          <x14:formula1>
            <xm:f>Datos!$I$19:$I$20</xm:f>
          </x14:formula1>
          <xm:sqref>W18</xm:sqref>
        </x14:dataValidation>
        <x14:dataValidation type="list" allowBlank="1" showErrorMessage="1" xr:uid="{A2088CEE-14B8-49D4-A7E5-B8C728F25808}">
          <x14:formula1>
            <xm:f>Datos!$I$14:$I$16</xm:f>
          </x14:formula1>
          <xm:sqref>S18 S25 S32 S39 S53 S46</xm:sqref>
        </x14:dataValidation>
        <x14:dataValidation type="list" allowBlank="1" showErrorMessage="1" xr:uid="{39C5B114-D00F-4CE3-B1F1-39DC48050832}">
          <x14:formula1>
            <xm:f>Datos!$J$8:$L$8</xm:f>
          </x14:formula1>
          <xm:sqref>P24 P31 P38 P45 P52 P59</xm:sqref>
        </x14:dataValidation>
        <x14:dataValidation type="list" allowBlank="1" showErrorMessage="1" xr:uid="{F2E41AAA-3BB4-41F8-BFDE-4E9F5EF4A872}">
          <x14:formula1>
            <xm:f>Datos!$J$6:$K$6</xm:f>
          </x14:formula1>
          <xm:sqref>P22 P57 P29 P43 P50 P36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0502E-CE13-43D3-9B39-11DCDD3674DB}">
  <dimension ref="A1:AQ992"/>
  <sheetViews>
    <sheetView showGridLines="0" topLeftCell="M90" zoomScale="40" zoomScaleNormal="40" workbookViewId="0">
      <selection activeCell="U95" sqref="U95:U101"/>
    </sheetView>
  </sheetViews>
  <sheetFormatPr baseColWidth="10" defaultColWidth="14.42578125" defaultRowHeight="15" customHeight="1" x14ac:dyDescent="0.25"/>
  <cols>
    <col min="1" max="1" width="9.42578125" style="204" customWidth="1"/>
    <col min="2" max="4" width="32.5703125" style="204" customWidth="1"/>
    <col min="5" max="6" width="20.85546875" style="204" customWidth="1"/>
    <col min="7" max="7" width="20.85546875" style="204" hidden="1" customWidth="1"/>
    <col min="8" max="8" width="25.42578125" style="204" customWidth="1"/>
    <col min="9" max="9" width="34.42578125" style="204" customWidth="1"/>
    <col min="10" max="10" width="30.42578125" style="204" customWidth="1"/>
    <col min="11" max="11" width="40.42578125" style="204" customWidth="1"/>
    <col min="12" max="12" width="41.5703125" style="204" customWidth="1"/>
    <col min="13" max="13" width="35.28515625" style="204" customWidth="1"/>
    <col min="14" max="14" width="38.42578125" style="204" customWidth="1"/>
    <col min="15" max="15" width="53.7109375" style="204" customWidth="1"/>
    <col min="16" max="16" width="24.5703125" style="204" customWidth="1"/>
    <col min="17" max="17" width="11.42578125" style="204" customWidth="1"/>
    <col min="18" max="20" width="24.5703125" style="204" customWidth="1"/>
    <col min="21" max="21" width="19.7109375" style="204" customWidth="1"/>
    <col min="22" max="24" width="25.140625" style="204" customWidth="1"/>
    <col min="25" max="25" width="25.140625" style="204" hidden="1" customWidth="1"/>
    <col min="26" max="26" width="25.140625" style="204" customWidth="1"/>
    <col min="27" max="27" width="16.5703125" style="204" customWidth="1"/>
    <col min="28" max="29" width="33.42578125" style="204" customWidth="1"/>
    <col min="30" max="30" width="38.5703125" style="204" customWidth="1"/>
    <col min="31" max="31" width="25.42578125" style="204" customWidth="1"/>
    <col min="32" max="32" width="1.7109375" style="204" customWidth="1"/>
    <col min="33" max="35" width="33.42578125" style="204" customWidth="1"/>
    <col min="36" max="36" width="40.28515625" style="204" customWidth="1"/>
    <col min="37" max="37" width="34.85546875" style="204" customWidth="1"/>
    <col min="38" max="38" width="3.7109375" style="204" customWidth="1"/>
    <col min="39" max="39" width="42.5703125" style="204" customWidth="1"/>
    <col min="40" max="40" width="50.28515625" style="204" customWidth="1"/>
    <col min="41" max="43" width="11.42578125" style="204" customWidth="1"/>
    <col min="44" max="16384" width="14.42578125" style="204"/>
  </cols>
  <sheetData>
    <row r="1" spans="1:43" ht="27" customHeight="1" x14ac:dyDescent="0.25">
      <c r="A1" s="195"/>
      <c r="B1" s="196"/>
      <c r="C1" s="197" t="s">
        <v>64</v>
      </c>
      <c r="D1" s="198"/>
      <c r="E1" s="198"/>
      <c r="F1" s="198"/>
      <c r="G1" s="198"/>
      <c r="H1" s="198"/>
      <c r="I1" s="198"/>
      <c r="J1" s="198"/>
      <c r="K1" s="198"/>
      <c r="L1" s="198"/>
      <c r="M1" s="198"/>
      <c r="N1" s="198"/>
      <c r="O1" s="198"/>
      <c r="P1" s="198"/>
      <c r="Q1" s="198"/>
      <c r="R1" s="198"/>
      <c r="S1" s="198"/>
      <c r="T1" s="198"/>
      <c r="U1" s="198"/>
      <c r="V1" s="198"/>
      <c r="W1" s="198"/>
      <c r="X1" s="198"/>
      <c r="Y1" s="198"/>
      <c r="Z1" s="198"/>
      <c r="AA1" s="198"/>
      <c r="AB1" s="198"/>
      <c r="AC1" s="198"/>
      <c r="AD1" s="198"/>
      <c r="AE1" s="198"/>
      <c r="AF1" s="198"/>
      <c r="AG1" s="198"/>
      <c r="AH1" s="198"/>
      <c r="AI1" s="198"/>
      <c r="AJ1" s="196"/>
      <c r="AK1" s="199" t="s">
        <v>65</v>
      </c>
      <c r="AL1" s="200"/>
      <c r="AM1" s="201"/>
      <c r="AN1" s="202" t="s">
        <v>66</v>
      </c>
      <c r="AO1" s="203"/>
      <c r="AP1" s="203"/>
      <c r="AQ1" s="203"/>
    </row>
    <row r="2" spans="1:43" ht="27" customHeight="1" thickBot="1" x14ac:dyDescent="0.3">
      <c r="A2" s="205"/>
      <c r="B2" s="206"/>
      <c r="C2" s="207"/>
      <c r="D2" s="208"/>
      <c r="E2" s="208"/>
      <c r="F2" s="208"/>
      <c r="G2" s="208"/>
      <c r="H2" s="208"/>
      <c r="I2" s="208"/>
      <c r="J2" s="208"/>
      <c r="K2" s="208"/>
      <c r="L2" s="208"/>
      <c r="M2" s="208"/>
      <c r="N2" s="208"/>
      <c r="O2" s="208"/>
      <c r="P2" s="208"/>
      <c r="Q2" s="208"/>
      <c r="R2" s="208"/>
      <c r="S2" s="208"/>
      <c r="T2" s="208"/>
      <c r="U2" s="208"/>
      <c r="V2" s="208"/>
      <c r="W2" s="208"/>
      <c r="X2" s="208"/>
      <c r="Y2" s="208"/>
      <c r="Z2" s="208"/>
      <c r="AA2" s="208"/>
      <c r="AB2" s="208"/>
      <c r="AC2" s="208"/>
      <c r="AD2" s="208"/>
      <c r="AE2" s="208"/>
      <c r="AF2" s="208"/>
      <c r="AG2" s="208"/>
      <c r="AH2" s="208"/>
      <c r="AI2" s="208"/>
      <c r="AJ2" s="209"/>
      <c r="AK2" s="199" t="s">
        <v>67</v>
      </c>
      <c r="AL2" s="200"/>
      <c r="AM2" s="201"/>
      <c r="AN2" s="210" t="s">
        <v>68</v>
      </c>
      <c r="AO2" s="203"/>
      <c r="AP2" s="203"/>
      <c r="AQ2" s="203"/>
    </row>
    <row r="3" spans="1:43" ht="27" customHeight="1" x14ac:dyDescent="0.25">
      <c r="A3" s="205"/>
      <c r="B3" s="206"/>
      <c r="C3" s="197" t="s">
        <v>69</v>
      </c>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6"/>
      <c r="AK3" s="199" t="s">
        <v>70</v>
      </c>
      <c r="AL3" s="200"/>
      <c r="AM3" s="201"/>
      <c r="AN3" s="211" t="s">
        <v>71</v>
      </c>
      <c r="AO3" s="203"/>
      <c r="AP3" s="203"/>
      <c r="AQ3" s="203"/>
    </row>
    <row r="4" spans="1:43" ht="27" customHeight="1" thickBot="1" x14ac:dyDescent="0.3">
      <c r="A4" s="207"/>
      <c r="B4" s="209"/>
      <c r="C4" s="207"/>
      <c r="D4" s="208"/>
      <c r="E4" s="208"/>
      <c r="F4" s="208"/>
      <c r="G4" s="208"/>
      <c r="H4" s="208"/>
      <c r="I4" s="208"/>
      <c r="J4" s="208"/>
      <c r="K4" s="208"/>
      <c r="L4" s="208"/>
      <c r="M4" s="208"/>
      <c r="N4" s="208"/>
      <c r="O4" s="208"/>
      <c r="P4" s="208"/>
      <c r="Q4" s="208"/>
      <c r="R4" s="208"/>
      <c r="S4" s="208"/>
      <c r="T4" s="208"/>
      <c r="U4" s="208"/>
      <c r="V4" s="208"/>
      <c r="W4" s="208"/>
      <c r="X4" s="208"/>
      <c r="Y4" s="208"/>
      <c r="Z4" s="208"/>
      <c r="AA4" s="208"/>
      <c r="AB4" s="208"/>
      <c r="AC4" s="208"/>
      <c r="AD4" s="208"/>
      <c r="AE4" s="208"/>
      <c r="AF4" s="208"/>
      <c r="AG4" s="208"/>
      <c r="AH4" s="208"/>
      <c r="AI4" s="208"/>
      <c r="AJ4" s="209"/>
      <c r="AK4" s="199" t="s">
        <v>72</v>
      </c>
      <c r="AL4" s="200"/>
      <c r="AM4" s="201"/>
      <c r="AN4" s="212">
        <v>45677</v>
      </c>
      <c r="AO4" s="203"/>
      <c r="AP4" s="203"/>
      <c r="AQ4" s="203"/>
    </row>
    <row r="5" spans="1:43" ht="27" customHeight="1" thickBot="1" x14ac:dyDescent="0.3">
      <c r="A5" s="213"/>
      <c r="B5" s="214"/>
      <c r="C5" s="214"/>
      <c r="D5" s="214"/>
      <c r="E5" s="214"/>
      <c r="F5" s="214"/>
      <c r="G5" s="214"/>
      <c r="H5" s="214"/>
      <c r="I5" s="214"/>
      <c r="J5" s="214"/>
      <c r="K5" s="214"/>
      <c r="L5" s="214"/>
      <c r="M5" s="214"/>
      <c r="N5" s="214"/>
      <c r="O5" s="214"/>
      <c r="P5" s="214"/>
      <c r="Q5" s="214"/>
      <c r="R5" s="214"/>
      <c r="S5" s="214"/>
      <c r="T5" s="214"/>
      <c r="U5" s="214"/>
      <c r="V5" s="214"/>
      <c r="W5" s="214"/>
      <c r="X5" s="214"/>
      <c r="Y5" s="214"/>
      <c r="Z5" s="214"/>
      <c r="AA5" s="214"/>
      <c r="AB5" s="214"/>
      <c r="AC5" s="214"/>
      <c r="AD5" s="214"/>
      <c r="AE5" s="214"/>
      <c r="AF5" s="214"/>
      <c r="AG5" s="214"/>
      <c r="AH5" s="214"/>
      <c r="AI5" s="214"/>
      <c r="AJ5" s="215"/>
      <c r="AK5" s="216"/>
      <c r="AL5" s="203"/>
      <c r="AM5" s="203"/>
      <c r="AN5" s="203"/>
      <c r="AO5" s="203"/>
      <c r="AP5" s="203"/>
      <c r="AQ5" s="203"/>
    </row>
    <row r="6" spans="1:43" ht="36" customHeight="1" thickBot="1" x14ac:dyDescent="0.3">
      <c r="A6" s="217" t="s">
        <v>73</v>
      </c>
      <c r="B6" s="218"/>
      <c r="C6" s="219">
        <v>45616</v>
      </c>
      <c r="D6" s="220"/>
      <c r="E6" s="214"/>
      <c r="F6" s="214"/>
      <c r="G6" s="214"/>
      <c r="H6" s="214"/>
      <c r="I6" s="214"/>
      <c r="J6" s="214"/>
      <c r="K6" s="214"/>
      <c r="L6" s="214"/>
      <c r="M6" s="214"/>
      <c r="N6" s="214"/>
      <c r="O6" s="214"/>
      <c r="P6" s="214"/>
      <c r="Q6" s="214"/>
      <c r="R6" s="214"/>
      <c r="S6" s="214"/>
      <c r="T6" s="214"/>
      <c r="U6" s="214"/>
      <c r="V6" s="214"/>
      <c r="W6" s="214"/>
      <c r="X6" s="214"/>
      <c r="Y6" s="214"/>
      <c r="Z6" s="214"/>
      <c r="AA6" s="214"/>
      <c r="AB6" s="214"/>
      <c r="AC6" s="214"/>
      <c r="AD6" s="214"/>
      <c r="AE6" s="214"/>
      <c r="AF6" s="214"/>
      <c r="AG6" s="214"/>
      <c r="AH6" s="214"/>
      <c r="AI6" s="214"/>
      <c r="AJ6" s="215"/>
      <c r="AK6" s="214"/>
      <c r="AL6" s="203"/>
      <c r="AM6" s="203"/>
      <c r="AN6" s="203"/>
      <c r="AO6" s="203"/>
      <c r="AP6" s="203"/>
      <c r="AQ6" s="203"/>
    </row>
    <row r="7" spans="1:43" ht="17.25" customHeight="1" thickBot="1" x14ac:dyDescent="0.3">
      <c r="A7" s="221"/>
      <c r="B7" s="214"/>
      <c r="C7" s="214"/>
      <c r="D7" s="214"/>
      <c r="E7" s="214"/>
      <c r="F7" s="214"/>
      <c r="G7" s="214"/>
      <c r="H7" s="214"/>
      <c r="I7" s="214"/>
      <c r="J7" s="214"/>
      <c r="K7" s="214"/>
      <c r="L7" s="214"/>
      <c r="M7" s="214"/>
      <c r="N7" s="214"/>
      <c r="O7" s="214"/>
      <c r="P7" s="214"/>
      <c r="Q7" s="214"/>
      <c r="R7" s="214"/>
      <c r="S7" s="214"/>
      <c r="T7" s="214"/>
      <c r="U7" s="214"/>
      <c r="V7" s="214"/>
      <c r="W7" s="214"/>
      <c r="X7" s="214"/>
      <c r="Y7" s="214"/>
      <c r="Z7" s="214"/>
      <c r="AA7" s="214"/>
      <c r="AB7" s="214"/>
      <c r="AC7" s="214"/>
      <c r="AD7" s="214"/>
      <c r="AE7" s="214"/>
      <c r="AF7" s="214"/>
      <c r="AG7" s="214"/>
      <c r="AH7" s="214"/>
      <c r="AI7" s="214"/>
      <c r="AJ7" s="215"/>
      <c r="AK7" s="214"/>
      <c r="AL7" s="203"/>
      <c r="AM7" s="203"/>
      <c r="AN7" s="203"/>
      <c r="AO7" s="203"/>
      <c r="AP7" s="203"/>
      <c r="AQ7" s="203"/>
    </row>
    <row r="8" spans="1:43" ht="59.25" customHeight="1" thickBot="1" x14ac:dyDescent="0.3">
      <c r="A8" s="222" t="s">
        <v>74</v>
      </c>
      <c r="B8" s="218"/>
      <c r="C8" s="223" t="s">
        <v>150</v>
      </c>
      <c r="D8" s="218"/>
      <c r="E8" s="218"/>
      <c r="F8" s="218"/>
      <c r="G8" s="218"/>
      <c r="H8" s="224"/>
      <c r="I8" s="214"/>
      <c r="J8" s="214"/>
      <c r="K8" s="214"/>
      <c r="L8" s="214"/>
      <c r="T8" s="214"/>
      <c r="U8" s="214"/>
      <c r="V8" s="214"/>
      <c r="W8" s="214"/>
      <c r="X8" s="214"/>
      <c r="Y8" s="214"/>
      <c r="Z8" s="214"/>
      <c r="AA8" s="214"/>
      <c r="AB8" s="214"/>
      <c r="AC8" s="214"/>
      <c r="AD8" s="214"/>
      <c r="AE8" s="214"/>
      <c r="AF8" s="214"/>
      <c r="AG8" s="214"/>
      <c r="AH8" s="214"/>
      <c r="AI8" s="214"/>
      <c r="AJ8" s="215"/>
      <c r="AK8" s="214"/>
      <c r="AL8" s="203"/>
      <c r="AM8" s="203"/>
      <c r="AN8" s="203"/>
      <c r="AO8" s="203"/>
      <c r="AP8" s="203"/>
      <c r="AQ8" s="203"/>
    </row>
    <row r="9" spans="1:43" ht="13.5" customHeight="1" thickBot="1" x14ac:dyDescent="0.3">
      <c r="A9" s="225"/>
      <c r="B9" s="226"/>
      <c r="C9" s="226"/>
      <c r="D9" s="226"/>
      <c r="E9" s="226"/>
      <c r="F9" s="226"/>
      <c r="G9" s="226"/>
      <c r="H9" s="226"/>
      <c r="I9" s="226"/>
      <c r="J9" s="226"/>
      <c r="K9" s="226"/>
      <c r="L9" s="226"/>
      <c r="M9" s="226"/>
      <c r="N9" s="226"/>
      <c r="O9" s="226"/>
      <c r="P9" s="226"/>
      <c r="Q9" s="226"/>
      <c r="R9" s="226"/>
      <c r="S9" s="226"/>
      <c r="T9" s="214"/>
      <c r="U9" s="214"/>
      <c r="V9" s="214"/>
      <c r="W9" s="214"/>
      <c r="X9" s="214"/>
      <c r="Y9" s="214"/>
      <c r="Z9" s="214"/>
      <c r="AA9" s="214"/>
      <c r="AB9" s="214"/>
      <c r="AC9" s="214"/>
      <c r="AD9" s="214"/>
      <c r="AE9" s="214"/>
      <c r="AF9" s="214"/>
      <c r="AG9" s="214"/>
      <c r="AH9" s="214"/>
      <c r="AI9" s="214"/>
      <c r="AJ9" s="215"/>
      <c r="AK9" s="214"/>
      <c r="AL9" s="203"/>
      <c r="AM9" s="203"/>
      <c r="AN9" s="203"/>
      <c r="AO9" s="203"/>
      <c r="AP9" s="203"/>
      <c r="AQ9" s="203"/>
    </row>
    <row r="10" spans="1:43" ht="59.25" customHeight="1" thickBot="1" x14ac:dyDescent="0.3">
      <c r="A10" s="222" t="s">
        <v>76</v>
      </c>
      <c r="B10" s="218"/>
      <c r="C10" s="227" t="s">
        <v>151</v>
      </c>
      <c r="D10" s="218"/>
      <c r="E10" s="218"/>
      <c r="F10" s="218"/>
      <c r="G10" s="218"/>
      <c r="H10" s="218"/>
      <c r="I10" s="224"/>
      <c r="J10" s="228"/>
      <c r="K10" s="228"/>
      <c r="L10" s="228"/>
      <c r="M10" s="228"/>
      <c r="N10" s="228"/>
      <c r="O10" s="214"/>
      <c r="P10" s="214"/>
      <c r="Q10" s="214"/>
      <c r="R10" s="214"/>
      <c r="S10" s="214"/>
      <c r="T10" s="214"/>
      <c r="U10" s="214"/>
      <c r="V10" s="214"/>
      <c r="W10" s="214"/>
      <c r="X10" s="214"/>
      <c r="Y10" s="214"/>
      <c r="Z10" s="214"/>
      <c r="AA10" s="214"/>
      <c r="AB10" s="214"/>
      <c r="AC10" s="214"/>
      <c r="AD10" s="214"/>
      <c r="AE10" s="214"/>
      <c r="AF10" s="214"/>
      <c r="AG10" s="214"/>
      <c r="AH10" s="214"/>
      <c r="AI10" s="214"/>
      <c r="AJ10" s="215"/>
      <c r="AK10" s="214"/>
      <c r="AL10" s="203"/>
      <c r="AM10" s="203"/>
      <c r="AN10" s="203"/>
      <c r="AO10" s="203"/>
      <c r="AP10" s="203"/>
      <c r="AQ10" s="203"/>
    </row>
    <row r="11" spans="1:43" ht="59.25" customHeight="1" thickBot="1" x14ac:dyDescent="0.3">
      <c r="A11" s="222" t="s">
        <v>78</v>
      </c>
      <c r="B11" s="218"/>
      <c r="C11" s="227" t="s">
        <v>152</v>
      </c>
      <c r="D11" s="218"/>
      <c r="E11" s="218"/>
      <c r="F11" s="218"/>
      <c r="G11" s="218"/>
      <c r="H11" s="218"/>
      <c r="I11" s="224"/>
      <c r="J11" s="228"/>
      <c r="K11" s="228"/>
      <c r="L11" s="228"/>
      <c r="M11" s="228"/>
      <c r="N11" s="228"/>
      <c r="O11" s="214"/>
      <c r="P11" s="214"/>
      <c r="Q11" s="214"/>
      <c r="R11" s="214"/>
      <c r="S11" s="214"/>
      <c r="T11" s="214"/>
      <c r="U11" s="214"/>
      <c r="V11" s="214"/>
      <c r="W11" s="214"/>
      <c r="X11" s="214"/>
      <c r="Y11" s="214"/>
      <c r="Z11" s="214"/>
      <c r="AA11" s="214"/>
      <c r="AB11" s="214"/>
      <c r="AC11" s="214"/>
      <c r="AD11" s="214"/>
      <c r="AE11" s="214"/>
      <c r="AF11" s="214"/>
      <c r="AG11" s="214"/>
      <c r="AH11" s="214"/>
      <c r="AI11" s="214"/>
      <c r="AJ11" s="215"/>
      <c r="AK11" s="214"/>
      <c r="AL11" s="203"/>
      <c r="AM11" s="203"/>
      <c r="AN11" s="203"/>
      <c r="AO11" s="203"/>
      <c r="AP11" s="203"/>
      <c r="AQ11" s="203"/>
    </row>
    <row r="12" spans="1:43" ht="15.75" customHeight="1" x14ac:dyDescent="0.25">
      <c r="A12" s="214"/>
      <c r="B12" s="214"/>
      <c r="C12" s="214"/>
      <c r="D12" s="214"/>
      <c r="E12" s="214"/>
      <c r="F12" s="214"/>
      <c r="G12" s="214"/>
      <c r="H12" s="214"/>
      <c r="I12" s="214"/>
      <c r="J12" s="214"/>
      <c r="K12" s="214"/>
      <c r="L12" s="214"/>
      <c r="M12" s="214"/>
      <c r="N12" s="214"/>
      <c r="O12" s="214"/>
      <c r="P12" s="214"/>
      <c r="Q12" s="214"/>
      <c r="R12" s="214"/>
      <c r="S12" s="214"/>
      <c r="T12" s="214"/>
      <c r="U12" s="214"/>
      <c r="V12" s="214"/>
      <c r="W12" s="214"/>
      <c r="X12" s="214"/>
      <c r="Y12" s="214"/>
      <c r="Z12" s="214"/>
      <c r="AA12" s="214"/>
      <c r="AB12" s="214"/>
      <c r="AC12" s="214"/>
      <c r="AD12" s="214"/>
      <c r="AE12" s="214"/>
      <c r="AF12" s="214"/>
      <c r="AG12" s="214"/>
      <c r="AH12" s="214"/>
      <c r="AI12" s="214"/>
      <c r="AJ12" s="215"/>
      <c r="AK12" s="214"/>
      <c r="AL12" s="203"/>
      <c r="AM12" s="203"/>
      <c r="AN12" s="203"/>
      <c r="AO12" s="203"/>
      <c r="AP12" s="203"/>
      <c r="AQ12" s="203"/>
    </row>
    <row r="13" spans="1:43" ht="15.75" customHeight="1" thickBot="1" x14ac:dyDescent="0.3">
      <c r="A13" s="229"/>
      <c r="B13" s="214"/>
      <c r="C13" s="214"/>
      <c r="D13" s="214"/>
      <c r="E13" s="214"/>
      <c r="F13" s="214"/>
      <c r="G13" s="214"/>
      <c r="H13" s="214"/>
      <c r="I13" s="214"/>
      <c r="J13" s="214"/>
      <c r="K13" s="214"/>
      <c r="L13" s="214"/>
      <c r="M13" s="214"/>
      <c r="N13" s="214"/>
      <c r="O13" s="214"/>
      <c r="P13" s="214"/>
      <c r="Q13" s="214"/>
      <c r="R13" s="214"/>
      <c r="S13" s="214"/>
      <c r="T13" s="214"/>
      <c r="U13" s="214"/>
      <c r="V13" s="214"/>
      <c r="W13" s="214"/>
      <c r="X13" s="214"/>
      <c r="Y13" s="214"/>
      <c r="Z13" s="214"/>
      <c r="AA13" s="214"/>
      <c r="AB13" s="214"/>
      <c r="AC13" s="214"/>
      <c r="AD13" s="214"/>
      <c r="AE13" s="214"/>
      <c r="AF13" s="214"/>
      <c r="AG13" s="230"/>
      <c r="AH13" s="230"/>
      <c r="AI13" s="230"/>
      <c r="AJ13" s="231"/>
      <c r="AK13" s="232"/>
      <c r="AL13" s="203"/>
      <c r="AM13" s="203"/>
      <c r="AN13" s="203"/>
      <c r="AO13" s="203"/>
      <c r="AP13" s="203"/>
      <c r="AQ13" s="203"/>
    </row>
    <row r="14" spans="1:43" x14ac:dyDescent="0.25">
      <c r="A14" s="233" t="s">
        <v>80</v>
      </c>
      <c r="B14" s="234"/>
      <c r="C14" s="234"/>
      <c r="D14" s="235"/>
      <c r="E14" s="233" t="s">
        <v>81</v>
      </c>
      <c r="F14" s="234"/>
      <c r="G14" s="234"/>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5"/>
      <c r="AF14" s="236"/>
      <c r="AG14" s="237" t="s">
        <v>82</v>
      </c>
      <c r="AH14" s="238"/>
      <c r="AI14" s="238"/>
      <c r="AJ14" s="238"/>
      <c r="AK14" s="239"/>
      <c r="AL14" s="203"/>
      <c r="AM14" s="237" t="s">
        <v>83</v>
      </c>
      <c r="AN14" s="239"/>
      <c r="AO14" s="203"/>
      <c r="AP14" s="203"/>
      <c r="AQ14" s="203"/>
    </row>
    <row r="15" spans="1:43" x14ac:dyDescent="0.25">
      <c r="A15" s="240" t="s">
        <v>84</v>
      </c>
      <c r="B15" s="241" t="s">
        <v>85</v>
      </c>
      <c r="C15" s="241" t="s">
        <v>86</v>
      </c>
      <c r="D15" s="242" t="s">
        <v>87</v>
      </c>
      <c r="E15" s="243" t="s">
        <v>88</v>
      </c>
      <c r="F15" s="244"/>
      <c r="G15" s="244"/>
      <c r="H15" s="245"/>
      <c r="I15" s="246" t="s">
        <v>89</v>
      </c>
      <c r="J15" s="244"/>
      <c r="K15" s="244"/>
      <c r="L15" s="244"/>
      <c r="M15" s="244"/>
      <c r="N15" s="244"/>
      <c r="O15" s="244"/>
      <c r="P15" s="244"/>
      <c r="Q15" s="244"/>
      <c r="R15" s="244"/>
      <c r="S15" s="244"/>
      <c r="T15" s="244"/>
      <c r="U15" s="244"/>
      <c r="V15" s="244"/>
      <c r="W15" s="244"/>
      <c r="X15" s="247"/>
      <c r="Y15" s="247"/>
      <c r="Z15" s="246" t="s">
        <v>90</v>
      </c>
      <c r="AA15" s="244"/>
      <c r="AB15" s="244"/>
      <c r="AC15" s="244"/>
      <c r="AD15" s="244"/>
      <c r="AE15" s="248"/>
      <c r="AF15" s="236"/>
      <c r="AG15" s="249"/>
      <c r="AH15" s="250"/>
      <c r="AI15" s="250"/>
      <c r="AJ15" s="250"/>
      <c r="AK15" s="251"/>
      <c r="AL15" s="203"/>
      <c r="AM15" s="249"/>
      <c r="AN15" s="251"/>
      <c r="AO15" s="252"/>
      <c r="AP15" s="252"/>
      <c r="AQ15" s="252"/>
    </row>
    <row r="16" spans="1:43" ht="32.25" customHeight="1" thickBot="1" x14ac:dyDescent="0.3">
      <c r="A16" s="253"/>
      <c r="B16" s="254"/>
      <c r="C16" s="254"/>
      <c r="D16" s="255"/>
      <c r="E16" s="256" t="s">
        <v>91</v>
      </c>
      <c r="F16" s="257"/>
      <c r="G16" s="257"/>
      <c r="H16" s="258"/>
      <c r="I16" s="241" t="s">
        <v>92</v>
      </c>
      <c r="J16" s="241" t="s">
        <v>93</v>
      </c>
      <c r="K16" s="241" t="s">
        <v>94</v>
      </c>
      <c r="L16" s="241" t="s">
        <v>95</v>
      </c>
      <c r="M16" s="241" t="s">
        <v>96</v>
      </c>
      <c r="N16" s="241" t="s">
        <v>97</v>
      </c>
      <c r="O16" s="259" t="s">
        <v>98</v>
      </c>
      <c r="P16" s="259" t="s">
        <v>99</v>
      </c>
      <c r="Q16" s="259" t="s">
        <v>100</v>
      </c>
      <c r="R16" s="241" t="s">
        <v>101</v>
      </c>
      <c r="S16" s="260" t="s">
        <v>102</v>
      </c>
      <c r="T16" s="241" t="s">
        <v>103</v>
      </c>
      <c r="U16" s="241" t="s">
        <v>104</v>
      </c>
      <c r="V16" s="241" t="s">
        <v>105</v>
      </c>
      <c r="W16" s="241" t="s">
        <v>106</v>
      </c>
      <c r="X16" s="241" t="s">
        <v>107</v>
      </c>
      <c r="Y16" s="261"/>
      <c r="Z16" s="260" t="s">
        <v>108</v>
      </c>
      <c r="AA16" s="241" t="s">
        <v>109</v>
      </c>
      <c r="AB16" s="262" t="s">
        <v>110</v>
      </c>
      <c r="AC16" s="262" t="s">
        <v>55</v>
      </c>
      <c r="AD16" s="263" t="s">
        <v>111</v>
      </c>
      <c r="AE16" s="248"/>
      <c r="AF16" s="264"/>
      <c r="AG16" s="265"/>
      <c r="AH16" s="266"/>
      <c r="AI16" s="266"/>
      <c r="AJ16" s="266"/>
      <c r="AK16" s="267"/>
      <c r="AL16" s="252"/>
      <c r="AM16" s="265"/>
      <c r="AN16" s="267"/>
      <c r="AO16" s="252"/>
      <c r="AP16" s="203"/>
      <c r="AQ16" s="252"/>
    </row>
    <row r="17" spans="1:43" ht="102" customHeight="1" thickBot="1" x14ac:dyDescent="0.3">
      <c r="A17" s="253"/>
      <c r="B17" s="254"/>
      <c r="C17" s="254"/>
      <c r="D17" s="255"/>
      <c r="E17" s="268" t="s">
        <v>0</v>
      </c>
      <c r="F17" s="261" t="s">
        <v>1</v>
      </c>
      <c r="G17" s="269"/>
      <c r="H17" s="270" t="s">
        <v>112</v>
      </c>
      <c r="I17" s="271"/>
      <c r="J17" s="271"/>
      <c r="K17" s="271"/>
      <c r="L17" s="271"/>
      <c r="M17" s="271"/>
      <c r="N17" s="271"/>
      <c r="O17" s="271"/>
      <c r="P17" s="271"/>
      <c r="Q17" s="271"/>
      <c r="R17" s="271"/>
      <c r="S17" s="271"/>
      <c r="T17" s="271"/>
      <c r="U17" s="271"/>
      <c r="V17" s="271"/>
      <c r="W17" s="271"/>
      <c r="X17" s="271"/>
      <c r="Y17" s="272"/>
      <c r="Z17" s="271"/>
      <c r="AA17" s="271"/>
      <c r="AB17" s="271"/>
      <c r="AC17" s="273"/>
      <c r="AD17" s="274" t="s">
        <v>113</v>
      </c>
      <c r="AE17" s="275" t="s">
        <v>114</v>
      </c>
      <c r="AF17" s="264"/>
      <c r="AG17" s="268" t="s">
        <v>115</v>
      </c>
      <c r="AH17" s="272" t="s">
        <v>116</v>
      </c>
      <c r="AI17" s="272" t="s">
        <v>117</v>
      </c>
      <c r="AJ17" s="272" t="s">
        <v>118</v>
      </c>
      <c r="AK17" s="276" t="s">
        <v>119</v>
      </c>
      <c r="AL17" s="252"/>
      <c r="AM17" s="268" t="s">
        <v>120</v>
      </c>
      <c r="AN17" s="276" t="s">
        <v>121</v>
      </c>
      <c r="AO17" s="252"/>
      <c r="AP17" s="203"/>
      <c r="AQ17" s="252"/>
    </row>
    <row r="18" spans="1:43" ht="40.5" customHeight="1" x14ac:dyDescent="0.25">
      <c r="A18" s="277">
        <v>1</v>
      </c>
      <c r="B18" s="278" t="s">
        <v>153</v>
      </c>
      <c r="C18" s="278" t="s">
        <v>154</v>
      </c>
      <c r="D18" s="279" t="s">
        <v>155</v>
      </c>
      <c r="E18" s="280" t="s">
        <v>6</v>
      </c>
      <c r="F18" s="281" t="s">
        <v>7</v>
      </c>
      <c r="G18" s="282" t="str">
        <f>+CONCATENATE(E18," - ",F18)</f>
        <v>MUY BAJA - MODERADO</v>
      </c>
      <c r="H18" s="283" t="str">
        <f>+VLOOKUP(G18,[1]Datos!D3:E17,2,FALSE)</f>
        <v>MODERADO</v>
      </c>
      <c r="I18" s="284" t="s">
        <v>156</v>
      </c>
      <c r="J18" s="284" t="s">
        <v>157</v>
      </c>
      <c r="K18" s="285" t="s">
        <v>158</v>
      </c>
      <c r="L18" s="285" t="s">
        <v>159</v>
      </c>
      <c r="M18" s="285" t="s">
        <v>160</v>
      </c>
      <c r="N18" s="284" t="s">
        <v>161</v>
      </c>
      <c r="O18" s="286" t="s">
        <v>3</v>
      </c>
      <c r="P18" s="287" t="s">
        <v>4</v>
      </c>
      <c r="Q18" s="288">
        <f>IF(P18="ASIGNADO",15,IF(P18="NO ASIGNADO",0,"0"))</f>
        <v>15</v>
      </c>
      <c r="R18" s="289">
        <f>SUM(Q18:Q24)</f>
        <v>100</v>
      </c>
      <c r="S18" s="290" t="s">
        <v>131</v>
      </c>
      <c r="T18" s="291">
        <f>IF(T21="DÉBIL",0,IF(T21="MODERADO",50,IF(T21="FUERTE",100,"")))</f>
        <v>100</v>
      </c>
      <c r="U18" s="292" t="str">
        <f>IF(AND(R21="FUERTE",S18="FUERTE (SIEMPRE SE EJECUTA)"),"NO","SÍ")</f>
        <v>NO</v>
      </c>
      <c r="V18" s="293" t="str">
        <f t="array" ref="V18">_xlfn.IFS(AVERAGE(T18,T25,T32,T39,T46,T53)=100,"FUERTE",AVERAGE(T18,T25,T32,T39,T46,T53)&lt;50,"DÉBIL",AVERAGE(T18,T25,T32,T39,T46,T53)&gt;=50,"MODERADO")</f>
        <v>FUERTE</v>
      </c>
      <c r="W18" s="294" t="s">
        <v>62</v>
      </c>
      <c r="X18" s="293" t="str">
        <f>IF(AND(E18="MUY BAJA",W21=2),"MUY BAJA",IF(AND(E18="BAJA",W21=2),"MUY BAJA",IF(AND(E18="MEDIA",W21=2),"MUY BAJA",IF(AND(E18="ALTA",W21=2),"BAJA",IF(AND(E18="MUY ALTA",W21=2),"MEDIA",IF(AND(E18="MUY BAJA",W21=1),"MUY BAJA",IF(AND(E18="BAJA",W21=1),"MUY BAJA",IF(AND(E18="MEDIA",W21=1),"BAJA",IF(AND(E18="ALTA",W21=1),"MEDIA",IF(AND(E18="MUY ALTA",W21=1),"ALTA",E18))))))))))</f>
        <v>MUY BAJA</v>
      </c>
      <c r="Y18" s="282" t="str">
        <f>+CONCATENATE(X18," - ",F18)</f>
        <v>MUY BAJA - MODERADO</v>
      </c>
      <c r="Z18" s="283" t="str">
        <f>+VLOOKUP(Y18,[1]Datos!$D$3:$E$17,2,FALSE)</f>
        <v>MODERADO</v>
      </c>
      <c r="AA18" s="281" t="s">
        <v>45</v>
      </c>
      <c r="AB18" s="279" t="s">
        <v>162</v>
      </c>
      <c r="AC18" s="295" t="s">
        <v>58</v>
      </c>
      <c r="AD18" s="296" t="s">
        <v>163</v>
      </c>
      <c r="AE18" s="297" t="s">
        <v>164</v>
      </c>
      <c r="AF18" s="298"/>
      <c r="AG18" s="299">
        <v>45783</v>
      </c>
      <c r="AH18" s="300" t="s">
        <v>165</v>
      </c>
      <c r="AI18" s="300" t="s">
        <v>166</v>
      </c>
      <c r="AJ18" s="300" t="s">
        <v>167</v>
      </c>
      <c r="AK18" s="301" t="s">
        <v>168</v>
      </c>
      <c r="AL18" s="203"/>
      <c r="AM18" s="302" t="s">
        <v>169</v>
      </c>
      <c r="AN18" s="303" t="s">
        <v>170</v>
      </c>
      <c r="AO18" s="203"/>
      <c r="AP18" s="203"/>
      <c r="AQ18" s="203"/>
    </row>
    <row r="19" spans="1:43" ht="44.25" customHeight="1" x14ac:dyDescent="0.25">
      <c r="A19" s="304"/>
      <c r="B19" s="305"/>
      <c r="C19" s="305"/>
      <c r="D19" s="306"/>
      <c r="E19" s="304"/>
      <c r="F19" s="305"/>
      <c r="G19" s="305"/>
      <c r="H19" s="305"/>
      <c r="I19" s="307"/>
      <c r="J19" s="307"/>
      <c r="K19" s="308"/>
      <c r="L19" s="308"/>
      <c r="M19" s="308"/>
      <c r="N19" s="307"/>
      <c r="O19" s="309" t="s">
        <v>9</v>
      </c>
      <c r="P19" s="310" t="s">
        <v>10</v>
      </c>
      <c r="Q19" s="311">
        <f>IF(P19="ADECUADO",15,IF(P19="INADECUADO",0,"0"))</f>
        <v>15</v>
      </c>
      <c r="R19" s="312"/>
      <c r="S19" s="305"/>
      <c r="T19" s="305"/>
      <c r="U19" s="305"/>
      <c r="V19" s="313"/>
      <c r="W19" s="314"/>
      <c r="X19" s="313"/>
      <c r="Y19" s="315"/>
      <c r="Z19" s="316"/>
      <c r="AA19" s="317"/>
      <c r="AB19" s="318"/>
      <c r="AC19" s="319"/>
      <c r="AD19" s="320"/>
      <c r="AE19" s="321"/>
      <c r="AF19" s="298"/>
      <c r="AG19" s="304"/>
      <c r="AH19" s="305"/>
      <c r="AI19" s="305"/>
      <c r="AJ19" s="305"/>
      <c r="AK19" s="306"/>
      <c r="AL19" s="203"/>
      <c r="AM19" s="304"/>
      <c r="AN19" s="306"/>
      <c r="AO19" s="203"/>
      <c r="AP19" s="203"/>
      <c r="AQ19" s="203"/>
    </row>
    <row r="20" spans="1:43" ht="60" customHeight="1" x14ac:dyDescent="0.25">
      <c r="A20" s="304"/>
      <c r="B20" s="305"/>
      <c r="C20" s="305"/>
      <c r="D20" s="306"/>
      <c r="E20" s="304"/>
      <c r="F20" s="305"/>
      <c r="G20" s="305"/>
      <c r="H20" s="305"/>
      <c r="I20" s="307"/>
      <c r="J20" s="307"/>
      <c r="K20" s="308"/>
      <c r="L20" s="308"/>
      <c r="M20" s="308"/>
      <c r="N20" s="307"/>
      <c r="O20" s="322" t="s">
        <v>16</v>
      </c>
      <c r="P20" s="310" t="s">
        <v>17</v>
      </c>
      <c r="Q20" s="311">
        <f>IF(P20="OPORTUNA",15,IF(P20="INOPORTUNA",0,"0"))</f>
        <v>15</v>
      </c>
      <c r="R20" s="312"/>
      <c r="S20" s="305"/>
      <c r="T20" s="314"/>
      <c r="U20" s="305"/>
      <c r="V20" s="313"/>
      <c r="W20" s="323" t="s">
        <v>140</v>
      </c>
      <c r="X20" s="313"/>
      <c r="Y20" s="315"/>
      <c r="Z20" s="316"/>
      <c r="AA20" s="317"/>
      <c r="AB20" s="318"/>
      <c r="AC20" s="319"/>
      <c r="AD20" s="320"/>
      <c r="AE20" s="321"/>
      <c r="AF20" s="298"/>
      <c r="AG20" s="304"/>
      <c r="AH20" s="305"/>
      <c r="AI20" s="305"/>
      <c r="AJ20" s="305"/>
      <c r="AK20" s="306"/>
      <c r="AL20" s="203"/>
      <c r="AM20" s="304"/>
      <c r="AN20" s="306"/>
      <c r="AO20" s="203"/>
      <c r="AP20" s="203"/>
      <c r="AQ20" s="203"/>
    </row>
    <row r="21" spans="1:43" ht="72" customHeight="1" x14ac:dyDescent="0.25">
      <c r="A21" s="304"/>
      <c r="B21" s="305"/>
      <c r="C21" s="305"/>
      <c r="D21" s="306"/>
      <c r="E21" s="304"/>
      <c r="F21" s="305"/>
      <c r="G21" s="305"/>
      <c r="H21" s="305"/>
      <c r="I21" s="307"/>
      <c r="J21" s="307"/>
      <c r="K21" s="308"/>
      <c r="L21" s="308"/>
      <c r="M21" s="308"/>
      <c r="N21" s="307"/>
      <c r="O21" s="309" t="s">
        <v>23</v>
      </c>
      <c r="P21" s="310" t="s">
        <v>24</v>
      </c>
      <c r="Q21" s="311">
        <f>IF(P21="PREVENIR",15,IF(P21="DETECTAR",10,IF(P21="NO ES UN CONTROL",0,"0")))</f>
        <v>15</v>
      </c>
      <c r="R21" s="324" t="str">
        <f>IF(R18&lt;86,"DÉBIL",IF(R18&lt;96,"MODERADO",IF(R18&lt;101,"FUERTE","")))</f>
        <v>FUERTE</v>
      </c>
      <c r="S21" s="305"/>
      <c r="T21" s="325" t="str">
        <f>IF(AND(R21="FUERTE",S18="FUERTE (SIEMPRE SE EJECUTA)"),"FUERTE",IF(OR(R21="DÉBIL",S18="DÉBIL (NO SE EJECUTA)"),"DÉBIL",IF(OR(R21="MODERADO",S18="MODERADO (ALGUNAS VECES)"),"MODERADO")))</f>
        <v>FUERTE</v>
      </c>
      <c r="U21" s="305"/>
      <c r="V21" s="313"/>
      <c r="W21" s="326">
        <f>IF(AND($V$18="FUERTE",$W$18="DIRECTAMENTE"),2,IF(AND($V$18="FUERTE",$W$18="DIRECTAMENTE"),2,IF(AND($V$18="FUERTE",$W$18="DIRECTAMENTE"),2,IF(AND($V$18="FUERTE",$W$18="NO DISMINUYE"),0,IF(AND($V$18="MODERADO",$W$18="DIRECTAMENTE"),1,IF(AND($V$18="MODERADO",$W$18="DIRECTAMENTE"),1,IF(AND($V$18="MODERADO",$W$18="DIRECTAMENTE"),1,IF(AND($V$18="MODERADO",$W$18="NO DISMINUYE"),0,"N/A"))))))))</f>
        <v>2</v>
      </c>
      <c r="X21" s="313"/>
      <c r="Y21" s="315"/>
      <c r="Z21" s="316"/>
      <c r="AA21" s="317"/>
      <c r="AB21" s="318"/>
      <c r="AC21" s="319"/>
      <c r="AD21" s="320"/>
      <c r="AE21" s="327" t="s">
        <v>141</v>
      </c>
      <c r="AF21" s="328"/>
      <c r="AG21" s="304"/>
      <c r="AH21" s="305"/>
      <c r="AI21" s="305"/>
      <c r="AJ21" s="305"/>
      <c r="AK21" s="306"/>
      <c r="AL21" s="203"/>
      <c r="AM21" s="304"/>
      <c r="AN21" s="306"/>
      <c r="AO21" s="203"/>
      <c r="AP21" s="203"/>
      <c r="AQ21" s="203"/>
    </row>
    <row r="22" spans="1:43" ht="61.5" customHeight="1" x14ac:dyDescent="0.25">
      <c r="A22" s="304"/>
      <c r="B22" s="305"/>
      <c r="C22" s="305"/>
      <c r="D22" s="306"/>
      <c r="E22" s="304"/>
      <c r="F22" s="305"/>
      <c r="G22" s="305"/>
      <c r="H22" s="305"/>
      <c r="I22" s="307"/>
      <c r="J22" s="307"/>
      <c r="K22" s="308"/>
      <c r="L22" s="308"/>
      <c r="M22" s="308"/>
      <c r="N22" s="307"/>
      <c r="O22" s="309" t="s">
        <v>29</v>
      </c>
      <c r="P22" s="310" t="s">
        <v>30</v>
      </c>
      <c r="Q22" s="311">
        <f>IF(P22="CONFIABLE",15,IF(P22="NO CONFIABLE",0,"0"))</f>
        <v>15</v>
      </c>
      <c r="R22" s="312"/>
      <c r="S22" s="305"/>
      <c r="T22" s="305"/>
      <c r="U22" s="305"/>
      <c r="V22" s="313"/>
      <c r="W22" s="329"/>
      <c r="X22" s="313"/>
      <c r="Y22" s="315"/>
      <c r="Z22" s="316"/>
      <c r="AA22" s="317"/>
      <c r="AB22" s="318"/>
      <c r="AC22" s="319"/>
      <c r="AD22" s="320"/>
      <c r="AE22" s="330"/>
      <c r="AF22" s="328"/>
      <c r="AG22" s="304"/>
      <c r="AH22" s="305"/>
      <c r="AI22" s="305"/>
      <c r="AJ22" s="305"/>
      <c r="AK22" s="306"/>
      <c r="AL22" s="203"/>
      <c r="AM22" s="304"/>
      <c r="AN22" s="306"/>
      <c r="AO22" s="203"/>
      <c r="AP22" s="203"/>
      <c r="AQ22" s="203"/>
    </row>
    <row r="23" spans="1:43" ht="57" customHeight="1" x14ac:dyDescent="0.25">
      <c r="A23" s="304"/>
      <c r="B23" s="305"/>
      <c r="C23" s="305"/>
      <c r="D23" s="306"/>
      <c r="E23" s="304"/>
      <c r="F23" s="305"/>
      <c r="G23" s="305"/>
      <c r="H23" s="305"/>
      <c r="I23" s="307"/>
      <c r="J23" s="307"/>
      <c r="K23" s="308"/>
      <c r="L23" s="308"/>
      <c r="M23" s="308"/>
      <c r="N23" s="307"/>
      <c r="O23" s="309" t="s">
        <v>34</v>
      </c>
      <c r="P23" s="310" t="s">
        <v>35</v>
      </c>
      <c r="Q23" s="311">
        <f>IF(P23="SE INVESTIGAN Y SE RESUELVEN OPORTUNAMENTE",15,IF(P23="NO SE INVESTIGAN Y SE RESUELVEN OPORTUNAMENTE",0,"0"))</f>
        <v>15</v>
      </c>
      <c r="R23" s="312"/>
      <c r="S23" s="305"/>
      <c r="T23" s="305"/>
      <c r="U23" s="305"/>
      <c r="V23" s="313"/>
      <c r="W23" s="329"/>
      <c r="X23" s="313"/>
      <c r="Y23" s="315"/>
      <c r="Z23" s="316"/>
      <c r="AA23" s="317"/>
      <c r="AB23" s="318"/>
      <c r="AC23" s="319"/>
      <c r="AD23" s="320"/>
      <c r="AE23" s="297" t="s">
        <v>171</v>
      </c>
      <c r="AF23" s="298"/>
      <c r="AG23" s="304"/>
      <c r="AH23" s="305"/>
      <c r="AI23" s="305"/>
      <c r="AJ23" s="305"/>
      <c r="AK23" s="306"/>
      <c r="AL23" s="203"/>
      <c r="AM23" s="304"/>
      <c r="AN23" s="306"/>
      <c r="AO23" s="203"/>
      <c r="AP23" s="203"/>
      <c r="AQ23" s="203"/>
    </row>
    <row r="24" spans="1:43" ht="54.75" customHeight="1" thickBot="1" x14ac:dyDescent="0.3">
      <c r="A24" s="304"/>
      <c r="B24" s="305"/>
      <c r="C24" s="305"/>
      <c r="D24" s="306"/>
      <c r="E24" s="304"/>
      <c r="F24" s="305"/>
      <c r="G24" s="305"/>
      <c r="H24" s="305"/>
      <c r="I24" s="331"/>
      <c r="J24" s="331"/>
      <c r="K24" s="308"/>
      <c r="L24" s="308"/>
      <c r="M24" s="308"/>
      <c r="N24" s="331"/>
      <c r="O24" s="332" t="s">
        <v>38</v>
      </c>
      <c r="P24" s="333" t="s">
        <v>39</v>
      </c>
      <c r="Q24" s="334">
        <f>IF(P24="COMPLETA",10,IF(P24="INCOMPLETA",5,IF(P24="NO EXISTE",0,"0")))</f>
        <v>10</v>
      </c>
      <c r="R24" s="335"/>
      <c r="S24" s="336"/>
      <c r="T24" s="336"/>
      <c r="U24" s="336"/>
      <c r="V24" s="313"/>
      <c r="W24" s="329"/>
      <c r="X24" s="313"/>
      <c r="Y24" s="315"/>
      <c r="Z24" s="316"/>
      <c r="AA24" s="317"/>
      <c r="AB24" s="318"/>
      <c r="AC24" s="319"/>
      <c r="AD24" s="337"/>
      <c r="AE24" s="338"/>
      <c r="AF24" s="298"/>
      <c r="AG24" s="339"/>
      <c r="AH24" s="336"/>
      <c r="AI24" s="336"/>
      <c r="AJ24" s="336"/>
      <c r="AK24" s="340"/>
      <c r="AL24" s="203"/>
      <c r="AM24" s="339"/>
      <c r="AN24" s="330"/>
      <c r="AO24" s="203"/>
      <c r="AP24" s="203"/>
      <c r="AQ24" s="203"/>
    </row>
    <row r="25" spans="1:43" ht="38.25" customHeight="1" x14ac:dyDescent="0.25">
      <c r="A25" s="304"/>
      <c r="B25" s="305"/>
      <c r="C25" s="305"/>
      <c r="D25" s="306"/>
      <c r="E25" s="304"/>
      <c r="F25" s="305"/>
      <c r="G25" s="305"/>
      <c r="H25" s="305"/>
      <c r="I25" s="341" t="s">
        <v>172</v>
      </c>
      <c r="J25" s="341" t="s">
        <v>173</v>
      </c>
      <c r="K25" s="341" t="s">
        <v>174</v>
      </c>
      <c r="L25" s="341" t="s">
        <v>175</v>
      </c>
      <c r="M25" s="341" t="s">
        <v>176</v>
      </c>
      <c r="N25" s="341" t="s">
        <v>177</v>
      </c>
      <c r="O25" s="286" t="s">
        <v>3</v>
      </c>
      <c r="P25" s="287" t="s">
        <v>4</v>
      </c>
      <c r="Q25" s="288">
        <f>IF(P25="ASIGNADO",15,IF(P25="NO ASIGNADO",0,"0"))</f>
        <v>15</v>
      </c>
      <c r="R25" s="342">
        <f>SUM(Q25:Q31)</f>
        <v>100</v>
      </c>
      <c r="S25" s="343" t="s">
        <v>131</v>
      </c>
      <c r="T25" s="291">
        <f>IF(T28="DÉBIL",0,IF(T28="MODERADO",50,IF(T28="FUERTE",100,"")))</f>
        <v>100</v>
      </c>
      <c r="U25" s="292" t="str">
        <f>IF(AND(R28="FUERTE",S25="FUERTE (SIEMPRE SE EJECUTA)"),"NO","SÍ")</f>
        <v>NO</v>
      </c>
      <c r="V25" s="313"/>
      <c r="W25" s="329"/>
      <c r="X25" s="313"/>
      <c r="Y25" s="315"/>
      <c r="Z25" s="316"/>
      <c r="AA25" s="317"/>
      <c r="AB25" s="318"/>
      <c r="AC25" s="319"/>
      <c r="AD25" s="344"/>
      <c r="AE25" s="345"/>
      <c r="AF25" s="298"/>
      <c r="AG25" s="346">
        <v>45783</v>
      </c>
      <c r="AH25" s="347" t="s">
        <v>165</v>
      </c>
      <c r="AI25" s="347" t="s">
        <v>138</v>
      </c>
      <c r="AJ25" s="347" t="s">
        <v>167</v>
      </c>
      <c r="AK25" s="301" t="s">
        <v>168</v>
      </c>
      <c r="AL25" s="203"/>
      <c r="AM25" s="348" t="s">
        <v>178</v>
      </c>
      <c r="AN25" s="303" t="s">
        <v>179</v>
      </c>
      <c r="AO25" s="203"/>
      <c r="AP25" s="203"/>
      <c r="AQ25" s="203"/>
    </row>
    <row r="26" spans="1:43" ht="40.5" customHeight="1" x14ac:dyDescent="0.25">
      <c r="A26" s="304"/>
      <c r="B26" s="305"/>
      <c r="C26" s="305"/>
      <c r="D26" s="306"/>
      <c r="E26" s="304"/>
      <c r="F26" s="305"/>
      <c r="G26" s="305"/>
      <c r="H26" s="305"/>
      <c r="I26" s="307"/>
      <c r="J26" s="307"/>
      <c r="K26" s="307"/>
      <c r="L26" s="307"/>
      <c r="M26" s="307"/>
      <c r="N26" s="307"/>
      <c r="O26" s="309" t="s">
        <v>9</v>
      </c>
      <c r="P26" s="310" t="s">
        <v>145</v>
      </c>
      <c r="Q26" s="311">
        <f>IF(P26="ADECUADO",15,IF(P26="INADECUADO",0,"0"))</f>
        <v>15</v>
      </c>
      <c r="R26" s="312"/>
      <c r="S26" s="305"/>
      <c r="T26" s="305"/>
      <c r="U26" s="305"/>
      <c r="V26" s="313"/>
      <c r="W26" s="329"/>
      <c r="X26" s="313"/>
      <c r="Y26" s="315"/>
      <c r="Z26" s="316"/>
      <c r="AA26" s="317"/>
      <c r="AB26" s="318"/>
      <c r="AC26" s="319"/>
      <c r="AD26" s="349"/>
      <c r="AE26" s="350"/>
      <c r="AF26" s="298"/>
      <c r="AG26" s="304"/>
      <c r="AH26" s="305"/>
      <c r="AI26" s="305"/>
      <c r="AJ26" s="305"/>
      <c r="AK26" s="306"/>
      <c r="AL26" s="203"/>
      <c r="AM26" s="304"/>
      <c r="AN26" s="306"/>
      <c r="AO26" s="203"/>
      <c r="AP26" s="203"/>
      <c r="AQ26" s="203"/>
    </row>
    <row r="27" spans="1:43" ht="57" customHeight="1" x14ac:dyDescent="0.25">
      <c r="A27" s="304"/>
      <c r="B27" s="305"/>
      <c r="C27" s="305"/>
      <c r="D27" s="306"/>
      <c r="E27" s="304"/>
      <c r="F27" s="305"/>
      <c r="G27" s="305"/>
      <c r="H27" s="305"/>
      <c r="I27" s="307"/>
      <c r="J27" s="307"/>
      <c r="K27" s="307"/>
      <c r="L27" s="307"/>
      <c r="M27" s="307"/>
      <c r="N27" s="307"/>
      <c r="O27" s="322" t="s">
        <v>16</v>
      </c>
      <c r="P27" s="310" t="s">
        <v>17</v>
      </c>
      <c r="Q27" s="311">
        <f>IF(P27="OPORTUNA",15,IF(P27="INOPORTUNA",0,"0"))</f>
        <v>15</v>
      </c>
      <c r="R27" s="351"/>
      <c r="S27" s="305"/>
      <c r="T27" s="314"/>
      <c r="U27" s="305"/>
      <c r="V27" s="313"/>
      <c r="W27" s="329"/>
      <c r="X27" s="313"/>
      <c r="Y27" s="315"/>
      <c r="Z27" s="316"/>
      <c r="AA27" s="317"/>
      <c r="AB27" s="318"/>
      <c r="AC27" s="319"/>
      <c r="AD27" s="349"/>
      <c r="AE27" s="352"/>
      <c r="AF27" s="298"/>
      <c r="AG27" s="304"/>
      <c r="AH27" s="305"/>
      <c r="AI27" s="305"/>
      <c r="AJ27" s="305"/>
      <c r="AK27" s="306"/>
      <c r="AL27" s="203"/>
      <c r="AM27" s="304"/>
      <c r="AN27" s="306"/>
      <c r="AO27" s="203"/>
      <c r="AP27" s="203"/>
      <c r="AQ27" s="203"/>
    </row>
    <row r="28" spans="1:43" ht="72" customHeight="1" x14ac:dyDescent="0.25">
      <c r="A28" s="304"/>
      <c r="B28" s="305"/>
      <c r="C28" s="305"/>
      <c r="D28" s="306"/>
      <c r="E28" s="304"/>
      <c r="F28" s="305"/>
      <c r="G28" s="305"/>
      <c r="H28" s="305"/>
      <c r="I28" s="307"/>
      <c r="J28" s="307"/>
      <c r="K28" s="307"/>
      <c r="L28" s="307"/>
      <c r="M28" s="307"/>
      <c r="N28" s="307"/>
      <c r="O28" s="309" t="s">
        <v>23</v>
      </c>
      <c r="P28" s="310" t="s">
        <v>24</v>
      </c>
      <c r="Q28" s="311">
        <f>IF(P28="PREVENIR",15,IF(P28="DETECTAR",10,IF(P28="NO ES UN CONTROL",0,"0")))</f>
        <v>15</v>
      </c>
      <c r="R28" s="324" t="str">
        <f>IF(R25&lt;86,"DÉBIL",IF(R25&lt;96,"MODERADO",IF(R25&lt;101,"FUERTE","")))</f>
        <v>FUERTE</v>
      </c>
      <c r="S28" s="305"/>
      <c r="T28" s="325" t="str">
        <f>IF(AND(R28="FUERTE",S25="FUERTE (SIEMPRE SE EJECUTA)"),"FUERTE",IF(OR(R28="DÉBIL",S25="DÉBIL (NO SE EJECUTA)"),"DÉBIL",IF(OR(R28="MODERADO",S25="MODERADO (ALGUNAS VECES)"),"MODERADO")))</f>
        <v>FUERTE</v>
      </c>
      <c r="U28" s="305"/>
      <c r="V28" s="313"/>
      <c r="W28" s="329"/>
      <c r="X28" s="313"/>
      <c r="Y28" s="315"/>
      <c r="Z28" s="316"/>
      <c r="AA28" s="317"/>
      <c r="AB28" s="318"/>
      <c r="AC28" s="319"/>
      <c r="AD28" s="349"/>
      <c r="AE28" s="327" t="s">
        <v>141</v>
      </c>
      <c r="AF28" s="328"/>
      <c r="AG28" s="304"/>
      <c r="AH28" s="305"/>
      <c r="AI28" s="305"/>
      <c r="AJ28" s="305"/>
      <c r="AK28" s="306"/>
      <c r="AL28" s="203"/>
      <c r="AM28" s="304"/>
      <c r="AN28" s="306"/>
      <c r="AO28" s="203"/>
      <c r="AP28" s="203"/>
      <c r="AQ28" s="203"/>
    </row>
    <row r="29" spans="1:43" ht="51.75" customHeight="1" x14ac:dyDescent="0.25">
      <c r="A29" s="304"/>
      <c r="B29" s="305"/>
      <c r="C29" s="305"/>
      <c r="D29" s="306"/>
      <c r="E29" s="304"/>
      <c r="F29" s="305"/>
      <c r="G29" s="305"/>
      <c r="H29" s="305"/>
      <c r="I29" s="307"/>
      <c r="J29" s="307"/>
      <c r="K29" s="307"/>
      <c r="L29" s="307"/>
      <c r="M29" s="307"/>
      <c r="N29" s="307"/>
      <c r="O29" s="309" t="s">
        <v>29</v>
      </c>
      <c r="P29" s="310" t="s">
        <v>30</v>
      </c>
      <c r="Q29" s="311">
        <f>IF(P29="CONFIABLE",15,IF(P29="NO CONFIABLE",0,"0"))</f>
        <v>15</v>
      </c>
      <c r="R29" s="312"/>
      <c r="S29" s="305"/>
      <c r="T29" s="305"/>
      <c r="U29" s="305"/>
      <c r="V29" s="313"/>
      <c r="W29" s="329"/>
      <c r="X29" s="313"/>
      <c r="Y29" s="315"/>
      <c r="Z29" s="316"/>
      <c r="AA29" s="317"/>
      <c r="AB29" s="318"/>
      <c r="AC29" s="319"/>
      <c r="AD29" s="349"/>
      <c r="AE29" s="330"/>
      <c r="AF29" s="328"/>
      <c r="AG29" s="304"/>
      <c r="AH29" s="305"/>
      <c r="AI29" s="305"/>
      <c r="AJ29" s="305"/>
      <c r="AK29" s="306"/>
      <c r="AL29" s="203"/>
      <c r="AM29" s="304"/>
      <c r="AN29" s="306"/>
      <c r="AO29" s="203"/>
      <c r="AP29" s="203"/>
      <c r="AQ29" s="203"/>
    </row>
    <row r="30" spans="1:43" ht="66" customHeight="1" x14ac:dyDescent="0.25">
      <c r="A30" s="304"/>
      <c r="B30" s="305"/>
      <c r="C30" s="305"/>
      <c r="D30" s="306"/>
      <c r="E30" s="304"/>
      <c r="F30" s="305"/>
      <c r="G30" s="305"/>
      <c r="H30" s="305"/>
      <c r="I30" s="307"/>
      <c r="J30" s="307"/>
      <c r="K30" s="307"/>
      <c r="L30" s="307"/>
      <c r="M30" s="307"/>
      <c r="N30" s="307"/>
      <c r="O30" s="309" t="s">
        <v>34</v>
      </c>
      <c r="P30" s="310" t="s">
        <v>35</v>
      </c>
      <c r="Q30" s="311">
        <f>IF(P30="SE INVESTIGAN Y SE RESUELVEN OPORTUNAMENTE",15,IF(P30="NO SE INVESTIGAN Y SE RESUELVEN OPORTUNAMENTE",0,"0"))</f>
        <v>15</v>
      </c>
      <c r="R30" s="312"/>
      <c r="S30" s="305"/>
      <c r="T30" s="305"/>
      <c r="U30" s="305"/>
      <c r="V30" s="313"/>
      <c r="W30" s="329"/>
      <c r="X30" s="313"/>
      <c r="Y30" s="315"/>
      <c r="Z30" s="316"/>
      <c r="AA30" s="317"/>
      <c r="AB30" s="318"/>
      <c r="AC30" s="319"/>
      <c r="AD30" s="349"/>
      <c r="AE30" s="353"/>
      <c r="AF30" s="298"/>
      <c r="AG30" s="304"/>
      <c r="AH30" s="305"/>
      <c r="AI30" s="305"/>
      <c r="AJ30" s="305"/>
      <c r="AK30" s="306"/>
      <c r="AL30" s="203"/>
      <c r="AM30" s="304"/>
      <c r="AN30" s="306"/>
      <c r="AO30" s="203"/>
      <c r="AP30" s="203"/>
      <c r="AQ30" s="203"/>
    </row>
    <row r="31" spans="1:43" ht="69.75" customHeight="1" thickBot="1" x14ac:dyDescent="0.3">
      <c r="A31" s="304"/>
      <c r="B31" s="305"/>
      <c r="C31" s="305"/>
      <c r="D31" s="306"/>
      <c r="E31" s="304"/>
      <c r="F31" s="305"/>
      <c r="G31" s="305"/>
      <c r="H31" s="305"/>
      <c r="I31" s="331"/>
      <c r="J31" s="331"/>
      <c r="K31" s="331"/>
      <c r="L31" s="331"/>
      <c r="M31" s="331"/>
      <c r="N31" s="331"/>
      <c r="O31" s="332" t="s">
        <v>38</v>
      </c>
      <c r="P31" s="333" t="s">
        <v>147</v>
      </c>
      <c r="Q31" s="334">
        <f>IF(P31="COMPLETA",10,IF(P31="INCOMPLETA",5,IF(P31="NO EXISTE",0,"0")))</f>
        <v>10</v>
      </c>
      <c r="R31" s="335"/>
      <c r="S31" s="336"/>
      <c r="T31" s="336"/>
      <c r="U31" s="336"/>
      <c r="V31" s="313"/>
      <c r="W31" s="329"/>
      <c r="X31" s="313"/>
      <c r="Y31" s="315"/>
      <c r="Z31" s="316"/>
      <c r="AA31" s="317"/>
      <c r="AB31" s="318"/>
      <c r="AC31" s="319"/>
      <c r="AD31" s="354"/>
      <c r="AE31" s="340"/>
      <c r="AF31" s="298"/>
      <c r="AG31" s="339"/>
      <c r="AH31" s="336"/>
      <c r="AI31" s="336"/>
      <c r="AJ31" s="336"/>
      <c r="AK31" s="340"/>
      <c r="AL31" s="203"/>
      <c r="AM31" s="339"/>
      <c r="AN31" s="330"/>
      <c r="AO31" s="203"/>
      <c r="AP31" s="203"/>
      <c r="AQ31" s="203"/>
    </row>
    <row r="32" spans="1:43" ht="45" customHeight="1" x14ac:dyDescent="0.25">
      <c r="A32" s="304"/>
      <c r="B32" s="305"/>
      <c r="C32" s="305"/>
      <c r="D32" s="306"/>
      <c r="E32" s="304"/>
      <c r="F32" s="305"/>
      <c r="G32" s="305"/>
      <c r="H32" s="305"/>
      <c r="I32" s="284" t="s">
        <v>180</v>
      </c>
      <c r="J32" s="284" t="s">
        <v>181</v>
      </c>
      <c r="K32" s="284" t="s">
        <v>182</v>
      </c>
      <c r="L32" s="284" t="s">
        <v>183</v>
      </c>
      <c r="M32" s="341" t="s">
        <v>184</v>
      </c>
      <c r="N32" s="341" t="s">
        <v>185</v>
      </c>
      <c r="O32" s="286" t="s">
        <v>3</v>
      </c>
      <c r="P32" s="287" t="s">
        <v>4</v>
      </c>
      <c r="Q32" s="288">
        <f>IF(P32="ASIGNADO",15,IF(P32="NO ASIGNADO",0,"0"))</f>
        <v>15</v>
      </c>
      <c r="R32" s="342">
        <f>SUM(Q32:Q38)</f>
        <v>100</v>
      </c>
      <c r="S32" s="343" t="s">
        <v>131</v>
      </c>
      <c r="T32" s="291">
        <f>IF(T35="DÉBIL",0,IF(T35="MODERADO",50,IF(T35="FUERTE",100,"")))</f>
        <v>100</v>
      </c>
      <c r="U32" s="292" t="str">
        <f>IF(AND(R35="FUERTE",S32="FUERTE (SIEMPRE SE EJECUTA)"),"NO","SÍ")</f>
        <v>NO</v>
      </c>
      <c r="V32" s="313"/>
      <c r="W32" s="329"/>
      <c r="X32" s="313"/>
      <c r="Y32" s="315"/>
      <c r="Z32" s="316"/>
      <c r="AA32" s="317"/>
      <c r="AB32" s="318"/>
      <c r="AC32" s="319"/>
      <c r="AD32" s="355"/>
      <c r="AE32" s="356"/>
      <c r="AF32" s="298"/>
      <c r="AG32" s="346">
        <v>45783</v>
      </c>
      <c r="AH32" s="347" t="s">
        <v>186</v>
      </c>
      <c r="AI32" s="347" t="s">
        <v>138</v>
      </c>
      <c r="AJ32" s="347" t="s">
        <v>167</v>
      </c>
      <c r="AK32" s="357" t="s">
        <v>138</v>
      </c>
      <c r="AL32" s="203"/>
      <c r="AM32" s="348" t="s">
        <v>187</v>
      </c>
      <c r="AN32" s="303" t="s">
        <v>188</v>
      </c>
      <c r="AO32" s="203"/>
      <c r="AP32" s="203"/>
      <c r="AQ32" s="203"/>
    </row>
    <row r="33" spans="1:43" ht="44.25" customHeight="1" x14ac:dyDescent="0.25">
      <c r="A33" s="304"/>
      <c r="B33" s="305"/>
      <c r="C33" s="305"/>
      <c r="D33" s="306"/>
      <c r="E33" s="304"/>
      <c r="F33" s="305"/>
      <c r="G33" s="305"/>
      <c r="H33" s="305"/>
      <c r="I33" s="307"/>
      <c r="J33" s="307"/>
      <c r="K33" s="307"/>
      <c r="L33" s="307"/>
      <c r="M33" s="358"/>
      <c r="N33" s="307"/>
      <c r="O33" s="309" t="s">
        <v>9</v>
      </c>
      <c r="P33" s="310" t="s">
        <v>145</v>
      </c>
      <c r="Q33" s="311">
        <f>IF(P33="ADECUADO",15,IF(P33="INADECUADO",0,"0"))</f>
        <v>15</v>
      </c>
      <c r="R33" s="312"/>
      <c r="S33" s="305"/>
      <c r="T33" s="305"/>
      <c r="U33" s="305"/>
      <c r="V33" s="313"/>
      <c r="W33" s="329"/>
      <c r="X33" s="313"/>
      <c r="Y33" s="315"/>
      <c r="Z33" s="316"/>
      <c r="AA33" s="317"/>
      <c r="AB33" s="318"/>
      <c r="AC33" s="319"/>
      <c r="AD33" s="304"/>
      <c r="AE33" s="306"/>
      <c r="AF33" s="298"/>
      <c r="AG33" s="304"/>
      <c r="AH33" s="305"/>
      <c r="AI33" s="305"/>
      <c r="AJ33" s="305"/>
      <c r="AK33" s="306"/>
      <c r="AL33" s="203"/>
      <c r="AM33" s="304"/>
      <c r="AN33" s="306"/>
      <c r="AO33" s="203"/>
      <c r="AP33" s="203"/>
      <c r="AQ33" s="203"/>
    </row>
    <row r="34" spans="1:43" ht="58.5" customHeight="1" x14ac:dyDescent="0.25">
      <c r="A34" s="304"/>
      <c r="B34" s="305"/>
      <c r="C34" s="305"/>
      <c r="D34" s="306"/>
      <c r="E34" s="304"/>
      <c r="F34" s="305"/>
      <c r="G34" s="305"/>
      <c r="H34" s="305"/>
      <c r="I34" s="307"/>
      <c r="J34" s="307"/>
      <c r="K34" s="307"/>
      <c r="L34" s="307"/>
      <c r="M34" s="358"/>
      <c r="N34" s="307"/>
      <c r="O34" s="322" t="s">
        <v>16</v>
      </c>
      <c r="P34" s="310" t="s">
        <v>17</v>
      </c>
      <c r="Q34" s="311">
        <f>IF(P34="OPORTUNA",15,IF(P34="INOPORTUNA",0,"0"))</f>
        <v>15</v>
      </c>
      <c r="R34" s="351"/>
      <c r="S34" s="305"/>
      <c r="T34" s="314"/>
      <c r="U34" s="305"/>
      <c r="V34" s="313"/>
      <c r="W34" s="329"/>
      <c r="X34" s="313"/>
      <c r="Y34" s="315"/>
      <c r="Z34" s="316"/>
      <c r="AA34" s="317"/>
      <c r="AB34" s="318"/>
      <c r="AC34" s="319"/>
      <c r="AD34" s="304"/>
      <c r="AE34" s="330"/>
      <c r="AF34" s="298"/>
      <c r="AG34" s="304"/>
      <c r="AH34" s="305"/>
      <c r="AI34" s="305"/>
      <c r="AJ34" s="305"/>
      <c r="AK34" s="306"/>
      <c r="AL34" s="203"/>
      <c r="AM34" s="304"/>
      <c r="AN34" s="306"/>
      <c r="AO34" s="203"/>
      <c r="AP34" s="203"/>
      <c r="AQ34" s="203"/>
    </row>
    <row r="35" spans="1:43" ht="69" customHeight="1" x14ac:dyDescent="0.25">
      <c r="A35" s="304"/>
      <c r="B35" s="305"/>
      <c r="C35" s="305"/>
      <c r="D35" s="306"/>
      <c r="E35" s="304"/>
      <c r="F35" s="305"/>
      <c r="G35" s="305"/>
      <c r="H35" s="305"/>
      <c r="I35" s="307"/>
      <c r="J35" s="307"/>
      <c r="K35" s="307"/>
      <c r="L35" s="307"/>
      <c r="M35" s="358"/>
      <c r="N35" s="307"/>
      <c r="O35" s="309" t="s">
        <v>23</v>
      </c>
      <c r="P35" s="310" t="s">
        <v>24</v>
      </c>
      <c r="Q35" s="311">
        <f>IF(P35="PREVENIR",15,IF(P35="DETECTAR",10,IF(P35="NO ES UN CONTROL",0,"0")))</f>
        <v>15</v>
      </c>
      <c r="R35" s="324" t="str">
        <f>IF(R32&lt;86,"DÉBIL",IF(R32&lt;96,"MODERADO",IF(R32&lt;101,"FUERTE","")))</f>
        <v>FUERTE</v>
      </c>
      <c r="S35" s="305"/>
      <c r="T35" s="325" t="str">
        <f>IF(AND(R35="FUERTE",S32="FUERTE (SIEMPRE SE EJECUTA)"),"FUERTE",IF(OR(R35="DÉBIL",S32="DÉBIL (NO SE EJECUTA)"),"DÉBIL",IF(OR(R35="MODERADO",S32="MODERADO (ALGUNAS VECES)"),"MODERADO")))</f>
        <v>FUERTE</v>
      </c>
      <c r="U35" s="305"/>
      <c r="V35" s="313"/>
      <c r="W35" s="329"/>
      <c r="X35" s="313"/>
      <c r="Y35" s="315"/>
      <c r="Z35" s="316"/>
      <c r="AA35" s="317"/>
      <c r="AB35" s="318"/>
      <c r="AC35" s="319"/>
      <c r="AD35" s="304"/>
      <c r="AE35" s="327" t="s">
        <v>141</v>
      </c>
      <c r="AF35" s="328"/>
      <c r="AG35" s="304"/>
      <c r="AH35" s="305"/>
      <c r="AI35" s="305"/>
      <c r="AJ35" s="305"/>
      <c r="AK35" s="306"/>
      <c r="AL35" s="203"/>
      <c r="AM35" s="304"/>
      <c r="AN35" s="306"/>
      <c r="AO35" s="203"/>
      <c r="AP35" s="203"/>
      <c r="AQ35" s="203"/>
    </row>
    <row r="36" spans="1:43" ht="58.5" customHeight="1" x14ac:dyDescent="0.25">
      <c r="A36" s="304"/>
      <c r="B36" s="305"/>
      <c r="C36" s="305"/>
      <c r="D36" s="306"/>
      <c r="E36" s="304"/>
      <c r="F36" s="305"/>
      <c r="G36" s="305"/>
      <c r="H36" s="305"/>
      <c r="I36" s="307"/>
      <c r="J36" s="307"/>
      <c r="K36" s="307"/>
      <c r="L36" s="307"/>
      <c r="M36" s="358"/>
      <c r="N36" s="307"/>
      <c r="O36" s="309" t="s">
        <v>29</v>
      </c>
      <c r="P36" s="310" t="s">
        <v>30</v>
      </c>
      <c r="Q36" s="311">
        <f>IF(P36="CONFIABLE",15,IF(P36="NO CONFIABLE",0,"0"))</f>
        <v>15</v>
      </c>
      <c r="R36" s="312"/>
      <c r="S36" s="305"/>
      <c r="T36" s="305"/>
      <c r="U36" s="305"/>
      <c r="V36" s="313"/>
      <c r="W36" s="329"/>
      <c r="X36" s="313"/>
      <c r="Y36" s="315"/>
      <c r="Z36" s="316"/>
      <c r="AA36" s="317"/>
      <c r="AB36" s="318"/>
      <c r="AC36" s="319"/>
      <c r="AD36" s="304"/>
      <c r="AE36" s="330"/>
      <c r="AF36" s="328"/>
      <c r="AG36" s="304"/>
      <c r="AH36" s="305"/>
      <c r="AI36" s="305"/>
      <c r="AJ36" s="305"/>
      <c r="AK36" s="306"/>
      <c r="AL36" s="203"/>
      <c r="AM36" s="304"/>
      <c r="AN36" s="306"/>
      <c r="AO36" s="203"/>
      <c r="AP36" s="203"/>
      <c r="AQ36" s="203"/>
    </row>
    <row r="37" spans="1:43" ht="59.25" customHeight="1" x14ac:dyDescent="0.25">
      <c r="A37" s="304"/>
      <c r="B37" s="305"/>
      <c r="C37" s="305"/>
      <c r="D37" s="306"/>
      <c r="E37" s="304"/>
      <c r="F37" s="305"/>
      <c r="G37" s="305"/>
      <c r="H37" s="305"/>
      <c r="I37" s="307"/>
      <c r="J37" s="307"/>
      <c r="K37" s="307"/>
      <c r="L37" s="307"/>
      <c r="M37" s="358"/>
      <c r="N37" s="307"/>
      <c r="O37" s="309" t="s">
        <v>34</v>
      </c>
      <c r="P37" s="310" t="s">
        <v>35</v>
      </c>
      <c r="Q37" s="311">
        <f>IF(P37="SE INVESTIGAN Y SE RESUELVEN OPORTUNAMENTE",15,IF(P37="NO SE INVESTIGAN Y SE RESUELVEN OPORTUNAMENTE",0,"0"))</f>
        <v>15</v>
      </c>
      <c r="R37" s="312"/>
      <c r="S37" s="305"/>
      <c r="T37" s="305"/>
      <c r="U37" s="305"/>
      <c r="V37" s="313"/>
      <c r="W37" s="329"/>
      <c r="X37" s="313"/>
      <c r="Y37" s="315"/>
      <c r="Z37" s="316"/>
      <c r="AA37" s="317"/>
      <c r="AB37" s="318"/>
      <c r="AC37" s="319"/>
      <c r="AD37" s="304"/>
      <c r="AE37" s="353"/>
      <c r="AF37" s="298"/>
      <c r="AG37" s="304"/>
      <c r="AH37" s="305"/>
      <c r="AI37" s="305"/>
      <c r="AJ37" s="305"/>
      <c r="AK37" s="306"/>
      <c r="AL37" s="203"/>
      <c r="AM37" s="304"/>
      <c r="AN37" s="306"/>
      <c r="AO37" s="203"/>
      <c r="AP37" s="203"/>
      <c r="AQ37" s="203"/>
    </row>
    <row r="38" spans="1:43" ht="58.5" customHeight="1" thickBot="1" x14ac:dyDescent="0.3">
      <c r="A38" s="304"/>
      <c r="B38" s="305"/>
      <c r="C38" s="305"/>
      <c r="D38" s="306"/>
      <c r="E38" s="304"/>
      <c r="F38" s="305"/>
      <c r="G38" s="305"/>
      <c r="H38" s="305"/>
      <c r="I38" s="331"/>
      <c r="J38" s="331"/>
      <c r="K38" s="331"/>
      <c r="L38" s="331"/>
      <c r="M38" s="359"/>
      <c r="N38" s="331"/>
      <c r="O38" s="332" t="s">
        <v>38</v>
      </c>
      <c r="P38" s="333" t="s">
        <v>147</v>
      </c>
      <c r="Q38" s="334">
        <f>IF(P38="COMPLETA",10,IF(P38="INCOMPLETA",5,IF(P38="NO EXISTE",0,"0")))</f>
        <v>10</v>
      </c>
      <c r="R38" s="335"/>
      <c r="S38" s="336"/>
      <c r="T38" s="336"/>
      <c r="U38" s="336"/>
      <c r="V38" s="313"/>
      <c r="W38" s="329"/>
      <c r="X38" s="313"/>
      <c r="Y38" s="315"/>
      <c r="Z38" s="316"/>
      <c r="AA38" s="317"/>
      <c r="AB38" s="318"/>
      <c r="AC38" s="319"/>
      <c r="AD38" s="339"/>
      <c r="AE38" s="340"/>
      <c r="AF38" s="298"/>
      <c r="AG38" s="339"/>
      <c r="AH38" s="336"/>
      <c r="AI38" s="336"/>
      <c r="AJ38" s="336"/>
      <c r="AK38" s="340"/>
      <c r="AL38" s="203"/>
      <c r="AM38" s="339"/>
      <c r="AN38" s="330"/>
      <c r="AO38" s="203"/>
      <c r="AP38" s="203"/>
      <c r="AQ38" s="203"/>
    </row>
    <row r="39" spans="1:43" ht="38.25" customHeight="1" x14ac:dyDescent="0.25">
      <c r="A39" s="304"/>
      <c r="B39" s="305"/>
      <c r="C39" s="305"/>
      <c r="D39" s="306"/>
      <c r="E39" s="304"/>
      <c r="F39" s="305"/>
      <c r="G39" s="305"/>
      <c r="H39" s="305"/>
      <c r="I39" s="360" t="s">
        <v>189</v>
      </c>
      <c r="J39" s="361" t="s">
        <v>190</v>
      </c>
      <c r="K39" s="361" t="s">
        <v>191</v>
      </c>
      <c r="L39" s="361" t="s">
        <v>192</v>
      </c>
      <c r="M39" s="361" t="s">
        <v>193</v>
      </c>
      <c r="N39" s="362" t="s">
        <v>194</v>
      </c>
      <c r="O39" s="286" t="s">
        <v>3</v>
      </c>
      <c r="P39" s="287" t="s">
        <v>4</v>
      </c>
      <c r="Q39" s="288">
        <f>IF(P39="ASIGNADO",15,IF(P39="NO ASIGNADO",0,"0"))</f>
        <v>15</v>
      </c>
      <c r="R39" s="342">
        <f>SUM(Q39:Q45)</f>
        <v>100</v>
      </c>
      <c r="S39" s="343" t="s">
        <v>131</v>
      </c>
      <c r="T39" s="291">
        <f>IF(T42="DÉBIL",0,IF(T42="MODERADO",50,IF(T42="FUERTE",100,"")))</f>
        <v>100</v>
      </c>
      <c r="U39" s="292" t="str">
        <f>IF(AND(R42="FUERTE",S39="FUERTE (SIEMPRE SE EJECUTA)"),"NO","SÍ")</f>
        <v>NO</v>
      </c>
      <c r="V39" s="313"/>
      <c r="W39" s="329"/>
      <c r="X39" s="313"/>
      <c r="Y39" s="315"/>
      <c r="Z39" s="316"/>
      <c r="AA39" s="317"/>
      <c r="AB39" s="318"/>
      <c r="AC39" s="319"/>
      <c r="AD39" s="355"/>
      <c r="AE39" s="356"/>
      <c r="AF39" s="298"/>
      <c r="AG39" s="346">
        <v>45783</v>
      </c>
      <c r="AH39" s="347" t="s">
        <v>195</v>
      </c>
      <c r="AI39" s="347" t="s">
        <v>196</v>
      </c>
      <c r="AJ39" s="347" t="s">
        <v>167</v>
      </c>
      <c r="AK39" s="357" t="s">
        <v>197</v>
      </c>
      <c r="AL39" s="203"/>
      <c r="AM39" s="348" t="s">
        <v>198</v>
      </c>
      <c r="AN39" s="303" t="s">
        <v>199</v>
      </c>
      <c r="AO39" s="203"/>
      <c r="AP39" s="203"/>
      <c r="AQ39" s="203"/>
    </row>
    <row r="40" spans="1:43" ht="45.75" customHeight="1" x14ac:dyDescent="0.25">
      <c r="A40" s="304"/>
      <c r="B40" s="305"/>
      <c r="C40" s="305"/>
      <c r="D40" s="306"/>
      <c r="E40" s="304"/>
      <c r="F40" s="305"/>
      <c r="G40" s="305"/>
      <c r="H40" s="305"/>
      <c r="I40" s="363"/>
      <c r="J40" s="363"/>
      <c r="K40" s="363"/>
      <c r="L40" s="363"/>
      <c r="M40" s="363"/>
      <c r="N40" s="363"/>
      <c r="O40" s="309" t="s">
        <v>9</v>
      </c>
      <c r="P40" s="310" t="s">
        <v>145</v>
      </c>
      <c r="Q40" s="311">
        <f>IF(P40="ADECUADO",15,IF(P40="INADECUADO",0,"0"))</f>
        <v>15</v>
      </c>
      <c r="R40" s="312"/>
      <c r="S40" s="305"/>
      <c r="T40" s="305"/>
      <c r="U40" s="305"/>
      <c r="V40" s="313"/>
      <c r="W40" s="329"/>
      <c r="X40" s="313"/>
      <c r="Y40" s="315"/>
      <c r="Z40" s="316"/>
      <c r="AA40" s="317"/>
      <c r="AB40" s="318"/>
      <c r="AC40" s="319"/>
      <c r="AD40" s="304"/>
      <c r="AE40" s="306"/>
      <c r="AF40" s="298"/>
      <c r="AG40" s="304"/>
      <c r="AH40" s="305"/>
      <c r="AI40" s="305"/>
      <c r="AJ40" s="305"/>
      <c r="AK40" s="306"/>
      <c r="AL40" s="203"/>
      <c r="AM40" s="304"/>
      <c r="AN40" s="306"/>
      <c r="AO40" s="203"/>
      <c r="AP40" s="203"/>
      <c r="AQ40" s="203"/>
    </row>
    <row r="41" spans="1:43" ht="58.5" customHeight="1" x14ac:dyDescent="0.25">
      <c r="A41" s="304"/>
      <c r="B41" s="305"/>
      <c r="C41" s="305"/>
      <c r="D41" s="306"/>
      <c r="E41" s="304"/>
      <c r="F41" s="305"/>
      <c r="G41" s="305"/>
      <c r="H41" s="305"/>
      <c r="I41" s="363"/>
      <c r="J41" s="363"/>
      <c r="K41" s="363"/>
      <c r="L41" s="363"/>
      <c r="M41" s="363"/>
      <c r="N41" s="363"/>
      <c r="O41" s="322" t="s">
        <v>16</v>
      </c>
      <c r="P41" s="310" t="s">
        <v>17</v>
      </c>
      <c r="Q41" s="311">
        <f>IF(P41="OPORTUNA",15,IF(P41="INOPORTUNA",0,"0"))</f>
        <v>15</v>
      </c>
      <c r="R41" s="351"/>
      <c r="S41" s="305"/>
      <c r="T41" s="314"/>
      <c r="U41" s="305"/>
      <c r="V41" s="313"/>
      <c r="W41" s="329"/>
      <c r="X41" s="313"/>
      <c r="Y41" s="315"/>
      <c r="Z41" s="316"/>
      <c r="AA41" s="317"/>
      <c r="AB41" s="318"/>
      <c r="AC41" s="319"/>
      <c r="AD41" s="304"/>
      <c r="AE41" s="330"/>
      <c r="AF41" s="298"/>
      <c r="AG41" s="304"/>
      <c r="AH41" s="305"/>
      <c r="AI41" s="305"/>
      <c r="AJ41" s="305"/>
      <c r="AK41" s="306"/>
      <c r="AL41" s="203"/>
      <c r="AM41" s="304"/>
      <c r="AN41" s="306"/>
      <c r="AO41" s="203"/>
      <c r="AP41" s="203"/>
      <c r="AQ41" s="203"/>
    </row>
    <row r="42" spans="1:43" ht="70.5" customHeight="1" x14ac:dyDescent="0.25">
      <c r="A42" s="304"/>
      <c r="B42" s="305"/>
      <c r="C42" s="305"/>
      <c r="D42" s="306"/>
      <c r="E42" s="304"/>
      <c r="F42" s="305"/>
      <c r="G42" s="305"/>
      <c r="H42" s="305"/>
      <c r="I42" s="363"/>
      <c r="J42" s="363"/>
      <c r="K42" s="363"/>
      <c r="L42" s="363"/>
      <c r="M42" s="363"/>
      <c r="N42" s="363"/>
      <c r="O42" s="309" t="s">
        <v>23</v>
      </c>
      <c r="P42" s="310" t="s">
        <v>24</v>
      </c>
      <c r="Q42" s="311">
        <f>IF(P42="PREVENIR",15,IF(P42="DETECTAR",10,IF(P42="NO ES UN CONTROL",0,"0")))</f>
        <v>15</v>
      </c>
      <c r="R42" s="324" t="str">
        <f>IF(R39&lt;86,"DÉBIL",IF(R39&lt;96,"MODERADO",IF(R39&lt;101,"FUERTE","")))</f>
        <v>FUERTE</v>
      </c>
      <c r="S42" s="305"/>
      <c r="T42" s="325" t="str">
        <f>IF(AND(R42="FUERTE",S39="FUERTE (SIEMPRE SE EJECUTA)"),"FUERTE",IF(OR(R42="DÉBIL",S39="DÉBIL (NO SE EJECUTA)"),"DÉBIL",IF(OR(R42="MODERADO",S39="MODERADO (ALGUNAS VECES)"),"MODERADO")))</f>
        <v>FUERTE</v>
      </c>
      <c r="U42" s="305"/>
      <c r="V42" s="313"/>
      <c r="W42" s="329"/>
      <c r="X42" s="313"/>
      <c r="Y42" s="315"/>
      <c r="Z42" s="316"/>
      <c r="AA42" s="317"/>
      <c r="AB42" s="318"/>
      <c r="AC42" s="319"/>
      <c r="AD42" s="304"/>
      <c r="AE42" s="327" t="s">
        <v>141</v>
      </c>
      <c r="AF42" s="328"/>
      <c r="AG42" s="304"/>
      <c r="AH42" s="305"/>
      <c r="AI42" s="305"/>
      <c r="AJ42" s="305"/>
      <c r="AK42" s="306"/>
      <c r="AL42" s="203"/>
      <c r="AM42" s="304"/>
      <c r="AN42" s="306"/>
      <c r="AO42" s="203"/>
      <c r="AP42" s="203"/>
      <c r="AQ42" s="203"/>
    </row>
    <row r="43" spans="1:43" ht="58.5" customHeight="1" x14ac:dyDescent="0.25">
      <c r="A43" s="304"/>
      <c r="B43" s="305"/>
      <c r="C43" s="305"/>
      <c r="D43" s="306"/>
      <c r="E43" s="304"/>
      <c r="F43" s="305"/>
      <c r="G43" s="305"/>
      <c r="H43" s="305"/>
      <c r="I43" s="363"/>
      <c r="J43" s="363"/>
      <c r="K43" s="363"/>
      <c r="L43" s="363"/>
      <c r="M43" s="363"/>
      <c r="N43" s="363"/>
      <c r="O43" s="309" t="s">
        <v>29</v>
      </c>
      <c r="P43" s="310" t="s">
        <v>30</v>
      </c>
      <c r="Q43" s="311">
        <f>IF(P43="CONFIABLE",15,IF(P43="NO CONFIABLE",0,"0"))</f>
        <v>15</v>
      </c>
      <c r="R43" s="312"/>
      <c r="S43" s="305"/>
      <c r="T43" s="305"/>
      <c r="U43" s="305"/>
      <c r="V43" s="313"/>
      <c r="W43" s="329"/>
      <c r="X43" s="313"/>
      <c r="Y43" s="315"/>
      <c r="Z43" s="316"/>
      <c r="AA43" s="317"/>
      <c r="AB43" s="318"/>
      <c r="AC43" s="319"/>
      <c r="AD43" s="304"/>
      <c r="AE43" s="330"/>
      <c r="AF43" s="328"/>
      <c r="AG43" s="304"/>
      <c r="AH43" s="305"/>
      <c r="AI43" s="305"/>
      <c r="AJ43" s="305"/>
      <c r="AK43" s="306"/>
      <c r="AL43" s="203"/>
      <c r="AM43" s="304"/>
      <c r="AN43" s="306"/>
      <c r="AO43" s="203"/>
      <c r="AP43" s="203"/>
      <c r="AQ43" s="203"/>
    </row>
    <row r="44" spans="1:43" ht="58.5" customHeight="1" x14ac:dyDescent="0.25">
      <c r="A44" s="304"/>
      <c r="B44" s="305"/>
      <c r="C44" s="305"/>
      <c r="D44" s="306"/>
      <c r="E44" s="304"/>
      <c r="F44" s="305"/>
      <c r="G44" s="305"/>
      <c r="H44" s="305"/>
      <c r="I44" s="363"/>
      <c r="J44" s="363"/>
      <c r="K44" s="363"/>
      <c r="L44" s="363"/>
      <c r="M44" s="363"/>
      <c r="N44" s="363"/>
      <c r="O44" s="309" t="s">
        <v>34</v>
      </c>
      <c r="P44" s="310" t="s">
        <v>35</v>
      </c>
      <c r="Q44" s="311">
        <f>IF(P44="SE INVESTIGAN Y SE RESUELVEN OPORTUNAMENTE",15,IF(P44="NO SE INVESTIGAN Y SE RESUELVEN OPORTUNAMENTE",0,"0"))</f>
        <v>15</v>
      </c>
      <c r="R44" s="312"/>
      <c r="S44" s="305"/>
      <c r="T44" s="305"/>
      <c r="U44" s="305"/>
      <c r="V44" s="313"/>
      <c r="W44" s="329"/>
      <c r="X44" s="313"/>
      <c r="Y44" s="315"/>
      <c r="Z44" s="316"/>
      <c r="AA44" s="317"/>
      <c r="AB44" s="318"/>
      <c r="AC44" s="319"/>
      <c r="AD44" s="304"/>
      <c r="AE44" s="353"/>
      <c r="AF44" s="298"/>
      <c r="AG44" s="304"/>
      <c r="AH44" s="305"/>
      <c r="AI44" s="305"/>
      <c r="AJ44" s="305"/>
      <c r="AK44" s="306"/>
      <c r="AL44" s="203"/>
      <c r="AM44" s="304"/>
      <c r="AN44" s="306"/>
      <c r="AO44" s="203"/>
      <c r="AP44" s="203"/>
      <c r="AQ44" s="203"/>
    </row>
    <row r="45" spans="1:43" ht="51" customHeight="1" thickBot="1" x14ac:dyDescent="0.3">
      <c r="A45" s="304"/>
      <c r="B45" s="305"/>
      <c r="C45" s="305"/>
      <c r="D45" s="306"/>
      <c r="E45" s="304"/>
      <c r="F45" s="305"/>
      <c r="G45" s="305"/>
      <c r="H45" s="305"/>
      <c r="I45" s="364"/>
      <c r="J45" s="364"/>
      <c r="K45" s="364"/>
      <c r="L45" s="364"/>
      <c r="M45" s="364"/>
      <c r="N45" s="364"/>
      <c r="O45" s="332" t="s">
        <v>38</v>
      </c>
      <c r="P45" s="333" t="s">
        <v>147</v>
      </c>
      <c r="Q45" s="334">
        <f>IF(P45="COMPLETA",10,IF(P45="INCOMPLETA",5,IF(P45="NO EXISTE",0,"0")))</f>
        <v>10</v>
      </c>
      <c r="R45" s="335"/>
      <c r="S45" s="336"/>
      <c r="T45" s="336"/>
      <c r="U45" s="336"/>
      <c r="V45" s="313"/>
      <c r="W45" s="329"/>
      <c r="X45" s="313"/>
      <c r="Y45" s="315"/>
      <c r="Z45" s="316"/>
      <c r="AA45" s="317"/>
      <c r="AB45" s="318"/>
      <c r="AC45" s="319"/>
      <c r="AD45" s="339"/>
      <c r="AE45" s="340"/>
      <c r="AF45" s="298"/>
      <c r="AG45" s="339"/>
      <c r="AH45" s="336"/>
      <c r="AI45" s="336"/>
      <c r="AJ45" s="336"/>
      <c r="AK45" s="340"/>
      <c r="AL45" s="203"/>
      <c r="AM45" s="339"/>
      <c r="AN45" s="330"/>
      <c r="AO45" s="203"/>
      <c r="AP45" s="203"/>
      <c r="AQ45" s="203"/>
    </row>
    <row r="46" spans="1:43" ht="38.25" hidden="1" customHeight="1" x14ac:dyDescent="0.25">
      <c r="A46" s="304"/>
      <c r="B46" s="305"/>
      <c r="C46" s="305"/>
      <c r="D46" s="306"/>
      <c r="E46" s="304"/>
      <c r="F46" s="305"/>
      <c r="G46" s="305"/>
      <c r="H46" s="305"/>
      <c r="I46" s="284"/>
      <c r="J46" s="341"/>
      <c r="K46" s="341"/>
      <c r="L46" s="365"/>
      <c r="M46" s="365"/>
      <c r="N46" s="341"/>
      <c r="O46" s="286" t="s">
        <v>3</v>
      </c>
      <c r="P46" s="287" t="s">
        <v>4</v>
      </c>
      <c r="Q46" s="288">
        <f>IF(P46="ASIGNADO",15,IF(P46="NO ASIGNADO",0,"0"))</f>
        <v>15</v>
      </c>
      <c r="R46" s="342">
        <f>SUM(Q46:Q52)</f>
        <v>100</v>
      </c>
      <c r="S46" s="343" t="s">
        <v>131</v>
      </c>
      <c r="T46" s="291">
        <f>IF(T49="DÉBIL",0,IF(T49="MODERADO",50,IF(T49="FUERTE",100,"")))</f>
        <v>100</v>
      </c>
      <c r="U46" s="292" t="str">
        <f>IF(AND(R49="FUERTE",S46="FUERTE (SIEMPRE SE EJECUTA)"),"NO","SÍ")</f>
        <v>NO</v>
      </c>
      <c r="V46" s="313"/>
      <c r="W46" s="329"/>
      <c r="X46" s="313"/>
      <c r="Y46" s="315"/>
      <c r="Z46" s="316"/>
      <c r="AA46" s="317"/>
      <c r="AB46" s="318"/>
      <c r="AC46" s="319"/>
      <c r="AD46" s="355" t="s">
        <v>143</v>
      </c>
      <c r="AE46" s="356" t="s">
        <v>144</v>
      </c>
      <c r="AF46" s="298"/>
      <c r="AG46" s="346"/>
      <c r="AH46" s="347"/>
      <c r="AI46" s="347"/>
      <c r="AJ46" s="347"/>
      <c r="AK46" s="357"/>
      <c r="AL46" s="203"/>
      <c r="AM46" s="366"/>
      <c r="AN46" s="303"/>
      <c r="AO46" s="203"/>
      <c r="AP46" s="203"/>
      <c r="AQ46" s="203"/>
    </row>
    <row r="47" spans="1:43" ht="38.25" hidden="1" customHeight="1" x14ac:dyDescent="0.25">
      <c r="A47" s="304"/>
      <c r="B47" s="305"/>
      <c r="C47" s="305"/>
      <c r="D47" s="306"/>
      <c r="E47" s="304"/>
      <c r="F47" s="305"/>
      <c r="G47" s="305"/>
      <c r="H47" s="305"/>
      <c r="I47" s="358"/>
      <c r="J47" s="358"/>
      <c r="K47" s="358"/>
      <c r="L47" s="367"/>
      <c r="M47" s="367"/>
      <c r="N47" s="358"/>
      <c r="O47" s="309" t="s">
        <v>9</v>
      </c>
      <c r="P47" s="310" t="s">
        <v>145</v>
      </c>
      <c r="Q47" s="311">
        <f>IF(P47="ADECUADO",15,IF(P47="INADECUADO",0,"0"))</f>
        <v>15</v>
      </c>
      <c r="R47" s="312"/>
      <c r="S47" s="305"/>
      <c r="T47" s="368"/>
      <c r="U47" s="305"/>
      <c r="V47" s="313"/>
      <c r="W47" s="329"/>
      <c r="X47" s="313"/>
      <c r="Y47" s="315"/>
      <c r="Z47" s="316"/>
      <c r="AA47" s="317"/>
      <c r="AB47" s="318"/>
      <c r="AC47" s="319"/>
      <c r="AD47" s="304"/>
      <c r="AE47" s="306"/>
      <c r="AF47" s="298"/>
      <c r="AG47" s="304"/>
      <c r="AH47" s="305"/>
      <c r="AI47" s="305"/>
      <c r="AJ47" s="305"/>
      <c r="AK47" s="306"/>
      <c r="AL47" s="203"/>
      <c r="AM47" s="369"/>
      <c r="AN47" s="306"/>
      <c r="AO47" s="203"/>
      <c r="AP47" s="203"/>
      <c r="AQ47" s="203"/>
    </row>
    <row r="48" spans="1:43" ht="38.25" hidden="1" customHeight="1" x14ac:dyDescent="0.25">
      <c r="A48" s="304"/>
      <c r="B48" s="305"/>
      <c r="C48" s="305"/>
      <c r="D48" s="306"/>
      <c r="E48" s="304"/>
      <c r="F48" s="305"/>
      <c r="G48" s="305"/>
      <c r="H48" s="305"/>
      <c r="I48" s="358"/>
      <c r="J48" s="358"/>
      <c r="K48" s="358"/>
      <c r="L48" s="367"/>
      <c r="M48" s="367"/>
      <c r="N48" s="358"/>
      <c r="O48" s="322" t="s">
        <v>16</v>
      </c>
      <c r="P48" s="310" t="s">
        <v>17</v>
      </c>
      <c r="Q48" s="311">
        <f>IF(P48="OPORTUNA",15,IF(P48="INOPORTUNA",0,"0"))</f>
        <v>15</v>
      </c>
      <c r="R48" s="351"/>
      <c r="S48" s="305"/>
      <c r="T48" s="370"/>
      <c r="U48" s="305"/>
      <c r="V48" s="313"/>
      <c r="W48" s="329"/>
      <c r="X48" s="313"/>
      <c r="Y48" s="315"/>
      <c r="Z48" s="316"/>
      <c r="AA48" s="317"/>
      <c r="AB48" s="318"/>
      <c r="AC48" s="319"/>
      <c r="AD48" s="304"/>
      <c r="AE48" s="330"/>
      <c r="AF48" s="298"/>
      <c r="AG48" s="304"/>
      <c r="AH48" s="305"/>
      <c r="AI48" s="305"/>
      <c r="AJ48" s="305"/>
      <c r="AK48" s="306"/>
      <c r="AL48" s="203"/>
      <c r="AM48" s="369"/>
      <c r="AN48" s="306"/>
      <c r="AO48" s="203"/>
      <c r="AP48" s="203"/>
      <c r="AQ48" s="203"/>
    </row>
    <row r="49" spans="1:43" ht="38.25" hidden="1" customHeight="1" x14ac:dyDescent="0.25">
      <c r="A49" s="304"/>
      <c r="B49" s="305"/>
      <c r="C49" s="305"/>
      <c r="D49" s="306"/>
      <c r="E49" s="304"/>
      <c r="F49" s="305"/>
      <c r="G49" s="305"/>
      <c r="H49" s="305"/>
      <c r="I49" s="358"/>
      <c r="J49" s="358"/>
      <c r="K49" s="358"/>
      <c r="L49" s="367"/>
      <c r="M49" s="367"/>
      <c r="N49" s="358"/>
      <c r="O49" s="309" t="s">
        <v>23</v>
      </c>
      <c r="P49" s="310" t="s">
        <v>24</v>
      </c>
      <c r="Q49" s="311">
        <f>IF(P49="PREVENIR",15,IF(P49="DETECTAR",10,IF(P49="NO ES UN CONTROL",0,"0")))</f>
        <v>15</v>
      </c>
      <c r="R49" s="324" t="str">
        <f>IF(R46&lt;86,"DÉBIL",IF(R46&lt;96,"MODERADO",IF(R46&lt;101,"FUERTE","")))</f>
        <v>FUERTE</v>
      </c>
      <c r="S49" s="305"/>
      <c r="T49" s="325" t="str">
        <f>IF(AND(R49="FUERTE",S46="FUERTE (SIEMPRE SE EJECUTA)"),"FUERTE",IF(OR(R49="DÉBIL",S46="DÉBIL (NO SE EJECUTA)"),"DÉBIL",IF(OR(R49="MODERADO",S46="MODERADO (ALGUNAS VECES)"),"MODERADO")))</f>
        <v>FUERTE</v>
      </c>
      <c r="U49" s="305"/>
      <c r="V49" s="313"/>
      <c r="W49" s="329"/>
      <c r="X49" s="313"/>
      <c r="Y49" s="315"/>
      <c r="Z49" s="316"/>
      <c r="AA49" s="317"/>
      <c r="AB49" s="318"/>
      <c r="AC49" s="319"/>
      <c r="AD49" s="304"/>
      <c r="AE49" s="327" t="s">
        <v>141</v>
      </c>
      <c r="AF49" s="328"/>
      <c r="AG49" s="304"/>
      <c r="AH49" s="305"/>
      <c r="AI49" s="305"/>
      <c r="AJ49" s="305"/>
      <c r="AK49" s="306"/>
      <c r="AL49" s="203"/>
      <c r="AM49" s="369"/>
      <c r="AN49" s="306"/>
      <c r="AO49" s="203"/>
      <c r="AP49" s="203"/>
      <c r="AQ49" s="203"/>
    </row>
    <row r="50" spans="1:43" ht="38.25" hidden="1" customHeight="1" x14ac:dyDescent="0.25">
      <c r="A50" s="304"/>
      <c r="B50" s="305"/>
      <c r="C50" s="305"/>
      <c r="D50" s="306"/>
      <c r="E50" s="304"/>
      <c r="F50" s="305"/>
      <c r="G50" s="305"/>
      <c r="H50" s="305"/>
      <c r="I50" s="358"/>
      <c r="J50" s="358"/>
      <c r="K50" s="358"/>
      <c r="L50" s="367"/>
      <c r="M50" s="367"/>
      <c r="N50" s="358"/>
      <c r="O50" s="309" t="s">
        <v>29</v>
      </c>
      <c r="P50" s="310" t="s">
        <v>30</v>
      </c>
      <c r="Q50" s="311">
        <f>IF(P50="CONFIABLE",15,IF(P50="NO CONFIABLE",0,"0"))</f>
        <v>15</v>
      </c>
      <c r="R50" s="371"/>
      <c r="S50" s="305"/>
      <c r="T50" s="305"/>
      <c r="U50" s="305"/>
      <c r="V50" s="313"/>
      <c r="W50" s="329"/>
      <c r="X50" s="313"/>
      <c r="Y50" s="315"/>
      <c r="Z50" s="316"/>
      <c r="AA50" s="317"/>
      <c r="AB50" s="318"/>
      <c r="AC50" s="319"/>
      <c r="AD50" s="304"/>
      <c r="AE50" s="330"/>
      <c r="AF50" s="328"/>
      <c r="AG50" s="304"/>
      <c r="AH50" s="305"/>
      <c r="AI50" s="305"/>
      <c r="AJ50" s="305"/>
      <c r="AK50" s="306"/>
      <c r="AL50" s="203"/>
      <c r="AM50" s="369"/>
      <c r="AN50" s="306"/>
      <c r="AO50" s="203"/>
      <c r="AP50" s="203"/>
      <c r="AQ50" s="203"/>
    </row>
    <row r="51" spans="1:43" ht="38.25" hidden="1" customHeight="1" x14ac:dyDescent="0.25">
      <c r="A51" s="304"/>
      <c r="B51" s="305"/>
      <c r="C51" s="305"/>
      <c r="D51" s="306"/>
      <c r="E51" s="304"/>
      <c r="F51" s="305"/>
      <c r="G51" s="305"/>
      <c r="H51" s="305"/>
      <c r="I51" s="358"/>
      <c r="J51" s="358"/>
      <c r="K51" s="358"/>
      <c r="L51" s="367"/>
      <c r="M51" s="367"/>
      <c r="N51" s="358"/>
      <c r="O51" s="309" t="s">
        <v>34</v>
      </c>
      <c r="P51" s="310" t="s">
        <v>35</v>
      </c>
      <c r="Q51" s="311">
        <f>IF(P51="SE INVESTIGAN Y SE RESUELVEN OPORTUNAMENTE",15,IF(P51="NO SE INVESTIGAN Y SE RESUELVEN OPORTUNAMENTE",0,"0"))</f>
        <v>15</v>
      </c>
      <c r="R51" s="371"/>
      <c r="S51" s="305"/>
      <c r="T51" s="305"/>
      <c r="U51" s="305"/>
      <c r="V51" s="313"/>
      <c r="W51" s="329"/>
      <c r="X51" s="313"/>
      <c r="Y51" s="315"/>
      <c r="Z51" s="316"/>
      <c r="AA51" s="317"/>
      <c r="AB51" s="318"/>
      <c r="AC51" s="319"/>
      <c r="AD51" s="304"/>
      <c r="AE51" s="353" t="s">
        <v>146</v>
      </c>
      <c r="AF51" s="298"/>
      <c r="AG51" s="304"/>
      <c r="AH51" s="305"/>
      <c r="AI51" s="305"/>
      <c r="AJ51" s="305"/>
      <c r="AK51" s="306"/>
      <c r="AL51" s="203"/>
      <c r="AM51" s="369"/>
      <c r="AN51" s="306"/>
      <c r="AO51" s="203"/>
      <c r="AP51" s="203"/>
      <c r="AQ51" s="203"/>
    </row>
    <row r="52" spans="1:43" ht="38.25" hidden="1" customHeight="1" thickBot="1" x14ac:dyDescent="0.3">
      <c r="A52" s="304"/>
      <c r="B52" s="305"/>
      <c r="C52" s="305"/>
      <c r="D52" s="306"/>
      <c r="E52" s="304"/>
      <c r="F52" s="305"/>
      <c r="G52" s="305"/>
      <c r="H52" s="305"/>
      <c r="I52" s="359"/>
      <c r="J52" s="359"/>
      <c r="K52" s="359"/>
      <c r="L52" s="372"/>
      <c r="M52" s="372"/>
      <c r="N52" s="359"/>
      <c r="O52" s="332" t="s">
        <v>38</v>
      </c>
      <c r="P52" s="333" t="s">
        <v>39</v>
      </c>
      <c r="Q52" s="334">
        <f>IF(P52="COMPLETA",10,IF(P52="INCOMPLETA",5,IF(P52="NO EXISTE",0,"0")))</f>
        <v>10</v>
      </c>
      <c r="R52" s="373"/>
      <c r="S52" s="336"/>
      <c r="T52" s="336"/>
      <c r="U52" s="336"/>
      <c r="V52" s="313"/>
      <c r="W52" s="329"/>
      <c r="X52" s="313"/>
      <c r="Y52" s="315"/>
      <c r="Z52" s="316"/>
      <c r="AA52" s="317"/>
      <c r="AB52" s="318"/>
      <c r="AC52" s="319"/>
      <c r="AD52" s="339"/>
      <c r="AE52" s="340"/>
      <c r="AF52" s="298"/>
      <c r="AG52" s="339"/>
      <c r="AH52" s="336"/>
      <c r="AI52" s="336"/>
      <c r="AJ52" s="336"/>
      <c r="AK52" s="340"/>
      <c r="AL52" s="203"/>
      <c r="AM52" s="374"/>
      <c r="AN52" s="330"/>
      <c r="AO52" s="203"/>
      <c r="AP52" s="203"/>
      <c r="AQ52" s="203"/>
    </row>
    <row r="53" spans="1:43" ht="15.75" hidden="1" customHeight="1" x14ac:dyDescent="0.25">
      <c r="A53" s="304"/>
      <c r="B53" s="305"/>
      <c r="C53" s="305"/>
      <c r="D53" s="306"/>
      <c r="E53" s="304"/>
      <c r="F53" s="305"/>
      <c r="G53" s="305"/>
      <c r="H53" s="305"/>
      <c r="I53" s="284"/>
      <c r="J53" s="341"/>
      <c r="K53" s="341"/>
      <c r="L53" s="341"/>
      <c r="M53" s="341"/>
      <c r="N53" s="341"/>
      <c r="O53" s="286" t="s">
        <v>3</v>
      </c>
      <c r="P53" s="287" t="s">
        <v>4</v>
      </c>
      <c r="Q53" s="288">
        <f>IF(P53="ASIGNADO",15,IF(P53="NO ASIGNADO",0,"0"))</f>
        <v>15</v>
      </c>
      <c r="R53" s="342">
        <f>SUM(Q53:Q59)</f>
        <v>100</v>
      </c>
      <c r="S53" s="343" t="s">
        <v>131</v>
      </c>
      <c r="T53" s="291">
        <f>IF(T56="DÉBIL",0,IF(T56="MODERADO",50,IF(T56="FUERTE",100,"")))</f>
        <v>100</v>
      </c>
      <c r="U53" s="292" t="str">
        <f>IF(AND(R56="FUERTE",S53="FUERTE (SIEMPRE SE EJECUTA)"),"NO","SÍ")</f>
        <v>NO</v>
      </c>
      <c r="V53" s="313"/>
      <c r="W53" s="329"/>
      <c r="X53" s="313"/>
      <c r="Y53" s="315"/>
      <c r="Z53" s="316"/>
      <c r="AA53" s="317"/>
      <c r="AB53" s="318"/>
      <c r="AC53" s="319"/>
      <c r="AD53" s="355" t="s">
        <v>143</v>
      </c>
      <c r="AE53" s="356" t="s">
        <v>144</v>
      </c>
      <c r="AF53" s="298"/>
      <c r="AG53" s="346"/>
      <c r="AH53" s="347"/>
      <c r="AI53" s="347"/>
      <c r="AJ53" s="347"/>
      <c r="AK53" s="357"/>
      <c r="AL53" s="203"/>
      <c r="AM53" s="348"/>
      <c r="AN53" s="303"/>
    </row>
    <row r="54" spans="1:43" ht="32.25" hidden="1" thickBot="1" x14ac:dyDescent="0.3">
      <c r="A54" s="304"/>
      <c r="B54" s="305"/>
      <c r="C54" s="305"/>
      <c r="D54" s="306"/>
      <c r="E54" s="304"/>
      <c r="F54" s="305"/>
      <c r="G54" s="305"/>
      <c r="H54" s="305"/>
      <c r="I54" s="358"/>
      <c r="J54" s="358"/>
      <c r="K54" s="358"/>
      <c r="L54" s="358"/>
      <c r="M54" s="358"/>
      <c r="N54" s="358"/>
      <c r="O54" s="309" t="s">
        <v>9</v>
      </c>
      <c r="P54" s="310" t="s">
        <v>10</v>
      </c>
      <c r="Q54" s="311">
        <f>IF(P54="ADECUADO",15,IF(P54="INADECUADO",0,"0"))</f>
        <v>15</v>
      </c>
      <c r="R54" s="312"/>
      <c r="S54" s="305"/>
      <c r="T54" s="305"/>
      <c r="U54" s="305"/>
      <c r="V54" s="313"/>
      <c r="W54" s="329"/>
      <c r="X54" s="313"/>
      <c r="Y54" s="315"/>
      <c r="Z54" s="316"/>
      <c r="AA54" s="317"/>
      <c r="AB54" s="318"/>
      <c r="AC54" s="319"/>
      <c r="AD54" s="304"/>
      <c r="AE54" s="306"/>
      <c r="AF54" s="298"/>
      <c r="AG54" s="304"/>
      <c r="AH54" s="305"/>
      <c r="AI54" s="305"/>
      <c r="AJ54" s="305"/>
      <c r="AK54" s="306"/>
      <c r="AL54" s="203"/>
      <c r="AM54" s="304"/>
      <c r="AN54" s="306"/>
    </row>
    <row r="55" spans="1:43" ht="48" hidden="1" thickBot="1" x14ac:dyDescent="0.3">
      <c r="A55" s="304"/>
      <c r="B55" s="305"/>
      <c r="C55" s="305"/>
      <c r="D55" s="306"/>
      <c r="E55" s="304"/>
      <c r="F55" s="305"/>
      <c r="G55" s="305"/>
      <c r="H55" s="305"/>
      <c r="I55" s="358"/>
      <c r="J55" s="358"/>
      <c r="K55" s="358"/>
      <c r="L55" s="358"/>
      <c r="M55" s="358"/>
      <c r="N55" s="358"/>
      <c r="O55" s="322" t="s">
        <v>16</v>
      </c>
      <c r="P55" s="310" t="s">
        <v>17</v>
      </c>
      <c r="Q55" s="311">
        <f>IF(P55="OPORTUNA",15,IF(P55="INOPORTUNA",0,"0"))</f>
        <v>15</v>
      </c>
      <c r="R55" s="351"/>
      <c r="S55" s="305"/>
      <c r="T55" s="314"/>
      <c r="U55" s="305"/>
      <c r="V55" s="313"/>
      <c r="W55" s="329"/>
      <c r="X55" s="313"/>
      <c r="Y55" s="315"/>
      <c r="Z55" s="316"/>
      <c r="AA55" s="317"/>
      <c r="AB55" s="318"/>
      <c r="AC55" s="319"/>
      <c r="AD55" s="304"/>
      <c r="AE55" s="330"/>
      <c r="AF55" s="298"/>
      <c r="AG55" s="304"/>
      <c r="AH55" s="305"/>
      <c r="AI55" s="305"/>
      <c r="AJ55" s="305"/>
      <c r="AK55" s="306"/>
      <c r="AL55" s="203"/>
      <c r="AM55" s="304"/>
      <c r="AN55" s="306"/>
    </row>
    <row r="56" spans="1:43" ht="63.75" hidden="1" thickBot="1" x14ac:dyDescent="0.3">
      <c r="A56" s="304"/>
      <c r="B56" s="305"/>
      <c r="C56" s="305"/>
      <c r="D56" s="306"/>
      <c r="E56" s="304"/>
      <c r="F56" s="305"/>
      <c r="G56" s="305"/>
      <c r="H56" s="305"/>
      <c r="I56" s="358"/>
      <c r="J56" s="358"/>
      <c r="K56" s="358"/>
      <c r="L56" s="358"/>
      <c r="M56" s="358"/>
      <c r="N56" s="358"/>
      <c r="O56" s="309" t="s">
        <v>23</v>
      </c>
      <c r="P56" s="310" t="s">
        <v>24</v>
      </c>
      <c r="Q56" s="311">
        <f>IF(P56="PREVENIR",15,IF(P56="DETECTAR",10,IF(P56="NO ES UN CONTROL",0,"0")))</f>
        <v>15</v>
      </c>
      <c r="R56" s="324" t="str">
        <f>IF(R53&lt;86,"DÉBIL",IF(R53&lt;96,"MODERADO",IF(R53&lt;101,"FUERTE","")))</f>
        <v>FUERTE</v>
      </c>
      <c r="S56" s="305"/>
      <c r="T56" s="325" t="str">
        <f>IF(AND(R56="FUERTE",S53="FUERTE (SIEMPRE SE EJECUTA)"),"FUERTE",IF(OR(R56="DÉBIL",S53="DÉBIL (NO SE EJECUTA)"),"DÉBIL",IF(OR(R56="MODERADO",S53="MODERADO (ALGUNAS VECES)"),"MODERADO")))</f>
        <v>FUERTE</v>
      </c>
      <c r="U56" s="305"/>
      <c r="V56" s="313"/>
      <c r="W56" s="329"/>
      <c r="X56" s="313"/>
      <c r="Y56" s="315"/>
      <c r="Z56" s="316"/>
      <c r="AA56" s="317"/>
      <c r="AB56" s="318"/>
      <c r="AC56" s="319"/>
      <c r="AD56" s="304"/>
      <c r="AE56" s="327" t="s">
        <v>141</v>
      </c>
      <c r="AF56" s="328"/>
      <c r="AG56" s="304"/>
      <c r="AH56" s="305"/>
      <c r="AI56" s="305"/>
      <c r="AJ56" s="305"/>
      <c r="AK56" s="306"/>
      <c r="AL56" s="203"/>
      <c r="AM56" s="304"/>
      <c r="AN56" s="306"/>
    </row>
    <row r="57" spans="1:43" ht="48" hidden="1" thickBot="1" x14ac:dyDescent="0.3">
      <c r="A57" s="304"/>
      <c r="B57" s="305"/>
      <c r="C57" s="305"/>
      <c r="D57" s="306"/>
      <c r="E57" s="304"/>
      <c r="F57" s="305"/>
      <c r="G57" s="305"/>
      <c r="H57" s="305"/>
      <c r="I57" s="358"/>
      <c r="J57" s="358"/>
      <c r="K57" s="358"/>
      <c r="L57" s="358"/>
      <c r="M57" s="358"/>
      <c r="N57" s="358"/>
      <c r="O57" s="309" t="s">
        <v>29</v>
      </c>
      <c r="P57" s="310" t="s">
        <v>30</v>
      </c>
      <c r="Q57" s="311">
        <f>IF(P57="CONFIABLE",15,IF(P57="NO CONFIABLE",0,"0"))</f>
        <v>15</v>
      </c>
      <c r="R57" s="312"/>
      <c r="S57" s="305"/>
      <c r="T57" s="305"/>
      <c r="U57" s="305"/>
      <c r="V57" s="313"/>
      <c r="W57" s="329"/>
      <c r="X57" s="313"/>
      <c r="Y57" s="315"/>
      <c r="Z57" s="316"/>
      <c r="AA57" s="317"/>
      <c r="AB57" s="318"/>
      <c r="AC57" s="319"/>
      <c r="AD57" s="304"/>
      <c r="AE57" s="330"/>
      <c r="AF57" s="328"/>
      <c r="AG57" s="304"/>
      <c r="AH57" s="305"/>
      <c r="AI57" s="305"/>
      <c r="AJ57" s="305"/>
      <c r="AK57" s="306"/>
      <c r="AL57" s="203"/>
      <c r="AM57" s="304"/>
      <c r="AN57" s="306"/>
    </row>
    <row r="58" spans="1:43" ht="47.25" hidden="1" customHeight="1" x14ac:dyDescent="0.25">
      <c r="A58" s="304"/>
      <c r="B58" s="305"/>
      <c r="C58" s="305"/>
      <c r="D58" s="306"/>
      <c r="E58" s="304"/>
      <c r="F58" s="305"/>
      <c r="G58" s="305"/>
      <c r="H58" s="305"/>
      <c r="I58" s="358"/>
      <c r="J58" s="358"/>
      <c r="K58" s="358"/>
      <c r="L58" s="358"/>
      <c r="M58" s="358"/>
      <c r="N58" s="358"/>
      <c r="O58" s="309" t="s">
        <v>34</v>
      </c>
      <c r="P58" s="310" t="s">
        <v>35</v>
      </c>
      <c r="Q58" s="311">
        <f>IF(P58="SE INVESTIGAN Y SE RESUELVEN OPORTUNAMENTE",15,IF(P58="NO SE INVESTIGAN Y SE RESUELVEN OPORTUNAMENTE",0,"0"))</f>
        <v>15</v>
      </c>
      <c r="R58" s="312"/>
      <c r="S58" s="305"/>
      <c r="T58" s="305"/>
      <c r="U58" s="305"/>
      <c r="V58" s="313"/>
      <c r="W58" s="329"/>
      <c r="X58" s="313"/>
      <c r="Y58" s="315"/>
      <c r="Z58" s="316"/>
      <c r="AA58" s="317"/>
      <c r="AB58" s="318"/>
      <c r="AC58" s="319"/>
      <c r="AD58" s="304"/>
      <c r="AE58" s="353" t="s">
        <v>146</v>
      </c>
      <c r="AF58" s="298"/>
      <c r="AG58" s="304"/>
      <c r="AH58" s="305"/>
      <c r="AI58" s="305"/>
      <c r="AJ58" s="305"/>
      <c r="AK58" s="306"/>
      <c r="AL58" s="203"/>
      <c r="AM58" s="304"/>
      <c r="AN58" s="306"/>
    </row>
    <row r="59" spans="1:43" ht="48" hidden="1" thickBot="1" x14ac:dyDescent="0.3">
      <c r="A59" s="339"/>
      <c r="B59" s="336"/>
      <c r="C59" s="336"/>
      <c r="D59" s="340"/>
      <c r="E59" s="339"/>
      <c r="F59" s="336"/>
      <c r="G59" s="336"/>
      <c r="H59" s="336"/>
      <c r="I59" s="359"/>
      <c r="J59" s="359"/>
      <c r="K59" s="359"/>
      <c r="L59" s="359"/>
      <c r="M59" s="359"/>
      <c r="N59" s="359"/>
      <c r="O59" s="332" t="s">
        <v>38</v>
      </c>
      <c r="P59" s="333" t="s">
        <v>39</v>
      </c>
      <c r="Q59" s="334">
        <f>IF(P59="COMPLETA",10,IF(P59="INCOMPLETA",5,IF(P59="NO EXISTE",0,"0")))</f>
        <v>10</v>
      </c>
      <c r="R59" s="335"/>
      <c r="S59" s="336"/>
      <c r="T59" s="336"/>
      <c r="U59" s="336"/>
      <c r="V59" s="375"/>
      <c r="W59" s="376"/>
      <c r="X59" s="375"/>
      <c r="Y59" s="377"/>
      <c r="Z59" s="378"/>
      <c r="AA59" s="379"/>
      <c r="AB59" s="380"/>
      <c r="AC59" s="381"/>
      <c r="AD59" s="339"/>
      <c r="AE59" s="340"/>
      <c r="AF59" s="298"/>
      <c r="AG59" s="339"/>
      <c r="AH59" s="336"/>
      <c r="AI59" s="336"/>
      <c r="AJ59" s="336"/>
      <c r="AK59" s="340"/>
      <c r="AL59" s="203"/>
      <c r="AM59" s="339"/>
      <c r="AN59" s="330"/>
    </row>
    <row r="60" spans="1:43" ht="87" customHeight="1" x14ac:dyDescent="0.25">
      <c r="A60" s="382">
        <v>2</v>
      </c>
      <c r="B60" s="383" t="s">
        <v>200</v>
      </c>
      <c r="C60" s="383" t="s">
        <v>201</v>
      </c>
      <c r="D60" s="384" t="s">
        <v>202</v>
      </c>
      <c r="E60" s="385" t="s">
        <v>6</v>
      </c>
      <c r="F60" s="386" t="s">
        <v>7</v>
      </c>
      <c r="G60" s="387" t="str">
        <f>+CONCATENATE(E60," - ",F60)</f>
        <v>MUY BAJA - MODERADO</v>
      </c>
      <c r="H60" s="388" t="s">
        <v>7</v>
      </c>
      <c r="I60" s="360" t="s">
        <v>203</v>
      </c>
      <c r="J60" s="360" t="s">
        <v>204</v>
      </c>
      <c r="K60" s="360" t="s">
        <v>205</v>
      </c>
      <c r="L60" s="360" t="s">
        <v>206</v>
      </c>
      <c r="M60" s="360" t="s">
        <v>207</v>
      </c>
      <c r="N60" s="360" t="s">
        <v>208</v>
      </c>
      <c r="O60" s="286" t="s">
        <v>3</v>
      </c>
      <c r="P60" s="287" t="s">
        <v>4</v>
      </c>
      <c r="Q60" s="288">
        <f>IF(P60="ASIGNADO",15,IF(P60="NO ASIGNADO",0,"0"))</f>
        <v>15</v>
      </c>
      <c r="R60" s="289">
        <f>SUM(Q60:Q66)</f>
        <v>100</v>
      </c>
      <c r="S60" s="290" t="s">
        <v>131</v>
      </c>
      <c r="T60" s="291">
        <f>IF(T63="DÉBIL",0,IF(T63="MODERADO",50,IF(T63="FUERTE",100,"")))</f>
        <v>100</v>
      </c>
      <c r="U60" s="292" t="str">
        <f>IF(AND(R63="FUERTE",S60="FUERTE (SIEMPRE SE EJECUTA)"),"NO","SÍ")</f>
        <v>NO</v>
      </c>
      <c r="V60" s="389" t="s">
        <v>209</v>
      </c>
      <c r="W60" s="294" t="s">
        <v>62</v>
      </c>
      <c r="X60" s="389" t="str">
        <f>IF(AND(E60="MUY BAJA",W63=2),"MUY BAJA",IF(AND(E60="BAJA",W63=2),"MUY BAJA",IF(AND(E60="MEDIA",W63=2),"MUY BAJA",IF(AND(E60="ALTA",W63=2),"BAJA",IF(AND(E60="MUY ALTA",W63=2),"MEDIA",IF(AND(E60="MUY BAJA",W63=1),"MUY BAJA",IF(AND(E60="BAJA",W63=1),"MUY BAJA",IF(AND(E60="MEDIA",W63=1),"BAJA",IF(AND(E60="ALTA",W63=1),"MEDIA",IF(AND(E60="MUY ALTA",W63=1),"ALTA",E60))))))))))</f>
        <v>MUY BAJA</v>
      </c>
      <c r="Y60" s="387" t="str">
        <f>+CONCATENATE(X60," - ",F60)</f>
        <v>MUY BAJA - MODERADO</v>
      </c>
      <c r="Z60" s="388" t="str">
        <f>+VLOOKUP(Y60,[1]Datos!$D$3:$E$17,2,FALSE)</f>
        <v>MODERADO</v>
      </c>
      <c r="AA60" s="386" t="s">
        <v>45</v>
      </c>
      <c r="AB60" s="390" t="s">
        <v>210</v>
      </c>
      <c r="AC60" s="391" t="s">
        <v>58</v>
      </c>
      <c r="AD60" s="296" t="s">
        <v>211</v>
      </c>
      <c r="AE60" s="297" t="s">
        <v>212</v>
      </c>
      <c r="AF60" s="298"/>
      <c r="AG60" s="299">
        <v>45783</v>
      </c>
      <c r="AH60" s="300" t="s">
        <v>213</v>
      </c>
      <c r="AI60" s="300" t="s">
        <v>214</v>
      </c>
      <c r="AJ60" s="300" t="s">
        <v>167</v>
      </c>
      <c r="AK60" s="301" t="s">
        <v>215</v>
      </c>
      <c r="AL60" s="203"/>
      <c r="AM60" s="302" t="s">
        <v>216</v>
      </c>
      <c r="AN60" s="303" t="s">
        <v>217</v>
      </c>
    </row>
    <row r="61" spans="1:43" ht="87" customHeight="1" x14ac:dyDescent="0.25">
      <c r="A61" s="392"/>
      <c r="B61" s="362"/>
      <c r="C61" s="362"/>
      <c r="D61" s="393"/>
      <c r="E61" s="394"/>
      <c r="F61" s="317"/>
      <c r="G61" s="395"/>
      <c r="H61" s="316"/>
      <c r="I61" s="363"/>
      <c r="J61" s="363"/>
      <c r="K61" s="363"/>
      <c r="L61" s="363"/>
      <c r="M61" s="363"/>
      <c r="N61" s="363"/>
      <c r="O61" s="309" t="s">
        <v>9</v>
      </c>
      <c r="P61" s="310" t="s">
        <v>10</v>
      </c>
      <c r="Q61" s="311">
        <f>IF(P61="ADECUADO",15,IF(P61="INADECUADO",0,"0"))</f>
        <v>15</v>
      </c>
      <c r="R61" s="312"/>
      <c r="S61" s="305"/>
      <c r="T61" s="305"/>
      <c r="U61" s="305"/>
      <c r="V61" s="313"/>
      <c r="W61" s="314"/>
      <c r="X61" s="313"/>
      <c r="Y61" s="396"/>
      <c r="Z61" s="316"/>
      <c r="AA61" s="317"/>
      <c r="AB61" s="318"/>
      <c r="AC61" s="319"/>
      <c r="AD61" s="320"/>
      <c r="AE61" s="321"/>
      <c r="AF61" s="298"/>
      <c r="AG61" s="304"/>
      <c r="AH61" s="305"/>
      <c r="AI61" s="305"/>
      <c r="AJ61" s="305"/>
      <c r="AK61" s="306"/>
      <c r="AL61" s="203"/>
      <c r="AM61" s="304"/>
      <c r="AN61" s="306"/>
    </row>
    <row r="62" spans="1:43" ht="87" customHeight="1" x14ac:dyDescent="0.25">
      <c r="A62" s="392"/>
      <c r="B62" s="362"/>
      <c r="C62" s="362"/>
      <c r="D62" s="393"/>
      <c r="E62" s="394"/>
      <c r="F62" s="317"/>
      <c r="G62" s="395"/>
      <c r="H62" s="316"/>
      <c r="I62" s="363"/>
      <c r="J62" s="363"/>
      <c r="K62" s="363"/>
      <c r="L62" s="363"/>
      <c r="M62" s="363"/>
      <c r="N62" s="363"/>
      <c r="O62" s="322" t="s">
        <v>16</v>
      </c>
      <c r="P62" s="310" t="s">
        <v>17</v>
      </c>
      <c r="Q62" s="311">
        <f>IF(P62="OPORTUNA",15,IF(P62="INOPORTUNA",0,"0"))</f>
        <v>15</v>
      </c>
      <c r="R62" s="312"/>
      <c r="S62" s="305"/>
      <c r="T62" s="314"/>
      <c r="U62" s="305"/>
      <c r="V62" s="313"/>
      <c r="W62" s="323" t="s">
        <v>140</v>
      </c>
      <c r="X62" s="313"/>
      <c r="Y62" s="396"/>
      <c r="Z62" s="316"/>
      <c r="AA62" s="317"/>
      <c r="AB62" s="318"/>
      <c r="AC62" s="319"/>
      <c r="AD62" s="320"/>
      <c r="AE62" s="321"/>
      <c r="AF62" s="298"/>
      <c r="AG62" s="304"/>
      <c r="AH62" s="305"/>
      <c r="AI62" s="305"/>
      <c r="AJ62" s="305"/>
      <c r="AK62" s="306"/>
      <c r="AL62" s="203"/>
      <c r="AM62" s="304"/>
      <c r="AN62" s="306"/>
    </row>
    <row r="63" spans="1:43" ht="87" customHeight="1" x14ac:dyDescent="0.25">
      <c r="A63" s="392"/>
      <c r="B63" s="362"/>
      <c r="C63" s="362"/>
      <c r="D63" s="393"/>
      <c r="E63" s="394"/>
      <c r="F63" s="317"/>
      <c r="G63" s="395"/>
      <c r="H63" s="316"/>
      <c r="I63" s="363"/>
      <c r="J63" s="363"/>
      <c r="K63" s="363"/>
      <c r="L63" s="363"/>
      <c r="M63" s="363"/>
      <c r="N63" s="363"/>
      <c r="O63" s="309" t="s">
        <v>23</v>
      </c>
      <c r="P63" s="310" t="s">
        <v>24</v>
      </c>
      <c r="Q63" s="311">
        <f>IF(P63="PREVENIR",15,IF(P63="DETECTAR",10,IF(P63="NO ES UN CONTROL",0,"0")))</f>
        <v>15</v>
      </c>
      <c r="R63" s="324" t="str">
        <f>IF(R60&lt;86,"DÉBIL",IF(R60&lt;96,"MODERADO",IF(R60&lt;101,"FUERTE","")))</f>
        <v>FUERTE</v>
      </c>
      <c r="S63" s="305"/>
      <c r="T63" s="325" t="str">
        <f>IF(AND(R63="FUERTE",S60="FUERTE (SIEMPRE SE EJECUTA)"),"FUERTE",IF(OR(R63="DÉBIL",S60="DÉBIL (NO SE EJECUTA)"),"DÉBIL",IF(OR(R63="MODERADO",S60="MODERADO (ALGUNAS VECES)"),"MODERADO")))</f>
        <v>FUERTE</v>
      </c>
      <c r="U63" s="305"/>
      <c r="V63" s="313"/>
      <c r="W63" s="397">
        <f>IF(AND($V$18="FUERTE",$W$18="DIRECTAMENTE"),2,IF(AND($V$18="FUERTE",$W$18="DIRECTAMENTE"),2,IF(AND($V$18="FUERTE",$W$18="DIRECTAMENTE"),2,IF(AND($V$18="FUERTE",$W$18="NO DISMINUYE"),0,IF(AND($V$18="MODERADO",$W$18="DIRECTAMENTE"),1,IF(AND($V$18="MODERADO",$W$18="DIRECTAMENTE"),1,IF(AND($V$18="MODERADO",$W$18="DIRECTAMENTE"),1,IF(AND($V$18="MODERADO",$W$18="NO DISMINUYE"),0,"N/A"))))))))</f>
        <v>2</v>
      </c>
      <c r="X63" s="313"/>
      <c r="Y63" s="396"/>
      <c r="Z63" s="316"/>
      <c r="AA63" s="317"/>
      <c r="AB63" s="318"/>
      <c r="AC63" s="319"/>
      <c r="AD63" s="320"/>
      <c r="AE63" s="327" t="s">
        <v>141</v>
      </c>
      <c r="AF63" s="328"/>
      <c r="AG63" s="304"/>
      <c r="AH63" s="305"/>
      <c r="AI63" s="305"/>
      <c r="AJ63" s="305"/>
      <c r="AK63" s="306"/>
      <c r="AL63" s="203"/>
      <c r="AM63" s="304"/>
      <c r="AN63" s="306"/>
    </row>
    <row r="64" spans="1:43" ht="87" customHeight="1" x14ac:dyDescent="0.25">
      <c r="A64" s="392"/>
      <c r="B64" s="362"/>
      <c r="C64" s="362"/>
      <c r="D64" s="393"/>
      <c r="E64" s="394"/>
      <c r="F64" s="317"/>
      <c r="G64" s="395"/>
      <c r="H64" s="316"/>
      <c r="I64" s="363"/>
      <c r="J64" s="363"/>
      <c r="K64" s="363"/>
      <c r="L64" s="363"/>
      <c r="M64" s="363"/>
      <c r="N64" s="363"/>
      <c r="O64" s="309" t="s">
        <v>29</v>
      </c>
      <c r="P64" s="310" t="s">
        <v>30</v>
      </c>
      <c r="Q64" s="311">
        <f>IF(P64="CONFIABLE",15,IF(P64="NO CONFIABLE",0,"0"))</f>
        <v>15</v>
      </c>
      <c r="R64" s="312"/>
      <c r="S64" s="305"/>
      <c r="T64" s="305"/>
      <c r="U64" s="305"/>
      <c r="V64" s="313"/>
      <c r="W64" s="398"/>
      <c r="X64" s="313"/>
      <c r="Y64" s="396"/>
      <c r="Z64" s="316"/>
      <c r="AA64" s="317"/>
      <c r="AB64" s="318"/>
      <c r="AC64" s="319"/>
      <c r="AD64" s="320"/>
      <c r="AE64" s="330"/>
      <c r="AF64" s="328"/>
      <c r="AG64" s="304"/>
      <c r="AH64" s="305"/>
      <c r="AI64" s="305"/>
      <c r="AJ64" s="305"/>
      <c r="AK64" s="306"/>
      <c r="AL64" s="203"/>
      <c r="AM64" s="304"/>
      <c r="AN64" s="306"/>
    </row>
    <row r="65" spans="1:40" ht="87" customHeight="1" x14ac:dyDescent="0.25">
      <c r="A65" s="392"/>
      <c r="B65" s="362"/>
      <c r="C65" s="362"/>
      <c r="D65" s="393"/>
      <c r="E65" s="394"/>
      <c r="F65" s="317"/>
      <c r="G65" s="395"/>
      <c r="H65" s="316"/>
      <c r="I65" s="363"/>
      <c r="J65" s="363"/>
      <c r="K65" s="363"/>
      <c r="L65" s="363"/>
      <c r="M65" s="363"/>
      <c r="N65" s="363"/>
      <c r="O65" s="309" t="s">
        <v>34</v>
      </c>
      <c r="P65" s="310" t="s">
        <v>35</v>
      </c>
      <c r="Q65" s="311">
        <f>IF(P65="SE INVESTIGAN Y SE RESUELVEN OPORTUNAMENTE",15,IF(P65="NO SE INVESTIGAN Y SE RESUELVEN OPORTUNAMENTE",0,"0"))</f>
        <v>15</v>
      </c>
      <c r="R65" s="312"/>
      <c r="S65" s="305"/>
      <c r="T65" s="305"/>
      <c r="U65" s="305"/>
      <c r="V65" s="313"/>
      <c r="W65" s="398"/>
      <c r="X65" s="313"/>
      <c r="Y65" s="396"/>
      <c r="Z65" s="316"/>
      <c r="AA65" s="317"/>
      <c r="AB65" s="318"/>
      <c r="AC65" s="319"/>
      <c r="AD65" s="320"/>
      <c r="AE65" s="297" t="s">
        <v>218</v>
      </c>
      <c r="AF65" s="298"/>
      <c r="AG65" s="304"/>
      <c r="AH65" s="305"/>
      <c r="AI65" s="305"/>
      <c r="AJ65" s="305"/>
      <c r="AK65" s="306"/>
      <c r="AL65" s="203"/>
      <c r="AM65" s="304"/>
      <c r="AN65" s="306"/>
    </row>
    <row r="66" spans="1:40" ht="87" customHeight="1" thickBot="1" x14ac:dyDescent="0.3">
      <c r="A66" s="392"/>
      <c r="B66" s="362"/>
      <c r="C66" s="362"/>
      <c r="D66" s="393"/>
      <c r="E66" s="394"/>
      <c r="F66" s="317"/>
      <c r="G66" s="395"/>
      <c r="H66" s="316"/>
      <c r="I66" s="364"/>
      <c r="J66" s="364"/>
      <c r="K66" s="364"/>
      <c r="L66" s="364"/>
      <c r="M66" s="364"/>
      <c r="N66" s="363"/>
      <c r="O66" s="332" t="s">
        <v>38</v>
      </c>
      <c r="P66" s="333" t="s">
        <v>39</v>
      </c>
      <c r="Q66" s="334">
        <f>IF(P66="COMPLETA",10,IF(P66="INCOMPLETA",5,IF(P66="NO EXISTE",0,"0")))</f>
        <v>10</v>
      </c>
      <c r="R66" s="335"/>
      <c r="S66" s="336"/>
      <c r="T66" s="336"/>
      <c r="U66" s="336"/>
      <c r="V66" s="313"/>
      <c r="W66" s="398"/>
      <c r="X66" s="313"/>
      <c r="Y66" s="396"/>
      <c r="Z66" s="316"/>
      <c r="AA66" s="317"/>
      <c r="AB66" s="318"/>
      <c r="AC66" s="319"/>
      <c r="AD66" s="337"/>
      <c r="AE66" s="338"/>
      <c r="AF66" s="298"/>
      <c r="AG66" s="339"/>
      <c r="AH66" s="336"/>
      <c r="AI66" s="336"/>
      <c r="AJ66" s="336"/>
      <c r="AK66" s="340"/>
      <c r="AL66" s="203"/>
      <c r="AM66" s="339"/>
      <c r="AN66" s="330"/>
    </row>
    <row r="67" spans="1:40" ht="87" customHeight="1" x14ac:dyDescent="0.25">
      <c r="A67" s="392"/>
      <c r="B67" s="362"/>
      <c r="C67" s="362"/>
      <c r="D67" s="393"/>
      <c r="E67" s="394"/>
      <c r="F67" s="317"/>
      <c r="G67" s="395"/>
      <c r="H67" s="316"/>
      <c r="I67" s="361" t="s">
        <v>219</v>
      </c>
      <c r="J67" s="361" t="s">
        <v>220</v>
      </c>
      <c r="K67" s="361" t="s">
        <v>221</v>
      </c>
      <c r="L67" s="361" t="s">
        <v>222</v>
      </c>
      <c r="M67" s="399" t="s">
        <v>223</v>
      </c>
      <c r="N67" s="400" t="s">
        <v>224</v>
      </c>
      <c r="O67" s="286" t="s">
        <v>3</v>
      </c>
      <c r="P67" s="287" t="s">
        <v>4</v>
      </c>
      <c r="Q67" s="288">
        <f>IF(P67="ASIGNADO",15,IF(P67="NO ASIGNADO",0,"0"))</f>
        <v>15</v>
      </c>
      <c r="R67" s="342">
        <f>SUM(Q67:Q73)</f>
        <v>100</v>
      </c>
      <c r="S67" s="343" t="s">
        <v>131</v>
      </c>
      <c r="T67" s="291">
        <f>IF(T70="DÉBIL",0,IF(T70="MODERADO",50,IF(T70="FUERTE",100,"")))</f>
        <v>100</v>
      </c>
      <c r="U67" s="292" t="str">
        <f>IF(AND(R70="FUERTE",S67="FUERTE (SIEMPRE SE EJECUTA)"),"NO","SÍ")</f>
        <v>NO</v>
      </c>
      <c r="V67" s="313"/>
      <c r="W67" s="398"/>
      <c r="X67" s="313"/>
      <c r="Y67" s="396"/>
      <c r="Z67" s="316"/>
      <c r="AA67" s="317"/>
      <c r="AB67" s="318"/>
      <c r="AC67" s="319"/>
      <c r="AD67" s="344"/>
      <c r="AE67" s="345"/>
      <c r="AF67" s="298"/>
      <c r="AG67" s="346">
        <v>45783</v>
      </c>
      <c r="AH67" s="347" t="s">
        <v>225</v>
      </c>
      <c r="AI67" s="347" t="s">
        <v>138</v>
      </c>
      <c r="AJ67" s="347" t="s">
        <v>167</v>
      </c>
      <c r="AK67" s="357" t="s">
        <v>138</v>
      </c>
      <c r="AL67" s="203"/>
      <c r="AM67" s="348" t="s">
        <v>226</v>
      </c>
      <c r="AN67" s="303" t="s">
        <v>227</v>
      </c>
    </row>
    <row r="68" spans="1:40" ht="87" customHeight="1" x14ac:dyDescent="0.25">
      <c r="A68" s="392"/>
      <c r="B68" s="362"/>
      <c r="C68" s="362"/>
      <c r="D68" s="393"/>
      <c r="E68" s="394"/>
      <c r="F68" s="317"/>
      <c r="G68" s="395"/>
      <c r="H68" s="316"/>
      <c r="I68" s="363"/>
      <c r="J68" s="363"/>
      <c r="K68" s="363"/>
      <c r="L68" s="363"/>
      <c r="M68" s="401"/>
      <c r="N68" s="402"/>
      <c r="O68" s="309" t="s">
        <v>9</v>
      </c>
      <c r="P68" s="310" t="s">
        <v>145</v>
      </c>
      <c r="Q68" s="311">
        <f>IF(P68="ADECUADO",15,IF(P68="INADECUADO",0,"0"))</f>
        <v>15</v>
      </c>
      <c r="R68" s="312"/>
      <c r="S68" s="305"/>
      <c r="T68" s="305"/>
      <c r="U68" s="305"/>
      <c r="V68" s="313"/>
      <c r="W68" s="398"/>
      <c r="X68" s="313"/>
      <c r="Y68" s="396"/>
      <c r="Z68" s="316"/>
      <c r="AA68" s="317"/>
      <c r="AB68" s="318"/>
      <c r="AC68" s="319"/>
      <c r="AD68" s="349"/>
      <c r="AE68" s="350"/>
      <c r="AF68" s="298"/>
      <c r="AG68" s="304"/>
      <c r="AH68" s="305"/>
      <c r="AI68" s="305"/>
      <c r="AJ68" s="305"/>
      <c r="AK68" s="306"/>
      <c r="AL68" s="203"/>
      <c r="AM68" s="304"/>
      <c r="AN68" s="306"/>
    </row>
    <row r="69" spans="1:40" ht="87" customHeight="1" x14ac:dyDescent="0.25">
      <c r="A69" s="392"/>
      <c r="B69" s="362"/>
      <c r="C69" s="362"/>
      <c r="D69" s="393"/>
      <c r="E69" s="394"/>
      <c r="F69" s="317"/>
      <c r="G69" s="395"/>
      <c r="H69" s="316"/>
      <c r="I69" s="363"/>
      <c r="J69" s="363"/>
      <c r="K69" s="363"/>
      <c r="L69" s="363"/>
      <c r="M69" s="401"/>
      <c r="N69" s="402"/>
      <c r="O69" s="322" t="s">
        <v>16</v>
      </c>
      <c r="P69" s="310" t="s">
        <v>17</v>
      </c>
      <c r="Q69" s="311">
        <f>IF(P69="OPORTUNA",15,IF(P69="INOPORTUNA",0,"0"))</f>
        <v>15</v>
      </c>
      <c r="R69" s="351"/>
      <c r="S69" s="305"/>
      <c r="T69" s="314"/>
      <c r="U69" s="305"/>
      <c r="V69" s="313"/>
      <c r="W69" s="398"/>
      <c r="X69" s="313"/>
      <c r="Y69" s="396"/>
      <c r="Z69" s="316"/>
      <c r="AA69" s="317"/>
      <c r="AB69" s="318"/>
      <c r="AC69" s="319"/>
      <c r="AD69" s="349"/>
      <c r="AE69" s="352"/>
      <c r="AF69" s="298"/>
      <c r="AG69" s="304"/>
      <c r="AH69" s="305"/>
      <c r="AI69" s="305"/>
      <c r="AJ69" s="305"/>
      <c r="AK69" s="306"/>
      <c r="AL69" s="203"/>
      <c r="AM69" s="304"/>
      <c r="AN69" s="306"/>
    </row>
    <row r="70" spans="1:40" ht="87" customHeight="1" x14ac:dyDescent="0.25">
      <c r="A70" s="392"/>
      <c r="B70" s="362"/>
      <c r="C70" s="362"/>
      <c r="D70" s="393"/>
      <c r="E70" s="394"/>
      <c r="F70" s="317"/>
      <c r="G70" s="395"/>
      <c r="H70" s="316"/>
      <c r="I70" s="363"/>
      <c r="J70" s="363"/>
      <c r="K70" s="363"/>
      <c r="L70" s="363"/>
      <c r="M70" s="401"/>
      <c r="N70" s="402"/>
      <c r="O70" s="309" t="s">
        <v>23</v>
      </c>
      <c r="P70" s="310" t="s">
        <v>24</v>
      </c>
      <c r="Q70" s="311">
        <f>IF(P70="PREVENIR",15,IF(P70="DETECTAR",10,IF(P70="NO ES UN CONTROL",0,"0")))</f>
        <v>15</v>
      </c>
      <c r="R70" s="324" t="str">
        <f>IF(R67&lt;86,"DÉBIL",IF(R67&lt;96,"MODERADO",IF(R67&lt;101,"FUERTE","")))</f>
        <v>FUERTE</v>
      </c>
      <c r="S70" s="305"/>
      <c r="T70" s="325" t="str">
        <f>IF(AND(R70="FUERTE",S67="FUERTE (SIEMPRE SE EJECUTA)"),"FUERTE",IF(OR(R70="DÉBIL",S67="DÉBIL (NO SE EJECUTA)"),"DÉBIL",IF(OR(R70="MODERADO",S67="MODERADO (ALGUNAS VECES)"),"MODERADO")))</f>
        <v>FUERTE</v>
      </c>
      <c r="U70" s="305"/>
      <c r="V70" s="313"/>
      <c r="W70" s="398"/>
      <c r="X70" s="313"/>
      <c r="Y70" s="396"/>
      <c r="Z70" s="316"/>
      <c r="AA70" s="317"/>
      <c r="AB70" s="318"/>
      <c r="AC70" s="319"/>
      <c r="AD70" s="349"/>
      <c r="AE70" s="327" t="s">
        <v>141</v>
      </c>
      <c r="AF70" s="328"/>
      <c r="AG70" s="304"/>
      <c r="AH70" s="305"/>
      <c r="AI70" s="305"/>
      <c r="AJ70" s="305"/>
      <c r="AK70" s="306"/>
      <c r="AL70" s="203"/>
      <c r="AM70" s="304"/>
      <c r="AN70" s="306"/>
    </row>
    <row r="71" spans="1:40" ht="87" customHeight="1" x14ac:dyDescent="0.25">
      <c r="A71" s="392"/>
      <c r="B71" s="362"/>
      <c r="C71" s="362"/>
      <c r="D71" s="393"/>
      <c r="E71" s="394"/>
      <c r="F71" s="317"/>
      <c r="G71" s="395"/>
      <c r="H71" s="316"/>
      <c r="I71" s="363"/>
      <c r="J71" s="363"/>
      <c r="K71" s="363"/>
      <c r="L71" s="363"/>
      <c r="M71" s="401"/>
      <c r="N71" s="402"/>
      <c r="O71" s="309" t="s">
        <v>29</v>
      </c>
      <c r="P71" s="310" t="s">
        <v>30</v>
      </c>
      <c r="Q71" s="311">
        <f>IF(P71="CONFIABLE",15,IF(P71="NO CONFIABLE",0,"0"))</f>
        <v>15</v>
      </c>
      <c r="R71" s="312"/>
      <c r="S71" s="305"/>
      <c r="T71" s="305"/>
      <c r="U71" s="305"/>
      <c r="V71" s="313"/>
      <c r="W71" s="398"/>
      <c r="X71" s="313"/>
      <c r="Y71" s="396"/>
      <c r="Z71" s="316"/>
      <c r="AA71" s="317"/>
      <c r="AB71" s="318"/>
      <c r="AC71" s="319"/>
      <c r="AD71" s="349"/>
      <c r="AE71" s="330"/>
      <c r="AF71" s="328"/>
      <c r="AG71" s="304"/>
      <c r="AH71" s="305"/>
      <c r="AI71" s="305"/>
      <c r="AJ71" s="305"/>
      <c r="AK71" s="306"/>
      <c r="AL71" s="203"/>
      <c r="AM71" s="304"/>
      <c r="AN71" s="306"/>
    </row>
    <row r="72" spans="1:40" ht="87" customHeight="1" x14ac:dyDescent="0.25">
      <c r="A72" s="392"/>
      <c r="B72" s="362"/>
      <c r="C72" s="362"/>
      <c r="D72" s="393"/>
      <c r="E72" s="394"/>
      <c r="F72" s="317"/>
      <c r="G72" s="395"/>
      <c r="H72" s="316"/>
      <c r="I72" s="363"/>
      <c r="J72" s="363"/>
      <c r="K72" s="363"/>
      <c r="L72" s="363"/>
      <c r="M72" s="401"/>
      <c r="N72" s="402"/>
      <c r="O72" s="309" t="s">
        <v>34</v>
      </c>
      <c r="P72" s="310" t="s">
        <v>35</v>
      </c>
      <c r="Q72" s="311">
        <f>IF(P72="SE INVESTIGAN Y SE RESUELVEN OPORTUNAMENTE",15,IF(P72="NO SE INVESTIGAN Y SE RESUELVEN OPORTUNAMENTE",0,"0"))</f>
        <v>15</v>
      </c>
      <c r="R72" s="312"/>
      <c r="S72" s="305"/>
      <c r="T72" s="305"/>
      <c r="U72" s="305"/>
      <c r="V72" s="313"/>
      <c r="W72" s="398"/>
      <c r="X72" s="313"/>
      <c r="Y72" s="396"/>
      <c r="Z72" s="316"/>
      <c r="AA72" s="317"/>
      <c r="AB72" s="318"/>
      <c r="AC72" s="319"/>
      <c r="AD72" s="349"/>
      <c r="AE72" s="353"/>
      <c r="AF72" s="298"/>
      <c r="AG72" s="304"/>
      <c r="AH72" s="305"/>
      <c r="AI72" s="305"/>
      <c r="AJ72" s="305"/>
      <c r="AK72" s="306"/>
      <c r="AL72" s="203"/>
      <c r="AM72" s="304"/>
      <c r="AN72" s="306"/>
    </row>
    <row r="73" spans="1:40" ht="87" customHeight="1" thickBot="1" x14ac:dyDescent="0.3">
      <c r="A73" s="392"/>
      <c r="B73" s="362"/>
      <c r="C73" s="362"/>
      <c r="D73" s="393"/>
      <c r="E73" s="394"/>
      <c r="F73" s="317"/>
      <c r="G73" s="395"/>
      <c r="H73" s="316"/>
      <c r="I73" s="364"/>
      <c r="J73" s="364"/>
      <c r="K73" s="364"/>
      <c r="L73" s="364"/>
      <c r="M73" s="403"/>
      <c r="N73" s="402"/>
      <c r="O73" s="332" t="s">
        <v>38</v>
      </c>
      <c r="P73" s="333" t="s">
        <v>147</v>
      </c>
      <c r="Q73" s="334">
        <f>IF(P73="COMPLETA",10,IF(P73="INCOMPLETA",5,IF(P73="NO EXISTE",0,"0")))</f>
        <v>10</v>
      </c>
      <c r="R73" s="335"/>
      <c r="S73" s="336"/>
      <c r="T73" s="336"/>
      <c r="U73" s="336"/>
      <c r="V73" s="313"/>
      <c r="W73" s="398"/>
      <c r="X73" s="313"/>
      <c r="Y73" s="396"/>
      <c r="Z73" s="316"/>
      <c r="AA73" s="317"/>
      <c r="AB73" s="318"/>
      <c r="AC73" s="319"/>
      <c r="AD73" s="354"/>
      <c r="AE73" s="340"/>
      <c r="AF73" s="298"/>
      <c r="AG73" s="339"/>
      <c r="AH73" s="336"/>
      <c r="AI73" s="336"/>
      <c r="AJ73" s="336"/>
      <c r="AK73" s="340"/>
      <c r="AL73" s="203"/>
      <c r="AM73" s="339"/>
      <c r="AN73" s="330"/>
    </row>
    <row r="74" spans="1:40" ht="87" customHeight="1" x14ac:dyDescent="0.25">
      <c r="A74" s="392"/>
      <c r="B74" s="362"/>
      <c r="C74" s="362"/>
      <c r="D74" s="393"/>
      <c r="E74" s="394"/>
      <c r="F74" s="317"/>
      <c r="G74" s="395"/>
      <c r="H74" s="316"/>
      <c r="I74" s="360" t="s">
        <v>228</v>
      </c>
      <c r="J74" s="360" t="s">
        <v>229</v>
      </c>
      <c r="K74" s="360" t="s">
        <v>230</v>
      </c>
      <c r="L74" s="360" t="s">
        <v>231</v>
      </c>
      <c r="M74" s="361" t="s">
        <v>232</v>
      </c>
      <c r="N74" s="362" t="s">
        <v>233</v>
      </c>
      <c r="O74" s="286" t="s">
        <v>3</v>
      </c>
      <c r="P74" s="287" t="s">
        <v>4</v>
      </c>
      <c r="Q74" s="288">
        <f>IF(P74="ASIGNADO",15,IF(P74="NO ASIGNADO",0,"0"))</f>
        <v>15</v>
      </c>
      <c r="R74" s="342">
        <f>SUM(Q74:Q80)</f>
        <v>100</v>
      </c>
      <c r="S74" s="343" t="s">
        <v>131</v>
      </c>
      <c r="T74" s="291">
        <f>IF(T77="DÉBIL",0,IF(T77="MODERADO",50,IF(T77="FUERTE",100,"")))</f>
        <v>100</v>
      </c>
      <c r="U74" s="292" t="str">
        <f>IF(AND(R77="FUERTE",S74="FUERTE (SIEMPRE SE EJECUTA)"),"NO","SÍ")</f>
        <v>NO</v>
      </c>
      <c r="V74" s="313"/>
      <c r="W74" s="398"/>
      <c r="X74" s="313"/>
      <c r="Y74" s="396"/>
      <c r="Z74" s="316"/>
      <c r="AA74" s="317"/>
      <c r="AB74" s="318"/>
      <c r="AC74" s="319"/>
      <c r="AD74" s="355"/>
      <c r="AE74" s="356"/>
      <c r="AF74" s="298"/>
      <c r="AG74" s="346">
        <v>45783</v>
      </c>
      <c r="AH74" s="347" t="s">
        <v>234</v>
      </c>
      <c r="AI74" s="347" t="s">
        <v>138</v>
      </c>
      <c r="AJ74" s="347" t="s">
        <v>167</v>
      </c>
      <c r="AK74" s="357" t="s">
        <v>138</v>
      </c>
      <c r="AL74" s="203"/>
      <c r="AM74" s="348" t="s">
        <v>235</v>
      </c>
      <c r="AN74" s="303" t="s">
        <v>236</v>
      </c>
    </row>
    <row r="75" spans="1:40" ht="87" customHeight="1" x14ac:dyDescent="0.25">
      <c r="A75" s="392"/>
      <c r="B75" s="362"/>
      <c r="C75" s="362"/>
      <c r="D75" s="393"/>
      <c r="E75" s="394"/>
      <c r="F75" s="317"/>
      <c r="G75" s="395"/>
      <c r="H75" s="316"/>
      <c r="I75" s="363"/>
      <c r="J75" s="363"/>
      <c r="K75" s="363"/>
      <c r="L75" s="363"/>
      <c r="M75" s="363"/>
      <c r="N75" s="363"/>
      <c r="O75" s="309" t="s">
        <v>9</v>
      </c>
      <c r="P75" s="310" t="s">
        <v>145</v>
      </c>
      <c r="Q75" s="311">
        <f>IF(P75="ADECUADO",15,IF(P75="INADECUADO",0,"0"))</f>
        <v>15</v>
      </c>
      <c r="R75" s="312"/>
      <c r="S75" s="305"/>
      <c r="T75" s="305"/>
      <c r="U75" s="305"/>
      <c r="V75" s="313"/>
      <c r="W75" s="398"/>
      <c r="X75" s="313"/>
      <c r="Y75" s="396"/>
      <c r="Z75" s="316"/>
      <c r="AA75" s="317"/>
      <c r="AB75" s="318"/>
      <c r="AC75" s="319"/>
      <c r="AD75" s="304"/>
      <c r="AE75" s="306"/>
      <c r="AF75" s="298"/>
      <c r="AG75" s="304"/>
      <c r="AH75" s="305"/>
      <c r="AI75" s="305"/>
      <c r="AJ75" s="305"/>
      <c r="AK75" s="306"/>
      <c r="AL75" s="203"/>
      <c r="AM75" s="304"/>
      <c r="AN75" s="306"/>
    </row>
    <row r="76" spans="1:40" ht="87" customHeight="1" x14ac:dyDescent="0.25">
      <c r="A76" s="392"/>
      <c r="B76" s="362"/>
      <c r="C76" s="362"/>
      <c r="D76" s="393"/>
      <c r="E76" s="394"/>
      <c r="F76" s="317"/>
      <c r="G76" s="395"/>
      <c r="H76" s="316"/>
      <c r="I76" s="363"/>
      <c r="J76" s="363"/>
      <c r="K76" s="363"/>
      <c r="L76" s="363"/>
      <c r="M76" s="363"/>
      <c r="N76" s="363"/>
      <c r="O76" s="322" t="s">
        <v>16</v>
      </c>
      <c r="P76" s="310" t="s">
        <v>17</v>
      </c>
      <c r="Q76" s="311">
        <f>IF(P76="OPORTUNA",15,IF(P76="INOPORTUNA",0,"0"))</f>
        <v>15</v>
      </c>
      <c r="R76" s="351"/>
      <c r="S76" s="305"/>
      <c r="T76" s="314"/>
      <c r="U76" s="305"/>
      <c r="V76" s="313"/>
      <c r="W76" s="398"/>
      <c r="X76" s="313"/>
      <c r="Y76" s="396"/>
      <c r="Z76" s="316"/>
      <c r="AA76" s="317"/>
      <c r="AB76" s="318"/>
      <c r="AC76" s="319"/>
      <c r="AD76" s="304"/>
      <c r="AE76" s="330"/>
      <c r="AF76" s="298"/>
      <c r="AG76" s="304"/>
      <c r="AH76" s="305"/>
      <c r="AI76" s="305"/>
      <c r="AJ76" s="305"/>
      <c r="AK76" s="306"/>
      <c r="AL76" s="203"/>
      <c r="AM76" s="304"/>
      <c r="AN76" s="306"/>
    </row>
    <row r="77" spans="1:40" ht="87" customHeight="1" x14ac:dyDescent="0.25">
      <c r="A77" s="392"/>
      <c r="B77" s="362"/>
      <c r="C77" s="362"/>
      <c r="D77" s="393"/>
      <c r="E77" s="394"/>
      <c r="F77" s="317"/>
      <c r="G77" s="395"/>
      <c r="H77" s="316"/>
      <c r="I77" s="363"/>
      <c r="J77" s="363"/>
      <c r="K77" s="363"/>
      <c r="L77" s="363"/>
      <c r="M77" s="363"/>
      <c r="N77" s="363"/>
      <c r="O77" s="309" t="s">
        <v>23</v>
      </c>
      <c r="P77" s="310" t="s">
        <v>24</v>
      </c>
      <c r="Q77" s="311">
        <f>IF(P77="PREVENIR",15,IF(P77="DETECTAR",10,IF(P77="NO ES UN CONTROL",0,"0")))</f>
        <v>15</v>
      </c>
      <c r="R77" s="324" t="str">
        <f>IF(R74&lt;86,"DÉBIL",IF(R74&lt;96,"MODERADO",IF(R74&lt;101,"FUERTE","")))</f>
        <v>FUERTE</v>
      </c>
      <c r="S77" s="305"/>
      <c r="T77" s="325" t="str">
        <f>IF(AND(R77="FUERTE",S74="FUERTE (SIEMPRE SE EJECUTA)"),"FUERTE",IF(OR(R77="DÉBIL",S74="DÉBIL (NO SE EJECUTA)"),"DÉBIL",IF(OR(R77="MODERADO",S74="MODERADO (ALGUNAS VECES)"),"MODERADO")))</f>
        <v>FUERTE</v>
      </c>
      <c r="U77" s="305"/>
      <c r="V77" s="313"/>
      <c r="W77" s="398"/>
      <c r="X77" s="313"/>
      <c r="Y77" s="396"/>
      <c r="Z77" s="316"/>
      <c r="AA77" s="317"/>
      <c r="AB77" s="318"/>
      <c r="AC77" s="319"/>
      <c r="AD77" s="304"/>
      <c r="AE77" s="327" t="s">
        <v>141</v>
      </c>
      <c r="AF77" s="328"/>
      <c r="AG77" s="304"/>
      <c r="AH77" s="305"/>
      <c r="AI77" s="305"/>
      <c r="AJ77" s="305"/>
      <c r="AK77" s="306"/>
      <c r="AL77" s="203"/>
      <c r="AM77" s="304"/>
      <c r="AN77" s="306"/>
    </row>
    <row r="78" spans="1:40" ht="87" customHeight="1" x14ac:dyDescent="0.25">
      <c r="A78" s="392"/>
      <c r="B78" s="362"/>
      <c r="C78" s="362"/>
      <c r="D78" s="393"/>
      <c r="E78" s="394"/>
      <c r="F78" s="317"/>
      <c r="G78" s="395"/>
      <c r="H78" s="316"/>
      <c r="I78" s="363"/>
      <c r="J78" s="363"/>
      <c r="K78" s="363"/>
      <c r="L78" s="363"/>
      <c r="M78" s="363"/>
      <c r="N78" s="363"/>
      <c r="O78" s="309" t="s">
        <v>29</v>
      </c>
      <c r="P78" s="310" t="s">
        <v>30</v>
      </c>
      <c r="Q78" s="311">
        <f>IF(P78="CONFIABLE",15,IF(P78="NO CONFIABLE",0,"0"))</f>
        <v>15</v>
      </c>
      <c r="R78" s="312"/>
      <c r="S78" s="305"/>
      <c r="T78" s="305"/>
      <c r="U78" s="305"/>
      <c r="V78" s="313"/>
      <c r="W78" s="398"/>
      <c r="X78" s="313"/>
      <c r="Y78" s="396"/>
      <c r="Z78" s="316"/>
      <c r="AA78" s="317"/>
      <c r="AB78" s="318"/>
      <c r="AC78" s="319"/>
      <c r="AD78" s="304"/>
      <c r="AE78" s="330"/>
      <c r="AF78" s="328"/>
      <c r="AG78" s="304"/>
      <c r="AH78" s="305"/>
      <c r="AI78" s="305"/>
      <c r="AJ78" s="305"/>
      <c r="AK78" s="306"/>
      <c r="AL78" s="203"/>
      <c r="AM78" s="304"/>
      <c r="AN78" s="306"/>
    </row>
    <row r="79" spans="1:40" ht="87" customHeight="1" x14ac:dyDescent="0.25">
      <c r="A79" s="392"/>
      <c r="B79" s="362"/>
      <c r="C79" s="362"/>
      <c r="D79" s="393"/>
      <c r="E79" s="394"/>
      <c r="F79" s="317"/>
      <c r="G79" s="395"/>
      <c r="H79" s="316"/>
      <c r="I79" s="363"/>
      <c r="J79" s="363"/>
      <c r="K79" s="363"/>
      <c r="L79" s="363"/>
      <c r="M79" s="363"/>
      <c r="N79" s="363"/>
      <c r="O79" s="309" t="s">
        <v>34</v>
      </c>
      <c r="P79" s="310" t="s">
        <v>35</v>
      </c>
      <c r="Q79" s="311">
        <f>IF(P79="SE INVESTIGAN Y SE RESUELVEN OPORTUNAMENTE",15,IF(P79="NO SE INVESTIGAN Y SE RESUELVEN OPORTUNAMENTE",0,"0"))</f>
        <v>15</v>
      </c>
      <c r="R79" s="312"/>
      <c r="S79" s="305"/>
      <c r="T79" s="305"/>
      <c r="U79" s="305"/>
      <c r="V79" s="313"/>
      <c r="W79" s="398"/>
      <c r="X79" s="313"/>
      <c r="Y79" s="396"/>
      <c r="Z79" s="316"/>
      <c r="AA79" s="317"/>
      <c r="AB79" s="318"/>
      <c r="AC79" s="319"/>
      <c r="AD79" s="304"/>
      <c r="AE79" s="353"/>
      <c r="AF79" s="298"/>
      <c r="AG79" s="304"/>
      <c r="AH79" s="305"/>
      <c r="AI79" s="305"/>
      <c r="AJ79" s="305"/>
      <c r="AK79" s="306"/>
      <c r="AL79" s="203"/>
      <c r="AM79" s="304"/>
      <c r="AN79" s="306"/>
    </row>
    <row r="80" spans="1:40" ht="87" customHeight="1" thickBot="1" x14ac:dyDescent="0.3">
      <c r="A80" s="392"/>
      <c r="B80" s="362"/>
      <c r="C80" s="362"/>
      <c r="D80" s="393"/>
      <c r="E80" s="394"/>
      <c r="F80" s="317"/>
      <c r="G80" s="395"/>
      <c r="H80" s="316"/>
      <c r="I80" s="364"/>
      <c r="J80" s="364"/>
      <c r="K80" s="364"/>
      <c r="L80" s="364"/>
      <c r="M80" s="364"/>
      <c r="N80" s="364"/>
      <c r="O80" s="332" t="s">
        <v>38</v>
      </c>
      <c r="P80" s="333" t="s">
        <v>147</v>
      </c>
      <c r="Q80" s="334">
        <f>IF(P80="COMPLETA",10,IF(P80="INCOMPLETA",5,IF(P80="NO EXISTE",0,"0")))</f>
        <v>10</v>
      </c>
      <c r="R80" s="335"/>
      <c r="S80" s="336"/>
      <c r="T80" s="336"/>
      <c r="U80" s="336"/>
      <c r="V80" s="313"/>
      <c r="W80" s="398"/>
      <c r="X80" s="313"/>
      <c r="Y80" s="396"/>
      <c r="Z80" s="316"/>
      <c r="AA80" s="317"/>
      <c r="AB80" s="318"/>
      <c r="AC80" s="319"/>
      <c r="AD80" s="339"/>
      <c r="AE80" s="340"/>
      <c r="AF80" s="298"/>
      <c r="AG80" s="339"/>
      <c r="AH80" s="336"/>
      <c r="AI80" s="336"/>
      <c r="AJ80" s="336"/>
      <c r="AK80" s="340"/>
      <c r="AL80" s="203"/>
      <c r="AM80" s="339"/>
      <c r="AN80" s="330"/>
    </row>
    <row r="81" spans="1:40" ht="81.75" customHeight="1" x14ac:dyDescent="0.25">
      <c r="A81" s="277">
        <v>3</v>
      </c>
      <c r="B81" s="361" t="s">
        <v>237</v>
      </c>
      <c r="C81" s="361" t="s">
        <v>238</v>
      </c>
      <c r="D81" s="404" t="s">
        <v>239</v>
      </c>
      <c r="E81" s="280" t="s">
        <v>6</v>
      </c>
      <c r="F81" s="281" t="s">
        <v>7</v>
      </c>
      <c r="G81" s="387" t="str">
        <f>+CONCATENATE(E81," - ",F81)</f>
        <v>MUY BAJA - MODERADO</v>
      </c>
      <c r="H81" s="283" t="s">
        <v>7</v>
      </c>
      <c r="I81" s="360" t="s">
        <v>240</v>
      </c>
      <c r="J81" s="360" t="s">
        <v>241</v>
      </c>
      <c r="K81" s="360" t="s">
        <v>242</v>
      </c>
      <c r="L81" s="360" t="s">
        <v>243</v>
      </c>
      <c r="M81" s="360" t="s">
        <v>244</v>
      </c>
      <c r="N81" s="360" t="s">
        <v>245</v>
      </c>
      <c r="O81" s="286" t="s">
        <v>3</v>
      </c>
      <c r="P81" s="287" t="s">
        <v>4</v>
      </c>
      <c r="Q81" s="288">
        <f>IF(P81="ASIGNADO",15,IF(P81="NO ASIGNADO",0,"0"))</f>
        <v>15</v>
      </c>
      <c r="R81" s="289">
        <f>SUM(Q81:Q87)</f>
        <v>100</v>
      </c>
      <c r="S81" s="290" t="s">
        <v>131</v>
      </c>
      <c r="T81" s="291">
        <f>IF(T84="DÉBIL",0,IF(T84="MODERADO",50,IF(T84="FUERTE",100,"")))</f>
        <v>100</v>
      </c>
      <c r="U81" s="292" t="str">
        <f>IF(AND(R84="FUERTE",S81="FUERTE (SIEMPRE SE EJECUTA)"),"NO","SÍ")</f>
        <v>NO</v>
      </c>
      <c r="V81" s="405" t="e">
        <f t="array" ref="V81">_xlfn.IFS(AVERAGE(T81,T88,#REF!,#REF!,#REF!,#REF!)=100,"FUERTE",AVERAGE(T81,T88,#REF!,#REF!,#REF!,#REF!)&lt;50,"DÉBIL",AVERAGE(T81,T88,#REF!,#REF!,#REF!,#REF!)&gt;=50,"MODERADO")</f>
        <v>#REF!</v>
      </c>
      <c r="W81" s="294" t="s">
        <v>62</v>
      </c>
      <c r="X81" s="405" t="str">
        <f>IF(AND(E81="MUY BAJA",W84=2),"MUY BAJA",IF(AND(E81="BAJA",W84=2),"MUY BAJA",IF(AND(E81="MEDIA",W84=2),"MUY BAJA",IF(AND(E81="ALTA",W84=2),"BAJA",IF(AND(E81="MUY ALTA",W84=2),"MEDIA",IF(AND(E81="MUY BAJA",W84=1),"MUY BAJA",IF(AND(E81="BAJA",W84=1),"MUY BAJA",IF(AND(E81="MEDIA",W84=1),"BAJA",IF(AND(E81="ALTA",W84=1),"MEDIA",IF(AND(E81="MUY ALTA",W84=1),"ALTA",E81))))))))))</f>
        <v>MUY BAJA</v>
      </c>
      <c r="Y81" s="387" t="str">
        <f>+CONCATENATE(X81," - ",F81)</f>
        <v>MUY BAJA - MODERADO</v>
      </c>
      <c r="Z81" s="406" t="str">
        <f>+VLOOKUP(Y81,[1]Datos!$D$3:$E$17,2,FALSE)</f>
        <v>MODERADO</v>
      </c>
      <c r="AA81" s="407" t="s">
        <v>45</v>
      </c>
      <c r="AB81" s="408" t="s">
        <v>246</v>
      </c>
      <c r="AC81" s="409" t="s">
        <v>58</v>
      </c>
      <c r="AD81" s="296" t="s">
        <v>211</v>
      </c>
      <c r="AE81" s="297" t="s">
        <v>212</v>
      </c>
      <c r="AF81" s="298"/>
      <c r="AG81" s="299">
        <v>45783</v>
      </c>
      <c r="AH81" s="300" t="s">
        <v>247</v>
      </c>
      <c r="AI81" s="300" t="s">
        <v>248</v>
      </c>
      <c r="AJ81" s="300" t="s">
        <v>167</v>
      </c>
      <c r="AK81" s="301" t="s">
        <v>249</v>
      </c>
      <c r="AL81" s="203"/>
      <c r="AM81" s="302" t="s">
        <v>250</v>
      </c>
      <c r="AN81" s="303" t="s">
        <v>251</v>
      </c>
    </row>
    <row r="82" spans="1:40" ht="81.75" customHeight="1" x14ac:dyDescent="0.25">
      <c r="A82" s="392"/>
      <c r="B82" s="362"/>
      <c r="C82" s="362"/>
      <c r="D82" s="393"/>
      <c r="E82" s="394"/>
      <c r="F82" s="317"/>
      <c r="G82" s="395"/>
      <c r="H82" s="316"/>
      <c r="I82" s="363"/>
      <c r="J82" s="363"/>
      <c r="K82" s="363"/>
      <c r="L82" s="363"/>
      <c r="M82" s="363"/>
      <c r="N82" s="363"/>
      <c r="O82" s="309" t="s">
        <v>9</v>
      </c>
      <c r="P82" s="310" t="s">
        <v>10</v>
      </c>
      <c r="Q82" s="311">
        <f>IF(P82="ADECUADO",15,IF(P82="INADECUADO",0,"0"))</f>
        <v>15</v>
      </c>
      <c r="R82" s="312"/>
      <c r="S82" s="305"/>
      <c r="T82" s="305"/>
      <c r="U82" s="305"/>
      <c r="V82" s="410"/>
      <c r="W82" s="314"/>
      <c r="X82" s="410"/>
      <c r="Y82" s="396"/>
      <c r="Z82" s="411"/>
      <c r="AA82" s="412"/>
      <c r="AB82" s="413"/>
      <c r="AC82" s="414"/>
      <c r="AD82" s="320"/>
      <c r="AE82" s="321"/>
      <c r="AF82" s="298"/>
      <c r="AG82" s="304"/>
      <c r="AH82" s="305"/>
      <c r="AI82" s="305"/>
      <c r="AJ82" s="305"/>
      <c r="AK82" s="306"/>
      <c r="AL82" s="203"/>
      <c r="AM82" s="304"/>
      <c r="AN82" s="306"/>
    </row>
    <row r="83" spans="1:40" ht="81.75" customHeight="1" x14ac:dyDescent="0.25">
      <c r="A83" s="392"/>
      <c r="B83" s="362"/>
      <c r="C83" s="362"/>
      <c r="D83" s="393"/>
      <c r="E83" s="394"/>
      <c r="F83" s="317"/>
      <c r="G83" s="395"/>
      <c r="H83" s="316"/>
      <c r="I83" s="363"/>
      <c r="J83" s="363"/>
      <c r="K83" s="363"/>
      <c r="L83" s="363"/>
      <c r="M83" s="363"/>
      <c r="N83" s="363"/>
      <c r="O83" s="322" t="s">
        <v>16</v>
      </c>
      <c r="P83" s="310" t="s">
        <v>17</v>
      </c>
      <c r="Q83" s="311">
        <f>IF(P83="OPORTUNA",15,IF(P83="INOPORTUNA",0,"0"))</f>
        <v>15</v>
      </c>
      <c r="R83" s="312"/>
      <c r="S83" s="305"/>
      <c r="T83" s="314"/>
      <c r="U83" s="305"/>
      <c r="V83" s="410"/>
      <c r="W83" s="323" t="s">
        <v>140</v>
      </c>
      <c r="X83" s="410"/>
      <c r="Y83" s="396"/>
      <c r="Z83" s="411"/>
      <c r="AA83" s="412"/>
      <c r="AB83" s="413"/>
      <c r="AC83" s="414"/>
      <c r="AD83" s="320"/>
      <c r="AE83" s="321"/>
      <c r="AF83" s="298"/>
      <c r="AG83" s="304"/>
      <c r="AH83" s="305"/>
      <c r="AI83" s="305"/>
      <c r="AJ83" s="305"/>
      <c r="AK83" s="306"/>
      <c r="AL83" s="203"/>
      <c r="AM83" s="304"/>
      <c r="AN83" s="306"/>
    </row>
    <row r="84" spans="1:40" ht="81.75" customHeight="1" x14ac:dyDescent="0.25">
      <c r="A84" s="392"/>
      <c r="B84" s="362"/>
      <c r="C84" s="362"/>
      <c r="D84" s="393"/>
      <c r="E84" s="394"/>
      <c r="F84" s="317"/>
      <c r="G84" s="395"/>
      <c r="H84" s="316"/>
      <c r="I84" s="363"/>
      <c r="J84" s="363"/>
      <c r="K84" s="363"/>
      <c r="L84" s="363"/>
      <c r="M84" s="363"/>
      <c r="N84" s="363"/>
      <c r="O84" s="309" t="s">
        <v>23</v>
      </c>
      <c r="P84" s="310" t="s">
        <v>24</v>
      </c>
      <c r="Q84" s="311">
        <f>IF(P84="PREVENIR",15,IF(P84="DETECTAR",10,IF(P84="NO ES UN CONTROL",0,"0")))</f>
        <v>15</v>
      </c>
      <c r="R84" s="324" t="str">
        <f>IF(R81&lt;86,"DÉBIL",IF(R81&lt;96,"MODERADO",IF(R81&lt;101,"FUERTE","")))</f>
        <v>FUERTE</v>
      </c>
      <c r="S84" s="305"/>
      <c r="T84" s="325" t="str">
        <f>IF(AND(R84="FUERTE",S81="FUERTE (SIEMPRE SE EJECUTA)"),"FUERTE",IF(OR(R84="DÉBIL",S81="DÉBIL (NO SE EJECUTA)"),"DÉBIL",IF(OR(R84="MODERADO",S81="MODERADO (ALGUNAS VECES)"),"MODERADO")))</f>
        <v>FUERTE</v>
      </c>
      <c r="U84" s="305"/>
      <c r="V84" s="410"/>
      <c r="W84" s="397">
        <f>IF(AND($V$18="FUERTE",$W$18="DIRECTAMENTE"),2,IF(AND($V$18="FUERTE",$W$18="DIRECTAMENTE"),2,IF(AND($V$18="FUERTE",$W$18="DIRECTAMENTE"),2,IF(AND($V$18="FUERTE",$W$18="NO DISMINUYE"),0,IF(AND($V$18="MODERADO",$W$18="DIRECTAMENTE"),1,IF(AND($V$18="MODERADO",$W$18="DIRECTAMENTE"),1,IF(AND($V$18="MODERADO",$W$18="DIRECTAMENTE"),1,IF(AND($V$18="MODERADO",$W$18="NO DISMINUYE"),0,"N/A"))))))))</f>
        <v>2</v>
      </c>
      <c r="X84" s="410"/>
      <c r="Y84" s="396"/>
      <c r="Z84" s="411"/>
      <c r="AA84" s="412"/>
      <c r="AB84" s="413"/>
      <c r="AC84" s="414"/>
      <c r="AD84" s="320"/>
      <c r="AE84" s="327" t="s">
        <v>141</v>
      </c>
      <c r="AF84" s="328"/>
      <c r="AG84" s="304"/>
      <c r="AH84" s="305"/>
      <c r="AI84" s="305"/>
      <c r="AJ84" s="305"/>
      <c r="AK84" s="306"/>
      <c r="AL84" s="203"/>
      <c r="AM84" s="304"/>
      <c r="AN84" s="306"/>
    </row>
    <row r="85" spans="1:40" ht="81.75" customHeight="1" x14ac:dyDescent="0.25">
      <c r="A85" s="392"/>
      <c r="B85" s="362"/>
      <c r="C85" s="362"/>
      <c r="D85" s="393"/>
      <c r="E85" s="394"/>
      <c r="F85" s="317"/>
      <c r="G85" s="395"/>
      <c r="H85" s="316"/>
      <c r="I85" s="363"/>
      <c r="J85" s="363"/>
      <c r="K85" s="363"/>
      <c r="L85" s="363"/>
      <c r="M85" s="363"/>
      <c r="N85" s="363"/>
      <c r="O85" s="309" t="s">
        <v>29</v>
      </c>
      <c r="P85" s="310" t="s">
        <v>30</v>
      </c>
      <c r="Q85" s="311">
        <f>IF(P85="CONFIABLE",15,IF(P85="NO CONFIABLE",0,"0"))</f>
        <v>15</v>
      </c>
      <c r="R85" s="312"/>
      <c r="S85" s="305"/>
      <c r="T85" s="305"/>
      <c r="U85" s="305"/>
      <c r="V85" s="410"/>
      <c r="W85" s="398"/>
      <c r="X85" s="410"/>
      <c r="Y85" s="396"/>
      <c r="Z85" s="411"/>
      <c r="AA85" s="412"/>
      <c r="AB85" s="413"/>
      <c r="AC85" s="414"/>
      <c r="AD85" s="320"/>
      <c r="AE85" s="330"/>
      <c r="AF85" s="328"/>
      <c r="AG85" s="304"/>
      <c r="AH85" s="305"/>
      <c r="AI85" s="305"/>
      <c r="AJ85" s="305"/>
      <c r="AK85" s="306"/>
      <c r="AL85" s="203"/>
      <c r="AM85" s="304"/>
      <c r="AN85" s="306"/>
    </row>
    <row r="86" spans="1:40" ht="81.75" customHeight="1" x14ac:dyDescent="0.25">
      <c r="A86" s="392"/>
      <c r="B86" s="362"/>
      <c r="C86" s="362"/>
      <c r="D86" s="393"/>
      <c r="E86" s="394"/>
      <c r="F86" s="317"/>
      <c r="G86" s="395"/>
      <c r="H86" s="316"/>
      <c r="I86" s="363"/>
      <c r="J86" s="363"/>
      <c r="K86" s="363"/>
      <c r="L86" s="363"/>
      <c r="M86" s="363"/>
      <c r="N86" s="363"/>
      <c r="O86" s="309" t="s">
        <v>34</v>
      </c>
      <c r="P86" s="310" t="s">
        <v>35</v>
      </c>
      <c r="Q86" s="311">
        <f>IF(P86="SE INVESTIGAN Y SE RESUELVEN OPORTUNAMENTE",15,IF(P86="NO SE INVESTIGAN Y SE RESUELVEN OPORTUNAMENTE",0,"0"))</f>
        <v>15</v>
      </c>
      <c r="R86" s="312"/>
      <c r="S86" s="305"/>
      <c r="T86" s="305"/>
      <c r="U86" s="305"/>
      <c r="V86" s="410"/>
      <c r="W86" s="398"/>
      <c r="X86" s="410"/>
      <c r="Y86" s="396"/>
      <c r="Z86" s="411"/>
      <c r="AA86" s="412"/>
      <c r="AB86" s="413"/>
      <c r="AC86" s="414"/>
      <c r="AD86" s="320"/>
      <c r="AE86" s="297" t="s">
        <v>218</v>
      </c>
      <c r="AF86" s="298"/>
      <c r="AG86" s="304"/>
      <c r="AH86" s="305"/>
      <c r="AI86" s="305"/>
      <c r="AJ86" s="305"/>
      <c r="AK86" s="306"/>
      <c r="AL86" s="203"/>
      <c r="AM86" s="304"/>
      <c r="AN86" s="306"/>
    </row>
    <row r="87" spans="1:40" ht="81.75" customHeight="1" thickBot="1" x14ac:dyDescent="0.3">
      <c r="A87" s="392"/>
      <c r="B87" s="362"/>
      <c r="C87" s="362"/>
      <c r="D87" s="393"/>
      <c r="E87" s="394"/>
      <c r="F87" s="317"/>
      <c r="G87" s="395"/>
      <c r="H87" s="316"/>
      <c r="I87" s="364"/>
      <c r="J87" s="364"/>
      <c r="K87" s="364"/>
      <c r="L87" s="364"/>
      <c r="M87" s="364"/>
      <c r="N87" s="364"/>
      <c r="O87" s="332" t="s">
        <v>38</v>
      </c>
      <c r="P87" s="333" t="s">
        <v>39</v>
      </c>
      <c r="Q87" s="334">
        <f>IF(P87="COMPLETA",10,IF(P87="INCOMPLETA",5,IF(P87="NO EXISTE",0,"0")))</f>
        <v>10</v>
      </c>
      <c r="R87" s="335"/>
      <c r="S87" s="336"/>
      <c r="T87" s="336"/>
      <c r="U87" s="336"/>
      <c r="V87" s="410"/>
      <c r="W87" s="398"/>
      <c r="X87" s="410"/>
      <c r="Y87" s="396"/>
      <c r="Z87" s="411"/>
      <c r="AA87" s="412"/>
      <c r="AB87" s="413"/>
      <c r="AC87" s="414"/>
      <c r="AD87" s="337"/>
      <c r="AE87" s="338"/>
      <c r="AF87" s="298"/>
      <c r="AG87" s="339"/>
      <c r="AH87" s="336"/>
      <c r="AI87" s="336"/>
      <c r="AJ87" s="336"/>
      <c r="AK87" s="340"/>
      <c r="AL87" s="203"/>
      <c r="AM87" s="339"/>
      <c r="AN87" s="330"/>
    </row>
    <row r="88" spans="1:40" ht="81.75" customHeight="1" x14ac:dyDescent="0.25">
      <c r="A88" s="392"/>
      <c r="B88" s="362"/>
      <c r="C88" s="362"/>
      <c r="D88" s="393"/>
      <c r="E88" s="394"/>
      <c r="F88" s="317"/>
      <c r="G88" s="395"/>
      <c r="H88" s="316"/>
      <c r="I88" s="361" t="s">
        <v>252</v>
      </c>
      <c r="J88" s="361" t="s">
        <v>253</v>
      </c>
      <c r="K88" s="361" t="s">
        <v>254</v>
      </c>
      <c r="L88" s="361" t="s">
        <v>255</v>
      </c>
      <c r="M88" s="361" t="s">
        <v>256</v>
      </c>
      <c r="N88" s="361" t="s">
        <v>257</v>
      </c>
      <c r="O88" s="286" t="s">
        <v>3</v>
      </c>
      <c r="P88" s="287" t="s">
        <v>4</v>
      </c>
      <c r="Q88" s="288">
        <f>IF(P88="ASIGNADO",15,IF(P88="NO ASIGNADO",0,"0"))</f>
        <v>15</v>
      </c>
      <c r="R88" s="342">
        <f>SUM(Q88:Q94)</f>
        <v>100</v>
      </c>
      <c r="S88" s="343" t="s">
        <v>131</v>
      </c>
      <c r="T88" s="291">
        <f>IF(T91="DÉBIL",0,IF(T91="MODERADO",50,IF(T91="FUERTE",100,"")))</f>
        <v>100</v>
      </c>
      <c r="U88" s="292" t="str">
        <f>IF(AND(R91="FUERTE",S88="FUERTE (SIEMPRE SE EJECUTA)"),"NO","SÍ")</f>
        <v>NO</v>
      </c>
      <c r="V88" s="410"/>
      <c r="W88" s="398"/>
      <c r="X88" s="410"/>
      <c r="Y88" s="396"/>
      <c r="Z88" s="411"/>
      <c r="AA88" s="412"/>
      <c r="AB88" s="413"/>
      <c r="AC88" s="414"/>
      <c r="AD88" s="344"/>
      <c r="AE88" s="345"/>
      <c r="AF88" s="298"/>
      <c r="AG88" s="346">
        <v>45783</v>
      </c>
      <c r="AH88" s="347" t="s">
        <v>258</v>
      </c>
      <c r="AI88" s="347" t="s">
        <v>138</v>
      </c>
      <c r="AJ88" s="347" t="s">
        <v>167</v>
      </c>
      <c r="AK88" s="357" t="s">
        <v>138</v>
      </c>
      <c r="AL88" s="203"/>
      <c r="AM88" s="348" t="s">
        <v>259</v>
      </c>
      <c r="AN88" s="303" t="s">
        <v>260</v>
      </c>
    </row>
    <row r="89" spans="1:40" ht="81.75" customHeight="1" x14ac:dyDescent="0.25">
      <c r="A89" s="392"/>
      <c r="B89" s="362"/>
      <c r="C89" s="362"/>
      <c r="D89" s="393"/>
      <c r="E89" s="394"/>
      <c r="F89" s="317"/>
      <c r="G89" s="395"/>
      <c r="H89" s="316"/>
      <c r="I89" s="363"/>
      <c r="J89" s="363"/>
      <c r="K89" s="363"/>
      <c r="L89" s="363"/>
      <c r="M89" s="363"/>
      <c r="N89" s="363"/>
      <c r="O89" s="309" t="s">
        <v>9</v>
      </c>
      <c r="P89" s="310" t="s">
        <v>145</v>
      </c>
      <c r="Q89" s="311">
        <f>IF(P89="ADECUADO",15,IF(P89="INADECUADO",0,"0"))</f>
        <v>15</v>
      </c>
      <c r="R89" s="312"/>
      <c r="S89" s="305"/>
      <c r="T89" s="305"/>
      <c r="U89" s="305"/>
      <c r="V89" s="410"/>
      <c r="W89" s="398"/>
      <c r="X89" s="410"/>
      <c r="Y89" s="396"/>
      <c r="Z89" s="411"/>
      <c r="AA89" s="412"/>
      <c r="AB89" s="413"/>
      <c r="AC89" s="414"/>
      <c r="AD89" s="349"/>
      <c r="AE89" s="350"/>
      <c r="AF89" s="298"/>
      <c r="AG89" s="304"/>
      <c r="AH89" s="305"/>
      <c r="AI89" s="305"/>
      <c r="AJ89" s="305"/>
      <c r="AK89" s="306"/>
      <c r="AL89" s="203"/>
      <c r="AM89" s="304"/>
      <c r="AN89" s="306"/>
    </row>
    <row r="90" spans="1:40" ht="81.75" customHeight="1" x14ac:dyDescent="0.25">
      <c r="A90" s="392"/>
      <c r="B90" s="362"/>
      <c r="C90" s="362"/>
      <c r="D90" s="393"/>
      <c r="E90" s="394"/>
      <c r="F90" s="317"/>
      <c r="G90" s="395"/>
      <c r="H90" s="316"/>
      <c r="I90" s="363"/>
      <c r="J90" s="363"/>
      <c r="K90" s="363"/>
      <c r="L90" s="363"/>
      <c r="M90" s="363"/>
      <c r="N90" s="363"/>
      <c r="O90" s="322" t="s">
        <v>16</v>
      </c>
      <c r="P90" s="310" t="s">
        <v>17</v>
      </c>
      <c r="Q90" s="311">
        <f>IF(P90="OPORTUNA",15,IF(P90="INOPORTUNA",0,"0"))</f>
        <v>15</v>
      </c>
      <c r="R90" s="351"/>
      <c r="S90" s="305"/>
      <c r="T90" s="314"/>
      <c r="U90" s="305"/>
      <c r="V90" s="410"/>
      <c r="W90" s="398"/>
      <c r="X90" s="410"/>
      <c r="Y90" s="396"/>
      <c r="Z90" s="411"/>
      <c r="AA90" s="412"/>
      <c r="AB90" s="413"/>
      <c r="AC90" s="414"/>
      <c r="AD90" s="349"/>
      <c r="AE90" s="352"/>
      <c r="AF90" s="298"/>
      <c r="AG90" s="304"/>
      <c r="AH90" s="305"/>
      <c r="AI90" s="305"/>
      <c r="AJ90" s="305"/>
      <c r="AK90" s="306"/>
      <c r="AL90" s="203"/>
      <c r="AM90" s="304"/>
      <c r="AN90" s="306"/>
    </row>
    <row r="91" spans="1:40" ht="81.75" customHeight="1" x14ac:dyDescent="0.25">
      <c r="A91" s="392"/>
      <c r="B91" s="362"/>
      <c r="C91" s="362"/>
      <c r="D91" s="393"/>
      <c r="E91" s="394"/>
      <c r="F91" s="317"/>
      <c r="G91" s="395"/>
      <c r="H91" s="316"/>
      <c r="I91" s="363"/>
      <c r="J91" s="363"/>
      <c r="K91" s="363"/>
      <c r="L91" s="363"/>
      <c r="M91" s="363"/>
      <c r="N91" s="363"/>
      <c r="O91" s="309" t="s">
        <v>23</v>
      </c>
      <c r="P91" s="310" t="s">
        <v>24</v>
      </c>
      <c r="Q91" s="311">
        <f>IF(P91="PREVENIR",15,IF(P91="DETECTAR",10,IF(P91="NO ES UN CONTROL",0,"0")))</f>
        <v>15</v>
      </c>
      <c r="R91" s="324" t="str">
        <f>IF(R88&lt;86,"DÉBIL",IF(R88&lt;96,"MODERADO",IF(R88&lt;101,"FUERTE","")))</f>
        <v>FUERTE</v>
      </c>
      <c r="S91" s="305"/>
      <c r="T91" s="325" t="str">
        <f>IF(AND(R91="FUERTE",S88="FUERTE (SIEMPRE SE EJECUTA)"),"FUERTE",IF(OR(R91="DÉBIL",S88="DÉBIL (NO SE EJECUTA)"),"DÉBIL",IF(OR(R91="MODERADO",S88="MODERADO (ALGUNAS VECES)"),"MODERADO")))</f>
        <v>FUERTE</v>
      </c>
      <c r="U91" s="305"/>
      <c r="V91" s="410"/>
      <c r="W91" s="398"/>
      <c r="X91" s="410"/>
      <c r="Y91" s="396"/>
      <c r="Z91" s="411"/>
      <c r="AA91" s="412"/>
      <c r="AB91" s="413"/>
      <c r="AC91" s="414"/>
      <c r="AD91" s="349"/>
      <c r="AE91" s="327" t="s">
        <v>141</v>
      </c>
      <c r="AF91" s="328"/>
      <c r="AG91" s="304"/>
      <c r="AH91" s="305"/>
      <c r="AI91" s="305"/>
      <c r="AJ91" s="305"/>
      <c r="AK91" s="306"/>
      <c r="AL91" s="203"/>
      <c r="AM91" s="304"/>
      <c r="AN91" s="306"/>
    </row>
    <row r="92" spans="1:40" ht="81.75" customHeight="1" x14ac:dyDescent="0.25">
      <c r="A92" s="392"/>
      <c r="B92" s="362"/>
      <c r="C92" s="362"/>
      <c r="D92" s="393"/>
      <c r="E92" s="394"/>
      <c r="F92" s="317"/>
      <c r="G92" s="395"/>
      <c r="H92" s="316"/>
      <c r="I92" s="363"/>
      <c r="J92" s="363"/>
      <c r="K92" s="363"/>
      <c r="L92" s="363"/>
      <c r="M92" s="363"/>
      <c r="N92" s="363"/>
      <c r="O92" s="309" t="s">
        <v>29</v>
      </c>
      <c r="P92" s="310" t="s">
        <v>30</v>
      </c>
      <c r="Q92" s="311">
        <f>IF(P92="CONFIABLE",15,IF(P92="NO CONFIABLE",0,"0"))</f>
        <v>15</v>
      </c>
      <c r="R92" s="312"/>
      <c r="S92" s="305"/>
      <c r="T92" s="305"/>
      <c r="U92" s="305"/>
      <c r="V92" s="410"/>
      <c r="W92" s="398"/>
      <c r="X92" s="410"/>
      <c r="Y92" s="396"/>
      <c r="Z92" s="411"/>
      <c r="AA92" s="412"/>
      <c r="AB92" s="413"/>
      <c r="AC92" s="414"/>
      <c r="AD92" s="349"/>
      <c r="AE92" s="330"/>
      <c r="AF92" s="328"/>
      <c r="AG92" s="304"/>
      <c r="AH92" s="305"/>
      <c r="AI92" s="305"/>
      <c r="AJ92" s="305"/>
      <c r="AK92" s="306"/>
      <c r="AL92" s="203"/>
      <c r="AM92" s="304"/>
      <c r="AN92" s="306"/>
    </row>
    <row r="93" spans="1:40" ht="81.75" customHeight="1" x14ac:dyDescent="0.25">
      <c r="A93" s="392"/>
      <c r="B93" s="362"/>
      <c r="C93" s="362"/>
      <c r="D93" s="393"/>
      <c r="E93" s="394"/>
      <c r="F93" s="317"/>
      <c r="G93" s="395"/>
      <c r="H93" s="316"/>
      <c r="I93" s="363"/>
      <c r="J93" s="363"/>
      <c r="K93" s="363"/>
      <c r="L93" s="363"/>
      <c r="M93" s="363"/>
      <c r="N93" s="363"/>
      <c r="O93" s="309" t="s">
        <v>34</v>
      </c>
      <c r="P93" s="310" t="s">
        <v>35</v>
      </c>
      <c r="Q93" s="311">
        <f>IF(P93="SE INVESTIGAN Y SE RESUELVEN OPORTUNAMENTE",15,IF(P93="NO SE INVESTIGAN Y SE RESUELVEN OPORTUNAMENTE",0,"0"))</f>
        <v>15</v>
      </c>
      <c r="R93" s="312"/>
      <c r="S93" s="305"/>
      <c r="T93" s="305"/>
      <c r="U93" s="305"/>
      <c r="V93" s="410"/>
      <c r="W93" s="398"/>
      <c r="X93" s="410"/>
      <c r="Y93" s="396"/>
      <c r="Z93" s="411"/>
      <c r="AA93" s="412"/>
      <c r="AB93" s="413"/>
      <c r="AC93" s="414"/>
      <c r="AD93" s="349"/>
      <c r="AE93" s="353"/>
      <c r="AF93" s="298"/>
      <c r="AG93" s="304"/>
      <c r="AH93" s="305"/>
      <c r="AI93" s="305"/>
      <c r="AJ93" s="305"/>
      <c r="AK93" s="306"/>
      <c r="AL93" s="203"/>
      <c r="AM93" s="304"/>
      <c r="AN93" s="306"/>
    </row>
    <row r="94" spans="1:40" ht="81.75" customHeight="1" thickBot="1" x14ac:dyDescent="0.3">
      <c r="A94" s="392"/>
      <c r="B94" s="362"/>
      <c r="C94" s="362"/>
      <c r="D94" s="393"/>
      <c r="E94" s="394"/>
      <c r="F94" s="317"/>
      <c r="G94" s="395"/>
      <c r="H94" s="316"/>
      <c r="I94" s="364"/>
      <c r="J94" s="364"/>
      <c r="K94" s="364"/>
      <c r="L94" s="364"/>
      <c r="M94" s="364"/>
      <c r="N94" s="364"/>
      <c r="O94" s="332" t="s">
        <v>38</v>
      </c>
      <c r="P94" s="333" t="s">
        <v>147</v>
      </c>
      <c r="Q94" s="334">
        <f>IF(P94="COMPLETA",10,IF(P94="INCOMPLETA",5,IF(P94="NO EXISTE",0,"0")))</f>
        <v>10</v>
      </c>
      <c r="R94" s="335"/>
      <c r="S94" s="336"/>
      <c r="T94" s="336"/>
      <c r="U94" s="336"/>
      <c r="V94" s="410"/>
      <c r="W94" s="398"/>
      <c r="X94" s="410"/>
      <c r="Y94" s="396"/>
      <c r="Z94" s="411"/>
      <c r="AA94" s="412"/>
      <c r="AB94" s="413"/>
      <c r="AC94" s="414"/>
      <c r="AD94" s="354"/>
      <c r="AE94" s="340"/>
      <c r="AF94" s="298"/>
      <c r="AG94" s="339"/>
      <c r="AH94" s="336"/>
      <c r="AI94" s="336"/>
      <c r="AJ94" s="336"/>
      <c r="AK94" s="340"/>
      <c r="AL94" s="203"/>
      <c r="AM94" s="339"/>
      <c r="AN94" s="330"/>
    </row>
    <row r="95" spans="1:40" ht="171.75" customHeight="1" x14ac:dyDescent="0.25">
      <c r="A95" s="277">
        <v>4</v>
      </c>
      <c r="B95" s="361" t="s">
        <v>261</v>
      </c>
      <c r="C95" s="361" t="s">
        <v>262</v>
      </c>
      <c r="D95" s="404" t="s">
        <v>263</v>
      </c>
      <c r="E95" s="280" t="s">
        <v>6</v>
      </c>
      <c r="F95" s="281" t="s">
        <v>7</v>
      </c>
      <c r="G95" s="387" t="str">
        <f>+CONCATENATE(E95," - ",F95)</f>
        <v>MUY BAJA - MODERADO</v>
      </c>
      <c r="H95" s="283" t="s">
        <v>7</v>
      </c>
      <c r="I95" s="360" t="s">
        <v>264</v>
      </c>
      <c r="J95" s="360" t="s">
        <v>265</v>
      </c>
      <c r="K95" s="360" t="s">
        <v>266</v>
      </c>
      <c r="L95" s="360" t="s">
        <v>267</v>
      </c>
      <c r="M95" s="360" t="s">
        <v>268</v>
      </c>
      <c r="N95" s="360" t="s">
        <v>269</v>
      </c>
      <c r="O95" s="286" t="s">
        <v>3</v>
      </c>
      <c r="P95" s="287" t="s">
        <v>4</v>
      </c>
      <c r="Q95" s="288">
        <f>IF(P95="ASIGNADO",15,IF(P95="NO ASIGNADO",0,"0"))</f>
        <v>15</v>
      </c>
      <c r="R95" s="289">
        <f>SUM(Q95:Q101)</f>
        <v>100</v>
      </c>
      <c r="S95" s="290" t="s">
        <v>131</v>
      </c>
      <c r="T95" s="291">
        <f>IF(T98="DÉBIL",0,IF(T98="MODERADO",50,IF(T98="FUERTE",100,"")))</f>
        <v>100</v>
      </c>
      <c r="U95" s="292" t="str">
        <f>IF(AND(R98="FUERTE",S95="FUERTE (SIEMPRE SE EJECUTA)"),"NO","SÍ")</f>
        <v>NO</v>
      </c>
      <c r="V95" s="293" t="s">
        <v>209</v>
      </c>
      <c r="W95" s="294" t="s">
        <v>62</v>
      </c>
      <c r="X95" s="293" t="str">
        <f>IF(AND(E95="MUY BAJA",W98=2),"MUY BAJA",IF(AND(E95="BAJA",W98=2),"MUY BAJA",IF(AND(E95="MEDIA",W98=2),"MUY BAJA",IF(AND(E95="ALTA",W98=2),"BAJA",IF(AND(E95="MUY ALTA",W98=2),"MEDIA",IF(AND(E95="MUY BAJA",W98=1),"MUY BAJA",IF(AND(E95="BAJA",W98=1),"MUY BAJA",IF(AND(E95="MEDIA",W98=1),"BAJA",IF(AND(E95="ALTA",W98=1),"MEDIA",IF(AND(E95="MUY ALTA",W98=1),"ALTA",E95))))))))))</f>
        <v>MUY BAJA</v>
      </c>
      <c r="Y95" s="387" t="str">
        <f>+CONCATENATE(X95," - ",F95)</f>
        <v>MUY BAJA - MODERADO</v>
      </c>
      <c r="Z95" s="283" t="str">
        <f>+VLOOKUP(Y95,[1]Datos!$D$3:$E$17,2,FALSE)</f>
        <v>MODERADO</v>
      </c>
      <c r="AA95" s="281" t="s">
        <v>45</v>
      </c>
      <c r="AB95" s="279" t="s">
        <v>270</v>
      </c>
      <c r="AC95" s="415" t="s">
        <v>58</v>
      </c>
      <c r="AD95" s="296" t="s">
        <v>211</v>
      </c>
      <c r="AE95" s="297" t="s">
        <v>212</v>
      </c>
      <c r="AF95" s="298"/>
      <c r="AG95" s="299">
        <v>45783</v>
      </c>
      <c r="AH95" s="300" t="s">
        <v>271</v>
      </c>
      <c r="AI95" s="300" t="s">
        <v>272</v>
      </c>
      <c r="AJ95" s="300" t="s">
        <v>167</v>
      </c>
      <c r="AK95" s="301" t="s">
        <v>273</v>
      </c>
      <c r="AL95" s="203"/>
      <c r="AM95" s="302" t="s">
        <v>274</v>
      </c>
      <c r="AN95" s="303" t="s">
        <v>275</v>
      </c>
    </row>
    <row r="96" spans="1:40" ht="171.75" customHeight="1" x14ac:dyDescent="0.25">
      <c r="A96" s="392"/>
      <c r="B96" s="362"/>
      <c r="C96" s="362"/>
      <c r="D96" s="393"/>
      <c r="E96" s="394"/>
      <c r="F96" s="317"/>
      <c r="G96" s="395"/>
      <c r="H96" s="316"/>
      <c r="I96" s="363"/>
      <c r="J96" s="363"/>
      <c r="K96" s="363"/>
      <c r="L96" s="363"/>
      <c r="M96" s="363"/>
      <c r="N96" s="363"/>
      <c r="O96" s="309" t="s">
        <v>9</v>
      </c>
      <c r="P96" s="310" t="s">
        <v>10</v>
      </c>
      <c r="Q96" s="311">
        <f>IF(P96="ADECUADO",15,IF(P96="INADECUADO",0,"0"))</f>
        <v>15</v>
      </c>
      <c r="R96" s="312"/>
      <c r="S96" s="305"/>
      <c r="T96" s="305"/>
      <c r="U96" s="305"/>
      <c r="V96" s="313"/>
      <c r="W96" s="314"/>
      <c r="X96" s="313"/>
      <c r="Y96" s="396"/>
      <c r="Z96" s="316"/>
      <c r="AA96" s="317"/>
      <c r="AB96" s="318"/>
      <c r="AC96" s="416"/>
      <c r="AD96" s="320"/>
      <c r="AE96" s="321"/>
      <c r="AF96" s="298"/>
      <c r="AG96" s="304"/>
      <c r="AH96" s="305"/>
      <c r="AI96" s="305"/>
      <c r="AJ96" s="305"/>
      <c r="AK96" s="306"/>
      <c r="AL96" s="203"/>
      <c r="AM96" s="304"/>
      <c r="AN96" s="306"/>
    </row>
    <row r="97" spans="1:40" ht="171.75" customHeight="1" x14ac:dyDescent="0.25">
      <c r="A97" s="392"/>
      <c r="B97" s="362"/>
      <c r="C97" s="362"/>
      <c r="D97" s="393"/>
      <c r="E97" s="394"/>
      <c r="F97" s="317"/>
      <c r="G97" s="395"/>
      <c r="H97" s="316"/>
      <c r="I97" s="363"/>
      <c r="J97" s="363"/>
      <c r="K97" s="363"/>
      <c r="L97" s="363"/>
      <c r="M97" s="363"/>
      <c r="N97" s="363"/>
      <c r="O97" s="322" t="s">
        <v>16</v>
      </c>
      <c r="P97" s="310" t="s">
        <v>17</v>
      </c>
      <c r="Q97" s="311">
        <f>IF(P97="OPORTUNA",15,IF(P97="INOPORTUNA",0,"0"))</f>
        <v>15</v>
      </c>
      <c r="R97" s="312"/>
      <c r="S97" s="305"/>
      <c r="T97" s="314"/>
      <c r="U97" s="305"/>
      <c r="V97" s="313"/>
      <c r="W97" s="323" t="s">
        <v>140</v>
      </c>
      <c r="X97" s="313"/>
      <c r="Y97" s="396"/>
      <c r="Z97" s="316"/>
      <c r="AA97" s="317"/>
      <c r="AB97" s="318"/>
      <c r="AC97" s="416"/>
      <c r="AD97" s="320"/>
      <c r="AE97" s="321"/>
      <c r="AF97" s="298"/>
      <c r="AG97" s="304"/>
      <c r="AH97" s="305"/>
      <c r="AI97" s="305"/>
      <c r="AJ97" s="305"/>
      <c r="AK97" s="306"/>
      <c r="AL97" s="203"/>
      <c r="AM97" s="304"/>
      <c r="AN97" s="306"/>
    </row>
    <row r="98" spans="1:40" ht="171.75" customHeight="1" x14ac:dyDescent="0.25">
      <c r="A98" s="392"/>
      <c r="B98" s="362"/>
      <c r="C98" s="362"/>
      <c r="D98" s="393"/>
      <c r="E98" s="394"/>
      <c r="F98" s="317"/>
      <c r="G98" s="395"/>
      <c r="H98" s="316"/>
      <c r="I98" s="363"/>
      <c r="J98" s="363"/>
      <c r="K98" s="363"/>
      <c r="L98" s="363"/>
      <c r="M98" s="363"/>
      <c r="N98" s="363"/>
      <c r="O98" s="309" t="s">
        <v>23</v>
      </c>
      <c r="P98" s="310" t="s">
        <v>24</v>
      </c>
      <c r="Q98" s="311">
        <f>IF(P98="PREVENIR",15,IF(P98="DETECTAR",10,IF(P98="NO ES UN CONTROL",0,"0")))</f>
        <v>15</v>
      </c>
      <c r="R98" s="324" t="str">
        <f>IF(R95&lt;86,"DÉBIL",IF(R95&lt;96,"MODERADO",IF(R95&lt;101,"FUERTE","")))</f>
        <v>FUERTE</v>
      </c>
      <c r="S98" s="305"/>
      <c r="T98" s="325" t="str">
        <f>IF(AND(R98="FUERTE",S95="FUERTE (SIEMPRE SE EJECUTA)"),"FUERTE",IF(OR(R98="DÉBIL",S95="DÉBIL (NO SE EJECUTA)"),"DÉBIL",IF(OR(R98="MODERADO",S95="MODERADO (ALGUNAS VECES)"),"MODERADO")))</f>
        <v>FUERTE</v>
      </c>
      <c r="U98" s="305"/>
      <c r="V98" s="313"/>
      <c r="W98" s="326">
        <f>IF(AND($V$18="FUERTE",$W$18="DIRECTAMENTE"),2,IF(AND($V$18="FUERTE",$W$18="DIRECTAMENTE"),2,IF(AND($V$18="FUERTE",$W$18="DIRECTAMENTE"),2,IF(AND($V$18="FUERTE",$W$18="NO DISMINUYE"),0,IF(AND($V$18="MODERADO",$W$18="DIRECTAMENTE"),1,IF(AND($V$18="MODERADO",$W$18="DIRECTAMENTE"),1,IF(AND($V$18="MODERADO",$W$18="DIRECTAMENTE"),1,IF(AND($V$18="MODERADO",$W$18="NO DISMINUYE"),0,"N/A"))))))))</f>
        <v>2</v>
      </c>
      <c r="X98" s="313"/>
      <c r="Y98" s="396"/>
      <c r="Z98" s="316"/>
      <c r="AA98" s="317"/>
      <c r="AB98" s="318"/>
      <c r="AC98" s="416"/>
      <c r="AD98" s="320"/>
      <c r="AE98" s="327" t="s">
        <v>141</v>
      </c>
      <c r="AF98" s="328"/>
      <c r="AG98" s="304"/>
      <c r="AH98" s="305"/>
      <c r="AI98" s="305"/>
      <c r="AJ98" s="305"/>
      <c r="AK98" s="306"/>
      <c r="AL98" s="203"/>
      <c r="AM98" s="304"/>
      <c r="AN98" s="306"/>
    </row>
    <row r="99" spans="1:40" ht="171.75" customHeight="1" x14ac:dyDescent="0.25">
      <c r="A99" s="392"/>
      <c r="B99" s="362"/>
      <c r="C99" s="362"/>
      <c r="D99" s="393"/>
      <c r="E99" s="394"/>
      <c r="F99" s="317"/>
      <c r="G99" s="395"/>
      <c r="H99" s="316"/>
      <c r="I99" s="363"/>
      <c r="J99" s="363"/>
      <c r="K99" s="363"/>
      <c r="L99" s="363"/>
      <c r="M99" s="363"/>
      <c r="N99" s="363"/>
      <c r="O99" s="309" t="s">
        <v>29</v>
      </c>
      <c r="P99" s="310" t="s">
        <v>30</v>
      </c>
      <c r="Q99" s="311">
        <f>IF(P99="CONFIABLE",15,IF(P99="NO CONFIABLE",0,"0"))</f>
        <v>15</v>
      </c>
      <c r="R99" s="312"/>
      <c r="S99" s="305"/>
      <c r="T99" s="305"/>
      <c r="U99" s="305"/>
      <c r="V99" s="313"/>
      <c r="W99" s="329"/>
      <c r="X99" s="313"/>
      <c r="Y99" s="396"/>
      <c r="Z99" s="316"/>
      <c r="AA99" s="317"/>
      <c r="AB99" s="318"/>
      <c r="AC99" s="416"/>
      <c r="AD99" s="320"/>
      <c r="AE99" s="330"/>
      <c r="AF99" s="328"/>
      <c r="AG99" s="304"/>
      <c r="AH99" s="305"/>
      <c r="AI99" s="305"/>
      <c r="AJ99" s="305"/>
      <c r="AK99" s="306"/>
      <c r="AL99" s="203"/>
      <c r="AM99" s="304"/>
      <c r="AN99" s="306"/>
    </row>
    <row r="100" spans="1:40" ht="171.75" customHeight="1" x14ac:dyDescent="0.25">
      <c r="A100" s="392"/>
      <c r="B100" s="362"/>
      <c r="C100" s="362"/>
      <c r="D100" s="393"/>
      <c r="E100" s="394"/>
      <c r="F100" s="317"/>
      <c r="G100" s="395"/>
      <c r="H100" s="316"/>
      <c r="I100" s="363"/>
      <c r="J100" s="363"/>
      <c r="K100" s="363"/>
      <c r="L100" s="363"/>
      <c r="M100" s="363"/>
      <c r="N100" s="363"/>
      <c r="O100" s="309" t="s">
        <v>34</v>
      </c>
      <c r="P100" s="310" t="s">
        <v>35</v>
      </c>
      <c r="Q100" s="311">
        <f>IF(P100="SE INVESTIGAN Y SE RESUELVEN OPORTUNAMENTE",15,IF(P100="NO SE INVESTIGAN Y SE RESUELVEN OPORTUNAMENTE",0,"0"))</f>
        <v>15</v>
      </c>
      <c r="R100" s="312"/>
      <c r="S100" s="305"/>
      <c r="T100" s="305"/>
      <c r="U100" s="305"/>
      <c r="V100" s="313"/>
      <c r="W100" s="329"/>
      <c r="X100" s="313"/>
      <c r="Y100" s="396"/>
      <c r="Z100" s="316"/>
      <c r="AA100" s="317"/>
      <c r="AB100" s="318"/>
      <c r="AC100" s="416"/>
      <c r="AD100" s="320"/>
      <c r="AE100" s="297" t="s">
        <v>218</v>
      </c>
      <c r="AF100" s="298"/>
      <c r="AG100" s="304"/>
      <c r="AH100" s="305"/>
      <c r="AI100" s="305"/>
      <c r="AJ100" s="305"/>
      <c r="AK100" s="306"/>
      <c r="AL100" s="203"/>
      <c r="AM100" s="304"/>
      <c r="AN100" s="306"/>
    </row>
    <row r="101" spans="1:40" ht="171.75" customHeight="1" thickBot="1" x14ac:dyDescent="0.3">
      <c r="A101" s="417"/>
      <c r="B101" s="418"/>
      <c r="C101" s="418"/>
      <c r="D101" s="419"/>
      <c r="E101" s="420"/>
      <c r="F101" s="421"/>
      <c r="G101" s="422"/>
      <c r="H101" s="423"/>
      <c r="I101" s="424"/>
      <c r="J101" s="424"/>
      <c r="K101" s="424"/>
      <c r="L101" s="424"/>
      <c r="M101" s="424"/>
      <c r="N101" s="424"/>
      <c r="O101" s="425" t="s">
        <v>38</v>
      </c>
      <c r="P101" s="426" t="s">
        <v>39</v>
      </c>
      <c r="Q101" s="427">
        <f>IF(P101="COMPLETA",10,IF(P101="INCOMPLETA",5,IF(P101="NO EXISTE",0,"0")))</f>
        <v>10</v>
      </c>
      <c r="R101" s="428"/>
      <c r="S101" s="429"/>
      <c r="T101" s="429"/>
      <c r="U101" s="429"/>
      <c r="V101" s="430"/>
      <c r="W101" s="431"/>
      <c r="X101" s="430"/>
      <c r="Y101" s="432"/>
      <c r="Z101" s="423"/>
      <c r="AA101" s="421"/>
      <c r="AB101" s="433"/>
      <c r="AC101" s="434"/>
      <c r="AD101" s="435"/>
      <c r="AE101" s="436"/>
      <c r="AF101" s="437"/>
      <c r="AG101" s="438"/>
      <c r="AH101" s="429"/>
      <c r="AI101" s="429"/>
      <c r="AJ101" s="429"/>
      <c r="AK101" s="439"/>
      <c r="AL101" s="440"/>
      <c r="AM101" s="438"/>
      <c r="AN101" s="439"/>
    </row>
    <row r="102" spans="1:40" ht="15.75" customHeight="1" x14ac:dyDescent="0.25"/>
    <row r="103" spans="1:40" ht="15.75" customHeight="1" x14ac:dyDescent="0.25"/>
    <row r="104" spans="1:40" ht="15.75" customHeight="1" x14ac:dyDescent="0.25"/>
    <row r="105" spans="1:40" ht="15.75" customHeight="1" x14ac:dyDescent="0.25"/>
    <row r="106" spans="1:40" ht="15.75" customHeight="1" x14ac:dyDescent="0.25"/>
    <row r="107" spans="1:40" ht="15.75" customHeight="1" x14ac:dyDescent="0.25"/>
    <row r="108" spans="1:40" ht="15.75" customHeight="1" x14ac:dyDescent="0.25"/>
    <row r="109" spans="1:40" ht="15.75" customHeight="1" x14ac:dyDescent="0.25"/>
    <row r="110" spans="1:40" ht="15.75" customHeight="1" x14ac:dyDescent="0.25"/>
    <row r="111" spans="1:40" ht="15.75" customHeight="1" x14ac:dyDescent="0.25"/>
    <row r="112" spans="1:40"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sheetData>
  <mergeCells count="374">
    <mergeCell ref="AK95:AK101"/>
    <mergeCell ref="AM95:AM101"/>
    <mergeCell ref="AN95:AN101"/>
    <mergeCell ref="R98:R101"/>
    <mergeCell ref="T98:T101"/>
    <mergeCell ref="W98:W101"/>
    <mergeCell ref="AE98:AE99"/>
    <mergeCell ref="AE100:AE101"/>
    <mergeCell ref="AD95:AD101"/>
    <mergeCell ref="AE95:AE97"/>
    <mergeCell ref="AG95:AG101"/>
    <mergeCell ref="AH95:AH101"/>
    <mergeCell ref="AI95:AI101"/>
    <mergeCell ref="AJ95:AJ101"/>
    <mergeCell ref="W95:W96"/>
    <mergeCell ref="X95:X101"/>
    <mergeCell ref="Z95:Z101"/>
    <mergeCell ref="AA95:AA101"/>
    <mergeCell ref="AB95:AB101"/>
    <mergeCell ref="AC95:AC101"/>
    <mergeCell ref="N95:N101"/>
    <mergeCell ref="R95:R97"/>
    <mergeCell ref="S95:S101"/>
    <mergeCell ref="T95:T97"/>
    <mergeCell ref="U95:U101"/>
    <mergeCell ref="V95:V101"/>
    <mergeCell ref="H95:H101"/>
    <mergeCell ref="I95:I101"/>
    <mergeCell ref="J95:J101"/>
    <mergeCell ref="K95:K101"/>
    <mergeCell ref="L95:L101"/>
    <mergeCell ref="M95:M101"/>
    <mergeCell ref="A95:A101"/>
    <mergeCell ref="B95:B101"/>
    <mergeCell ref="C95:C101"/>
    <mergeCell ref="D95:D101"/>
    <mergeCell ref="E95:E101"/>
    <mergeCell ref="F95:F101"/>
    <mergeCell ref="AK88:AK94"/>
    <mergeCell ref="AM88:AM94"/>
    <mergeCell ref="AN88:AN94"/>
    <mergeCell ref="R91:R94"/>
    <mergeCell ref="T91:T94"/>
    <mergeCell ref="AE91:AE92"/>
    <mergeCell ref="AE93:AE94"/>
    <mergeCell ref="AD88:AD94"/>
    <mergeCell ref="AE88:AE90"/>
    <mergeCell ref="AG88:AG94"/>
    <mergeCell ref="AH88:AH94"/>
    <mergeCell ref="AI88:AI94"/>
    <mergeCell ref="AJ88:AJ94"/>
    <mergeCell ref="M88:M94"/>
    <mergeCell ref="N88:N94"/>
    <mergeCell ref="R88:R90"/>
    <mergeCell ref="S88:S94"/>
    <mergeCell ref="T88:T90"/>
    <mergeCell ref="U88:U94"/>
    <mergeCell ref="AK81:AK87"/>
    <mergeCell ref="AM81:AM87"/>
    <mergeCell ref="AN81:AN87"/>
    <mergeCell ref="R84:R87"/>
    <mergeCell ref="T84:T87"/>
    <mergeCell ref="AE84:AE85"/>
    <mergeCell ref="AE86:AE87"/>
    <mergeCell ref="AD81:AD87"/>
    <mergeCell ref="AE81:AE83"/>
    <mergeCell ref="AG81:AG87"/>
    <mergeCell ref="AH81:AH87"/>
    <mergeCell ref="AI81:AI87"/>
    <mergeCell ref="AJ81:AJ87"/>
    <mergeCell ref="N81:N87"/>
    <mergeCell ref="R81:R83"/>
    <mergeCell ref="S81:S87"/>
    <mergeCell ref="T81:T83"/>
    <mergeCell ref="U81:U87"/>
    <mergeCell ref="W81:W82"/>
    <mergeCell ref="H81:H94"/>
    <mergeCell ref="I81:I87"/>
    <mergeCell ref="J81:J87"/>
    <mergeCell ref="K81:K87"/>
    <mergeCell ref="L81:L87"/>
    <mergeCell ref="M81:M87"/>
    <mergeCell ref="I88:I94"/>
    <mergeCell ref="J88:J94"/>
    <mergeCell ref="K88:K94"/>
    <mergeCell ref="L88:L94"/>
    <mergeCell ref="A81:A94"/>
    <mergeCell ref="B81:B94"/>
    <mergeCell ref="C81:C94"/>
    <mergeCell ref="D81:D94"/>
    <mergeCell ref="E81:E94"/>
    <mergeCell ref="F81:F94"/>
    <mergeCell ref="AK74:AK80"/>
    <mergeCell ref="AM74:AM80"/>
    <mergeCell ref="AN74:AN80"/>
    <mergeCell ref="R77:R80"/>
    <mergeCell ref="T77:T80"/>
    <mergeCell ref="AE77:AE78"/>
    <mergeCell ref="AE79:AE80"/>
    <mergeCell ref="AD74:AD80"/>
    <mergeCell ref="AE74:AE76"/>
    <mergeCell ref="AG74:AG80"/>
    <mergeCell ref="AH74:AH80"/>
    <mergeCell ref="AI74:AI80"/>
    <mergeCell ref="AJ74:AJ80"/>
    <mergeCell ref="I74:I80"/>
    <mergeCell ref="J74:J80"/>
    <mergeCell ref="K74:K80"/>
    <mergeCell ref="L74:L80"/>
    <mergeCell ref="M74:M80"/>
    <mergeCell ref="N74:N80"/>
    <mergeCell ref="AK67:AK73"/>
    <mergeCell ref="AM67:AM73"/>
    <mergeCell ref="AN67:AN73"/>
    <mergeCell ref="R70:R73"/>
    <mergeCell ref="T70:T73"/>
    <mergeCell ref="AE70:AE71"/>
    <mergeCell ref="AE72:AE73"/>
    <mergeCell ref="AD67:AD73"/>
    <mergeCell ref="AE67:AE69"/>
    <mergeCell ref="AG67:AG73"/>
    <mergeCell ref="AH67:AH73"/>
    <mergeCell ref="AI67:AI73"/>
    <mergeCell ref="AJ67:AJ73"/>
    <mergeCell ref="M67:M73"/>
    <mergeCell ref="N67:N73"/>
    <mergeCell ref="R67:R69"/>
    <mergeCell ref="S67:S73"/>
    <mergeCell ref="T67:T69"/>
    <mergeCell ref="U67:U73"/>
    <mergeCell ref="AK60:AK66"/>
    <mergeCell ref="AM60:AM66"/>
    <mergeCell ref="AN60:AN66"/>
    <mergeCell ref="R63:R66"/>
    <mergeCell ref="T63:T66"/>
    <mergeCell ref="AE63:AE64"/>
    <mergeCell ref="AE65:AE66"/>
    <mergeCell ref="AD60:AD66"/>
    <mergeCell ref="AE60:AE62"/>
    <mergeCell ref="AG60:AG66"/>
    <mergeCell ref="AH60:AH66"/>
    <mergeCell ref="AI60:AI66"/>
    <mergeCell ref="AJ60:AJ66"/>
    <mergeCell ref="W60:W61"/>
    <mergeCell ref="X60:X80"/>
    <mergeCell ref="Z60:Z80"/>
    <mergeCell ref="AA60:AA80"/>
    <mergeCell ref="AB60:AB80"/>
    <mergeCell ref="AC60:AC80"/>
    <mergeCell ref="N60:N66"/>
    <mergeCell ref="R60:R62"/>
    <mergeCell ref="S60:S66"/>
    <mergeCell ref="T60:T62"/>
    <mergeCell ref="U60:U66"/>
    <mergeCell ref="V60:V80"/>
    <mergeCell ref="R74:R76"/>
    <mergeCell ref="S74:S80"/>
    <mergeCell ref="T74:T76"/>
    <mergeCell ref="U74:U80"/>
    <mergeCell ref="H60:H80"/>
    <mergeCell ref="I60:I66"/>
    <mergeCell ref="J60:J66"/>
    <mergeCell ref="K60:K66"/>
    <mergeCell ref="L60:L66"/>
    <mergeCell ref="M60:M66"/>
    <mergeCell ref="I67:I73"/>
    <mergeCell ref="J67:J73"/>
    <mergeCell ref="K67:K73"/>
    <mergeCell ref="L67:L73"/>
    <mergeCell ref="A60:A80"/>
    <mergeCell ref="B60:B80"/>
    <mergeCell ref="C60:C80"/>
    <mergeCell ref="D60:D80"/>
    <mergeCell ref="E60:E80"/>
    <mergeCell ref="F60:F80"/>
    <mergeCell ref="AM53:AM59"/>
    <mergeCell ref="AN53:AN59"/>
    <mergeCell ref="R56:R59"/>
    <mergeCell ref="T56:T59"/>
    <mergeCell ref="AE56:AE57"/>
    <mergeCell ref="AE58:AE59"/>
    <mergeCell ref="AE53:AE55"/>
    <mergeCell ref="AG53:AG59"/>
    <mergeCell ref="AH53:AH59"/>
    <mergeCell ref="AI53:AI59"/>
    <mergeCell ref="AJ53:AJ59"/>
    <mergeCell ref="AK53:AK59"/>
    <mergeCell ref="N53:N59"/>
    <mergeCell ref="R53:R55"/>
    <mergeCell ref="S53:S59"/>
    <mergeCell ref="T53:T55"/>
    <mergeCell ref="U53:U59"/>
    <mergeCell ref="AD53:AD59"/>
    <mergeCell ref="AN46:AN52"/>
    <mergeCell ref="R49:R52"/>
    <mergeCell ref="T49:T52"/>
    <mergeCell ref="AE49:AE50"/>
    <mergeCell ref="AE51:AE52"/>
    <mergeCell ref="I53:I59"/>
    <mergeCell ref="J53:J59"/>
    <mergeCell ref="K53:K59"/>
    <mergeCell ref="L53:L59"/>
    <mergeCell ref="M53:M59"/>
    <mergeCell ref="AE46:AE48"/>
    <mergeCell ref="AG46:AG52"/>
    <mergeCell ref="AH46:AH52"/>
    <mergeCell ref="AI46:AI52"/>
    <mergeCell ref="AJ46:AJ52"/>
    <mergeCell ref="AK46:AK52"/>
    <mergeCell ref="I46:I52"/>
    <mergeCell ref="J46:J52"/>
    <mergeCell ref="K46:K52"/>
    <mergeCell ref="N46:N52"/>
    <mergeCell ref="R46:R48"/>
    <mergeCell ref="S46:S52"/>
    <mergeCell ref="AM39:AM45"/>
    <mergeCell ref="AN39:AN45"/>
    <mergeCell ref="R42:R45"/>
    <mergeCell ref="T42:T45"/>
    <mergeCell ref="AE42:AE43"/>
    <mergeCell ref="AE44:AE45"/>
    <mergeCell ref="AE39:AE41"/>
    <mergeCell ref="AG39:AG45"/>
    <mergeCell ref="AH39:AH45"/>
    <mergeCell ref="AI39:AI45"/>
    <mergeCell ref="AJ39:AJ45"/>
    <mergeCell ref="AK39:AK45"/>
    <mergeCell ref="N39:N45"/>
    <mergeCell ref="R39:R41"/>
    <mergeCell ref="S39:S45"/>
    <mergeCell ref="T39:T41"/>
    <mergeCell ref="U39:U45"/>
    <mergeCell ref="AD39:AD45"/>
    <mergeCell ref="AN32:AN38"/>
    <mergeCell ref="R35:R38"/>
    <mergeCell ref="T35:T38"/>
    <mergeCell ref="AE35:AE36"/>
    <mergeCell ref="AE37:AE38"/>
    <mergeCell ref="I39:I45"/>
    <mergeCell ref="J39:J45"/>
    <mergeCell ref="K39:K45"/>
    <mergeCell ref="L39:L45"/>
    <mergeCell ref="M39:M45"/>
    <mergeCell ref="AG32:AG38"/>
    <mergeCell ref="AH32:AH38"/>
    <mergeCell ref="AI32:AI38"/>
    <mergeCell ref="AJ32:AJ38"/>
    <mergeCell ref="AK32:AK38"/>
    <mergeCell ref="AM32:AM38"/>
    <mergeCell ref="R32:R34"/>
    <mergeCell ref="S32:S38"/>
    <mergeCell ref="T32:T34"/>
    <mergeCell ref="U32:U38"/>
    <mergeCell ref="AD32:AD38"/>
    <mergeCell ref="AE32:AE34"/>
    <mergeCell ref="I32:I38"/>
    <mergeCell ref="J32:J38"/>
    <mergeCell ref="K32:K38"/>
    <mergeCell ref="L32:L38"/>
    <mergeCell ref="M32:M38"/>
    <mergeCell ref="N32:N38"/>
    <mergeCell ref="AM25:AM31"/>
    <mergeCell ref="AN25:AN31"/>
    <mergeCell ref="R28:R31"/>
    <mergeCell ref="T28:T31"/>
    <mergeCell ref="AE28:AE29"/>
    <mergeCell ref="AE30:AE31"/>
    <mergeCell ref="AE25:AE27"/>
    <mergeCell ref="AG25:AG31"/>
    <mergeCell ref="AH25:AH31"/>
    <mergeCell ref="AI25:AI31"/>
    <mergeCell ref="AJ25:AJ31"/>
    <mergeCell ref="AK25:AK31"/>
    <mergeCell ref="I25:I31"/>
    <mergeCell ref="J25:J31"/>
    <mergeCell ref="K25:K31"/>
    <mergeCell ref="L25:L31"/>
    <mergeCell ref="M25:M31"/>
    <mergeCell ref="N25:N31"/>
    <mergeCell ref="AM18:AM24"/>
    <mergeCell ref="AN18:AN24"/>
    <mergeCell ref="R21:R24"/>
    <mergeCell ref="T21:T24"/>
    <mergeCell ref="W21:W59"/>
    <mergeCell ref="AE21:AE22"/>
    <mergeCell ref="AE23:AE24"/>
    <mergeCell ref="R25:R27"/>
    <mergeCell ref="S25:S31"/>
    <mergeCell ref="T25:T27"/>
    <mergeCell ref="AE18:AE20"/>
    <mergeCell ref="AG18:AG24"/>
    <mergeCell ref="AH18:AH24"/>
    <mergeCell ref="AI18:AI24"/>
    <mergeCell ref="AJ18:AJ24"/>
    <mergeCell ref="AK18:AK24"/>
    <mergeCell ref="Y18:Y59"/>
    <mergeCell ref="Z18:Z59"/>
    <mergeCell ref="AA18:AA59"/>
    <mergeCell ref="AB18:AB59"/>
    <mergeCell ref="AC18:AC59"/>
    <mergeCell ref="AD18:AD24"/>
    <mergeCell ref="AD25:AD31"/>
    <mergeCell ref="AD46:AD52"/>
    <mergeCell ref="S18:S24"/>
    <mergeCell ref="T18:T20"/>
    <mergeCell ref="U18:U24"/>
    <mergeCell ref="V18:V59"/>
    <mergeCell ref="W18:W19"/>
    <mergeCell ref="X18:X59"/>
    <mergeCell ref="U25:U31"/>
    <mergeCell ref="T46:T48"/>
    <mergeCell ref="U46:U52"/>
    <mergeCell ref="J18:J24"/>
    <mergeCell ref="K18:K24"/>
    <mergeCell ref="L18:L24"/>
    <mergeCell ref="M18:M24"/>
    <mergeCell ref="N18:N24"/>
    <mergeCell ref="R18:R20"/>
    <mergeCell ref="AD16:AE16"/>
    <mergeCell ref="A18:A59"/>
    <mergeCell ref="B18:B59"/>
    <mergeCell ref="C18:C59"/>
    <mergeCell ref="D18:D59"/>
    <mergeCell ref="E18:E59"/>
    <mergeCell ref="F18:F59"/>
    <mergeCell ref="G18:G59"/>
    <mergeCell ref="H18:H59"/>
    <mergeCell ref="I18:I24"/>
    <mergeCell ref="W16:W17"/>
    <mergeCell ref="X16:X17"/>
    <mergeCell ref="Z16:Z17"/>
    <mergeCell ref="AA16:AA17"/>
    <mergeCell ref="AB16:AB17"/>
    <mergeCell ref="AC16:AC17"/>
    <mergeCell ref="Q16:Q17"/>
    <mergeCell ref="R16:R17"/>
    <mergeCell ref="S16:S17"/>
    <mergeCell ref="T16:T17"/>
    <mergeCell ref="U16:U17"/>
    <mergeCell ref="V16:V17"/>
    <mergeCell ref="Z15:AE15"/>
    <mergeCell ref="E16:H16"/>
    <mergeCell ref="I16:I17"/>
    <mergeCell ref="J16:J17"/>
    <mergeCell ref="K16:K17"/>
    <mergeCell ref="L16:L17"/>
    <mergeCell ref="M16:M17"/>
    <mergeCell ref="N16:N17"/>
    <mergeCell ref="O16:O17"/>
    <mergeCell ref="P16:P17"/>
    <mergeCell ref="A14:D14"/>
    <mergeCell ref="E14:AE14"/>
    <mergeCell ref="AG14:AK16"/>
    <mergeCell ref="AM14:AN16"/>
    <mergeCell ref="A15:A17"/>
    <mergeCell ref="B15:B17"/>
    <mergeCell ref="C15:C17"/>
    <mergeCell ref="D15:D17"/>
    <mergeCell ref="E15:H15"/>
    <mergeCell ref="I15:W15"/>
    <mergeCell ref="A6:B6"/>
    <mergeCell ref="A8:B8"/>
    <mergeCell ref="C8:H8"/>
    <mergeCell ref="A10:B10"/>
    <mergeCell ref="C10:I10"/>
    <mergeCell ref="A11:B11"/>
    <mergeCell ref="C11:I11"/>
    <mergeCell ref="A1:B4"/>
    <mergeCell ref="C1:AJ2"/>
    <mergeCell ref="AK1:AM1"/>
    <mergeCell ref="AK2:AM2"/>
    <mergeCell ref="C3:AJ4"/>
    <mergeCell ref="AK3:AM3"/>
    <mergeCell ref="AK4:AM4"/>
  </mergeCells>
  <conditionalFormatting sqref="H18">
    <cfRule type="containsText" dxfId="29" priority="19" operator="containsText" text="EXTREMO">
      <formula>NOT(ISERROR(SEARCH(("EXTREMO"),(H18))))</formula>
    </cfRule>
    <cfRule type="containsText" dxfId="28" priority="20" operator="containsText" text="ALTO">
      <formula>NOT(ISERROR(SEARCH(("ALTO"),(H18))))</formula>
    </cfRule>
    <cfRule type="containsText" dxfId="27" priority="21" operator="containsText" text="MODERADO">
      <formula>NOT(ISERROR(SEARCH(("MODERADO"),(H18))))</formula>
    </cfRule>
  </conditionalFormatting>
  <conditionalFormatting sqref="Z18">
    <cfRule type="containsText" dxfId="26" priority="22" operator="containsText" text="EXTREMO">
      <formula>NOT(ISERROR(SEARCH(("EXTREMO"),(Z18))))</formula>
    </cfRule>
    <cfRule type="containsText" dxfId="25" priority="23" operator="containsText" text="ALTO">
      <formula>NOT(ISERROR(SEARCH(("ALTO"),(Z18))))</formula>
    </cfRule>
    <cfRule type="containsText" dxfId="24" priority="24" operator="containsText" text="MODERADO">
      <formula>NOT(ISERROR(SEARCH(("MODERADO"),(Z18))))</formula>
    </cfRule>
  </conditionalFormatting>
  <conditionalFormatting sqref="H60">
    <cfRule type="containsText" dxfId="23" priority="13" operator="containsText" text="EXTREMO">
      <formula>NOT(ISERROR(SEARCH(("EXTREMO"),(H60))))</formula>
    </cfRule>
    <cfRule type="containsText" dxfId="22" priority="14" operator="containsText" text="ALTO">
      <formula>NOT(ISERROR(SEARCH(("ALTO"),(H60))))</formula>
    </cfRule>
    <cfRule type="containsText" dxfId="21" priority="15" operator="containsText" text="MODERADO">
      <formula>NOT(ISERROR(SEARCH(("MODERADO"),(H60))))</formula>
    </cfRule>
  </conditionalFormatting>
  <conditionalFormatting sqref="Z60">
    <cfRule type="containsText" dxfId="20" priority="16" operator="containsText" text="EXTREMO">
      <formula>NOT(ISERROR(SEARCH(("EXTREMO"),(Z60))))</formula>
    </cfRule>
    <cfRule type="containsText" dxfId="19" priority="17" operator="containsText" text="ALTO">
      <formula>NOT(ISERROR(SEARCH(("ALTO"),(Z60))))</formula>
    </cfRule>
    <cfRule type="containsText" dxfId="18" priority="18" operator="containsText" text="MODERADO">
      <formula>NOT(ISERROR(SEARCH(("MODERADO"),(Z60))))</formula>
    </cfRule>
  </conditionalFormatting>
  <conditionalFormatting sqref="H81">
    <cfRule type="containsText" dxfId="17" priority="7" operator="containsText" text="EXTREMO">
      <formula>NOT(ISERROR(SEARCH(("EXTREMO"),(H81))))</formula>
    </cfRule>
    <cfRule type="containsText" dxfId="16" priority="8" operator="containsText" text="ALTO">
      <formula>NOT(ISERROR(SEARCH(("ALTO"),(H81))))</formula>
    </cfRule>
    <cfRule type="containsText" dxfId="15" priority="9" operator="containsText" text="MODERADO">
      <formula>NOT(ISERROR(SEARCH(("MODERADO"),(H81))))</formula>
    </cfRule>
  </conditionalFormatting>
  <conditionalFormatting sqref="Z81">
    <cfRule type="containsText" dxfId="14" priority="10" operator="containsText" text="EXTREMO">
      <formula>NOT(ISERROR(SEARCH(("EXTREMO"),(Z81))))</formula>
    </cfRule>
    <cfRule type="containsText" dxfId="13" priority="11" operator="containsText" text="ALTO">
      <formula>NOT(ISERROR(SEARCH(("ALTO"),(Z81))))</formula>
    </cfRule>
    <cfRule type="containsText" dxfId="12" priority="12" operator="containsText" text="MODERADO">
      <formula>NOT(ISERROR(SEARCH(("MODERADO"),(Z81))))</formula>
    </cfRule>
  </conditionalFormatting>
  <conditionalFormatting sqref="H95">
    <cfRule type="containsText" dxfId="11" priority="1" operator="containsText" text="EXTREMO">
      <formula>NOT(ISERROR(SEARCH(("EXTREMO"),(H95))))</formula>
    </cfRule>
    <cfRule type="containsText" dxfId="10" priority="2" operator="containsText" text="ALTO">
      <formula>NOT(ISERROR(SEARCH(("ALTO"),(H95))))</formula>
    </cfRule>
    <cfRule type="containsText" dxfId="9" priority="3" operator="containsText" text="MODERADO">
      <formula>NOT(ISERROR(SEARCH(("MODERADO"),(H95))))</formula>
    </cfRule>
  </conditionalFormatting>
  <conditionalFormatting sqref="Z95">
    <cfRule type="containsText" dxfId="8" priority="4" operator="containsText" text="EXTREMO">
      <formula>NOT(ISERROR(SEARCH(("EXTREMO"),(Z95))))</formula>
    </cfRule>
    <cfRule type="containsText" dxfId="7" priority="5" operator="containsText" text="ALTO">
      <formula>NOT(ISERROR(SEARCH(("ALTO"),(Z95))))</formula>
    </cfRule>
    <cfRule type="containsText" dxfId="6" priority="6" operator="containsText" text="MODERADO">
      <formula>NOT(ISERROR(SEARCH(("MODERADO"),(Z95))))</formula>
    </cfRule>
  </conditionalFormatting>
  <pageMargins left="0.70866141732283472" right="0.70866141732283472" top="0.74803149606299213" bottom="0.74803149606299213" header="0" footer="0"/>
  <pageSetup scale="14"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11DFF-C389-47A8-897B-EF2FA76937E7}">
  <sheetPr>
    <tabColor theme="0"/>
  </sheetPr>
  <dimension ref="A1:AQ995"/>
  <sheetViews>
    <sheetView showGridLines="0" tabSelected="1" topLeftCell="AI14" zoomScale="70" zoomScaleNormal="70" workbookViewId="0">
      <selection activeCell="AO22" sqref="AO22"/>
    </sheetView>
  </sheetViews>
  <sheetFormatPr baseColWidth="10" defaultColWidth="14.42578125" defaultRowHeight="15" customHeight="1" x14ac:dyDescent="0.25"/>
  <cols>
    <col min="1" max="1" width="9.42578125" style="204" customWidth="1"/>
    <col min="2" max="4" width="32.5703125" style="204" customWidth="1"/>
    <col min="5" max="6" width="20.85546875" style="204" customWidth="1"/>
    <col min="7" max="7" width="20.85546875" style="204" hidden="1" customWidth="1"/>
    <col min="8" max="8" width="25.42578125" style="204" customWidth="1"/>
    <col min="9" max="9" width="34.42578125" style="204" customWidth="1"/>
    <col min="10" max="10" width="30.42578125" style="204" customWidth="1"/>
    <col min="11" max="11" width="40.42578125" style="204" customWidth="1"/>
    <col min="12" max="12" width="41.5703125" style="204" customWidth="1"/>
    <col min="13" max="13" width="35.28515625" style="204" customWidth="1"/>
    <col min="14" max="14" width="38.42578125" style="204" customWidth="1"/>
    <col min="15" max="15" width="53.7109375" style="204" customWidth="1"/>
    <col min="16" max="16" width="24.5703125" style="204" customWidth="1"/>
    <col min="17" max="17" width="11.42578125" style="204" customWidth="1"/>
    <col min="18" max="20" width="24.5703125" style="204" customWidth="1"/>
    <col min="21" max="21" width="19.7109375" style="204" customWidth="1"/>
    <col min="22" max="24" width="25.140625" style="204" customWidth="1"/>
    <col min="25" max="25" width="25.140625" style="204" hidden="1" customWidth="1"/>
    <col min="26" max="26" width="25.140625" style="204" customWidth="1"/>
    <col min="27" max="27" width="16.5703125" style="204" customWidth="1"/>
    <col min="28" max="29" width="33.42578125" style="204" customWidth="1"/>
    <col min="30" max="30" width="38.5703125" style="204" customWidth="1"/>
    <col min="31" max="31" width="25.42578125" style="204" customWidth="1"/>
    <col min="32" max="32" width="1.7109375" style="204" customWidth="1"/>
    <col min="33" max="35" width="33.42578125" style="204" customWidth="1"/>
    <col min="36" max="36" width="40.28515625" style="204" customWidth="1"/>
    <col min="37" max="37" width="34.85546875" style="204" customWidth="1"/>
    <col min="38" max="38" width="3.7109375" style="204" customWidth="1"/>
    <col min="39" max="39" width="42.5703125" style="204" customWidth="1"/>
    <col min="40" max="40" width="50.28515625" style="204" customWidth="1"/>
    <col min="41" max="43" width="11.42578125" style="204" customWidth="1"/>
    <col min="44" max="16384" width="14.42578125" style="204"/>
  </cols>
  <sheetData>
    <row r="1" spans="1:43" ht="27" customHeight="1" x14ac:dyDescent="0.25">
      <c r="A1" s="195"/>
      <c r="B1" s="196"/>
      <c r="C1" s="197" t="s">
        <v>64</v>
      </c>
      <c r="D1" s="198"/>
      <c r="E1" s="198"/>
      <c r="F1" s="198"/>
      <c r="G1" s="198"/>
      <c r="H1" s="198"/>
      <c r="I1" s="198"/>
      <c r="J1" s="198"/>
      <c r="K1" s="198"/>
      <c r="L1" s="198"/>
      <c r="M1" s="198"/>
      <c r="N1" s="198"/>
      <c r="O1" s="198"/>
      <c r="P1" s="198"/>
      <c r="Q1" s="198"/>
      <c r="R1" s="198"/>
      <c r="S1" s="198"/>
      <c r="T1" s="198"/>
      <c r="U1" s="198"/>
      <c r="V1" s="198"/>
      <c r="W1" s="198"/>
      <c r="X1" s="198"/>
      <c r="Y1" s="198"/>
      <c r="Z1" s="198"/>
      <c r="AA1" s="198"/>
      <c r="AB1" s="198"/>
      <c r="AC1" s="198"/>
      <c r="AD1" s="198"/>
      <c r="AE1" s="198"/>
      <c r="AF1" s="198"/>
      <c r="AG1" s="198"/>
      <c r="AH1" s="198"/>
      <c r="AI1" s="198"/>
      <c r="AJ1" s="196"/>
      <c r="AK1" s="199" t="s">
        <v>65</v>
      </c>
      <c r="AL1" s="200"/>
      <c r="AM1" s="201"/>
      <c r="AN1" s="202" t="s">
        <v>66</v>
      </c>
      <c r="AO1" s="203"/>
      <c r="AP1" s="203"/>
      <c r="AQ1" s="203"/>
    </row>
    <row r="2" spans="1:43" ht="27" customHeight="1" thickBot="1" x14ac:dyDescent="0.3">
      <c r="A2" s="205"/>
      <c r="B2" s="206"/>
      <c r="C2" s="207"/>
      <c r="D2" s="208"/>
      <c r="E2" s="208"/>
      <c r="F2" s="208"/>
      <c r="G2" s="208"/>
      <c r="H2" s="208"/>
      <c r="I2" s="208"/>
      <c r="J2" s="208"/>
      <c r="K2" s="208"/>
      <c r="L2" s="208"/>
      <c r="M2" s="208"/>
      <c r="N2" s="208"/>
      <c r="O2" s="208"/>
      <c r="P2" s="208"/>
      <c r="Q2" s="208"/>
      <c r="R2" s="208"/>
      <c r="S2" s="208"/>
      <c r="T2" s="208"/>
      <c r="U2" s="208"/>
      <c r="V2" s="208"/>
      <c r="W2" s="208"/>
      <c r="X2" s="208"/>
      <c r="Y2" s="208"/>
      <c r="Z2" s="208"/>
      <c r="AA2" s="208"/>
      <c r="AB2" s="208"/>
      <c r="AC2" s="208"/>
      <c r="AD2" s="208"/>
      <c r="AE2" s="208"/>
      <c r="AF2" s="208"/>
      <c r="AG2" s="208"/>
      <c r="AH2" s="208"/>
      <c r="AI2" s="208"/>
      <c r="AJ2" s="209"/>
      <c r="AK2" s="199" t="s">
        <v>67</v>
      </c>
      <c r="AL2" s="200"/>
      <c r="AM2" s="201"/>
      <c r="AN2" s="441" t="s">
        <v>68</v>
      </c>
      <c r="AO2" s="203"/>
      <c r="AP2" s="203"/>
      <c r="AQ2" s="203"/>
    </row>
    <row r="3" spans="1:43" ht="27" customHeight="1" x14ac:dyDescent="0.25">
      <c r="A3" s="205"/>
      <c r="B3" s="206"/>
      <c r="C3" s="197" t="s">
        <v>69</v>
      </c>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6"/>
      <c r="AK3" s="199" t="s">
        <v>70</v>
      </c>
      <c r="AL3" s="200"/>
      <c r="AM3" s="201"/>
      <c r="AN3" s="442" t="s">
        <v>71</v>
      </c>
      <c r="AO3" s="203"/>
      <c r="AP3" s="203"/>
      <c r="AQ3" s="203"/>
    </row>
    <row r="4" spans="1:43" ht="27" customHeight="1" thickBot="1" x14ac:dyDescent="0.3">
      <c r="A4" s="207"/>
      <c r="B4" s="209"/>
      <c r="C4" s="207"/>
      <c r="D4" s="208"/>
      <c r="E4" s="208"/>
      <c r="F4" s="208"/>
      <c r="G4" s="208"/>
      <c r="H4" s="208"/>
      <c r="I4" s="208"/>
      <c r="J4" s="208"/>
      <c r="K4" s="208"/>
      <c r="L4" s="208"/>
      <c r="M4" s="208"/>
      <c r="N4" s="208"/>
      <c r="O4" s="208"/>
      <c r="P4" s="208"/>
      <c r="Q4" s="208"/>
      <c r="R4" s="208"/>
      <c r="S4" s="208"/>
      <c r="T4" s="208"/>
      <c r="U4" s="208"/>
      <c r="V4" s="208"/>
      <c r="W4" s="208"/>
      <c r="X4" s="208"/>
      <c r="Y4" s="208"/>
      <c r="Z4" s="208"/>
      <c r="AA4" s="208"/>
      <c r="AB4" s="208"/>
      <c r="AC4" s="208"/>
      <c r="AD4" s="208"/>
      <c r="AE4" s="208"/>
      <c r="AF4" s="208"/>
      <c r="AG4" s="208"/>
      <c r="AH4" s="208"/>
      <c r="AI4" s="208"/>
      <c r="AJ4" s="209"/>
      <c r="AK4" s="199" t="s">
        <v>72</v>
      </c>
      <c r="AL4" s="200"/>
      <c r="AM4" s="201"/>
      <c r="AN4" s="443">
        <v>45677</v>
      </c>
      <c r="AO4" s="203"/>
      <c r="AP4" s="203"/>
      <c r="AQ4" s="203"/>
    </row>
    <row r="5" spans="1:43" ht="27" customHeight="1" thickBot="1" x14ac:dyDescent="0.3">
      <c r="A5" s="213"/>
      <c r="B5" s="214"/>
      <c r="C5" s="214"/>
      <c r="D5" s="214"/>
      <c r="E5" s="214"/>
      <c r="F5" s="214"/>
      <c r="G5" s="214"/>
      <c r="H5" s="214"/>
      <c r="I5" s="214"/>
      <c r="J5" s="214"/>
      <c r="K5" s="214"/>
      <c r="L5" s="214"/>
      <c r="M5" s="214"/>
      <c r="N5" s="214"/>
      <c r="O5" s="214"/>
      <c r="P5" s="214"/>
      <c r="Q5" s="214"/>
      <c r="R5" s="214"/>
      <c r="S5" s="214"/>
      <c r="T5" s="214"/>
      <c r="U5" s="214"/>
      <c r="V5" s="214"/>
      <c r="W5" s="214"/>
      <c r="X5" s="214"/>
      <c r="Y5" s="214"/>
      <c r="Z5" s="214"/>
      <c r="AA5" s="214"/>
      <c r="AB5" s="214"/>
      <c r="AC5" s="214"/>
      <c r="AD5" s="214"/>
      <c r="AE5" s="214"/>
      <c r="AF5" s="214"/>
      <c r="AG5" s="214"/>
      <c r="AH5" s="214"/>
      <c r="AI5" s="214"/>
      <c r="AJ5" s="215"/>
      <c r="AK5" s="216"/>
      <c r="AL5" s="203"/>
      <c r="AM5" s="203"/>
      <c r="AN5" s="203"/>
      <c r="AO5" s="203"/>
      <c r="AP5" s="203"/>
      <c r="AQ5" s="203"/>
    </row>
    <row r="6" spans="1:43" ht="36" customHeight="1" thickBot="1" x14ac:dyDescent="0.3">
      <c r="A6" s="217" t="s">
        <v>73</v>
      </c>
      <c r="B6" s="218"/>
      <c r="C6" s="219">
        <v>45616</v>
      </c>
      <c r="D6" s="220"/>
      <c r="E6" s="214"/>
      <c r="F6" s="214"/>
      <c r="G6" s="214"/>
      <c r="H6" s="214"/>
      <c r="I6" s="214"/>
      <c r="J6" s="214"/>
      <c r="K6" s="214"/>
      <c r="L6" s="214"/>
      <c r="M6" s="214"/>
      <c r="N6" s="214"/>
      <c r="O6" s="214"/>
      <c r="P6" s="214"/>
      <c r="Q6" s="214"/>
      <c r="R6" s="214"/>
      <c r="S6" s="214"/>
      <c r="T6" s="214"/>
      <c r="U6" s="214"/>
      <c r="V6" s="214"/>
      <c r="W6" s="214"/>
      <c r="X6" s="214"/>
      <c r="Y6" s="214"/>
      <c r="Z6" s="214"/>
      <c r="AA6" s="214"/>
      <c r="AB6" s="214"/>
      <c r="AC6" s="214"/>
      <c r="AD6" s="214"/>
      <c r="AE6" s="214"/>
      <c r="AF6" s="214"/>
      <c r="AG6" s="214"/>
      <c r="AH6" s="214"/>
      <c r="AI6" s="214"/>
      <c r="AJ6" s="215"/>
      <c r="AK6" s="214"/>
      <c r="AL6" s="203"/>
      <c r="AM6" s="203"/>
      <c r="AN6" s="203"/>
      <c r="AO6" s="203"/>
      <c r="AP6" s="203"/>
      <c r="AQ6" s="203"/>
    </row>
    <row r="7" spans="1:43" ht="17.25" customHeight="1" thickBot="1" x14ac:dyDescent="0.3">
      <c r="A7" s="221"/>
      <c r="B7" s="214"/>
      <c r="C7" s="214"/>
      <c r="D7" s="214"/>
      <c r="E7" s="214"/>
      <c r="F7" s="214"/>
      <c r="G7" s="214"/>
      <c r="H7" s="214"/>
      <c r="I7" s="214"/>
      <c r="J7" s="214"/>
      <c r="K7" s="214"/>
      <c r="L7" s="214"/>
      <c r="M7" s="214"/>
      <c r="N7" s="214"/>
      <c r="O7" s="214"/>
      <c r="P7" s="214"/>
      <c r="Q7" s="214"/>
      <c r="R7" s="214"/>
      <c r="S7" s="214"/>
      <c r="T7" s="214"/>
      <c r="U7" s="214"/>
      <c r="V7" s="214"/>
      <c r="W7" s="214"/>
      <c r="X7" s="214"/>
      <c r="Y7" s="214"/>
      <c r="Z7" s="214"/>
      <c r="AA7" s="214"/>
      <c r="AB7" s="214"/>
      <c r="AC7" s="214"/>
      <c r="AD7" s="214"/>
      <c r="AE7" s="214"/>
      <c r="AF7" s="214"/>
      <c r="AG7" s="214"/>
      <c r="AH7" s="214"/>
      <c r="AI7" s="214"/>
      <c r="AJ7" s="215"/>
      <c r="AK7" s="214"/>
      <c r="AL7" s="203"/>
      <c r="AM7" s="203"/>
      <c r="AN7" s="203"/>
      <c r="AO7" s="203"/>
      <c r="AP7" s="203"/>
      <c r="AQ7" s="203"/>
    </row>
    <row r="8" spans="1:43" ht="59.25" customHeight="1" thickBot="1" x14ac:dyDescent="0.3">
      <c r="A8" s="222" t="s">
        <v>74</v>
      </c>
      <c r="B8" s="218"/>
      <c r="C8" s="223" t="s">
        <v>276</v>
      </c>
      <c r="D8" s="218"/>
      <c r="E8" s="218"/>
      <c r="F8" s="218"/>
      <c r="G8" s="218"/>
      <c r="H8" s="224"/>
      <c r="I8" s="214"/>
      <c r="J8" s="214"/>
      <c r="K8" s="214"/>
      <c r="L8" s="214"/>
      <c r="T8" s="214"/>
      <c r="U8" s="214"/>
      <c r="V8" s="214"/>
      <c r="W8" s="214"/>
      <c r="X8" s="214"/>
      <c r="Y8" s="214"/>
      <c r="Z8" s="214"/>
      <c r="AA8" s="214"/>
      <c r="AB8" s="214"/>
      <c r="AC8" s="214"/>
      <c r="AD8" s="214"/>
      <c r="AE8" s="214"/>
      <c r="AF8" s="214"/>
      <c r="AG8" s="214"/>
      <c r="AH8" s="214"/>
      <c r="AI8" s="214"/>
      <c r="AJ8" s="215"/>
      <c r="AK8" s="214"/>
      <c r="AL8" s="203"/>
      <c r="AM8" s="203"/>
      <c r="AN8" s="203"/>
      <c r="AO8" s="203"/>
      <c r="AP8" s="203"/>
      <c r="AQ8" s="203"/>
    </row>
    <row r="9" spans="1:43" ht="13.5" customHeight="1" thickBot="1" x14ac:dyDescent="0.3">
      <c r="A9" s="225"/>
      <c r="B9" s="226"/>
      <c r="C9" s="226"/>
      <c r="D9" s="226"/>
      <c r="E9" s="226"/>
      <c r="F9" s="226"/>
      <c r="G9" s="226"/>
      <c r="H9" s="226"/>
      <c r="I9" s="226"/>
      <c r="J9" s="226"/>
      <c r="K9" s="226"/>
      <c r="L9" s="226"/>
      <c r="M9" s="226"/>
      <c r="N9" s="226"/>
      <c r="O9" s="226"/>
      <c r="P9" s="226"/>
      <c r="Q9" s="226"/>
      <c r="R9" s="226"/>
      <c r="S9" s="226"/>
      <c r="T9" s="214"/>
      <c r="U9" s="214"/>
      <c r="V9" s="214"/>
      <c r="W9" s="214"/>
      <c r="X9" s="214"/>
      <c r="Y9" s="214"/>
      <c r="Z9" s="214"/>
      <c r="AA9" s="214"/>
      <c r="AB9" s="214"/>
      <c r="AC9" s="214"/>
      <c r="AD9" s="214"/>
      <c r="AE9" s="214"/>
      <c r="AF9" s="214"/>
      <c r="AG9" s="214"/>
      <c r="AH9" s="214"/>
      <c r="AI9" s="214"/>
      <c r="AJ9" s="215"/>
      <c r="AK9" s="214"/>
      <c r="AL9" s="203"/>
      <c r="AM9" s="203"/>
      <c r="AN9" s="203"/>
      <c r="AO9" s="203"/>
      <c r="AP9" s="203"/>
      <c r="AQ9" s="203"/>
    </row>
    <row r="10" spans="1:43" ht="59.25" customHeight="1" thickBot="1" x14ac:dyDescent="0.3">
      <c r="A10" s="222" t="s">
        <v>76</v>
      </c>
      <c r="B10" s="218"/>
      <c r="C10" s="227" t="s">
        <v>277</v>
      </c>
      <c r="D10" s="218"/>
      <c r="E10" s="218"/>
      <c r="F10" s="218"/>
      <c r="G10" s="218"/>
      <c r="H10" s="218"/>
      <c r="I10" s="224"/>
      <c r="J10" s="228"/>
      <c r="K10" s="228"/>
      <c r="L10" s="228"/>
      <c r="M10" s="228"/>
      <c r="N10" s="228"/>
      <c r="O10" s="214"/>
      <c r="P10" s="214"/>
      <c r="Q10" s="214"/>
      <c r="R10" s="214"/>
      <c r="S10" s="214"/>
      <c r="T10" s="214"/>
      <c r="U10" s="214"/>
      <c r="V10" s="214"/>
      <c r="W10" s="214"/>
      <c r="X10" s="214"/>
      <c r="Y10" s="214"/>
      <c r="Z10" s="214"/>
      <c r="AA10" s="214"/>
      <c r="AB10" s="214"/>
      <c r="AC10" s="214"/>
      <c r="AD10" s="214"/>
      <c r="AE10" s="214"/>
      <c r="AF10" s="214"/>
      <c r="AG10" s="214"/>
      <c r="AH10" s="214"/>
      <c r="AI10" s="214"/>
      <c r="AJ10" s="215"/>
      <c r="AK10" s="214"/>
      <c r="AL10" s="203"/>
      <c r="AM10" s="203"/>
      <c r="AN10" s="203"/>
      <c r="AO10" s="203"/>
      <c r="AP10" s="203"/>
      <c r="AQ10" s="203"/>
    </row>
    <row r="11" spans="1:43" ht="59.25" customHeight="1" thickBot="1" x14ac:dyDescent="0.3">
      <c r="A11" s="222" t="s">
        <v>78</v>
      </c>
      <c r="B11" s="218"/>
      <c r="C11" s="227" t="s">
        <v>278</v>
      </c>
      <c r="D11" s="218"/>
      <c r="E11" s="218"/>
      <c r="F11" s="218"/>
      <c r="G11" s="218"/>
      <c r="H11" s="218"/>
      <c r="I11" s="224"/>
      <c r="J11" s="228"/>
      <c r="K11" s="228"/>
      <c r="L11" s="228"/>
      <c r="M11" s="228"/>
      <c r="N11" s="228"/>
      <c r="O11" s="214"/>
      <c r="P11" s="214"/>
      <c r="Q11" s="214"/>
      <c r="R11" s="214"/>
      <c r="S11" s="214"/>
      <c r="T11" s="214"/>
      <c r="U11" s="214"/>
      <c r="V11" s="214"/>
      <c r="W11" s="214"/>
      <c r="X11" s="214"/>
      <c r="Y11" s="214"/>
      <c r="Z11" s="214"/>
      <c r="AA11" s="214"/>
      <c r="AB11" s="214"/>
      <c r="AC11" s="214"/>
      <c r="AD11" s="214"/>
      <c r="AE11" s="214"/>
      <c r="AF11" s="214"/>
      <c r="AG11" s="214"/>
      <c r="AH11" s="214"/>
      <c r="AI11" s="214"/>
      <c r="AJ11" s="215"/>
      <c r="AK11" s="214"/>
      <c r="AL11" s="203"/>
      <c r="AM11" s="203"/>
      <c r="AN11" s="203"/>
      <c r="AO11" s="203"/>
      <c r="AP11" s="203"/>
      <c r="AQ11" s="203"/>
    </row>
    <row r="12" spans="1:43" ht="15.75" customHeight="1" x14ac:dyDescent="0.25">
      <c r="A12" s="214"/>
      <c r="B12" s="214"/>
      <c r="C12" s="214"/>
      <c r="D12" s="214"/>
      <c r="E12" s="214"/>
      <c r="F12" s="214"/>
      <c r="G12" s="214"/>
      <c r="H12" s="214"/>
      <c r="I12" s="214"/>
      <c r="J12" s="214"/>
      <c r="K12" s="214"/>
      <c r="L12" s="214"/>
      <c r="M12" s="214"/>
      <c r="N12" s="214"/>
      <c r="O12" s="214"/>
      <c r="P12" s="214"/>
      <c r="Q12" s="214"/>
      <c r="R12" s="214"/>
      <c r="S12" s="214"/>
      <c r="T12" s="214"/>
      <c r="U12" s="214"/>
      <c r="V12" s="214"/>
      <c r="W12" s="214"/>
      <c r="X12" s="214"/>
      <c r="Y12" s="214"/>
      <c r="Z12" s="214"/>
      <c r="AA12" s="214"/>
      <c r="AB12" s="214"/>
      <c r="AC12" s="214"/>
      <c r="AD12" s="214"/>
      <c r="AE12" s="214"/>
      <c r="AF12" s="214"/>
      <c r="AG12" s="214"/>
      <c r="AH12" s="214"/>
      <c r="AI12" s="214"/>
      <c r="AJ12" s="215"/>
      <c r="AK12" s="214"/>
      <c r="AL12" s="203"/>
      <c r="AM12" s="203"/>
      <c r="AN12" s="203"/>
      <c r="AO12" s="203"/>
      <c r="AP12" s="203"/>
      <c r="AQ12" s="203"/>
    </row>
    <row r="13" spans="1:43" ht="15.75" customHeight="1" thickBot="1" x14ac:dyDescent="0.3">
      <c r="A13" s="229"/>
      <c r="B13" s="214"/>
      <c r="C13" s="214"/>
      <c r="D13" s="214"/>
      <c r="E13" s="214"/>
      <c r="F13" s="214"/>
      <c r="G13" s="214"/>
      <c r="H13" s="214"/>
      <c r="I13" s="214"/>
      <c r="J13" s="214"/>
      <c r="K13" s="214"/>
      <c r="L13" s="214"/>
      <c r="M13" s="214"/>
      <c r="N13" s="214"/>
      <c r="O13" s="214"/>
      <c r="P13" s="214"/>
      <c r="Q13" s="214"/>
      <c r="R13" s="214"/>
      <c r="S13" s="214"/>
      <c r="T13" s="214"/>
      <c r="U13" s="214"/>
      <c r="V13" s="214"/>
      <c r="W13" s="214"/>
      <c r="X13" s="214"/>
      <c r="Y13" s="214"/>
      <c r="Z13" s="214"/>
      <c r="AA13" s="214"/>
      <c r="AB13" s="214"/>
      <c r="AC13" s="214"/>
      <c r="AD13" s="214"/>
      <c r="AE13" s="214"/>
      <c r="AF13" s="214"/>
      <c r="AG13" s="230"/>
      <c r="AH13" s="230"/>
      <c r="AI13" s="230"/>
      <c r="AJ13" s="231"/>
      <c r="AK13" s="232"/>
      <c r="AL13" s="203"/>
      <c r="AM13" s="203"/>
      <c r="AN13" s="203"/>
      <c r="AO13" s="203"/>
      <c r="AP13" s="203"/>
      <c r="AQ13" s="203"/>
    </row>
    <row r="14" spans="1:43" x14ac:dyDescent="0.25">
      <c r="A14" s="233" t="s">
        <v>80</v>
      </c>
      <c r="B14" s="234"/>
      <c r="C14" s="234"/>
      <c r="D14" s="235"/>
      <c r="E14" s="233" t="s">
        <v>81</v>
      </c>
      <c r="F14" s="234"/>
      <c r="G14" s="234"/>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5"/>
      <c r="AF14" s="236"/>
      <c r="AG14" s="237" t="s">
        <v>82</v>
      </c>
      <c r="AH14" s="238"/>
      <c r="AI14" s="238"/>
      <c r="AJ14" s="238"/>
      <c r="AK14" s="239"/>
      <c r="AL14" s="203"/>
      <c r="AM14" s="237" t="s">
        <v>83</v>
      </c>
      <c r="AN14" s="239"/>
      <c r="AO14" s="203"/>
      <c r="AP14" s="203"/>
      <c r="AQ14" s="203"/>
    </row>
    <row r="15" spans="1:43" x14ac:dyDescent="0.25">
      <c r="A15" s="240" t="s">
        <v>84</v>
      </c>
      <c r="B15" s="241" t="s">
        <v>85</v>
      </c>
      <c r="C15" s="241" t="s">
        <v>86</v>
      </c>
      <c r="D15" s="242" t="s">
        <v>87</v>
      </c>
      <c r="E15" s="243" t="s">
        <v>88</v>
      </c>
      <c r="F15" s="244"/>
      <c r="G15" s="244"/>
      <c r="H15" s="245"/>
      <c r="I15" s="246" t="s">
        <v>89</v>
      </c>
      <c r="J15" s="244"/>
      <c r="K15" s="244"/>
      <c r="L15" s="244"/>
      <c r="M15" s="244"/>
      <c r="N15" s="244"/>
      <c r="O15" s="244"/>
      <c r="P15" s="244"/>
      <c r="Q15" s="244"/>
      <c r="R15" s="244"/>
      <c r="S15" s="244"/>
      <c r="T15" s="244"/>
      <c r="U15" s="244"/>
      <c r="V15" s="244"/>
      <c r="W15" s="244"/>
      <c r="X15" s="247"/>
      <c r="Y15" s="247"/>
      <c r="Z15" s="246" t="s">
        <v>90</v>
      </c>
      <c r="AA15" s="244"/>
      <c r="AB15" s="244"/>
      <c r="AC15" s="244"/>
      <c r="AD15" s="244"/>
      <c r="AE15" s="248"/>
      <c r="AF15" s="236"/>
      <c r="AG15" s="249"/>
      <c r="AH15" s="250"/>
      <c r="AI15" s="250"/>
      <c r="AJ15" s="250"/>
      <c r="AK15" s="251"/>
      <c r="AL15" s="203"/>
      <c r="AM15" s="249"/>
      <c r="AN15" s="251"/>
      <c r="AO15" s="252"/>
      <c r="AP15" s="252"/>
      <c r="AQ15" s="252"/>
    </row>
    <row r="16" spans="1:43" ht="32.25" customHeight="1" thickBot="1" x14ac:dyDescent="0.3">
      <c r="A16" s="253"/>
      <c r="B16" s="254"/>
      <c r="C16" s="254"/>
      <c r="D16" s="255"/>
      <c r="E16" s="256" t="s">
        <v>91</v>
      </c>
      <c r="F16" s="257"/>
      <c r="G16" s="257"/>
      <c r="H16" s="258"/>
      <c r="I16" s="241" t="s">
        <v>92</v>
      </c>
      <c r="J16" s="241" t="s">
        <v>93</v>
      </c>
      <c r="K16" s="241" t="s">
        <v>94</v>
      </c>
      <c r="L16" s="241" t="s">
        <v>95</v>
      </c>
      <c r="M16" s="241" t="s">
        <v>96</v>
      </c>
      <c r="N16" s="241" t="s">
        <v>97</v>
      </c>
      <c r="O16" s="259" t="s">
        <v>98</v>
      </c>
      <c r="P16" s="259" t="s">
        <v>99</v>
      </c>
      <c r="Q16" s="259" t="s">
        <v>100</v>
      </c>
      <c r="R16" s="241" t="s">
        <v>101</v>
      </c>
      <c r="S16" s="260" t="s">
        <v>102</v>
      </c>
      <c r="T16" s="241" t="s">
        <v>103</v>
      </c>
      <c r="U16" s="241" t="s">
        <v>104</v>
      </c>
      <c r="V16" s="241" t="s">
        <v>105</v>
      </c>
      <c r="W16" s="241" t="s">
        <v>106</v>
      </c>
      <c r="X16" s="241" t="s">
        <v>107</v>
      </c>
      <c r="Y16" s="261"/>
      <c r="Z16" s="260" t="s">
        <v>108</v>
      </c>
      <c r="AA16" s="241" t="s">
        <v>109</v>
      </c>
      <c r="AB16" s="262" t="s">
        <v>110</v>
      </c>
      <c r="AC16" s="262" t="s">
        <v>55</v>
      </c>
      <c r="AD16" s="263" t="s">
        <v>111</v>
      </c>
      <c r="AE16" s="248"/>
      <c r="AF16" s="264"/>
      <c r="AG16" s="265"/>
      <c r="AH16" s="266"/>
      <c r="AI16" s="266"/>
      <c r="AJ16" s="266"/>
      <c r="AK16" s="267"/>
      <c r="AL16" s="252"/>
      <c r="AM16" s="265"/>
      <c r="AN16" s="267"/>
      <c r="AO16" s="252"/>
      <c r="AP16" s="203"/>
      <c r="AQ16" s="252"/>
    </row>
    <row r="17" spans="1:43" ht="102" customHeight="1" thickBot="1" x14ac:dyDescent="0.3">
      <c r="A17" s="253"/>
      <c r="B17" s="254"/>
      <c r="C17" s="254"/>
      <c r="D17" s="255"/>
      <c r="E17" s="268" t="s">
        <v>0</v>
      </c>
      <c r="F17" s="261" t="s">
        <v>1</v>
      </c>
      <c r="G17" s="269"/>
      <c r="H17" s="270" t="s">
        <v>112</v>
      </c>
      <c r="I17" s="271"/>
      <c r="J17" s="271"/>
      <c r="K17" s="271"/>
      <c r="L17" s="271"/>
      <c r="M17" s="271"/>
      <c r="N17" s="271"/>
      <c r="O17" s="271"/>
      <c r="P17" s="271"/>
      <c r="Q17" s="271"/>
      <c r="R17" s="271"/>
      <c r="S17" s="271"/>
      <c r="T17" s="271"/>
      <c r="U17" s="271"/>
      <c r="V17" s="271"/>
      <c r="W17" s="271"/>
      <c r="X17" s="271"/>
      <c r="Y17" s="272"/>
      <c r="Z17" s="271"/>
      <c r="AA17" s="271"/>
      <c r="AB17" s="271"/>
      <c r="AC17" s="273"/>
      <c r="AD17" s="274" t="s">
        <v>113</v>
      </c>
      <c r="AE17" s="275" t="s">
        <v>114</v>
      </c>
      <c r="AF17" s="264"/>
      <c r="AG17" s="268" t="s">
        <v>115</v>
      </c>
      <c r="AH17" s="272" t="s">
        <v>116</v>
      </c>
      <c r="AI17" s="272" t="s">
        <v>117</v>
      </c>
      <c r="AJ17" s="272" t="s">
        <v>118</v>
      </c>
      <c r="AK17" s="276" t="s">
        <v>119</v>
      </c>
      <c r="AL17" s="252"/>
      <c r="AM17" s="268" t="s">
        <v>120</v>
      </c>
      <c r="AN17" s="444" t="s">
        <v>121</v>
      </c>
      <c r="AO17" s="252"/>
      <c r="AP17" s="203"/>
      <c r="AQ17" s="252"/>
    </row>
    <row r="18" spans="1:43" ht="51" customHeight="1" x14ac:dyDescent="0.25">
      <c r="A18" s="277">
        <v>1</v>
      </c>
      <c r="B18" s="445" t="s">
        <v>279</v>
      </c>
      <c r="C18" s="341" t="s">
        <v>280</v>
      </c>
      <c r="D18" s="446" t="s">
        <v>281</v>
      </c>
      <c r="E18" s="280" t="s">
        <v>6</v>
      </c>
      <c r="F18" s="281" t="s">
        <v>13</v>
      </c>
      <c r="G18" s="282" t="str">
        <f>+CONCATENATE(E18," - ",F18)</f>
        <v>MUY BAJA - MAYOR</v>
      </c>
      <c r="H18" s="283" t="str">
        <f>+VLOOKUP(G18,[2]Datos!D3:E17,2,FALSE)</f>
        <v>ALTO</v>
      </c>
      <c r="I18" s="284" t="s">
        <v>125</v>
      </c>
      <c r="J18" s="284" t="s">
        <v>282</v>
      </c>
      <c r="K18" s="284" t="s">
        <v>283</v>
      </c>
      <c r="L18" s="284" t="s">
        <v>284</v>
      </c>
      <c r="M18" s="284" t="s">
        <v>285</v>
      </c>
      <c r="N18" s="284" t="s">
        <v>286</v>
      </c>
      <c r="O18" s="286" t="s">
        <v>3</v>
      </c>
      <c r="P18" s="287" t="s">
        <v>4</v>
      </c>
      <c r="Q18" s="288">
        <f>IF(P18="ASIGNADO",15,IF(P18="NO ASIGNADO",0,"0"))</f>
        <v>15</v>
      </c>
      <c r="R18" s="289">
        <f>SUM(Q18:Q24)</f>
        <v>100</v>
      </c>
      <c r="S18" s="290" t="s">
        <v>131</v>
      </c>
      <c r="T18" s="291">
        <f>IF(T21="DÉBIL",0,IF(T21="MODERADO",50,IF(T21="FUERTE",100,"")))</f>
        <v>100</v>
      </c>
      <c r="U18" s="292" t="str">
        <f>IF(AND(R21="FUERTE",S18="FUERTE (SIEMPRE SE EJECUTA)"),"NO","SÍ")</f>
        <v>NO</v>
      </c>
      <c r="V18" s="293" t="str">
        <f t="array" ref="V18">_xlfn.IFS(AVERAGE(T18,T25,T32,T39,T46,T53)=100,"FUERTE",AVERAGE(T18,T25,T32,T39,T46,T53)&lt;50,"DÉBIL",AVERAGE(T18,T25,T32,T39,T46,T53)&gt;=50,"MODERADO")</f>
        <v>FUERTE</v>
      </c>
      <c r="W18" s="294" t="s">
        <v>62</v>
      </c>
      <c r="X18" s="293" t="str">
        <f>IF(AND(E18="MUY BAJA",W21=2),"MUY BAJA",IF(AND(E18="BAJA",W21=2),"MUY BAJA",IF(AND(E18="MEDIA",W21=2),"MUY BAJA",IF(AND(E18="ALTA",W21=2),"BAJA",IF(AND(E18="MUY ALTA",W21=2),"MEDIA",IF(AND(E18="MUY BAJA",W21=1),"MUY BAJA",IF(AND(E18="BAJA",W21=1),"MUY BAJA",IF(AND(E18="MEDIA",W21=1),"BAJA",IF(AND(E18="ALTA",W21=1),"MEDIA",IF(AND(E18="MUY ALTA",W21=1),"ALTA",E18))))))))))</f>
        <v>MUY BAJA</v>
      </c>
      <c r="Y18" s="282" t="str">
        <f>+CONCATENATE(X18," - ",F18)</f>
        <v>MUY BAJA - MAYOR</v>
      </c>
      <c r="Z18" s="283" t="str">
        <f>+VLOOKUP(Y18,[2]Datos!$D$3:$E$17,2,FALSE)</f>
        <v>ALTO</v>
      </c>
      <c r="AA18" s="281" t="s">
        <v>45</v>
      </c>
      <c r="AB18" s="279" t="s">
        <v>287</v>
      </c>
      <c r="AC18" s="295"/>
      <c r="AD18" s="447" t="s">
        <v>288</v>
      </c>
      <c r="AE18" s="297" t="s">
        <v>289</v>
      </c>
      <c r="AF18" s="298"/>
      <c r="AG18" s="299">
        <v>45783</v>
      </c>
      <c r="AH18" s="300" t="s">
        <v>290</v>
      </c>
      <c r="AI18" s="300" t="s">
        <v>291</v>
      </c>
      <c r="AJ18" s="300" t="s">
        <v>292</v>
      </c>
      <c r="AK18" s="301" t="s">
        <v>138</v>
      </c>
      <c r="AL18" s="203"/>
      <c r="AM18" s="448" t="s">
        <v>293</v>
      </c>
      <c r="AN18" s="449" t="s">
        <v>294</v>
      </c>
      <c r="AO18" s="203"/>
      <c r="AP18" s="203"/>
      <c r="AQ18" s="203"/>
    </row>
    <row r="19" spans="1:43" ht="62.25" customHeight="1" x14ac:dyDescent="0.25">
      <c r="A19" s="304"/>
      <c r="B19" s="305"/>
      <c r="C19" s="450"/>
      <c r="D19" s="451"/>
      <c r="E19" s="304"/>
      <c r="F19" s="305"/>
      <c r="G19" s="305"/>
      <c r="H19" s="305"/>
      <c r="I19" s="307"/>
      <c r="J19" s="307"/>
      <c r="K19" s="307"/>
      <c r="L19" s="307"/>
      <c r="M19" s="307"/>
      <c r="N19" s="307"/>
      <c r="O19" s="309" t="s">
        <v>9</v>
      </c>
      <c r="P19" s="310" t="s">
        <v>10</v>
      </c>
      <c r="Q19" s="311">
        <f>IF(P19="ADECUADO",15,IF(P19="INADECUADO",0,"0"))</f>
        <v>15</v>
      </c>
      <c r="R19" s="312"/>
      <c r="S19" s="305"/>
      <c r="T19" s="305"/>
      <c r="U19" s="305"/>
      <c r="V19" s="313"/>
      <c r="W19" s="314"/>
      <c r="X19" s="313"/>
      <c r="Y19" s="315"/>
      <c r="Z19" s="316"/>
      <c r="AA19" s="317"/>
      <c r="AB19" s="318"/>
      <c r="AC19" s="319"/>
      <c r="AD19" s="452"/>
      <c r="AE19" s="321"/>
      <c r="AF19" s="298"/>
      <c r="AG19" s="304"/>
      <c r="AH19" s="305"/>
      <c r="AI19" s="305"/>
      <c r="AJ19" s="305"/>
      <c r="AK19" s="306"/>
      <c r="AL19" s="203"/>
      <c r="AM19" s="304"/>
      <c r="AN19" s="306"/>
      <c r="AO19" s="203"/>
      <c r="AP19" s="203"/>
      <c r="AQ19" s="203"/>
    </row>
    <row r="20" spans="1:43" ht="75.75" customHeight="1" x14ac:dyDescent="0.25">
      <c r="A20" s="304"/>
      <c r="B20" s="305"/>
      <c r="C20" s="450"/>
      <c r="D20" s="451"/>
      <c r="E20" s="304"/>
      <c r="F20" s="305"/>
      <c r="G20" s="305"/>
      <c r="H20" s="305"/>
      <c r="I20" s="307"/>
      <c r="J20" s="307"/>
      <c r="K20" s="307"/>
      <c r="L20" s="307"/>
      <c r="M20" s="307"/>
      <c r="N20" s="307"/>
      <c r="O20" s="322" t="s">
        <v>16</v>
      </c>
      <c r="P20" s="310" t="s">
        <v>17</v>
      </c>
      <c r="Q20" s="311">
        <f>IF(P20="OPORTUNA",15,IF(P20="INOPORTUNA",0,"0"))</f>
        <v>15</v>
      </c>
      <c r="R20" s="312"/>
      <c r="S20" s="305"/>
      <c r="T20" s="314"/>
      <c r="U20" s="305"/>
      <c r="V20" s="313"/>
      <c r="W20" s="323" t="s">
        <v>140</v>
      </c>
      <c r="X20" s="313"/>
      <c r="Y20" s="315"/>
      <c r="Z20" s="316"/>
      <c r="AA20" s="317"/>
      <c r="AB20" s="318"/>
      <c r="AC20" s="319"/>
      <c r="AD20" s="452"/>
      <c r="AE20" s="321"/>
      <c r="AF20" s="298"/>
      <c r="AG20" s="304"/>
      <c r="AH20" s="305"/>
      <c r="AI20" s="305"/>
      <c r="AJ20" s="305"/>
      <c r="AK20" s="306"/>
      <c r="AL20" s="203"/>
      <c r="AM20" s="304"/>
      <c r="AN20" s="306"/>
      <c r="AO20" s="203"/>
      <c r="AP20" s="203"/>
      <c r="AQ20" s="203"/>
    </row>
    <row r="21" spans="1:43" ht="90.75" customHeight="1" x14ac:dyDescent="0.25">
      <c r="A21" s="304"/>
      <c r="B21" s="305"/>
      <c r="C21" s="450"/>
      <c r="D21" s="451"/>
      <c r="E21" s="304"/>
      <c r="F21" s="305"/>
      <c r="G21" s="305"/>
      <c r="H21" s="305"/>
      <c r="I21" s="307"/>
      <c r="J21" s="307"/>
      <c r="K21" s="307"/>
      <c r="L21" s="307"/>
      <c r="M21" s="307"/>
      <c r="N21" s="307"/>
      <c r="O21" s="309" t="s">
        <v>23</v>
      </c>
      <c r="P21" s="310" t="s">
        <v>24</v>
      </c>
      <c r="Q21" s="311">
        <f>IF(P21="PREVENIR",15,IF(P21="DETECTAR",10,IF(P21="NO ES UN CONTROL",0,"0")))</f>
        <v>15</v>
      </c>
      <c r="R21" s="324" t="str">
        <f>IF(R18&lt;86,"DÉBIL",IF(R18&lt;96,"MODERADO",IF(R18&lt;101,"FUERTE","")))</f>
        <v>FUERTE</v>
      </c>
      <c r="S21" s="305"/>
      <c r="T21" s="325" t="str">
        <f>IF(AND(R21="FUERTE",S18="FUERTE (SIEMPRE SE EJECUTA)"),"FUERTE",IF(OR(R21="DÉBIL",S18="DÉBIL (NO SE EJECUTA)"),"DÉBIL",IF(OR(R21="MODERADO",S18="MODERADO (ALGUNAS VECES)"),"MODERADO")))</f>
        <v>FUERTE</v>
      </c>
      <c r="U21" s="305"/>
      <c r="V21" s="313"/>
      <c r="W21" s="326">
        <f>IF(AND($V$18="FUERTE",$W$18="DIRECTAMENTE"),2,IF(AND($V$18="FUERTE",$W$18="DIRECTAMENTE"),2,IF(AND($V$18="FUERTE",$W$18="DIRECTAMENTE"),2,IF(AND($V$18="FUERTE",$W$18="NO DISMINUYE"),0,IF(AND($V$18="MODERADO",$W$18="DIRECTAMENTE"),1,IF(AND($V$18="MODERADO",$W$18="DIRECTAMENTE"),1,IF(AND($V$18="MODERADO",$W$18="DIRECTAMENTE"),1,IF(AND($V$18="MODERADO",$W$18="NO DISMINUYE"),0,"N/A"))))))))</f>
        <v>2</v>
      </c>
      <c r="X21" s="313"/>
      <c r="Y21" s="315"/>
      <c r="Z21" s="316"/>
      <c r="AA21" s="317"/>
      <c r="AB21" s="318"/>
      <c r="AC21" s="319"/>
      <c r="AD21" s="452"/>
      <c r="AE21" s="327" t="s">
        <v>141</v>
      </c>
      <c r="AF21" s="328"/>
      <c r="AG21" s="304"/>
      <c r="AH21" s="305"/>
      <c r="AI21" s="305"/>
      <c r="AJ21" s="305"/>
      <c r="AK21" s="306"/>
      <c r="AL21" s="203"/>
      <c r="AM21" s="304"/>
      <c r="AN21" s="306"/>
      <c r="AO21" s="203"/>
      <c r="AP21" s="203"/>
      <c r="AQ21" s="203"/>
    </row>
    <row r="22" spans="1:43" ht="111" customHeight="1" x14ac:dyDescent="0.25">
      <c r="A22" s="304"/>
      <c r="B22" s="305"/>
      <c r="C22" s="450"/>
      <c r="D22" s="451"/>
      <c r="E22" s="304"/>
      <c r="F22" s="305"/>
      <c r="G22" s="305"/>
      <c r="H22" s="305"/>
      <c r="I22" s="307"/>
      <c r="J22" s="307"/>
      <c r="K22" s="307"/>
      <c r="L22" s="307"/>
      <c r="M22" s="307"/>
      <c r="N22" s="307"/>
      <c r="O22" s="309" t="s">
        <v>29</v>
      </c>
      <c r="P22" s="310" t="s">
        <v>30</v>
      </c>
      <c r="Q22" s="311">
        <f>IF(P22="CONFIABLE",15,IF(P22="NO CONFIABLE",0,"0"))</f>
        <v>15</v>
      </c>
      <c r="R22" s="312"/>
      <c r="S22" s="305"/>
      <c r="T22" s="305"/>
      <c r="U22" s="305"/>
      <c r="V22" s="313"/>
      <c r="W22" s="329"/>
      <c r="X22" s="313"/>
      <c r="Y22" s="315"/>
      <c r="Z22" s="316"/>
      <c r="AA22" s="317"/>
      <c r="AB22" s="318"/>
      <c r="AC22" s="319"/>
      <c r="AD22" s="452"/>
      <c r="AE22" s="330"/>
      <c r="AF22" s="328"/>
      <c r="AG22" s="304"/>
      <c r="AH22" s="305"/>
      <c r="AI22" s="305"/>
      <c r="AJ22" s="305"/>
      <c r="AK22" s="306"/>
      <c r="AL22" s="203"/>
      <c r="AM22" s="304"/>
      <c r="AN22" s="306"/>
      <c r="AO22" s="203"/>
      <c r="AP22" s="203"/>
      <c r="AQ22" s="203"/>
    </row>
    <row r="23" spans="1:43" ht="84" customHeight="1" x14ac:dyDescent="0.25">
      <c r="A23" s="304"/>
      <c r="B23" s="305"/>
      <c r="C23" s="450"/>
      <c r="D23" s="451"/>
      <c r="E23" s="304"/>
      <c r="F23" s="305"/>
      <c r="G23" s="305"/>
      <c r="H23" s="305"/>
      <c r="I23" s="307"/>
      <c r="J23" s="307"/>
      <c r="K23" s="307"/>
      <c r="L23" s="307"/>
      <c r="M23" s="307"/>
      <c r="N23" s="307"/>
      <c r="O23" s="309" t="s">
        <v>34</v>
      </c>
      <c r="P23" s="310" t="s">
        <v>35</v>
      </c>
      <c r="Q23" s="311">
        <f>IF(P23="SE INVESTIGAN Y SE RESUELVEN OPORTUNAMENTE",15,IF(P23="NO SE INVESTIGAN Y SE RESUELVEN OPORTUNAMENTE",0,"0"))</f>
        <v>15</v>
      </c>
      <c r="R23" s="312"/>
      <c r="S23" s="305"/>
      <c r="T23" s="305"/>
      <c r="U23" s="305"/>
      <c r="V23" s="313"/>
      <c r="W23" s="329"/>
      <c r="X23" s="313"/>
      <c r="Y23" s="315"/>
      <c r="Z23" s="316"/>
      <c r="AA23" s="317"/>
      <c r="AB23" s="318"/>
      <c r="AC23" s="319"/>
      <c r="AD23" s="452"/>
      <c r="AE23" s="297" t="s">
        <v>295</v>
      </c>
      <c r="AF23" s="298"/>
      <c r="AG23" s="304"/>
      <c r="AH23" s="305"/>
      <c r="AI23" s="305"/>
      <c r="AJ23" s="305"/>
      <c r="AK23" s="306"/>
      <c r="AL23" s="203"/>
      <c r="AM23" s="304"/>
      <c r="AN23" s="306"/>
      <c r="AO23" s="203"/>
      <c r="AP23" s="203"/>
      <c r="AQ23" s="203"/>
    </row>
    <row r="24" spans="1:43" ht="80.25" customHeight="1" thickBot="1" x14ac:dyDescent="0.3">
      <c r="A24" s="304"/>
      <c r="B24" s="305"/>
      <c r="C24" s="450"/>
      <c r="D24" s="451"/>
      <c r="E24" s="304"/>
      <c r="F24" s="305"/>
      <c r="G24" s="305"/>
      <c r="H24" s="305"/>
      <c r="I24" s="331"/>
      <c r="J24" s="331"/>
      <c r="K24" s="331"/>
      <c r="L24" s="331"/>
      <c r="M24" s="331"/>
      <c r="N24" s="331"/>
      <c r="O24" s="332" t="s">
        <v>38</v>
      </c>
      <c r="P24" s="333" t="s">
        <v>39</v>
      </c>
      <c r="Q24" s="334">
        <f>IF(P24="COMPLETA",10,IF(P24="INCOMPLETA",5,IF(P24="NO EXISTE",0,"0")))</f>
        <v>10</v>
      </c>
      <c r="R24" s="335"/>
      <c r="S24" s="336"/>
      <c r="T24" s="336"/>
      <c r="U24" s="336"/>
      <c r="V24" s="313"/>
      <c r="W24" s="329"/>
      <c r="X24" s="313"/>
      <c r="Y24" s="315"/>
      <c r="Z24" s="316"/>
      <c r="AA24" s="317"/>
      <c r="AB24" s="318"/>
      <c r="AC24" s="319"/>
      <c r="AD24" s="453"/>
      <c r="AE24" s="338"/>
      <c r="AF24" s="298"/>
      <c r="AG24" s="339"/>
      <c r="AH24" s="336"/>
      <c r="AI24" s="336"/>
      <c r="AJ24" s="336"/>
      <c r="AK24" s="340"/>
      <c r="AL24" s="203"/>
      <c r="AM24" s="339"/>
      <c r="AN24" s="340"/>
      <c r="AO24" s="203"/>
      <c r="AP24" s="203"/>
      <c r="AQ24" s="203"/>
    </row>
    <row r="25" spans="1:43" ht="38.25" hidden="1" customHeight="1" x14ac:dyDescent="0.25">
      <c r="A25" s="304"/>
      <c r="B25" s="305"/>
      <c r="C25" s="450"/>
      <c r="D25" s="451"/>
      <c r="E25" s="304"/>
      <c r="F25" s="305"/>
      <c r="G25" s="305"/>
      <c r="H25" s="305"/>
      <c r="I25" s="445"/>
      <c r="J25" s="445"/>
      <c r="K25" s="445"/>
      <c r="L25" s="445"/>
      <c r="M25" s="445"/>
      <c r="N25" s="445"/>
      <c r="O25" s="286" t="s">
        <v>3</v>
      </c>
      <c r="P25" s="287" t="s">
        <v>4</v>
      </c>
      <c r="Q25" s="288">
        <f>IF(P25="ASIGNADO",15,IF(P25="NO ASIGNADO",0,"0"))</f>
        <v>15</v>
      </c>
      <c r="R25" s="342">
        <f>SUM(Q25:Q31)</f>
        <v>100</v>
      </c>
      <c r="S25" s="343" t="s">
        <v>131</v>
      </c>
      <c r="T25" s="291">
        <f>IF(T28="DÉBIL",0,IF(T28="MODERADO",50,IF(T28="FUERTE",100,"")))</f>
        <v>100</v>
      </c>
      <c r="U25" s="292" t="str">
        <f>IF(AND(R28="FUERTE",S25="FUERTE (SIEMPRE SE EJECUTA)"),"NO","SÍ")</f>
        <v>NO</v>
      </c>
      <c r="V25" s="313"/>
      <c r="W25" s="329"/>
      <c r="X25" s="313"/>
      <c r="Y25" s="315"/>
      <c r="Z25" s="316"/>
      <c r="AA25" s="317"/>
      <c r="AB25" s="318"/>
      <c r="AC25" s="319"/>
      <c r="AD25" s="344"/>
      <c r="AE25" s="345"/>
      <c r="AF25" s="298"/>
      <c r="AG25" s="346"/>
      <c r="AH25" s="347"/>
      <c r="AI25" s="347"/>
      <c r="AJ25" s="347"/>
      <c r="AK25" s="357"/>
      <c r="AL25" s="203"/>
      <c r="AM25" s="348"/>
      <c r="AN25" s="454"/>
      <c r="AO25" s="203"/>
      <c r="AP25" s="203"/>
      <c r="AQ25" s="203"/>
    </row>
    <row r="26" spans="1:43" ht="55.5" hidden="1" customHeight="1" x14ac:dyDescent="0.25">
      <c r="A26" s="304"/>
      <c r="B26" s="305"/>
      <c r="C26" s="450"/>
      <c r="D26" s="451"/>
      <c r="E26" s="304"/>
      <c r="F26" s="305"/>
      <c r="G26" s="305"/>
      <c r="H26" s="305"/>
      <c r="I26" s="455"/>
      <c r="J26" s="455"/>
      <c r="K26" s="455"/>
      <c r="L26" s="455"/>
      <c r="M26" s="455"/>
      <c r="N26" s="455"/>
      <c r="O26" s="309" t="s">
        <v>9</v>
      </c>
      <c r="P26" s="310" t="s">
        <v>145</v>
      </c>
      <c r="Q26" s="311">
        <f>IF(P26="ADECUADO",15,IF(P26="INADECUADO",0,"0"))</f>
        <v>15</v>
      </c>
      <c r="R26" s="312"/>
      <c r="S26" s="305"/>
      <c r="T26" s="305"/>
      <c r="U26" s="305"/>
      <c r="V26" s="313"/>
      <c r="W26" s="329"/>
      <c r="X26" s="313"/>
      <c r="Y26" s="315"/>
      <c r="Z26" s="316"/>
      <c r="AA26" s="317"/>
      <c r="AB26" s="318"/>
      <c r="AC26" s="319"/>
      <c r="AD26" s="349"/>
      <c r="AE26" s="350"/>
      <c r="AF26" s="298"/>
      <c r="AG26" s="304"/>
      <c r="AH26" s="305"/>
      <c r="AI26" s="305"/>
      <c r="AJ26" s="305"/>
      <c r="AK26" s="306"/>
      <c r="AL26" s="203"/>
      <c r="AM26" s="304"/>
      <c r="AN26" s="306"/>
      <c r="AO26" s="203"/>
      <c r="AP26" s="203"/>
      <c r="AQ26" s="203"/>
    </row>
    <row r="27" spans="1:43" ht="85.5" hidden="1" customHeight="1" x14ac:dyDescent="0.25">
      <c r="A27" s="304"/>
      <c r="B27" s="305"/>
      <c r="C27" s="450"/>
      <c r="D27" s="451"/>
      <c r="E27" s="304"/>
      <c r="F27" s="305"/>
      <c r="G27" s="305"/>
      <c r="H27" s="305"/>
      <c r="I27" s="455"/>
      <c r="J27" s="455"/>
      <c r="K27" s="455"/>
      <c r="L27" s="455"/>
      <c r="M27" s="455"/>
      <c r="N27" s="455"/>
      <c r="O27" s="322" t="s">
        <v>16</v>
      </c>
      <c r="P27" s="310" t="s">
        <v>17</v>
      </c>
      <c r="Q27" s="311">
        <f>IF(P27="OPORTUNA",15,IF(P27="INOPORTUNA",0,"0"))</f>
        <v>15</v>
      </c>
      <c r="R27" s="351"/>
      <c r="S27" s="305"/>
      <c r="T27" s="314"/>
      <c r="U27" s="305"/>
      <c r="V27" s="313"/>
      <c r="W27" s="329"/>
      <c r="X27" s="313"/>
      <c r="Y27" s="315"/>
      <c r="Z27" s="316"/>
      <c r="AA27" s="317"/>
      <c r="AB27" s="318"/>
      <c r="AC27" s="319"/>
      <c r="AD27" s="349"/>
      <c r="AE27" s="352"/>
      <c r="AF27" s="298"/>
      <c r="AG27" s="304"/>
      <c r="AH27" s="305"/>
      <c r="AI27" s="305"/>
      <c r="AJ27" s="305"/>
      <c r="AK27" s="306"/>
      <c r="AL27" s="203"/>
      <c r="AM27" s="304"/>
      <c r="AN27" s="306"/>
      <c r="AO27" s="203"/>
      <c r="AP27" s="203"/>
      <c r="AQ27" s="203"/>
    </row>
    <row r="28" spans="1:43" ht="96.75" hidden="1" customHeight="1" x14ac:dyDescent="0.25">
      <c r="A28" s="304"/>
      <c r="B28" s="305"/>
      <c r="C28" s="450"/>
      <c r="D28" s="451"/>
      <c r="E28" s="304"/>
      <c r="F28" s="305"/>
      <c r="G28" s="305"/>
      <c r="H28" s="305"/>
      <c r="I28" s="455"/>
      <c r="J28" s="455"/>
      <c r="K28" s="455"/>
      <c r="L28" s="455"/>
      <c r="M28" s="455"/>
      <c r="N28" s="455"/>
      <c r="O28" s="309" t="s">
        <v>23</v>
      </c>
      <c r="P28" s="310" t="s">
        <v>24</v>
      </c>
      <c r="Q28" s="311">
        <f>IF(P28="PREVENIR",15,IF(P28="DETECTAR",10,IF(P28="NO ES UN CONTROL",0,"0")))</f>
        <v>15</v>
      </c>
      <c r="R28" s="324" t="str">
        <f>IF(R25&lt;86,"DÉBIL",IF(R25&lt;96,"MODERADO",IF(R25&lt;101,"FUERTE","")))</f>
        <v>FUERTE</v>
      </c>
      <c r="S28" s="305"/>
      <c r="T28" s="325" t="str">
        <f>IF(AND(R28="FUERTE",S25="FUERTE (SIEMPRE SE EJECUTA)"),"FUERTE",IF(OR(R28="DÉBIL",S25="DÉBIL (NO SE EJECUTA)"),"DÉBIL",IF(OR(R28="MODERADO",S25="MODERADO (ALGUNAS VECES)"),"MODERADO")))</f>
        <v>FUERTE</v>
      </c>
      <c r="U28" s="305"/>
      <c r="V28" s="313"/>
      <c r="W28" s="329"/>
      <c r="X28" s="313"/>
      <c r="Y28" s="315"/>
      <c r="Z28" s="316"/>
      <c r="AA28" s="317"/>
      <c r="AB28" s="318"/>
      <c r="AC28" s="319"/>
      <c r="AD28" s="349"/>
      <c r="AE28" s="327" t="s">
        <v>141</v>
      </c>
      <c r="AF28" s="328"/>
      <c r="AG28" s="304"/>
      <c r="AH28" s="305"/>
      <c r="AI28" s="305"/>
      <c r="AJ28" s="305"/>
      <c r="AK28" s="306"/>
      <c r="AL28" s="203"/>
      <c r="AM28" s="304"/>
      <c r="AN28" s="306"/>
      <c r="AO28" s="203"/>
      <c r="AP28" s="203"/>
      <c r="AQ28" s="203"/>
    </row>
    <row r="29" spans="1:43" ht="69.75" hidden="1" customHeight="1" x14ac:dyDescent="0.25">
      <c r="A29" s="304"/>
      <c r="B29" s="305"/>
      <c r="C29" s="450"/>
      <c r="D29" s="451"/>
      <c r="E29" s="304"/>
      <c r="F29" s="305"/>
      <c r="G29" s="305"/>
      <c r="H29" s="305"/>
      <c r="I29" s="455"/>
      <c r="J29" s="455"/>
      <c r="K29" s="455"/>
      <c r="L29" s="455"/>
      <c r="M29" s="455"/>
      <c r="N29" s="455"/>
      <c r="O29" s="309" t="s">
        <v>29</v>
      </c>
      <c r="P29" s="310" t="s">
        <v>30</v>
      </c>
      <c r="Q29" s="311">
        <f>IF(P29="CONFIABLE",15,IF(P29="NO CONFIABLE",0,"0"))</f>
        <v>15</v>
      </c>
      <c r="R29" s="312"/>
      <c r="S29" s="305"/>
      <c r="T29" s="305"/>
      <c r="U29" s="305"/>
      <c r="V29" s="313"/>
      <c r="W29" s="329"/>
      <c r="X29" s="313"/>
      <c r="Y29" s="315"/>
      <c r="Z29" s="316"/>
      <c r="AA29" s="317"/>
      <c r="AB29" s="318"/>
      <c r="AC29" s="319"/>
      <c r="AD29" s="349"/>
      <c r="AE29" s="330"/>
      <c r="AF29" s="328"/>
      <c r="AG29" s="304"/>
      <c r="AH29" s="305"/>
      <c r="AI29" s="305"/>
      <c r="AJ29" s="305"/>
      <c r="AK29" s="306"/>
      <c r="AL29" s="203"/>
      <c r="AM29" s="304"/>
      <c r="AN29" s="306"/>
      <c r="AO29" s="203"/>
      <c r="AP29" s="203"/>
      <c r="AQ29" s="203"/>
    </row>
    <row r="30" spans="1:43" ht="86.25" hidden="1" customHeight="1" x14ac:dyDescent="0.25">
      <c r="A30" s="304"/>
      <c r="B30" s="305"/>
      <c r="C30" s="450"/>
      <c r="D30" s="451"/>
      <c r="E30" s="304"/>
      <c r="F30" s="305"/>
      <c r="G30" s="305"/>
      <c r="H30" s="305"/>
      <c r="I30" s="455"/>
      <c r="J30" s="455"/>
      <c r="K30" s="455"/>
      <c r="L30" s="455"/>
      <c r="M30" s="455"/>
      <c r="N30" s="455"/>
      <c r="O30" s="309" t="s">
        <v>34</v>
      </c>
      <c r="P30" s="310" t="s">
        <v>35</v>
      </c>
      <c r="Q30" s="311">
        <f>IF(P30="SE INVESTIGAN Y SE RESUELVEN OPORTUNAMENTE",15,IF(P30="NO SE INVESTIGAN Y SE RESUELVEN OPORTUNAMENTE",0,"0"))</f>
        <v>15</v>
      </c>
      <c r="R30" s="312"/>
      <c r="S30" s="305"/>
      <c r="T30" s="305"/>
      <c r="U30" s="305"/>
      <c r="V30" s="313"/>
      <c r="W30" s="329"/>
      <c r="X30" s="313"/>
      <c r="Y30" s="315"/>
      <c r="Z30" s="316"/>
      <c r="AA30" s="317"/>
      <c r="AB30" s="318"/>
      <c r="AC30" s="319"/>
      <c r="AD30" s="349"/>
      <c r="AE30" s="353"/>
      <c r="AF30" s="298"/>
      <c r="AG30" s="304"/>
      <c r="AH30" s="305"/>
      <c r="AI30" s="305"/>
      <c r="AJ30" s="305"/>
      <c r="AK30" s="306"/>
      <c r="AL30" s="203"/>
      <c r="AM30" s="304"/>
      <c r="AN30" s="306"/>
      <c r="AO30" s="203"/>
      <c r="AP30" s="203"/>
      <c r="AQ30" s="203"/>
    </row>
    <row r="31" spans="1:43" ht="69.75" hidden="1" customHeight="1" x14ac:dyDescent="0.25">
      <c r="A31" s="304"/>
      <c r="B31" s="305"/>
      <c r="C31" s="450"/>
      <c r="D31" s="451"/>
      <c r="E31" s="304"/>
      <c r="F31" s="305"/>
      <c r="G31" s="305"/>
      <c r="H31" s="305"/>
      <c r="I31" s="456"/>
      <c r="J31" s="456"/>
      <c r="K31" s="456"/>
      <c r="L31" s="456"/>
      <c r="M31" s="456"/>
      <c r="N31" s="456"/>
      <c r="O31" s="332" t="s">
        <v>38</v>
      </c>
      <c r="P31" s="333" t="s">
        <v>147</v>
      </c>
      <c r="Q31" s="334">
        <f>IF(P31="COMPLETA",10,IF(P31="INCOMPLETA",5,IF(P31="NO EXISTE",0,"0")))</f>
        <v>10</v>
      </c>
      <c r="R31" s="335"/>
      <c r="S31" s="336"/>
      <c r="T31" s="336"/>
      <c r="U31" s="336"/>
      <c r="V31" s="313"/>
      <c r="W31" s="329"/>
      <c r="X31" s="313"/>
      <c r="Y31" s="315"/>
      <c r="Z31" s="316"/>
      <c r="AA31" s="317"/>
      <c r="AB31" s="318"/>
      <c r="AC31" s="319"/>
      <c r="AD31" s="354"/>
      <c r="AE31" s="340"/>
      <c r="AF31" s="298"/>
      <c r="AG31" s="339"/>
      <c r="AH31" s="336"/>
      <c r="AI31" s="336"/>
      <c r="AJ31" s="336"/>
      <c r="AK31" s="340"/>
      <c r="AL31" s="203"/>
      <c r="AM31" s="339"/>
      <c r="AN31" s="330"/>
      <c r="AO31" s="203"/>
      <c r="AP31" s="203"/>
      <c r="AQ31" s="203"/>
    </row>
    <row r="32" spans="1:43" ht="38.25" hidden="1" customHeight="1" x14ac:dyDescent="0.25">
      <c r="A32" s="304"/>
      <c r="B32" s="305"/>
      <c r="C32" s="450"/>
      <c r="D32" s="451"/>
      <c r="E32" s="304"/>
      <c r="F32" s="305"/>
      <c r="G32" s="305"/>
      <c r="H32" s="305"/>
      <c r="I32" s="457"/>
      <c r="J32" s="457"/>
      <c r="K32" s="457"/>
      <c r="L32" s="457"/>
      <c r="M32" s="341"/>
      <c r="N32" s="445"/>
      <c r="O32" s="286" t="s">
        <v>3</v>
      </c>
      <c r="P32" s="287" t="s">
        <v>4</v>
      </c>
      <c r="Q32" s="288">
        <f>IF(P32="ASIGNADO",15,IF(P32="NO ASIGNADO",0,"0"))</f>
        <v>15</v>
      </c>
      <c r="R32" s="342">
        <f>SUM(Q32:Q38)</f>
        <v>100</v>
      </c>
      <c r="S32" s="343" t="s">
        <v>131</v>
      </c>
      <c r="T32" s="291">
        <f>IF(T35="DÉBIL",0,IF(T35="MODERADO",50,IF(T35="FUERTE",100,"")))</f>
        <v>100</v>
      </c>
      <c r="U32" s="292" t="str">
        <f>IF(AND(R35="FUERTE",S32="FUERTE (SIEMPRE SE EJECUTA)"),"NO","SÍ")</f>
        <v>NO</v>
      </c>
      <c r="V32" s="313"/>
      <c r="W32" s="329"/>
      <c r="X32" s="313"/>
      <c r="Y32" s="315"/>
      <c r="Z32" s="316"/>
      <c r="AA32" s="317"/>
      <c r="AB32" s="318"/>
      <c r="AC32" s="319"/>
      <c r="AD32" s="355"/>
      <c r="AE32" s="356"/>
      <c r="AF32" s="298"/>
      <c r="AG32" s="346"/>
      <c r="AH32" s="347"/>
      <c r="AI32" s="347"/>
      <c r="AJ32" s="347"/>
      <c r="AK32" s="357"/>
      <c r="AL32" s="203"/>
      <c r="AM32" s="348"/>
      <c r="AN32" s="303"/>
      <c r="AO32" s="203"/>
      <c r="AP32" s="203"/>
      <c r="AQ32" s="203"/>
    </row>
    <row r="33" spans="1:43" ht="38.25" hidden="1" customHeight="1" x14ac:dyDescent="0.25">
      <c r="A33" s="304"/>
      <c r="B33" s="305"/>
      <c r="C33" s="450"/>
      <c r="D33" s="451"/>
      <c r="E33" s="304"/>
      <c r="F33" s="305"/>
      <c r="G33" s="305"/>
      <c r="H33" s="305"/>
      <c r="I33" s="358"/>
      <c r="J33" s="358"/>
      <c r="K33" s="358"/>
      <c r="L33" s="358"/>
      <c r="M33" s="358"/>
      <c r="N33" s="455"/>
      <c r="O33" s="309" t="s">
        <v>9</v>
      </c>
      <c r="P33" s="310" t="s">
        <v>145</v>
      </c>
      <c r="Q33" s="311">
        <f>IF(P33="ADECUADO",15,IF(P33="INADECUADO",0,"0"))</f>
        <v>15</v>
      </c>
      <c r="R33" s="312"/>
      <c r="S33" s="305"/>
      <c r="T33" s="305"/>
      <c r="U33" s="305"/>
      <c r="V33" s="313"/>
      <c r="W33" s="329"/>
      <c r="X33" s="313"/>
      <c r="Y33" s="315"/>
      <c r="Z33" s="316"/>
      <c r="AA33" s="317"/>
      <c r="AB33" s="318"/>
      <c r="AC33" s="319"/>
      <c r="AD33" s="304"/>
      <c r="AE33" s="306"/>
      <c r="AF33" s="298"/>
      <c r="AG33" s="304"/>
      <c r="AH33" s="305"/>
      <c r="AI33" s="305"/>
      <c r="AJ33" s="305"/>
      <c r="AK33" s="306"/>
      <c r="AL33" s="203"/>
      <c r="AM33" s="304"/>
      <c r="AN33" s="306"/>
      <c r="AO33" s="203"/>
      <c r="AP33" s="203"/>
      <c r="AQ33" s="203"/>
    </row>
    <row r="34" spans="1:43" ht="38.25" hidden="1" customHeight="1" x14ac:dyDescent="0.25">
      <c r="A34" s="304"/>
      <c r="B34" s="305"/>
      <c r="C34" s="450"/>
      <c r="D34" s="451"/>
      <c r="E34" s="304"/>
      <c r="F34" s="305"/>
      <c r="G34" s="305"/>
      <c r="H34" s="305"/>
      <c r="I34" s="358"/>
      <c r="J34" s="358"/>
      <c r="K34" s="358"/>
      <c r="L34" s="358"/>
      <c r="M34" s="358"/>
      <c r="N34" s="455"/>
      <c r="O34" s="322" t="s">
        <v>16</v>
      </c>
      <c r="P34" s="310" t="s">
        <v>17</v>
      </c>
      <c r="Q34" s="311">
        <f>IF(P34="OPORTUNA",15,IF(P34="INOPORTUNA",0,"0"))</f>
        <v>15</v>
      </c>
      <c r="R34" s="351"/>
      <c r="S34" s="305"/>
      <c r="T34" s="314"/>
      <c r="U34" s="305"/>
      <c r="V34" s="313"/>
      <c r="W34" s="329"/>
      <c r="X34" s="313"/>
      <c r="Y34" s="315"/>
      <c r="Z34" s="316"/>
      <c r="AA34" s="317"/>
      <c r="AB34" s="318"/>
      <c r="AC34" s="319"/>
      <c r="AD34" s="304"/>
      <c r="AE34" s="330"/>
      <c r="AF34" s="298"/>
      <c r="AG34" s="304"/>
      <c r="AH34" s="305"/>
      <c r="AI34" s="305"/>
      <c r="AJ34" s="305"/>
      <c r="AK34" s="306"/>
      <c r="AL34" s="203"/>
      <c r="AM34" s="304"/>
      <c r="AN34" s="306"/>
      <c r="AO34" s="203"/>
      <c r="AP34" s="203"/>
      <c r="AQ34" s="203"/>
    </row>
    <row r="35" spans="1:43" ht="38.25" hidden="1" customHeight="1" x14ac:dyDescent="0.25">
      <c r="A35" s="304"/>
      <c r="B35" s="305"/>
      <c r="C35" s="450"/>
      <c r="D35" s="451"/>
      <c r="E35" s="304"/>
      <c r="F35" s="305"/>
      <c r="G35" s="305"/>
      <c r="H35" s="305"/>
      <c r="I35" s="358"/>
      <c r="J35" s="358"/>
      <c r="K35" s="358"/>
      <c r="L35" s="358"/>
      <c r="M35" s="358"/>
      <c r="N35" s="455"/>
      <c r="O35" s="309" t="s">
        <v>23</v>
      </c>
      <c r="P35" s="310" t="s">
        <v>24</v>
      </c>
      <c r="Q35" s="311">
        <f>IF(P35="PREVENIR",15,IF(P35="DETECTAR",10,IF(P35="NO ES UN CONTROL",0,"0")))</f>
        <v>15</v>
      </c>
      <c r="R35" s="324" t="str">
        <f>IF(R32&lt;86,"DÉBIL",IF(R32&lt;96,"MODERADO",IF(R32&lt;101,"FUERTE","")))</f>
        <v>FUERTE</v>
      </c>
      <c r="S35" s="305"/>
      <c r="T35" s="325" t="str">
        <f>IF(AND(R35="FUERTE",S32="FUERTE (SIEMPRE SE EJECUTA)"),"FUERTE",IF(OR(R35="DÉBIL",S32="DÉBIL (NO SE EJECUTA)"),"DÉBIL",IF(OR(R35="MODERADO",S32="MODERADO (ALGUNAS VECES)"),"MODERADO")))</f>
        <v>FUERTE</v>
      </c>
      <c r="U35" s="305"/>
      <c r="V35" s="313"/>
      <c r="W35" s="329"/>
      <c r="X35" s="313"/>
      <c r="Y35" s="315"/>
      <c r="Z35" s="316"/>
      <c r="AA35" s="317"/>
      <c r="AB35" s="318"/>
      <c r="AC35" s="319"/>
      <c r="AD35" s="304"/>
      <c r="AE35" s="327" t="s">
        <v>141</v>
      </c>
      <c r="AF35" s="328"/>
      <c r="AG35" s="304"/>
      <c r="AH35" s="305"/>
      <c r="AI35" s="305"/>
      <c r="AJ35" s="305"/>
      <c r="AK35" s="306"/>
      <c r="AL35" s="203"/>
      <c r="AM35" s="304"/>
      <c r="AN35" s="306"/>
      <c r="AO35" s="203"/>
      <c r="AP35" s="203"/>
      <c r="AQ35" s="203"/>
    </row>
    <row r="36" spans="1:43" ht="38.25" hidden="1" customHeight="1" x14ac:dyDescent="0.25">
      <c r="A36" s="304"/>
      <c r="B36" s="305"/>
      <c r="C36" s="450"/>
      <c r="D36" s="451"/>
      <c r="E36" s="304"/>
      <c r="F36" s="305"/>
      <c r="G36" s="305"/>
      <c r="H36" s="305"/>
      <c r="I36" s="358"/>
      <c r="J36" s="358"/>
      <c r="K36" s="358"/>
      <c r="L36" s="358"/>
      <c r="M36" s="358"/>
      <c r="N36" s="455"/>
      <c r="O36" s="309" t="s">
        <v>29</v>
      </c>
      <c r="P36" s="310" t="s">
        <v>30</v>
      </c>
      <c r="Q36" s="311">
        <f>IF(P36="CONFIABLE",15,IF(P36="NO CONFIABLE",0,"0"))</f>
        <v>15</v>
      </c>
      <c r="R36" s="312"/>
      <c r="S36" s="305"/>
      <c r="T36" s="305"/>
      <c r="U36" s="305"/>
      <c r="V36" s="313"/>
      <c r="W36" s="329"/>
      <c r="X36" s="313"/>
      <c r="Y36" s="315"/>
      <c r="Z36" s="316"/>
      <c r="AA36" s="317"/>
      <c r="AB36" s="318"/>
      <c r="AC36" s="319"/>
      <c r="AD36" s="304"/>
      <c r="AE36" s="330"/>
      <c r="AF36" s="328"/>
      <c r="AG36" s="304"/>
      <c r="AH36" s="305"/>
      <c r="AI36" s="305"/>
      <c r="AJ36" s="305"/>
      <c r="AK36" s="306"/>
      <c r="AL36" s="203"/>
      <c r="AM36" s="304"/>
      <c r="AN36" s="306"/>
      <c r="AO36" s="203"/>
      <c r="AP36" s="203"/>
      <c r="AQ36" s="203"/>
    </row>
    <row r="37" spans="1:43" ht="38.25" hidden="1" customHeight="1" x14ac:dyDescent="0.25">
      <c r="A37" s="304"/>
      <c r="B37" s="305"/>
      <c r="C37" s="450"/>
      <c r="D37" s="451"/>
      <c r="E37" s="304"/>
      <c r="F37" s="305"/>
      <c r="G37" s="305"/>
      <c r="H37" s="305"/>
      <c r="I37" s="358"/>
      <c r="J37" s="358"/>
      <c r="K37" s="358"/>
      <c r="L37" s="358"/>
      <c r="M37" s="358"/>
      <c r="N37" s="455"/>
      <c r="O37" s="309" t="s">
        <v>34</v>
      </c>
      <c r="P37" s="310" t="s">
        <v>35</v>
      </c>
      <c r="Q37" s="311">
        <f>IF(P37="SE INVESTIGAN Y SE RESUELVEN OPORTUNAMENTE",15,IF(P37="NO SE INVESTIGAN Y SE RESUELVEN OPORTUNAMENTE",0,"0"))</f>
        <v>15</v>
      </c>
      <c r="R37" s="312"/>
      <c r="S37" s="305"/>
      <c r="T37" s="305"/>
      <c r="U37" s="305"/>
      <c r="V37" s="313"/>
      <c r="W37" s="329"/>
      <c r="X37" s="313"/>
      <c r="Y37" s="315"/>
      <c r="Z37" s="316"/>
      <c r="AA37" s="317"/>
      <c r="AB37" s="318"/>
      <c r="AC37" s="319"/>
      <c r="AD37" s="304"/>
      <c r="AE37" s="353"/>
      <c r="AF37" s="298"/>
      <c r="AG37" s="304"/>
      <c r="AH37" s="305"/>
      <c r="AI37" s="305"/>
      <c r="AJ37" s="305"/>
      <c r="AK37" s="306"/>
      <c r="AL37" s="203"/>
      <c r="AM37" s="304"/>
      <c r="AN37" s="306"/>
      <c r="AO37" s="203"/>
      <c r="AP37" s="203"/>
      <c r="AQ37" s="203"/>
    </row>
    <row r="38" spans="1:43" ht="38.25" hidden="1" customHeight="1" x14ac:dyDescent="0.25">
      <c r="A38" s="304"/>
      <c r="B38" s="305"/>
      <c r="C38" s="450"/>
      <c r="D38" s="451"/>
      <c r="E38" s="304"/>
      <c r="F38" s="305"/>
      <c r="G38" s="305"/>
      <c r="H38" s="305"/>
      <c r="I38" s="359"/>
      <c r="J38" s="359"/>
      <c r="K38" s="359"/>
      <c r="L38" s="359"/>
      <c r="M38" s="359"/>
      <c r="N38" s="456"/>
      <c r="O38" s="332" t="s">
        <v>38</v>
      </c>
      <c r="P38" s="333" t="s">
        <v>147</v>
      </c>
      <c r="Q38" s="334">
        <f>IF(P38="COMPLETA",10,IF(P38="INCOMPLETA",5,IF(P38="NO EXISTE",0,"0")))</f>
        <v>10</v>
      </c>
      <c r="R38" s="335"/>
      <c r="S38" s="336"/>
      <c r="T38" s="336"/>
      <c r="U38" s="336"/>
      <c r="V38" s="313"/>
      <c r="W38" s="329"/>
      <c r="X38" s="313"/>
      <c r="Y38" s="315"/>
      <c r="Z38" s="316"/>
      <c r="AA38" s="317"/>
      <c r="AB38" s="318"/>
      <c r="AC38" s="319"/>
      <c r="AD38" s="339"/>
      <c r="AE38" s="340"/>
      <c r="AF38" s="298"/>
      <c r="AG38" s="339"/>
      <c r="AH38" s="336"/>
      <c r="AI38" s="336"/>
      <c r="AJ38" s="336"/>
      <c r="AK38" s="340"/>
      <c r="AL38" s="203"/>
      <c r="AM38" s="339"/>
      <c r="AN38" s="330"/>
      <c r="AO38" s="203"/>
      <c r="AP38" s="203"/>
      <c r="AQ38" s="203"/>
    </row>
    <row r="39" spans="1:43" ht="38.25" hidden="1" customHeight="1" x14ac:dyDescent="0.25">
      <c r="A39" s="304"/>
      <c r="B39" s="305"/>
      <c r="C39" s="450"/>
      <c r="D39" s="451"/>
      <c r="E39" s="304"/>
      <c r="F39" s="305"/>
      <c r="G39" s="305"/>
      <c r="H39" s="305"/>
      <c r="I39" s="457"/>
      <c r="J39" s="445"/>
      <c r="K39" s="445"/>
      <c r="L39" s="445"/>
      <c r="M39" s="445"/>
      <c r="N39" s="445"/>
      <c r="O39" s="286" t="s">
        <v>3</v>
      </c>
      <c r="P39" s="287" t="s">
        <v>4</v>
      </c>
      <c r="Q39" s="288">
        <f>IF(P39="ASIGNADO",15,IF(P39="NO ASIGNADO",0,"0"))</f>
        <v>15</v>
      </c>
      <c r="R39" s="342">
        <f>SUM(Q39:Q45)</f>
        <v>100</v>
      </c>
      <c r="S39" s="343" t="s">
        <v>131</v>
      </c>
      <c r="T39" s="291">
        <f>IF(T42="DÉBIL",0,IF(T42="MODERADO",50,IF(T42="FUERTE",100,"")))</f>
        <v>100</v>
      </c>
      <c r="U39" s="292" t="str">
        <f>IF(AND(R42="FUERTE",S39="FUERTE (SIEMPRE SE EJECUTA)"),"NO","SÍ")</f>
        <v>NO</v>
      </c>
      <c r="V39" s="313"/>
      <c r="W39" s="329"/>
      <c r="X39" s="313"/>
      <c r="Y39" s="315"/>
      <c r="Z39" s="316"/>
      <c r="AA39" s="317"/>
      <c r="AB39" s="318"/>
      <c r="AC39" s="319"/>
      <c r="AD39" s="355"/>
      <c r="AE39" s="356"/>
      <c r="AF39" s="298"/>
      <c r="AG39" s="346"/>
      <c r="AH39" s="347"/>
      <c r="AI39" s="347"/>
      <c r="AJ39" s="347"/>
      <c r="AK39" s="357"/>
      <c r="AL39" s="203"/>
      <c r="AM39" s="348"/>
      <c r="AN39" s="303"/>
      <c r="AO39" s="203"/>
      <c r="AP39" s="203"/>
      <c r="AQ39" s="203"/>
    </row>
    <row r="40" spans="1:43" ht="38.25" hidden="1" customHeight="1" x14ac:dyDescent="0.25">
      <c r="A40" s="304"/>
      <c r="B40" s="305"/>
      <c r="C40" s="450"/>
      <c r="D40" s="451"/>
      <c r="E40" s="304"/>
      <c r="F40" s="305"/>
      <c r="G40" s="305"/>
      <c r="H40" s="305"/>
      <c r="I40" s="455"/>
      <c r="J40" s="455"/>
      <c r="K40" s="455"/>
      <c r="L40" s="455"/>
      <c r="M40" s="455"/>
      <c r="N40" s="455"/>
      <c r="O40" s="309" t="s">
        <v>9</v>
      </c>
      <c r="P40" s="310" t="s">
        <v>145</v>
      </c>
      <c r="Q40" s="311">
        <f>IF(P40="ADECUADO",15,IF(P40="INADECUADO",0,"0"))</f>
        <v>15</v>
      </c>
      <c r="R40" s="312"/>
      <c r="S40" s="305"/>
      <c r="T40" s="305"/>
      <c r="U40" s="305"/>
      <c r="V40" s="313"/>
      <c r="W40" s="329"/>
      <c r="X40" s="313"/>
      <c r="Y40" s="315"/>
      <c r="Z40" s="316"/>
      <c r="AA40" s="317"/>
      <c r="AB40" s="318"/>
      <c r="AC40" s="319"/>
      <c r="AD40" s="304"/>
      <c r="AE40" s="306"/>
      <c r="AF40" s="298"/>
      <c r="AG40" s="304"/>
      <c r="AH40" s="305"/>
      <c r="AI40" s="305"/>
      <c r="AJ40" s="305"/>
      <c r="AK40" s="306"/>
      <c r="AL40" s="203"/>
      <c r="AM40" s="304"/>
      <c r="AN40" s="306"/>
      <c r="AO40" s="203"/>
      <c r="AP40" s="203"/>
      <c r="AQ40" s="203"/>
    </row>
    <row r="41" spans="1:43" ht="38.25" hidden="1" customHeight="1" x14ac:dyDescent="0.25">
      <c r="A41" s="304"/>
      <c r="B41" s="305"/>
      <c r="C41" s="450"/>
      <c r="D41" s="451"/>
      <c r="E41" s="304"/>
      <c r="F41" s="305"/>
      <c r="G41" s="305"/>
      <c r="H41" s="305"/>
      <c r="I41" s="455"/>
      <c r="J41" s="455"/>
      <c r="K41" s="455"/>
      <c r="L41" s="455"/>
      <c r="M41" s="455"/>
      <c r="N41" s="455"/>
      <c r="O41" s="322" t="s">
        <v>16</v>
      </c>
      <c r="P41" s="310" t="s">
        <v>17</v>
      </c>
      <c r="Q41" s="311">
        <f>IF(P41="OPORTUNA",15,IF(P41="INOPORTUNA",0,"0"))</f>
        <v>15</v>
      </c>
      <c r="R41" s="351"/>
      <c r="S41" s="305"/>
      <c r="T41" s="314"/>
      <c r="U41" s="305"/>
      <c r="V41" s="313"/>
      <c r="W41" s="329"/>
      <c r="X41" s="313"/>
      <c r="Y41" s="315"/>
      <c r="Z41" s="316"/>
      <c r="AA41" s="317"/>
      <c r="AB41" s="318"/>
      <c r="AC41" s="319"/>
      <c r="AD41" s="304"/>
      <c r="AE41" s="330"/>
      <c r="AF41" s="298"/>
      <c r="AG41" s="304"/>
      <c r="AH41" s="305"/>
      <c r="AI41" s="305"/>
      <c r="AJ41" s="305"/>
      <c r="AK41" s="306"/>
      <c r="AL41" s="203"/>
      <c r="AM41" s="304"/>
      <c r="AN41" s="306"/>
      <c r="AO41" s="203"/>
      <c r="AP41" s="203"/>
      <c r="AQ41" s="203"/>
    </row>
    <row r="42" spans="1:43" ht="38.25" hidden="1" customHeight="1" x14ac:dyDescent="0.25">
      <c r="A42" s="304"/>
      <c r="B42" s="305"/>
      <c r="C42" s="450"/>
      <c r="D42" s="451"/>
      <c r="E42" s="304"/>
      <c r="F42" s="305"/>
      <c r="G42" s="305"/>
      <c r="H42" s="305"/>
      <c r="I42" s="455"/>
      <c r="J42" s="455"/>
      <c r="K42" s="455"/>
      <c r="L42" s="455"/>
      <c r="M42" s="455"/>
      <c r="N42" s="455"/>
      <c r="O42" s="309" t="s">
        <v>23</v>
      </c>
      <c r="P42" s="310" t="s">
        <v>24</v>
      </c>
      <c r="Q42" s="311">
        <f>IF(P42="PREVENIR",15,IF(P42="DETECTAR",10,IF(P42="NO ES UN CONTROL",0,"0")))</f>
        <v>15</v>
      </c>
      <c r="R42" s="324" t="str">
        <f>IF(R39&lt;86,"DÉBIL",IF(R39&lt;96,"MODERADO",IF(R39&lt;101,"FUERTE","")))</f>
        <v>FUERTE</v>
      </c>
      <c r="S42" s="305"/>
      <c r="T42" s="325" t="str">
        <f>IF(AND(R42="FUERTE",S39="FUERTE (SIEMPRE SE EJECUTA)"),"FUERTE",IF(OR(R42="DÉBIL",S39="DÉBIL (NO SE EJECUTA)"),"DÉBIL",IF(OR(R42="MODERADO",S39="MODERADO (ALGUNAS VECES)"),"MODERADO")))</f>
        <v>FUERTE</v>
      </c>
      <c r="U42" s="305"/>
      <c r="V42" s="313"/>
      <c r="W42" s="329"/>
      <c r="X42" s="313"/>
      <c r="Y42" s="315"/>
      <c r="Z42" s="316"/>
      <c r="AA42" s="317"/>
      <c r="AB42" s="318"/>
      <c r="AC42" s="319"/>
      <c r="AD42" s="304"/>
      <c r="AE42" s="327" t="s">
        <v>141</v>
      </c>
      <c r="AF42" s="328"/>
      <c r="AG42" s="304"/>
      <c r="AH42" s="305"/>
      <c r="AI42" s="305"/>
      <c r="AJ42" s="305"/>
      <c r="AK42" s="306"/>
      <c r="AL42" s="203"/>
      <c r="AM42" s="304"/>
      <c r="AN42" s="306"/>
      <c r="AO42" s="203"/>
      <c r="AP42" s="203"/>
      <c r="AQ42" s="203"/>
    </row>
    <row r="43" spans="1:43" ht="38.25" hidden="1" customHeight="1" x14ac:dyDescent="0.25">
      <c r="A43" s="304"/>
      <c r="B43" s="305"/>
      <c r="C43" s="450"/>
      <c r="D43" s="451"/>
      <c r="E43" s="304"/>
      <c r="F43" s="305"/>
      <c r="G43" s="305"/>
      <c r="H43" s="305"/>
      <c r="I43" s="455"/>
      <c r="J43" s="455"/>
      <c r="K43" s="455"/>
      <c r="L43" s="455"/>
      <c r="M43" s="455"/>
      <c r="N43" s="455"/>
      <c r="O43" s="309" t="s">
        <v>29</v>
      </c>
      <c r="P43" s="310" t="s">
        <v>30</v>
      </c>
      <c r="Q43" s="311">
        <f>IF(P43="CONFIABLE",15,IF(P43="NO CONFIABLE",0,"0"))</f>
        <v>15</v>
      </c>
      <c r="R43" s="312"/>
      <c r="S43" s="305"/>
      <c r="T43" s="305"/>
      <c r="U43" s="305"/>
      <c r="V43" s="313"/>
      <c r="W43" s="329"/>
      <c r="X43" s="313"/>
      <c r="Y43" s="315"/>
      <c r="Z43" s="316"/>
      <c r="AA43" s="317"/>
      <c r="AB43" s="318"/>
      <c r="AC43" s="319"/>
      <c r="AD43" s="304"/>
      <c r="AE43" s="330"/>
      <c r="AF43" s="328"/>
      <c r="AG43" s="304"/>
      <c r="AH43" s="305"/>
      <c r="AI43" s="305"/>
      <c r="AJ43" s="305"/>
      <c r="AK43" s="306"/>
      <c r="AL43" s="203"/>
      <c r="AM43" s="304"/>
      <c r="AN43" s="306"/>
      <c r="AO43" s="203"/>
      <c r="AP43" s="203"/>
      <c r="AQ43" s="203"/>
    </row>
    <row r="44" spans="1:43" ht="38.25" hidden="1" customHeight="1" x14ac:dyDescent="0.25">
      <c r="A44" s="304"/>
      <c r="B44" s="305"/>
      <c r="C44" s="450"/>
      <c r="D44" s="451"/>
      <c r="E44" s="304"/>
      <c r="F44" s="305"/>
      <c r="G44" s="305"/>
      <c r="H44" s="305"/>
      <c r="I44" s="455"/>
      <c r="J44" s="455"/>
      <c r="K44" s="455"/>
      <c r="L44" s="455"/>
      <c r="M44" s="455"/>
      <c r="N44" s="455"/>
      <c r="O44" s="309" t="s">
        <v>34</v>
      </c>
      <c r="P44" s="310" t="s">
        <v>35</v>
      </c>
      <c r="Q44" s="311">
        <f>IF(P44="SE INVESTIGAN Y SE RESUELVEN OPORTUNAMENTE",15,IF(P44="NO SE INVESTIGAN Y SE RESUELVEN OPORTUNAMENTE",0,"0"))</f>
        <v>15</v>
      </c>
      <c r="R44" s="312"/>
      <c r="S44" s="305"/>
      <c r="T44" s="305"/>
      <c r="U44" s="305"/>
      <c r="V44" s="313"/>
      <c r="W44" s="329"/>
      <c r="X44" s="313"/>
      <c r="Y44" s="315"/>
      <c r="Z44" s="316"/>
      <c r="AA44" s="317"/>
      <c r="AB44" s="318"/>
      <c r="AC44" s="319"/>
      <c r="AD44" s="304"/>
      <c r="AE44" s="353"/>
      <c r="AF44" s="298"/>
      <c r="AG44" s="304"/>
      <c r="AH44" s="305"/>
      <c r="AI44" s="305"/>
      <c r="AJ44" s="305"/>
      <c r="AK44" s="306"/>
      <c r="AL44" s="203"/>
      <c r="AM44" s="304"/>
      <c r="AN44" s="306"/>
      <c r="AO44" s="203"/>
      <c r="AP44" s="203"/>
      <c r="AQ44" s="203"/>
    </row>
    <row r="45" spans="1:43" ht="38.25" hidden="1" customHeight="1" x14ac:dyDescent="0.25">
      <c r="A45" s="304"/>
      <c r="B45" s="305"/>
      <c r="C45" s="450"/>
      <c r="D45" s="451"/>
      <c r="E45" s="304"/>
      <c r="F45" s="305"/>
      <c r="G45" s="305"/>
      <c r="H45" s="305"/>
      <c r="I45" s="456"/>
      <c r="J45" s="456"/>
      <c r="K45" s="456"/>
      <c r="L45" s="456"/>
      <c r="M45" s="456"/>
      <c r="N45" s="456"/>
      <c r="O45" s="332" t="s">
        <v>38</v>
      </c>
      <c r="P45" s="333" t="s">
        <v>147</v>
      </c>
      <c r="Q45" s="334">
        <f>IF(P45="COMPLETA",10,IF(P45="INCOMPLETA",5,IF(P45="NO EXISTE",0,"0")))</f>
        <v>10</v>
      </c>
      <c r="R45" s="335"/>
      <c r="S45" s="336"/>
      <c r="T45" s="336"/>
      <c r="U45" s="336"/>
      <c r="V45" s="313"/>
      <c r="W45" s="329"/>
      <c r="X45" s="313"/>
      <c r="Y45" s="315"/>
      <c r="Z45" s="316"/>
      <c r="AA45" s="317"/>
      <c r="AB45" s="318"/>
      <c r="AC45" s="319"/>
      <c r="AD45" s="339"/>
      <c r="AE45" s="340"/>
      <c r="AF45" s="298"/>
      <c r="AG45" s="339"/>
      <c r="AH45" s="336"/>
      <c r="AI45" s="336"/>
      <c r="AJ45" s="336"/>
      <c r="AK45" s="340"/>
      <c r="AL45" s="203"/>
      <c r="AM45" s="339"/>
      <c r="AN45" s="330"/>
      <c r="AO45" s="203"/>
      <c r="AP45" s="203"/>
      <c r="AQ45" s="203"/>
    </row>
    <row r="46" spans="1:43" ht="38.25" hidden="1" customHeight="1" x14ac:dyDescent="0.25">
      <c r="A46" s="304"/>
      <c r="B46" s="305"/>
      <c r="C46" s="450"/>
      <c r="D46" s="451"/>
      <c r="E46" s="304"/>
      <c r="F46" s="305"/>
      <c r="G46" s="305"/>
      <c r="H46" s="305"/>
      <c r="I46" s="284"/>
      <c r="J46" s="341"/>
      <c r="K46" s="341"/>
      <c r="L46" s="365"/>
      <c r="M46" s="365"/>
      <c r="N46" s="341"/>
      <c r="O46" s="286" t="s">
        <v>3</v>
      </c>
      <c r="P46" s="287" t="s">
        <v>4</v>
      </c>
      <c r="Q46" s="288">
        <f>IF(P46="ASIGNADO",15,IF(P46="NO ASIGNADO",0,"0"))</f>
        <v>15</v>
      </c>
      <c r="R46" s="342">
        <f>SUM(Q46:Q52)</f>
        <v>100</v>
      </c>
      <c r="S46" s="343" t="s">
        <v>131</v>
      </c>
      <c r="T46" s="291">
        <f>IF(T49="DÉBIL",0,IF(T49="MODERADO",50,IF(T49="FUERTE",100,"")))</f>
        <v>100</v>
      </c>
      <c r="U46" s="292" t="str">
        <f>IF(AND(R49="FUERTE",S46="FUERTE (SIEMPRE SE EJECUTA)"),"NO","SÍ")</f>
        <v>NO</v>
      </c>
      <c r="V46" s="313"/>
      <c r="W46" s="329"/>
      <c r="X46" s="313"/>
      <c r="Y46" s="315"/>
      <c r="Z46" s="316"/>
      <c r="AA46" s="317"/>
      <c r="AB46" s="318"/>
      <c r="AC46" s="319"/>
      <c r="AD46" s="355"/>
      <c r="AE46" s="356"/>
      <c r="AF46" s="298"/>
      <c r="AG46" s="346"/>
      <c r="AH46" s="347"/>
      <c r="AI46" s="347"/>
      <c r="AJ46" s="347"/>
      <c r="AK46" s="357"/>
      <c r="AL46" s="203"/>
      <c r="AM46" s="366"/>
      <c r="AN46" s="303"/>
      <c r="AO46" s="203"/>
      <c r="AP46" s="203"/>
      <c r="AQ46" s="203"/>
    </row>
    <row r="47" spans="1:43" ht="38.25" hidden="1" customHeight="1" x14ac:dyDescent="0.25">
      <c r="A47" s="304"/>
      <c r="B47" s="305"/>
      <c r="C47" s="450"/>
      <c r="D47" s="451"/>
      <c r="E47" s="304"/>
      <c r="F47" s="305"/>
      <c r="G47" s="305"/>
      <c r="H47" s="305"/>
      <c r="I47" s="358"/>
      <c r="J47" s="358"/>
      <c r="K47" s="358"/>
      <c r="L47" s="367"/>
      <c r="M47" s="367"/>
      <c r="N47" s="358"/>
      <c r="O47" s="309" t="s">
        <v>9</v>
      </c>
      <c r="P47" s="310" t="s">
        <v>145</v>
      </c>
      <c r="Q47" s="311">
        <f>IF(P47="ADECUADO",15,IF(P47="INADECUADO",0,"0"))</f>
        <v>15</v>
      </c>
      <c r="R47" s="312"/>
      <c r="S47" s="305"/>
      <c r="T47" s="368"/>
      <c r="U47" s="305"/>
      <c r="V47" s="313"/>
      <c r="W47" s="329"/>
      <c r="X47" s="313"/>
      <c r="Y47" s="315"/>
      <c r="Z47" s="316"/>
      <c r="AA47" s="317"/>
      <c r="AB47" s="318"/>
      <c r="AC47" s="319"/>
      <c r="AD47" s="304"/>
      <c r="AE47" s="306"/>
      <c r="AF47" s="298"/>
      <c r="AG47" s="304"/>
      <c r="AH47" s="305"/>
      <c r="AI47" s="305"/>
      <c r="AJ47" s="305"/>
      <c r="AK47" s="306"/>
      <c r="AL47" s="203"/>
      <c r="AM47" s="369"/>
      <c r="AN47" s="306"/>
      <c r="AO47" s="203"/>
      <c r="AP47" s="203"/>
      <c r="AQ47" s="203"/>
    </row>
    <row r="48" spans="1:43" ht="38.25" hidden="1" customHeight="1" x14ac:dyDescent="0.25">
      <c r="A48" s="304"/>
      <c r="B48" s="305"/>
      <c r="C48" s="450"/>
      <c r="D48" s="451"/>
      <c r="E48" s="304"/>
      <c r="F48" s="305"/>
      <c r="G48" s="305"/>
      <c r="H48" s="305"/>
      <c r="I48" s="358"/>
      <c r="J48" s="358"/>
      <c r="K48" s="358"/>
      <c r="L48" s="367"/>
      <c r="M48" s="367"/>
      <c r="N48" s="358"/>
      <c r="O48" s="322" t="s">
        <v>16</v>
      </c>
      <c r="P48" s="310" t="s">
        <v>17</v>
      </c>
      <c r="Q48" s="311">
        <f>IF(P48="OPORTUNA",15,IF(P48="INOPORTUNA",0,"0"))</f>
        <v>15</v>
      </c>
      <c r="R48" s="351"/>
      <c r="S48" s="305"/>
      <c r="T48" s="370"/>
      <c r="U48" s="305"/>
      <c r="V48" s="313"/>
      <c r="W48" s="329"/>
      <c r="X48" s="313"/>
      <c r="Y48" s="315"/>
      <c r="Z48" s="316"/>
      <c r="AA48" s="317"/>
      <c r="AB48" s="318"/>
      <c r="AC48" s="319"/>
      <c r="AD48" s="304"/>
      <c r="AE48" s="330"/>
      <c r="AF48" s="298"/>
      <c r="AG48" s="304"/>
      <c r="AH48" s="305"/>
      <c r="AI48" s="305"/>
      <c r="AJ48" s="305"/>
      <c r="AK48" s="306"/>
      <c r="AL48" s="203"/>
      <c r="AM48" s="369"/>
      <c r="AN48" s="306"/>
      <c r="AO48" s="203"/>
      <c r="AP48" s="203"/>
      <c r="AQ48" s="203"/>
    </row>
    <row r="49" spans="1:43" ht="38.25" hidden="1" customHeight="1" x14ac:dyDescent="0.25">
      <c r="A49" s="304"/>
      <c r="B49" s="305"/>
      <c r="C49" s="450"/>
      <c r="D49" s="451"/>
      <c r="E49" s="304"/>
      <c r="F49" s="305"/>
      <c r="G49" s="305"/>
      <c r="H49" s="305"/>
      <c r="I49" s="358"/>
      <c r="J49" s="358"/>
      <c r="K49" s="358"/>
      <c r="L49" s="367"/>
      <c r="M49" s="367"/>
      <c r="N49" s="358"/>
      <c r="O49" s="309" t="s">
        <v>23</v>
      </c>
      <c r="P49" s="310" t="s">
        <v>24</v>
      </c>
      <c r="Q49" s="311">
        <f>IF(P49="PREVENIR",15,IF(P49="DETECTAR",10,IF(P49="NO ES UN CONTROL",0,"0")))</f>
        <v>15</v>
      </c>
      <c r="R49" s="324" t="str">
        <f>IF(R46&lt;86,"DÉBIL",IF(R46&lt;96,"MODERADO",IF(R46&lt;101,"FUERTE","")))</f>
        <v>FUERTE</v>
      </c>
      <c r="S49" s="305"/>
      <c r="T49" s="325" t="str">
        <f>IF(AND(R49="FUERTE",S46="FUERTE (SIEMPRE SE EJECUTA)"),"FUERTE",IF(OR(R49="DÉBIL",S46="DÉBIL (NO SE EJECUTA)"),"DÉBIL",IF(OR(R49="MODERADO",S46="MODERADO (ALGUNAS VECES)"),"MODERADO")))</f>
        <v>FUERTE</v>
      </c>
      <c r="U49" s="305"/>
      <c r="V49" s="313"/>
      <c r="W49" s="329"/>
      <c r="X49" s="313"/>
      <c r="Y49" s="315"/>
      <c r="Z49" s="316"/>
      <c r="AA49" s="317"/>
      <c r="AB49" s="318"/>
      <c r="AC49" s="319"/>
      <c r="AD49" s="304"/>
      <c r="AE49" s="327" t="s">
        <v>141</v>
      </c>
      <c r="AF49" s="328"/>
      <c r="AG49" s="304"/>
      <c r="AH49" s="305"/>
      <c r="AI49" s="305"/>
      <c r="AJ49" s="305"/>
      <c r="AK49" s="306"/>
      <c r="AL49" s="203"/>
      <c r="AM49" s="369"/>
      <c r="AN49" s="306"/>
      <c r="AO49" s="203"/>
      <c r="AP49" s="203"/>
      <c r="AQ49" s="203"/>
    </row>
    <row r="50" spans="1:43" ht="38.25" hidden="1" customHeight="1" x14ac:dyDescent="0.25">
      <c r="A50" s="304"/>
      <c r="B50" s="305"/>
      <c r="C50" s="450"/>
      <c r="D50" s="451"/>
      <c r="E50" s="304"/>
      <c r="F50" s="305"/>
      <c r="G50" s="305"/>
      <c r="H50" s="305"/>
      <c r="I50" s="358"/>
      <c r="J50" s="358"/>
      <c r="K50" s="358"/>
      <c r="L50" s="367"/>
      <c r="M50" s="367"/>
      <c r="N50" s="358"/>
      <c r="O50" s="309" t="s">
        <v>29</v>
      </c>
      <c r="P50" s="310" t="s">
        <v>30</v>
      </c>
      <c r="Q50" s="311">
        <f>IF(P50="CONFIABLE",15,IF(P50="NO CONFIABLE",0,"0"))</f>
        <v>15</v>
      </c>
      <c r="R50" s="371"/>
      <c r="S50" s="305"/>
      <c r="T50" s="305"/>
      <c r="U50" s="305"/>
      <c r="V50" s="313"/>
      <c r="W50" s="329"/>
      <c r="X50" s="313"/>
      <c r="Y50" s="315"/>
      <c r="Z50" s="316"/>
      <c r="AA50" s="317"/>
      <c r="AB50" s="318"/>
      <c r="AC50" s="319"/>
      <c r="AD50" s="304"/>
      <c r="AE50" s="330"/>
      <c r="AF50" s="328"/>
      <c r="AG50" s="304"/>
      <c r="AH50" s="305"/>
      <c r="AI50" s="305"/>
      <c r="AJ50" s="305"/>
      <c r="AK50" s="306"/>
      <c r="AL50" s="203"/>
      <c r="AM50" s="369"/>
      <c r="AN50" s="306"/>
      <c r="AO50" s="203"/>
      <c r="AP50" s="203"/>
      <c r="AQ50" s="203"/>
    </row>
    <row r="51" spans="1:43" ht="38.25" hidden="1" customHeight="1" x14ac:dyDescent="0.25">
      <c r="A51" s="304"/>
      <c r="B51" s="305"/>
      <c r="C51" s="450"/>
      <c r="D51" s="451"/>
      <c r="E51" s="304"/>
      <c r="F51" s="305"/>
      <c r="G51" s="305"/>
      <c r="H51" s="305"/>
      <c r="I51" s="358"/>
      <c r="J51" s="358"/>
      <c r="K51" s="358"/>
      <c r="L51" s="367"/>
      <c r="M51" s="367"/>
      <c r="N51" s="358"/>
      <c r="O51" s="309" t="s">
        <v>34</v>
      </c>
      <c r="P51" s="310" t="s">
        <v>35</v>
      </c>
      <c r="Q51" s="311">
        <f>IF(P51="SE INVESTIGAN Y SE RESUELVEN OPORTUNAMENTE",15,IF(P51="NO SE INVESTIGAN Y SE RESUELVEN OPORTUNAMENTE",0,"0"))</f>
        <v>15</v>
      </c>
      <c r="R51" s="371"/>
      <c r="S51" s="305"/>
      <c r="T51" s="305"/>
      <c r="U51" s="305"/>
      <c r="V51" s="313"/>
      <c r="W51" s="329"/>
      <c r="X51" s="313"/>
      <c r="Y51" s="315"/>
      <c r="Z51" s="316"/>
      <c r="AA51" s="317"/>
      <c r="AB51" s="318"/>
      <c r="AC51" s="319"/>
      <c r="AD51" s="304"/>
      <c r="AE51" s="353"/>
      <c r="AF51" s="298"/>
      <c r="AG51" s="304"/>
      <c r="AH51" s="305"/>
      <c r="AI51" s="305"/>
      <c r="AJ51" s="305"/>
      <c r="AK51" s="306"/>
      <c r="AL51" s="203"/>
      <c r="AM51" s="369"/>
      <c r="AN51" s="306"/>
      <c r="AO51" s="203"/>
      <c r="AP51" s="203"/>
      <c r="AQ51" s="203"/>
    </row>
    <row r="52" spans="1:43" ht="38.25" hidden="1" customHeight="1" x14ac:dyDescent="0.25">
      <c r="A52" s="304"/>
      <c r="B52" s="305"/>
      <c r="C52" s="450"/>
      <c r="D52" s="451"/>
      <c r="E52" s="304"/>
      <c r="F52" s="305"/>
      <c r="G52" s="305"/>
      <c r="H52" s="305"/>
      <c r="I52" s="359"/>
      <c r="J52" s="359"/>
      <c r="K52" s="359"/>
      <c r="L52" s="372"/>
      <c r="M52" s="372"/>
      <c r="N52" s="359"/>
      <c r="O52" s="332" t="s">
        <v>38</v>
      </c>
      <c r="P52" s="333" t="s">
        <v>39</v>
      </c>
      <c r="Q52" s="334">
        <f>IF(P52="COMPLETA",10,IF(P52="INCOMPLETA",5,IF(P52="NO EXISTE",0,"0")))</f>
        <v>10</v>
      </c>
      <c r="R52" s="373"/>
      <c r="S52" s="336"/>
      <c r="T52" s="336"/>
      <c r="U52" s="336"/>
      <c r="V52" s="313"/>
      <c r="W52" s="329"/>
      <c r="X52" s="313"/>
      <c r="Y52" s="315"/>
      <c r="Z52" s="316"/>
      <c r="AA52" s="317"/>
      <c r="AB52" s="318"/>
      <c r="AC52" s="319"/>
      <c r="AD52" s="339"/>
      <c r="AE52" s="340"/>
      <c r="AF52" s="298"/>
      <c r="AG52" s="339"/>
      <c r="AH52" s="336"/>
      <c r="AI52" s="336"/>
      <c r="AJ52" s="336"/>
      <c r="AK52" s="340"/>
      <c r="AL52" s="203"/>
      <c r="AM52" s="374"/>
      <c r="AN52" s="330"/>
      <c r="AO52" s="203"/>
      <c r="AP52" s="203"/>
      <c r="AQ52" s="203"/>
    </row>
    <row r="53" spans="1:43" ht="15.75" hidden="1" customHeight="1" x14ac:dyDescent="0.25">
      <c r="A53" s="304"/>
      <c r="B53" s="305"/>
      <c r="C53" s="450"/>
      <c r="D53" s="451"/>
      <c r="E53" s="304"/>
      <c r="F53" s="305"/>
      <c r="G53" s="305"/>
      <c r="H53" s="305"/>
      <c r="I53" s="284"/>
      <c r="J53" s="341"/>
      <c r="K53" s="341"/>
      <c r="L53" s="341"/>
      <c r="M53" s="341"/>
      <c r="N53" s="341"/>
      <c r="O53" s="286" t="s">
        <v>3</v>
      </c>
      <c r="P53" s="287" t="s">
        <v>4</v>
      </c>
      <c r="Q53" s="288">
        <f>IF(P53="ASIGNADO",15,IF(P53="NO ASIGNADO",0,"0"))</f>
        <v>15</v>
      </c>
      <c r="R53" s="342">
        <f>SUM(Q53:Q59)</f>
        <v>100</v>
      </c>
      <c r="S53" s="343" t="s">
        <v>131</v>
      </c>
      <c r="T53" s="291">
        <f>IF(T56="DÉBIL",0,IF(T56="MODERADO",50,IF(T56="FUERTE",100,"")))</f>
        <v>100</v>
      </c>
      <c r="U53" s="292" t="str">
        <f>IF(AND(R56="FUERTE",S53="FUERTE (SIEMPRE SE EJECUTA)"),"NO","SÍ")</f>
        <v>NO</v>
      </c>
      <c r="V53" s="313"/>
      <c r="W53" s="329"/>
      <c r="X53" s="313"/>
      <c r="Y53" s="315"/>
      <c r="Z53" s="316"/>
      <c r="AA53" s="317"/>
      <c r="AB53" s="318"/>
      <c r="AC53" s="319"/>
      <c r="AD53" s="355"/>
      <c r="AE53" s="356"/>
      <c r="AF53" s="298"/>
      <c r="AG53" s="346"/>
      <c r="AH53" s="347"/>
      <c r="AI53" s="347"/>
      <c r="AJ53" s="347"/>
      <c r="AK53" s="357"/>
      <c r="AL53" s="203"/>
      <c r="AM53" s="348"/>
      <c r="AN53" s="303"/>
    </row>
    <row r="54" spans="1:43" ht="31.5" hidden="1" x14ac:dyDescent="0.25">
      <c r="A54" s="304"/>
      <c r="B54" s="305"/>
      <c r="C54" s="450"/>
      <c r="D54" s="451"/>
      <c r="E54" s="304"/>
      <c r="F54" s="305"/>
      <c r="G54" s="305"/>
      <c r="H54" s="305"/>
      <c r="I54" s="358"/>
      <c r="J54" s="358"/>
      <c r="K54" s="358"/>
      <c r="L54" s="358"/>
      <c r="M54" s="358"/>
      <c r="N54" s="358"/>
      <c r="O54" s="309" t="s">
        <v>9</v>
      </c>
      <c r="P54" s="310" t="s">
        <v>10</v>
      </c>
      <c r="Q54" s="311">
        <f>IF(P54="ADECUADO",15,IF(P54="INADECUADO",0,"0"))</f>
        <v>15</v>
      </c>
      <c r="R54" s="312"/>
      <c r="S54" s="305"/>
      <c r="T54" s="305"/>
      <c r="U54" s="305"/>
      <c r="V54" s="313"/>
      <c r="W54" s="329"/>
      <c r="X54" s="313"/>
      <c r="Y54" s="315"/>
      <c r="Z54" s="316"/>
      <c r="AA54" s="317"/>
      <c r="AB54" s="318"/>
      <c r="AC54" s="319"/>
      <c r="AD54" s="304"/>
      <c r="AE54" s="306"/>
      <c r="AF54" s="298"/>
      <c r="AG54" s="304"/>
      <c r="AH54" s="305"/>
      <c r="AI54" s="305"/>
      <c r="AJ54" s="305"/>
      <c r="AK54" s="306"/>
      <c r="AL54" s="203"/>
      <c r="AM54" s="304"/>
      <c r="AN54" s="306"/>
    </row>
    <row r="55" spans="1:43" ht="47.25" hidden="1" x14ac:dyDescent="0.25">
      <c r="A55" s="304"/>
      <c r="B55" s="305"/>
      <c r="C55" s="450"/>
      <c r="D55" s="451"/>
      <c r="E55" s="304"/>
      <c r="F55" s="305"/>
      <c r="G55" s="305"/>
      <c r="H55" s="305"/>
      <c r="I55" s="358"/>
      <c r="J55" s="358"/>
      <c r="K55" s="358"/>
      <c r="L55" s="358"/>
      <c r="M55" s="358"/>
      <c r="N55" s="358"/>
      <c r="O55" s="322" t="s">
        <v>16</v>
      </c>
      <c r="P55" s="310" t="s">
        <v>17</v>
      </c>
      <c r="Q55" s="311">
        <f>IF(P55="OPORTUNA",15,IF(P55="INOPORTUNA",0,"0"))</f>
        <v>15</v>
      </c>
      <c r="R55" s="351"/>
      <c r="S55" s="305"/>
      <c r="T55" s="314"/>
      <c r="U55" s="305"/>
      <c r="V55" s="313"/>
      <c r="W55" s="329"/>
      <c r="X55" s="313"/>
      <c r="Y55" s="315"/>
      <c r="Z55" s="316"/>
      <c r="AA55" s="317"/>
      <c r="AB55" s="318"/>
      <c r="AC55" s="319"/>
      <c r="AD55" s="304"/>
      <c r="AE55" s="330"/>
      <c r="AF55" s="298"/>
      <c r="AG55" s="304"/>
      <c r="AH55" s="305"/>
      <c r="AI55" s="305"/>
      <c r="AJ55" s="305"/>
      <c r="AK55" s="306"/>
      <c r="AL55" s="203"/>
      <c r="AM55" s="304"/>
      <c r="AN55" s="306"/>
    </row>
    <row r="56" spans="1:43" ht="63" hidden="1" x14ac:dyDescent="0.25">
      <c r="A56" s="304"/>
      <c r="B56" s="305"/>
      <c r="C56" s="450"/>
      <c r="D56" s="451"/>
      <c r="E56" s="304"/>
      <c r="F56" s="305"/>
      <c r="G56" s="305"/>
      <c r="H56" s="305"/>
      <c r="I56" s="358"/>
      <c r="J56" s="358"/>
      <c r="K56" s="358"/>
      <c r="L56" s="358"/>
      <c r="M56" s="358"/>
      <c r="N56" s="358"/>
      <c r="O56" s="309" t="s">
        <v>23</v>
      </c>
      <c r="P56" s="310" t="s">
        <v>24</v>
      </c>
      <c r="Q56" s="311">
        <f>IF(P56="PREVENIR",15,IF(P56="DETECTAR",10,IF(P56="NO ES UN CONTROL",0,"0")))</f>
        <v>15</v>
      </c>
      <c r="R56" s="324" t="str">
        <f>IF(R53&lt;86,"DÉBIL",IF(R53&lt;96,"MODERADO",IF(R53&lt;101,"FUERTE","")))</f>
        <v>FUERTE</v>
      </c>
      <c r="S56" s="305"/>
      <c r="T56" s="325" t="str">
        <f>IF(AND(R56="FUERTE",S53="FUERTE (SIEMPRE SE EJECUTA)"),"FUERTE",IF(OR(R56="DÉBIL",S53="DÉBIL (NO SE EJECUTA)"),"DÉBIL",IF(OR(R56="MODERADO",S53="MODERADO (ALGUNAS VECES)"),"MODERADO")))</f>
        <v>FUERTE</v>
      </c>
      <c r="U56" s="305"/>
      <c r="V56" s="313"/>
      <c r="W56" s="329"/>
      <c r="X56" s="313"/>
      <c r="Y56" s="315"/>
      <c r="Z56" s="316"/>
      <c r="AA56" s="317"/>
      <c r="AB56" s="318"/>
      <c r="AC56" s="319"/>
      <c r="AD56" s="304"/>
      <c r="AE56" s="327" t="s">
        <v>141</v>
      </c>
      <c r="AF56" s="328"/>
      <c r="AG56" s="304"/>
      <c r="AH56" s="305"/>
      <c r="AI56" s="305"/>
      <c r="AJ56" s="305"/>
      <c r="AK56" s="306"/>
      <c r="AL56" s="203"/>
      <c r="AM56" s="304"/>
      <c r="AN56" s="306"/>
    </row>
    <row r="57" spans="1:43" ht="47.25" hidden="1" x14ac:dyDescent="0.25">
      <c r="A57" s="304"/>
      <c r="B57" s="305"/>
      <c r="C57" s="450"/>
      <c r="D57" s="451"/>
      <c r="E57" s="304"/>
      <c r="F57" s="305"/>
      <c r="G57" s="305"/>
      <c r="H57" s="305"/>
      <c r="I57" s="358"/>
      <c r="J57" s="358"/>
      <c r="K57" s="358"/>
      <c r="L57" s="358"/>
      <c r="M57" s="358"/>
      <c r="N57" s="358"/>
      <c r="O57" s="309" t="s">
        <v>29</v>
      </c>
      <c r="P57" s="310" t="s">
        <v>30</v>
      </c>
      <c r="Q57" s="311">
        <f>IF(P57="CONFIABLE",15,IF(P57="NO CONFIABLE",0,"0"))</f>
        <v>15</v>
      </c>
      <c r="R57" s="312"/>
      <c r="S57" s="305"/>
      <c r="T57" s="305"/>
      <c r="U57" s="305"/>
      <c r="V57" s="313"/>
      <c r="W57" s="329"/>
      <c r="X57" s="313"/>
      <c r="Y57" s="315"/>
      <c r="Z57" s="316"/>
      <c r="AA57" s="317"/>
      <c r="AB57" s="318"/>
      <c r="AC57" s="319"/>
      <c r="AD57" s="304"/>
      <c r="AE57" s="330"/>
      <c r="AF57" s="328"/>
      <c r="AG57" s="304"/>
      <c r="AH57" s="305"/>
      <c r="AI57" s="305"/>
      <c r="AJ57" s="305"/>
      <c r="AK57" s="306"/>
      <c r="AL57" s="203"/>
      <c r="AM57" s="304"/>
      <c r="AN57" s="306"/>
    </row>
    <row r="58" spans="1:43" ht="47.25" hidden="1" customHeight="1" x14ac:dyDescent="0.25">
      <c r="A58" s="304"/>
      <c r="B58" s="305"/>
      <c r="C58" s="450"/>
      <c r="D58" s="451"/>
      <c r="E58" s="304"/>
      <c r="F58" s="305"/>
      <c r="G58" s="305"/>
      <c r="H58" s="305"/>
      <c r="I58" s="358"/>
      <c r="J58" s="358"/>
      <c r="K58" s="358"/>
      <c r="L58" s="358"/>
      <c r="M58" s="358"/>
      <c r="N58" s="358"/>
      <c r="O58" s="309" t="s">
        <v>34</v>
      </c>
      <c r="P58" s="310" t="s">
        <v>35</v>
      </c>
      <c r="Q58" s="311">
        <f>IF(P58="SE INVESTIGAN Y SE RESUELVEN OPORTUNAMENTE",15,IF(P58="NO SE INVESTIGAN Y SE RESUELVEN OPORTUNAMENTE",0,"0"))</f>
        <v>15</v>
      </c>
      <c r="R58" s="312"/>
      <c r="S58" s="305"/>
      <c r="T58" s="305"/>
      <c r="U58" s="305"/>
      <c r="V58" s="313"/>
      <c r="W58" s="329"/>
      <c r="X58" s="313"/>
      <c r="Y58" s="315"/>
      <c r="Z58" s="316"/>
      <c r="AA58" s="317"/>
      <c r="AB58" s="318"/>
      <c r="AC58" s="319"/>
      <c r="AD58" s="304"/>
      <c r="AE58" s="353"/>
      <c r="AF58" s="298"/>
      <c r="AG58" s="304"/>
      <c r="AH58" s="305"/>
      <c r="AI58" s="305"/>
      <c r="AJ58" s="305"/>
      <c r="AK58" s="306"/>
      <c r="AL58" s="203"/>
      <c r="AM58" s="304"/>
      <c r="AN58" s="306"/>
    </row>
    <row r="59" spans="1:43" ht="48" hidden="1" thickBot="1" x14ac:dyDescent="0.3">
      <c r="A59" s="339"/>
      <c r="B59" s="336"/>
      <c r="C59" s="458"/>
      <c r="D59" s="459"/>
      <c r="E59" s="339"/>
      <c r="F59" s="336"/>
      <c r="G59" s="336"/>
      <c r="H59" s="336"/>
      <c r="I59" s="359"/>
      <c r="J59" s="359"/>
      <c r="K59" s="359"/>
      <c r="L59" s="359"/>
      <c r="M59" s="359"/>
      <c r="N59" s="359"/>
      <c r="O59" s="332" t="s">
        <v>38</v>
      </c>
      <c r="P59" s="333" t="s">
        <v>39</v>
      </c>
      <c r="Q59" s="334">
        <f>IF(P59="COMPLETA",10,IF(P59="INCOMPLETA",5,IF(P59="NO EXISTE",0,"0")))</f>
        <v>10</v>
      </c>
      <c r="R59" s="335"/>
      <c r="S59" s="336"/>
      <c r="T59" s="336"/>
      <c r="U59" s="336"/>
      <c r="V59" s="375"/>
      <c r="W59" s="376"/>
      <c r="X59" s="375"/>
      <c r="Y59" s="377"/>
      <c r="Z59" s="378"/>
      <c r="AA59" s="379"/>
      <c r="AB59" s="380"/>
      <c r="AC59" s="381"/>
      <c r="AD59" s="339"/>
      <c r="AE59" s="340"/>
      <c r="AF59" s="298"/>
      <c r="AG59" s="339"/>
      <c r="AH59" s="336"/>
      <c r="AI59" s="336"/>
      <c r="AJ59" s="336"/>
      <c r="AK59" s="340"/>
      <c r="AL59" s="203"/>
      <c r="AM59" s="339"/>
      <c r="AN59" s="330"/>
    </row>
    <row r="60" spans="1:43" ht="15.75" customHeight="1" x14ac:dyDescent="0.25"/>
    <row r="61" spans="1:43" ht="15.75" customHeight="1" x14ac:dyDescent="0.25">
      <c r="AN61" s="460" t="s">
        <v>148</v>
      </c>
    </row>
    <row r="62" spans="1:43" ht="15.75" customHeight="1" x14ac:dyDescent="0.25"/>
    <row r="63" spans="1:43" ht="15.75" customHeight="1" x14ac:dyDescent="0.25"/>
    <row r="64" spans="1:43"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sheetData>
  <mergeCells count="199">
    <mergeCell ref="AM53:AM59"/>
    <mergeCell ref="AN53:AN59"/>
    <mergeCell ref="R56:R59"/>
    <mergeCell ref="T56:T59"/>
    <mergeCell ref="AE56:AE57"/>
    <mergeCell ref="AE58:AE59"/>
    <mergeCell ref="AE53:AE55"/>
    <mergeCell ref="AG53:AG59"/>
    <mergeCell ref="AH53:AH59"/>
    <mergeCell ref="AI53:AI59"/>
    <mergeCell ref="AJ53:AJ59"/>
    <mergeCell ref="AK53:AK59"/>
    <mergeCell ref="N53:N59"/>
    <mergeCell ref="R53:R55"/>
    <mergeCell ref="S53:S59"/>
    <mergeCell ref="T53:T55"/>
    <mergeCell ref="U53:U59"/>
    <mergeCell ref="AD53:AD59"/>
    <mergeCell ref="AN46:AN52"/>
    <mergeCell ref="R49:R52"/>
    <mergeCell ref="T49:T52"/>
    <mergeCell ref="AE49:AE50"/>
    <mergeCell ref="AE51:AE52"/>
    <mergeCell ref="I53:I59"/>
    <mergeCell ref="J53:J59"/>
    <mergeCell ref="K53:K59"/>
    <mergeCell ref="L53:L59"/>
    <mergeCell ref="M53:M59"/>
    <mergeCell ref="AE46:AE48"/>
    <mergeCell ref="AG46:AG52"/>
    <mergeCell ref="AH46:AH52"/>
    <mergeCell ref="AI46:AI52"/>
    <mergeCell ref="AJ46:AJ52"/>
    <mergeCell ref="AK46:AK52"/>
    <mergeCell ref="I46:I52"/>
    <mergeCell ref="J46:J52"/>
    <mergeCell ref="K46:K52"/>
    <mergeCell ref="N46:N52"/>
    <mergeCell ref="R46:R48"/>
    <mergeCell ref="S46:S52"/>
    <mergeCell ref="AM39:AM45"/>
    <mergeCell ref="AN39:AN45"/>
    <mergeCell ref="R42:R45"/>
    <mergeCell ref="T42:T45"/>
    <mergeCell ref="AE42:AE43"/>
    <mergeCell ref="AE44:AE45"/>
    <mergeCell ref="AE39:AE41"/>
    <mergeCell ref="AG39:AG45"/>
    <mergeCell ref="AH39:AH45"/>
    <mergeCell ref="AI39:AI45"/>
    <mergeCell ref="AJ39:AJ45"/>
    <mergeCell ref="AK39:AK45"/>
    <mergeCell ref="N39:N45"/>
    <mergeCell ref="R39:R41"/>
    <mergeCell ref="S39:S45"/>
    <mergeCell ref="T39:T41"/>
    <mergeCell ref="U39:U45"/>
    <mergeCell ref="AD39:AD45"/>
    <mergeCell ref="AN32:AN38"/>
    <mergeCell ref="R35:R38"/>
    <mergeCell ref="T35:T38"/>
    <mergeCell ref="AE35:AE36"/>
    <mergeCell ref="AE37:AE38"/>
    <mergeCell ref="I39:I45"/>
    <mergeCell ref="J39:J45"/>
    <mergeCell ref="K39:K45"/>
    <mergeCell ref="L39:L45"/>
    <mergeCell ref="M39:M45"/>
    <mergeCell ref="AG32:AG38"/>
    <mergeCell ref="AH32:AH38"/>
    <mergeCell ref="AI32:AI38"/>
    <mergeCell ref="AJ32:AJ38"/>
    <mergeCell ref="AK32:AK38"/>
    <mergeCell ref="AM32:AM38"/>
    <mergeCell ref="R32:R34"/>
    <mergeCell ref="S32:S38"/>
    <mergeCell ref="T32:T34"/>
    <mergeCell ref="U32:U38"/>
    <mergeCell ref="AD32:AD38"/>
    <mergeCell ref="AE32:AE34"/>
    <mergeCell ref="I32:I38"/>
    <mergeCell ref="J32:J38"/>
    <mergeCell ref="K32:K38"/>
    <mergeCell ref="L32:L38"/>
    <mergeCell ref="M32:M38"/>
    <mergeCell ref="N32:N38"/>
    <mergeCell ref="AM25:AM31"/>
    <mergeCell ref="AN25:AN31"/>
    <mergeCell ref="R28:R31"/>
    <mergeCell ref="T28:T31"/>
    <mergeCell ref="AE28:AE29"/>
    <mergeCell ref="AE30:AE31"/>
    <mergeCell ref="AE25:AE27"/>
    <mergeCell ref="AG25:AG31"/>
    <mergeCell ref="AH25:AH31"/>
    <mergeCell ref="AI25:AI31"/>
    <mergeCell ref="AJ25:AJ31"/>
    <mergeCell ref="AK25:AK31"/>
    <mergeCell ref="I25:I31"/>
    <mergeCell ref="J25:J31"/>
    <mergeCell ref="K25:K31"/>
    <mergeCell ref="L25:L31"/>
    <mergeCell ref="M25:M31"/>
    <mergeCell ref="N25:N31"/>
    <mergeCell ref="AM18:AM24"/>
    <mergeCell ref="AN18:AN24"/>
    <mergeCell ref="R21:R24"/>
    <mergeCell ref="T21:T24"/>
    <mergeCell ref="W21:W59"/>
    <mergeCell ref="AE21:AE22"/>
    <mergeCell ref="AE23:AE24"/>
    <mergeCell ref="R25:R27"/>
    <mergeCell ref="S25:S31"/>
    <mergeCell ref="T25:T27"/>
    <mergeCell ref="AE18:AE20"/>
    <mergeCell ref="AG18:AG24"/>
    <mergeCell ref="AH18:AH24"/>
    <mergeCell ref="AI18:AI24"/>
    <mergeCell ref="AJ18:AJ24"/>
    <mergeCell ref="AK18:AK24"/>
    <mergeCell ref="Y18:Y59"/>
    <mergeCell ref="Z18:Z59"/>
    <mergeCell ref="AA18:AA59"/>
    <mergeCell ref="AB18:AB59"/>
    <mergeCell ref="AC18:AC59"/>
    <mergeCell ref="AD18:AD24"/>
    <mergeCell ref="AD25:AD31"/>
    <mergeCell ref="AD46:AD52"/>
    <mergeCell ref="S18:S24"/>
    <mergeCell ref="T18:T20"/>
    <mergeCell ref="U18:U24"/>
    <mergeCell ref="V18:V59"/>
    <mergeCell ref="W18:W19"/>
    <mergeCell ref="X18:X59"/>
    <mergeCell ref="U25:U31"/>
    <mergeCell ref="T46:T48"/>
    <mergeCell ref="U46:U52"/>
    <mergeCell ref="J18:J24"/>
    <mergeCell ref="K18:K24"/>
    <mergeCell ref="L18:L24"/>
    <mergeCell ref="M18:M24"/>
    <mergeCell ref="N18:N24"/>
    <mergeCell ref="R18:R20"/>
    <mergeCell ref="AD16:AE16"/>
    <mergeCell ref="A18:A59"/>
    <mergeCell ref="B18:B59"/>
    <mergeCell ref="C18:C59"/>
    <mergeCell ref="D18:D59"/>
    <mergeCell ref="E18:E59"/>
    <mergeCell ref="F18:F59"/>
    <mergeCell ref="G18:G59"/>
    <mergeCell ref="H18:H59"/>
    <mergeCell ref="I18:I24"/>
    <mergeCell ref="W16:W17"/>
    <mergeCell ref="X16:X17"/>
    <mergeCell ref="Z16:Z17"/>
    <mergeCell ref="AA16:AA17"/>
    <mergeCell ref="AB16:AB17"/>
    <mergeCell ref="AC16:AC17"/>
    <mergeCell ref="Q16:Q17"/>
    <mergeCell ref="R16:R17"/>
    <mergeCell ref="S16:S17"/>
    <mergeCell ref="T16:T17"/>
    <mergeCell ref="U16:U17"/>
    <mergeCell ref="V16:V17"/>
    <mergeCell ref="Z15:AE15"/>
    <mergeCell ref="E16:H16"/>
    <mergeCell ref="I16:I17"/>
    <mergeCell ref="J16:J17"/>
    <mergeCell ref="K16:K17"/>
    <mergeCell ref="L16:L17"/>
    <mergeCell ref="M16:M17"/>
    <mergeCell ref="N16:N17"/>
    <mergeCell ref="O16:O17"/>
    <mergeCell ref="P16:P17"/>
    <mergeCell ref="A14:D14"/>
    <mergeCell ref="E14:AE14"/>
    <mergeCell ref="AG14:AK16"/>
    <mergeCell ref="AM14:AN16"/>
    <mergeCell ref="A15:A17"/>
    <mergeCell ref="B15:B17"/>
    <mergeCell ref="C15:C17"/>
    <mergeCell ref="D15:D17"/>
    <mergeCell ref="E15:H15"/>
    <mergeCell ref="I15:W15"/>
    <mergeCell ref="A6:B6"/>
    <mergeCell ref="A8:B8"/>
    <mergeCell ref="C8:H8"/>
    <mergeCell ref="A10:B10"/>
    <mergeCell ref="C10:I10"/>
    <mergeCell ref="A11:B11"/>
    <mergeCell ref="C11:I11"/>
    <mergeCell ref="A1:B4"/>
    <mergeCell ref="C1:AJ2"/>
    <mergeCell ref="AK1:AM1"/>
    <mergeCell ref="AK2:AM2"/>
    <mergeCell ref="C3:AJ4"/>
    <mergeCell ref="AK3:AM3"/>
    <mergeCell ref="AK4:AM4"/>
  </mergeCells>
  <conditionalFormatting sqref="H18">
    <cfRule type="containsText" dxfId="5" priority="1" operator="containsText" text="EXTREMO">
      <formula>NOT(ISERROR(SEARCH(("EXTREMO"),(H18))))</formula>
    </cfRule>
    <cfRule type="containsText" dxfId="4" priority="2" operator="containsText" text="ALTO">
      <formula>NOT(ISERROR(SEARCH(("ALTO"),(H18))))</formula>
    </cfRule>
    <cfRule type="containsText" dxfId="3" priority="3" operator="containsText" text="MODERADO">
      <formula>NOT(ISERROR(SEARCH(("MODERADO"),(H18))))</formula>
    </cfRule>
  </conditionalFormatting>
  <conditionalFormatting sqref="Z18">
    <cfRule type="containsText" dxfId="2" priority="4" operator="containsText" text="EXTREMO">
      <formula>NOT(ISERROR(SEARCH(("EXTREMO"),(Z18))))</formula>
    </cfRule>
    <cfRule type="containsText" dxfId="1" priority="5" operator="containsText" text="ALTO">
      <formula>NOT(ISERROR(SEARCH(("ALTO"),(Z18))))</formula>
    </cfRule>
    <cfRule type="containsText" dxfId="0" priority="6" operator="containsText" text="MODERADO">
      <formula>NOT(ISERROR(SEARCH(("MODERADO"),(Z18))))</formula>
    </cfRule>
  </conditionalFormatting>
  <pageMargins left="0.70866141732283472" right="0.70866141732283472" top="0.74803149606299213" bottom="0.74803149606299213" header="0" footer="0"/>
  <pageSetup scale="14"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befd943-4f51-4e42-85af-a07052259448">
      <Terms xmlns="http://schemas.microsoft.com/office/infopath/2007/PartnerControls"/>
    </lcf76f155ced4ddcb4097134ff3c332f>
    <TaxCatchAll xmlns="d8efec78-3424-4c97-abf4-c2ff1d9e6d0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60FE7278092C44B5607AA964C04AD8" ma:contentTypeVersion="18" ma:contentTypeDescription="Crear nuevo documento." ma:contentTypeScope="" ma:versionID="3c334712ddb1a386e221a84023a1ba0c">
  <xsd:schema xmlns:xsd="http://www.w3.org/2001/XMLSchema" xmlns:xs="http://www.w3.org/2001/XMLSchema" xmlns:p="http://schemas.microsoft.com/office/2006/metadata/properties" xmlns:ns2="8befd943-4f51-4e42-85af-a07052259448" xmlns:ns3="d8efec78-3424-4c97-abf4-c2ff1d9e6d03" targetNamespace="http://schemas.microsoft.com/office/2006/metadata/properties" ma:root="true" ma:fieldsID="1ff44eaf9d9925a66300bdb688085a0f" ns2:_="" ns3:_="">
    <xsd:import namespace="8befd943-4f51-4e42-85af-a07052259448"/>
    <xsd:import namespace="d8efec78-3424-4c97-abf4-c2ff1d9e6d0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fd943-4f51-4e42-85af-a070522594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e2b3a10-215b-4d32-87ea-2342d4792ac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8efec78-3424-4c97-abf4-c2ff1d9e6d03"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dbdcf5c2-d273-4d70-8f91-c5c66f26fa01}" ma:internalName="TaxCatchAll" ma:showField="CatchAllData" ma:web="d8efec78-3424-4c97-abf4-c2ff1d9e6d0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5E0808D-35DA-4526-9077-BB48EED7F2D7}">
  <ds:schemaRefs>
    <ds:schemaRef ds:uri="http://schemas.microsoft.com/sharepoint/v3/contenttype/forms"/>
  </ds:schemaRefs>
</ds:datastoreItem>
</file>

<file path=customXml/itemProps2.xml><?xml version="1.0" encoding="utf-8"?>
<ds:datastoreItem xmlns:ds="http://schemas.openxmlformats.org/officeDocument/2006/customXml" ds:itemID="{208FE9CE-E24B-4EAC-A5F4-5F04F7F153BD}">
  <ds:schemaRefs>
    <ds:schemaRef ds:uri="http://schemas.microsoft.com/office/2006/metadata/properties"/>
    <ds:schemaRef ds:uri="http://schemas.microsoft.com/office/infopath/2007/PartnerControls"/>
    <ds:schemaRef ds:uri="8befd943-4f51-4e42-85af-a07052259448"/>
    <ds:schemaRef ds:uri="d8efec78-3424-4c97-abf4-c2ff1d9e6d03"/>
  </ds:schemaRefs>
</ds:datastoreItem>
</file>

<file path=customXml/itemProps3.xml><?xml version="1.0" encoding="utf-8"?>
<ds:datastoreItem xmlns:ds="http://schemas.openxmlformats.org/officeDocument/2006/customXml" ds:itemID="{8E69DB08-C132-4A49-A0B4-6F66F07BDA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fd943-4f51-4e42-85af-a07052259448"/>
    <ds:schemaRef ds:uri="d8efec78-3424-4c97-abf4-c2ff1d9e6d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Datos</vt:lpstr>
      <vt:lpstr>Diseños y Adopcion Lineamiento</vt:lpstr>
      <vt:lpstr>Prestacion Servicio Sociales</vt:lpstr>
      <vt:lpstr>Mejoramiento Servicios Sociales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Betancour Garcia</dc:creator>
  <cp:keywords/>
  <dc:description/>
  <cp:lastModifiedBy>caguerraj@hotmail.com</cp:lastModifiedBy>
  <cp:revision/>
  <dcterms:created xsi:type="dcterms:W3CDTF">2020-01-16T20:08:19Z</dcterms:created>
  <dcterms:modified xsi:type="dcterms:W3CDTF">2025-06-15T02:24:11Z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0x010100C960FE7278092C44B5607AA964C04AD8</vt:lpwstr>
  </property>
  <property fmtid="{D5CDD505-2E9C-101B-9397-08002B2CF9AE}" pid="3" name="MediaServiceImageTags">
    <vt:lpwstr/>
  </property>
</Properties>
</file>