
<file path=[Content_Types].xml><?xml version="1.0" encoding="utf-8"?>
<Types xmlns="http://schemas.openxmlformats.org/package/2006/content-types">
  <Default Extension="jp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metadata" ContentType="application/binary"/>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827"/>
  <workbookPr/>
  <mc:AlternateContent xmlns:mc="http://schemas.openxmlformats.org/markup-compatibility/2006">
    <mc:Choice Requires="x15">
      <x15ac:absPath xmlns:x15ac="http://schemas.microsoft.com/office/spreadsheetml/2010/11/ac" url="D:\IDIPRON\MAPAS DE RIESGOS\Mapas de Corrupcion\"/>
    </mc:Choice>
  </mc:AlternateContent>
  <xr:revisionPtr revIDLastSave="0" documentId="13_ncr:1_{55A142CC-8BB3-4926-A683-EC75C3A729CB}" xr6:coauthVersionLast="47" xr6:coauthVersionMax="47" xr10:uidLastSave="{00000000-0000-0000-0000-000000000000}"/>
  <bookViews>
    <workbookView xWindow="-120" yWindow="-120" windowWidth="24240" windowHeight="13140" firstSheet="1" activeTab="3" xr2:uid="{00000000-000D-0000-FFFF-FFFF00000000}"/>
  </bookViews>
  <sheets>
    <sheet name="Datos" sheetId="1" state="hidden" r:id="rId1"/>
    <sheet name="Gestion Seguimiento y Mejoramie" sheetId="3" r:id="rId2"/>
    <sheet name="Evaluacion a la Gestion" sheetId="6" r:id="rId3"/>
    <sheet name="Instruccion y Juzgamiento" sheetId="7" r:id="rId4"/>
  </sheets>
  <externalReferences>
    <externalReference r:id="rId5"/>
    <externalReference r:id="rId6"/>
  </externalReferences>
  <calcPr calcId="191028"/>
  <extLst>
    <ext xmlns:x15="http://schemas.microsoft.com/office/spreadsheetml/2010/11/main" uri="{140A7094-0E35-4892-8432-C4D2E57EDEB5}">
      <x15:workbookPr chartTrackingRefBase="1"/>
    </ext>
    <ext uri="GoogleSheetsCustomDataVersion2">
      <go:sheetsCustomData xmlns:go="http://customooxmlschemas.google.com/" r:id="rId10" roundtripDataChecksum="TO5Njb1ymRmfSvPgHac4biArCwbEW0Zh7zPoSh1tALs="/>
    </ext>
  </extLst>
</workbook>
</file>

<file path=xl/calcChain.xml><?xml version="1.0" encoding="utf-8"?>
<calcChain xmlns="http://schemas.openxmlformats.org/spreadsheetml/2006/main">
  <c r="Q59" i="7" l="1"/>
  <c r="Q58" i="7"/>
  <c r="Q57" i="7"/>
  <c r="Q56" i="7"/>
  <c r="Q55" i="7"/>
  <c r="R53" i="7" s="1"/>
  <c r="R56" i="7" s="1"/>
  <c r="Q54" i="7"/>
  <c r="Q53" i="7"/>
  <c r="Q52" i="7"/>
  <c r="Q51" i="7"/>
  <c r="Q50" i="7"/>
  <c r="Q49" i="7"/>
  <c r="Q48" i="7"/>
  <c r="R46" i="7" s="1"/>
  <c r="R49" i="7" s="1"/>
  <c r="Q47" i="7"/>
  <c r="Q46" i="7"/>
  <c r="Q45" i="7"/>
  <c r="Q44" i="7"/>
  <c r="Q43" i="7"/>
  <c r="Q42" i="7"/>
  <c r="Q41" i="7"/>
  <c r="Q40" i="7"/>
  <c r="R39" i="7"/>
  <c r="R42" i="7" s="1"/>
  <c r="Q39" i="7"/>
  <c r="Q38" i="7"/>
  <c r="Q37" i="7"/>
  <c r="Q36" i="7"/>
  <c r="Q35" i="7"/>
  <c r="Q34" i="7"/>
  <c r="Q33" i="7"/>
  <c r="R32" i="7"/>
  <c r="R35" i="7" s="1"/>
  <c r="Q32" i="7"/>
  <c r="Q31" i="7"/>
  <c r="Q30" i="7"/>
  <c r="Q29" i="7"/>
  <c r="Q28" i="7"/>
  <c r="Q27" i="7"/>
  <c r="R25" i="7" s="1"/>
  <c r="R28" i="7" s="1"/>
  <c r="Q26" i="7"/>
  <c r="Q25" i="7"/>
  <c r="Q24" i="7"/>
  <c r="Q23" i="7"/>
  <c r="Q22" i="7"/>
  <c r="Q21" i="7"/>
  <c r="R18" i="7" s="1"/>
  <c r="R21" i="7" s="1"/>
  <c r="Q20" i="7"/>
  <c r="Q19" i="7"/>
  <c r="Q18" i="7"/>
  <c r="H18" i="7"/>
  <c r="G18" i="7"/>
  <c r="U46" i="7" l="1"/>
  <c r="T49" i="7"/>
  <c r="T46" i="7" s="1"/>
  <c r="U25" i="7"/>
  <c r="T28" i="7"/>
  <c r="T25" i="7" s="1"/>
  <c r="T21" i="7"/>
  <c r="T18" i="7" s="1"/>
  <c r="U18" i="7"/>
  <c r="U32" i="7"/>
  <c r="T35" i="7"/>
  <c r="T32" i="7" s="1"/>
  <c r="U39" i="7"/>
  <c r="T42" i="7"/>
  <c r="T39" i="7" s="1"/>
  <c r="U53" i="7"/>
  <c r="T56" i="7"/>
  <c r="T53" i="7" s="1"/>
  <c r="V18" i="7" l="1" a="1"/>
  <c r="V18" i="7" s="1"/>
  <c r="W21" i="7" s="1"/>
  <c r="X18" i="7" s="1"/>
  <c r="Y18" i="7" s="1"/>
  <c r="Z18" i="7" s="1"/>
  <c r="Q80" i="6"/>
  <c r="Q79" i="6"/>
  <c r="Q78" i="6"/>
  <c r="Q77" i="6"/>
  <c r="Q76" i="6"/>
  <c r="Q75" i="6"/>
  <c r="Q74" i="6"/>
  <c r="R74" i="6" s="1"/>
  <c r="R77" i="6" s="1"/>
  <c r="Q73" i="6"/>
  <c r="Q72" i="6"/>
  <c r="Q71" i="6"/>
  <c r="Q70" i="6"/>
  <c r="Q69" i="6"/>
  <c r="Q68" i="6"/>
  <c r="Q67" i="6"/>
  <c r="R67" i="6" s="1"/>
  <c r="R70" i="6" s="1"/>
  <c r="Q66" i="6"/>
  <c r="Q65" i="6"/>
  <c r="Q64" i="6"/>
  <c r="Q63" i="6"/>
  <c r="Q62" i="6"/>
  <c r="Q61" i="6"/>
  <c r="Q60" i="6"/>
  <c r="R60" i="6" s="1"/>
  <c r="R63" i="6" s="1"/>
  <c r="Q59" i="6"/>
  <c r="Q58" i="6"/>
  <c r="Q57" i="6"/>
  <c r="Q56" i="6"/>
  <c r="Q55" i="6"/>
  <c r="Q54" i="6"/>
  <c r="Q53" i="6"/>
  <c r="R53" i="6" s="1"/>
  <c r="R56" i="6" s="1"/>
  <c r="Q52" i="6"/>
  <c r="Q51" i="6"/>
  <c r="Q50" i="6"/>
  <c r="Q49" i="6"/>
  <c r="Q48" i="6"/>
  <c r="Q47" i="6"/>
  <c r="Q46" i="6"/>
  <c r="R46" i="6" s="1"/>
  <c r="R49" i="6" s="1"/>
  <c r="Q45" i="6"/>
  <c r="Q44" i="6"/>
  <c r="Q43" i="6"/>
  <c r="Q42" i="6"/>
  <c r="Q41" i="6"/>
  <c r="Q40" i="6"/>
  <c r="X39" i="6"/>
  <c r="Y39" i="6" s="1"/>
  <c r="Z39" i="6" s="1"/>
  <c r="R39" i="6"/>
  <c r="R42" i="6" s="1"/>
  <c r="Q39" i="6"/>
  <c r="G39" i="6"/>
  <c r="Q38" i="6"/>
  <c r="Q37" i="6"/>
  <c r="Q36" i="6"/>
  <c r="Q35" i="6"/>
  <c r="R32" i="6" s="1"/>
  <c r="R35" i="6" s="1"/>
  <c r="Q34" i="6"/>
  <c r="Q33" i="6"/>
  <c r="Q32" i="6"/>
  <c r="Q31" i="6"/>
  <c r="Q30" i="6"/>
  <c r="Q29" i="6"/>
  <c r="Q28" i="6"/>
  <c r="R25" i="6" s="1"/>
  <c r="R28" i="6" s="1"/>
  <c r="Q27" i="6"/>
  <c r="Q26" i="6"/>
  <c r="Q25" i="6"/>
  <c r="Q24" i="6"/>
  <c r="Q23" i="6"/>
  <c r="Q22" i="6"/>
  <c r="Q21" i="6"/>
  <c r="Q20" i="6"/>
  <c r="Q19" i="6"/>
  <c r="V18" i="6" a="1"/>
  <c r="V18" i="6" s="1"/>
  <c r="W21" i="6" s="1"/>
  <c r="X18" i="6" s="1"/>
  <c r="Y18" i="6" s="1"/>
  <c r="Z18" i="6" s="1"/>
  <c r="Q18" i="6"/>
  <c r="R18" i="6" s="1"/>
  <c r="R21" i="6" s="1"/>
  <c r="H18" i="6"/>
  <c r="G18" i="6"/>
  <c r="T28" i="6" l="1"/>
  <c r="T25" i="6" s="1"/>
  <c r="U25" i="6"/>
  <c r="U53" i="6"/>
  <c r="T56" i="6"/>
  <c r="T53" i="6" s="1"/>
  <c r="U18" i="6"/>
  <c r="T21" i="6"/>
  <c r="T18" i="6" s="1"/>
  <c r="U39" i="6"/>
  <c r="T42" i="6"/>
  <c r="T39" i="6" s="1"/>
  <c r="V39" i="6" s="1" a="1"/>
  <c r="V39" i="6" s="1"/>
  <c r="U46" i="6"/>
  <c r="T49" i="6"/>
  <c r="T46" i="6" s="1"/>
  <c r="U74" i="6"/>
  <c r="T77" i="6"/>
  <c r="T74" i="6" s="1"/>
  <c r="U67" i="6"/>
  <c r="T70" i="6"/>
  <c r="T67" i="6" s="1"/>
  <c r="T35" i="6"/>
  <c r="T32" i="6" s="1"/>
  <c r="U32" i="6"/>
  <c r="U60" i="6"/>
  <c r="T63" i="6"/>
  <c r="T60" i="6" s="1"/>
  <c r="Q39" i="3" l="1"/>
  <c r="Q40" i="3"/>
  <c r="Q41" i="3"/>
  <c r="Q42" i="3"/>
  <c r="Q43" i="3"/>
  <c r="Q44" i="3"/>
  <c r="Q45" i="3"/>
  <c r="Q46" i="3"/>
  <c r="Q47" i="3"/>
  <c r="Q48" i="3"/>
  <c r="Q49" i="3"/>
  <c r="Q50" i="3"/>
  <c r="Q51" i="3"/>
  <c r="Q52" i="3"/>
  <c r="Q53" i="3"/>
  <c r="Q54" i="3"/>
  <c r="Q55" i="3"/>
  <c r="Q56" i="3"/>
  <c r="Q57" i="3"/>
  <c r="Q58" i="3"/>
  <c r="Q59" i="3"/>
  <c r="R46" i="3" l="1"/>
  <c r="R49" i="3" s="1"/>
  <c r="T49" i="3" s="1"/>
  <c r="T46" i="3" s="1"/>
  <c r="R39" i="3"/>
  <c r="R42" i="3" s="1"/>
  <c r="T42" i="3" s="1"/>
  <c r="T39" i="3" s="1"/>
  <c r="R53" i="3"/>
  <c r="R56" i="3" s="1"/>
  <c r="T56" i="3" s="1"/>
  <c r="T53" i="3" s="1"/>
  <c r="U53" i="3" l="1"/>
  <c r="U46" i="3"/>
  <c r="U39" i="3"/>
  <c r="Q21" i="3" l="1"/>
  <c r="Q36" i="3"/>
  <c r="Q29" i="3"/>
  <c r="Q38" i="3"/>
  <c r="Q37" i="3"/>
  <c r="Q35" i="3"/>
  <c r="Q34" i="3"/>
  <c r="Q33" i="3"/>
  <c r="Q32" i="3"/>
  <c r="Q31" i="3"/>
  <c r="Q30" i="3"/>
  <c r="Q28" i="3"/>
  <c r="Q27" i="3"/>
  <c r="Q26" i="3"/>
  <c r="Q25" i="3"/>
  <c r="Q24" i="3"/>
  <c r="Q23" i="3"/>
  <c r="Q22" i="3"/>
  <c r="Q20" i="3"/>
  <c r="Q19" i="3"/>
  <c r="Q18" i="3"/>
  <c r="G18" i="3"/>
  <c r="H18" i="3" s="1"/>
  <c r="R32" i="3" l="1"/>
  <c r="R35" i="3" s="1"/>
  <c r="T35" i="3" s="1"/>
  <c r="T32" i="3" s="1"/>
  <c r="R25" i="3"/>
  <c r="R28" i="3" s="1"/>
  <c r="T28" i="3" s="1"/>
  <c r="T25" i="3" s="1"/>
  <c r="R18" i="3"/>
  <c r="U25" i="3" l="1"/>
  <c r="U32" i="3"/>
  <c r="R21" i="3"/>
  <c r="U18" i="3" l="1"/>
  <c r="T21" i="3"/>
  <c r="T18" i="3" s="1"/>
  <c r="V18" i="3" l="1" a="1"/>
  <c r="V18" i="3" s="1"/>
  <c r="W21" i="3" s="1"/>
  <c r="X18" i="3" s="1"/>
  <c r="Y18" i="3" s="1"/>
  <c r="Z18" i="3" s="1"/>
</calcChain>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<sst xmlns="http://schemas.openxmlformats.org/spreadsheetml/2006/main" count="781" uniqueCount="267">
  <si>
    <t>PROBABILIDAD INHERENTE</t>
  </si>
  <si>
    <t>IMPACTO INHERENTE</t>
  </si>
  <si>
    <t>CONDICIONES RIESGO INHERENTE</t>
  </si>
  <si>
    <t>¿Existe un responsable asignado a la ejecución del control?</t>
  </si>
  <si>
    <t>Asignado</t>
  </si>
  <si>
    <t>No Asignado</t>
  </si>
  <si>
    <t>MUY BAJA</t>
  </si>
  <si>
    <t>MODERADO</t>
  </si>
  <si>
    <t>MUY BAJA - MODERADO</t>
  </si>
  <si>
    <t>¿El responsable tiene la autoridad y adecuada segregación de funciones en la ejecución del control?</t>
  </si>
  <si>
    <t>Adecuado</t>
  </si>
  <si>
    <t>Inadecuado</t>
  </si>
  <si>
    <t>BAJA</t>
  </si>
  <si>
    <t>MAYOR</t>
  </si>
  <si>
    <t>MUY BAJA - MAYOR</t>
  </si>
  <si>
    <t>ALTO</t>
  </si>
  <si>
    <t>¿La oportunidad en que se ejecuta el control ayuda a prevenir la mitigación del riesgo o a detectar la materialización del riesgo de manera oportuna?</t>
  </si>
  <si>
    <t>Oportuna</t>
  </si>
  <si>
    <t>Inoportuna</t>
  </si>
  <si>
    <t>MEDIA</t>
  </si>
  <si>
    <t>CATASTRÓFICO</t>
  </si>
  <si>
    <t>MUY BAJA - CATASTRÓFICO</t>
  </si>
  <si>
    <t>EXTREMO</t>
  </si>
  <si>
    <t>¿Las actividades que se desarrollan en el
control realmente buscan por si sola prevenir o detectar las causas que pueden dar origen al riesgo, Ej.: verificar, validar, cotejar, comparar, revisar, etc.?</t>
  </si>
  <si>
    <t>Prevenir</t>
  </si>
  <si>
    <t>Detectar</t>
  </si>
  <si>
    <t>No es un control</t>
  </si>
  <si>
    <t>ALTA</t>
  </si>
  <si>
    <t>BAJA - MODERADO</t>
  </si>
  <si>
    <t>¿La fuente de información que se utiliza en el desarrollo del control es información confiable que permita mitigar el riesgo?</t>
  </si>
  <si>
    <t>Confiable</t>
  </si>
  <si>
    <t>No Confiable</t>
  </si>
  <si>
    <t>MUY ALTA</t>
  </si>
  <si>
    <t>BAJA - MAYOR</t>
  </si>
  <si>
    <t>¿Las observaciones, desviaciones o diferencias identificadas como resultados de la ejecución del control son investigadas y resueltas de manera oportuna?</t>
  </si>
  <si>
    <t>Se investigan y se resuelven oportunamente</t>
  </si>
  <si>
    <t>No se investigan, ni resuelven oportunamente</t>
  </si>
  <si>
    <t>BAJA - CATASTRÓFICO</t>
  </si>
  <si>
    <t>¿Se deja evidencia o rastro de la ejecución del control que permita a cualquier tercero con la evidencia llegar a la misma conclusión?</t>
  </si>
  <si>
    <t>Completa</t>
  </si>
  <si>
    <t>Incompleta</t>
  </si>
  <si>
    <t>No existe</t>
  </si>
  <si>
    <t>Opciones de Manejo</t>
  </si>
  <si>
    <t>MEDIA - MODERADO</t>
  </si>
  <si>
    <t>MEDIA - MAYOR</t>
  </si>
  <si>
    <t>REDUCIR EL RIESGO</t>
  </si>
  <si>
    <t>MEDIA - CATASTRÓFICO</t>
  </si>
  <si>
    <t>EVITAR EL RIESGO</t>
  </si>
  <si>
    <t>ALTA - MODERADO</t>
  </si>
  <si>
    <t>ALTA - MAYOR</t>
  </si>
  <si>
    <t>RANGO DE LA EJECUCION DE CADA CONTROL</t>
  </si>
  <si>
    <t>ALTA - CATASTRÓFICO</t>
  </si>
  <si>
    <r>
      <rPr>
        <b/>
        <sz val="11"/>
        <color theme="1"/>
        <rFont val="Calibri"/>
        <family val="2"/>
      </rPr>
      <t>FUERTE</t>
    </r>
    <r>
      <rPr>
        <sz val="11"/>
        <color theme="1"/>
        <rFont val="Calibri"/>
        <family val="2"/>
      </rPr>
      <t xml:space="preserve"> (Siempre se Ejecuta)</t>
    </r>
  </si>
  <si>
    <t>MUY ALTA - MODERADO</t>
  </si>
  <si>
    <r>
      <rPr>
        <b/>
        <sz val="11"/>
        <color theme="1"/>
        <rFont val="Calibri"/>
        <family val="2"/>
      </rPr>
      <t>MODERADO</t>
    </r>
    <r>
      <rPr>
        <sz val="11"/>
        <color theme="1"/>
        <rFont val="Calibri"/>
        <family val="2"/>
      </rPr>
      <t xml:space="preserve"> (Algunas Veces)</t>
    </r>
  </si>
  <si>
    <t>¿SE MATERIALIZO EL RIESGO DURANTE EL PERIODO?</t>
  </si>
  <si>
    <t>MUY ALTA - MAYOR</t>
  </si>
  <si>
    <r>
      <rPr>
        <b/>
        <sz val="11"/>
        <color theme="1"/>
        <rFont val="Calibri"/>
        <family val="2"/>
      </rPr>
      <t>DÉBIL</t>
    </r>
    <r>
      <rPr>
        <sz val="11"/>
        <color theme="1"/>
        <rFont val="Calibri"/>
        <family val="2"/>
      </rPr>
      <t xml:space="preserve"> (No se Ejecuta)</t>
    </r>
  </si>
  <si>
    <t>SI</t>
  </si>
  <si>
    <t>MUY ALTA - CATASTRÓFICO</t>
  </si>
  <si>
    <t>NO</t>
  </si>
  <si>
    <t>CONTROLES</t>
  </si>
  <si>
    <t>DIRECTAMENTE</t>
  </si>
  <si>
    <t>NO DISMINUYE</t>
  </si>
  <si>
    <t>DIRECCIONAMIENTO ESTRATÉGICO</t>
  </si>
  <si>
    <t>CÓDIGO</t>
  </si>
  <si>
    <t>E-DES-FT-020</t>
  </si>
  <si>
    <t>VERSIÓN</t>
  </si>
  <si>
    <t>03</t>
  </si>
  <si>
    <t>MAPA DE RIESGOS DE CORRUPCIÓN</t>
  </si>
  <si>
    <t>PÁGINA</t>
  </si>
  <si>
    <t xml:space="preserve">1 de 1 </t>
  </si>
  <si>
    <t>VIGENTE DESDE</t>
  </si>
  <si>
    <t>FECHA DE ACTUALIZACIÓN</t>
  </si>
  <si>
    <t>07 de noviembre de 2024</t>
  </si>
  <si>
    <t>PROCESO</t>
  </si>
  <si>
    <t>SEGUIMIENTO Y MEJORAMIENTO A LA GESTIÓN</t>
  </si>
  <si>
    <t>OBJETIVO DEL PROCESO</t>
  </si>
  <si>
    <t>Asegurar el mejoramiento continuo de los procesos del IDIPRON a través de la planificación e implementación de actividades para el seguimiento, medicion y analisis de la gestión institucional con el fin de proveer la información necesaria para la toma de decisiones y el mejoramiento de las capacidades del instituto</t>
  </si>
  <si>
    <t>ALCANCE DEL PROCESO</t>
  </si>
  <si>
    <t>Inicia con la planificacion de la mejora continua para la Implementacion, Coordinacion, asesoria y acompañamiento a los procesos en la implementación de politicas, programas, estrategias, metodologías y planes relacionados con el Modelo integrado de Planeación y Gestion para finalizar con el análisis de los resultados para la implementacion de acciones de mejoramiento.</t>
  </si>
  <si>
    <t>IDENTIFICACIÓN DEL RIESGO</t>
  </si>
  <si>
    <t>VALORACIÓN DEL RIESGO</t>
  </si>
  <si>
    <t xml:space="preserve">MONITOREO </t>
  </si>
  <si>
    <t>SEGUIMIENTO Y EVALUACIÓN</t>
  </si>
  <si>
    <t>No. de Riesgo</t>
  </si>
  <si>
    <t>CAUSA</t>
  </si>
  <si>
    <t>RIESGO</t>
  </si>
  <si>
    <t>CONSECUENCIA</t>
  </si>
  <si>
    <t>ANÁLISIS DEL RIESGO</t>
  </si>
  <si>
    <t>EVALUACIÓN DEL RIESGO</t>
  </si>
  <si>
    <t>RIESGO RESIDUAL</t>
  </si>
  <si>
    <t>RIESGO INHERENTE</t>
  </si>
  <si>
    <t>RESPONSABLE DEL CONTROL
(Persona asignada para ejecutar el control. Debe tener la autoridad, competencias y conocimientos para ejecutar el control)</t>
  </si>
  <si>
    <t>PERIODICIDAD DEL CONTROL
(La periodicidad debe prevenir o detectar el riesgo de manera oportuna)</t>
  </si>
  <si>
    <t>PROPÓSITO DEL CONTROL
 (Validar, verificar, conciliar, comparar, revisar, cotejar…)
El control ayuda a mitigar las causas de los riesgos o detectar su materialización</t>
  </si>
  <si>
    <t>CÓMO SE REALIZA LA ACTIVIDAD DE CONTROL
(EL control debe indicar el cómo se realiza, de tal forma que se pueda evaluar si la fuente u origen de la información que sirve para ejecutar el control, es confiable para la mitigación del riesgo)</t>
  </si>
  <si>
    <t>CÓMO SE ACTÚA EN CASO DE OBSERVACIONES O DESVIACIONES 
(Qué se hace cuando se detectan observaciones o desviaciones como resultado de la ejecución de un control?)</t>
  </si>
  <si>
    <t>EVIDENCIA DE LA EJECUCIÓN DEL CONTROL
(El control debe dejar evidencia de su ejecución. Esta evidencia ayuda a que se pueda revisar la misma información por parte de un tercero y llegue a la misma conclusión de quien ejecutó el control)</t>
  </si>
  <si>
    <t xml:space="preserve">CARACTERISTICAS DEL CONTROL </t>
  </si>
  <si>
    <t>SÍ/NO</t>
  </si>
  <si>
    <t>Valor</t>
  </si>
  <si>
    <t>PESO DEL DISEÑO DE CADA CONTROL</t>
  </si>
  <si>
    <t>PESO DE LA EJECUCIÓN DE CADA CONTROL</t>
  </si>
  <si>
    <t>SOLIDEZ INDIVIDUAL DE CADA CONTROL</t>
  </si>
  <si>
    <t xml:space="preserve">DEBE ESTABLECER ACCIONES PARA FORTALECER EL CONTROL </t>
  </si>
  <si>
    <t>SOLIDEZ DEL CONJUNTO DE CONTROLES</t>
  </si>
  <si>
    <t>CONTROLES AYUDAN A DISMINUIR PROBABILIDAD</t>
  </si>
  <si>
    <t>PROBABILIDAD RESIDUAL</t>
  </si>
  <si>
    <t>ZONA DE RIESGO RESIDUAL</t>
  </si>
  <si>
    <t>OPCIÓN DE MANEJO</t>
  </si>
  <si>
    <t>ACCIONES DE CONTINGENCIA EN CASO DE MATERIALIZACIÓN DEL RIESGO</t>
  </si>
  <si>
    <t>ACCIONESPARA EL FORTALECIMIENTO DE LOS CONTROLES</t>
  </si>
  <si>
    <t>ZONA DE RIESGO INHERENTE</t>
  </si>
  <si>
    <t>ACCIONES A IMPLEMENTAR PARA EL FORTALECIMIENTO</t>
  </si>
  <si>
    <t>PERIODO DE EJECUCIÓN DE LAS ACCIONES A IMPLEMENTAR</t>
  </si>
  <si>
    <t>FECHA DEL MONITOREO</t>
  </si>
  <si>
    <t>REPORTE DE LA EJECUCIÓN DE LOS CONTROLES</t>
  </si>
  <si>
    <t>REPORTE DE LA EJECUCIÓN DE LAS ACCIONES PARA EL FORTALECIMENTO DEL RIESGO</t>
  </si>
  <si>
    <t>REPORTE DE LAS ACCIONES DESARROLLADAS EN CASO DE QUE SE HAYA MATERIALIZADO EL RIESGO</t>
  </si>
  <si>
    <t>OBSERVACIONES DEL MONITOREO</t>
  </si>
  <si>
    <t xml:space="preserve">OBSERVACIONES OFICINA ASESORA DE PLANEACIÓN </t>
  </si>
  <si>
    <t>OBSERVACIONES OFICINA DE          CONTROL INTERNO</t>
  </si>
  <si>
    <t>Presiones indebidas
Ocultamiento de la información
Ausencia de controles que permitan la validación de la información
Concentración de la información en pocas personas 
Rotación del personal
Información compartida sin restricciones de acceso</t>
  </si>
  <si>
    <t>Posibilidad de manipulación intencional de la información relacionada con las herramientas de gestión de la Entidad por parte de los funcionarios o contratistas de la Oficina Asesora de Planeación para beneficio propio, de un proceso  o de un tercero.</t>
  </si>
  <si>
    <t>Toma de decisiones basada en información errada
Entrega de información al sector y a entes de control de manera errada de la gestión de la entidad
Observaciones y hallazgos de los entes de control
No logro de los objetivos institucionales</t>
  </si>
  <si>
    <t xml:space="preserve">El Jefe de la Oficina Asesora de Planeación
</t>
  </si>
  <si>
    <t>Cada vez que se va a realizar el seguimiento de una herramienta de gestión</t>
  </si>
  <si>
    <t xml:space="preserve">Verificar que los lineamientos establecidos para el seguimiento de las herramientas de gestión, sea enviado a los líderes de proceso para la entrega de la información
</t>
  </si>
  <si>
    <t xml:space="preserve">Se elabora una comunicación por parte del Jefe de la Oficina Asesora de Planeación en la que se establecen los lineamientos que se deben seguir para la entrega de la información, verificando que la misma sea entregada a cada lider de proceso.
</t>
  </si>
  <si>
    <t xml:space="preserve">En el caso de que el Jefe de la OAP, no remita la comunicación en los tiempos, el/la líder de la herramienta podrá enviar el correo con la información a los líderes de procesos, con copia al Jefe de la Oficina Asesora de Planeación 
</t>
  </si>
  <si>
    <t xml:space="preserve">Correos electrónicos
</t>
  </si>
  <si>
    <t>FUERTE (Siempre se Ejecuta)</t>
  </si>
  <si>
    <t xml:space="preserve">Se requiere nuevamente la información al proceso, se aplica la metodología de la herramienta correspondiente y se generan los resultados oficiales, sustituyendo el informe inicial. </t>
  </si>
  <si>
    <t>Capacitar a los gestores MIPG de la oficina en la forma en que se debe hacer el seguimiento de las herramientas de gestión definidas por la Oficina Asesora de Planeación.</t>
  </si>
  <si>
    <t>01/02/2025 al 30/06/2025</t>
  </si>
  <si>
    <t>Control 1: Para el primer cuatrimestre, el jefe de la Oficina Asesora de Planeación, envió previamente correo electrónico con los lineamientos para la entrega de la información y el diligenciamiento de la herramienta dispuesta por la OAP. Los correos del jefe de la OAP se dirigen a los lideres de los procesos y a los delegados SIGID.
Se evidencian los correos enviados en el primer cuatrimestre para las herramientas de gestión: Plan de acción, plan de mejoramiento, indicadores y riesgos</t>
  </si>
  <si>
    <t>Para el periodo no se ha reallizado la acción de fortalecimiento</t>
  </si>
  <si>
    <t xml:space="preserve">Para este periodo no se materializó el riesgo </t>
  </si>
  <si>
    <t>No aplica</t>
  </si>
  <si>
    <r>
      <rPr>
        <sz val="10"/>
        <color rgb="FF000000"/>
        <rFont val="Times New Roman"/>
      </rPr>
      <t xml:space="preserve">
</t>
    </r>
    <r>
      <rPr>
        <u/>
        <sz val="10"/>
        <color rgb="FF000000"/>
        <rFont val="Times New Roman"/>
      </rPr>
      <t xml:space="preserve">14-05-2025
</t>
    </r>
    <r>
      <rPr>
        <sz val="10"/>
        <color rgb="FF000000"/>
        <rFont val="Times New Roman"/>
      </rPr>
      <t xml:space="preserve">  
</t>
    </r>
    <r>
      <rPr>
        <b/>
        <sz val="10"/>
        <color rgb="FF000000"/>
        <rFont val="Times New Roman"/>
      </rPr>
      <t>Control 1</t>
    </r>
    <r>
      <rPr>
        <sz val="10"/>
        <color rgb="FF000000"/>
        <rFont val="Times New Roman"/>
      </rPr>
      <t xml:space="preserve">:     
    Los  soportes presentados por el proceso evidencian el cumplimiento por parte del jefe de la OAP, en el envío de los correos electrónicos  a los  líderes de proceso y delegados SIGID con los lineamientos requeridos para el monitoreo de las herramientas de gestión: Plan de acción, Plan de mejoramiento, Indicadores y  Riesgos en los tiempos establecidos.
</t>
    </r>
    <r>
      <rPr>
        <b/>
        <sz val="10"/>
        <color rgb="FF000000"/>
        <rFont val="Times New Roman"/>
      </rPr>
      <t>Acciones de fortalecimiento:</t>
    </r>
    <r>
      <rPr>
        <sz val="10"/>
        <color rgb="FF000000"/>
        <rFont val="Times New Roman"/>
      </rPr>
      <t xml:space="preserve"> 
Para este segumiento el proceso no presenta acciones de fortalecimiento.
</t>
    </r>
    <r>
      <rPr>
        <u/>
        <sz val="10"/>
        <color rgb="FF000000"/>
        <rFont val="Times New Roman"/>
      </rPr>
      <t>Para este periodo NO se materializo el riesgo.</t>
    </r>
  </si>
  <si>
    <t>No. De columnas en la matriz de riesgo que se desplaza en el eje de la probabilidad.</t>
  </si>
  <si>
    <t>PRODUCTO O REGISTRO QUE QUEDA DE LA EJECUCIÓN DE LAS ACCIONES PARA FORTALECER EL RIESGO</t>
  </si>
  <si>
    <t>Listados de asistencia
Presentación power point</t>
  </si>
  <si>
    <t xml:space="preserve">
El equipo de funcionarios o contratistas de la Oficina Asesora de Planeación encargados de liderar el seguimiento a las herramientas de gestión</t>
  </si>
  <si>
    <t xml:space="preserve">Verificar que la entrega de la información  solicitada, sea remitida o validada por el lider del proceso. </t>
  </si>
  <si>
    <t xml:space="preserve">Se debe revisar que a través de correo electrónico el lider de proceso o el enlace autorizado, confirme el cargue de la información del seguimiento de la herramienta en el aplicativo definido por la OAP
</t>
  </si>
  <si>
    <t>En caso de que la información allegada no sea enviada por el líder del proceso o enlace autorizado, se envía correo electrónico solicitando que se corrija esta situación</t>
  </si>
  <si>
    <t>Control 2.
EL control se ha desarrollado en el periodo, verificando que los correos a las respuestas de las herramientas sean enviadas por los líderes de procesos o los enlaces autorizados
Se cargan los correos mencionados</t>
  </si>
  <si>
    <t>No se materializó el riesgo</t>
  </si>
  <si>
    <r>
      <rPr>
        <sz val="10"/>
        <color rgb="FF000000"/>
        <rFont val="Times New Roman"/>
      </rPr>
      <t xml:space="preserve">
</t>
    </r>
    <r>
      <rPr>
        <b/>
        <sz val="10"/>
        <color rgb="FF000000"/>
        <rFont val="Times New Roman"/>
      </rPr>
      <t xml:space="preserve">
</t>
    </r>
    <r>
      <rPr>
        <u/>
        <sz val="10"/>
        <color rgb="FF000000"/>
        <rFont val="Times New Roman"/>
      </rPr>
      <t xml:space="preserve">14-05-2025
</t>
    </r>
    <r>
      <rPr>
        <b/>
        <sz val="10"/>
        <color rgb="FF000000"/>
        <rFont val="Times New Roman"/>
      </rPr>
      <t xml:space="preserve">
Control 2: 
</t>
    </r>
    <r>
      <rPr>
        <sz val="10"/>
        <color rgb="FF000000"/>
        <rFont val="Times New Roman"/>
      </rPr>
      <t xml:space="preserve">Se da cumplimiento por parte de los líderes  o enlaces de los procesos de informar  el inicio al seguimiento respectivo de las herramientas de gestión por parte del equipo de trabajo de la OAP.
</t>
    </r>
    <r>
      <rPr>
        <u/>
        <sz val="10"/>
        <color rgb="FF000000"/>
        <rFont val="Times New Roman"/>
      </rPr>
      <t>Para este periodo NO se materializo el riesgo.</t>
    </r>
  </si>
  <si>
    <t>ADECUADO</t>
  </si>
  <si>
    <t>COMPLETA</t>
  </si>
  <si>
    <t>El equipo de funcionarios o contratistas de la Oficina Asesora de Planeación encargados de liderar el seguimiento a la gestión institucional</t>
  </si>
  <si>
    <t xml:space="preserve">Verificar que la información allegada cumpla con los lineamientos establecidos por la oficina </t>
  </si>
  <si>
    <t>Se revisa que  la información y aplicación del seguimiento de las herramientas se ajuste a la metodología establecida.</t>
  </si>
  <si>
    <t>En caso de detectar fallas en la implementación de las herramientas o datos que presenten un cumplimiento inferior al esperado, se emiten alertas al proceso para que realice las gestiones necesarias que permitan alcanzar las metas esperadas.</t>
  </si>
  <si>
    <t>Herramienta definida
Correos electrónicos</t>
  </si>
  <si>
    <t>Control 3:
Durante el periodo, se ejecuta el control con la verificación de la información enviada por los procesos y las retroalimentaciones dadas para los ajustes pertinentes 
Se evidencian los correos enviados por los  funcionarios o contratistas de la Oficina Asesora de Planeación encargados de liderar el seguimiento a la gestión institucional</t>
  </si>
  <si>
    <r>
      <rPr>
        <sz val="10"/>
        <color rgb="FF000000"/>
        <rFont val="Times New Roman"/>
      </rPr>
      <t xml:space="preserve">
14-05-2025
</t>
    </r>
    <r>
      <rPr>
        <b/>
        <sz val="10"/>
        <color rgb="FF000000"/>
        <rFont val="Times New Roman"/>
      </rPr>
      <t xml:space="preserve">Control 3: 
</t>
    </r>
    <r>
      <rPr>
        <sz val="10"/>
        <color rgb="FF000000"/>
        <rFont val="Times New Roman"/>
      </rPr>
      <t xml:space="preserve">
De acuerdo a las evidencias aportadas por parte del proceso, se confirma que efectivamente el equipo de trabajo de la OAP encargado de realizar los seguimientos de la información de las herramientas de gestión de los procesos, lo  formaliza mediante  correos electrónicos en cuanto a la aprobación de los  seguimientos  y/o retroalimentación de ajustes a los mismos.
</t>
    </r>
    <r>
      <rPr>
        <u/>
        <sz val="10"/>
        <color rgb="FF000000"/>
        <rFont val="Times New Roman"/>
      </rPr>
      <t>Para este periodo NO se materializo el riesgo.</t>
    </r>
  </si>
  <si>
    <t>Revisar los lineamientos establecidos para realizar la formulación de la planeación frente a la aplicación de los mismos con la formulación de la nueva plataforma estratégica y sise considera  necesario ajustar los documentos del proceso</t>
  </si>
  <si>
    <t>01/05/2024 al 30/07/2024</t>
  </si>
  <si>
    <t>Actas de reunión / Documentos ajustados</t>
  </si>
  <si>
    <t>Vr. 02; 13/03/2024</t>
  </si>
  <si>
    <t>Control 1. Se evidenció la ejecución de la actividad de control, con los correos y comunicaciones del Jefe de la Oficina Asesora de Planeación en la que se establecen los lineamientos que se deben seguir para la entrega de la información, verificando que la misma sea entregada a cada lider de proceso.
Acciones de fortalecimiento:
Para este segumiento el proceso no presenta acciones de fortalecimiento.
No se materializó el riesgo</t>
  </si>
  <si>
    <t>Control 2. Se evidenció la ejecución de la actividad de control, a través de correos electrónicos por los lideres de proceso o el enlaces autorizados, confirmado el cargue de la información del seguimiento de la herramienta en el aplicativo definido por la OAP
Acciones de fortalecimiento:
Para este segumiento el proceso no presenta acciones de fortalecimiento.
No se materializó el riesgo</t>
  </si>
  <si>
    <t>Control 3. Se evidenció la ejecución de la actividad de control, con la revisión de  la información suminstrada por los procesos y aplicación del seguimiento de las herramientas se ajuste a la metodología establecida.
Acciones de fortalecimiento:
Para este segumiento el proceso no presenta acciones de fortalecimiento.
No se materializó el riesgo</t>
  </si>
  <si>
    <t>EVALUACIÓN A LA GESTIÓN</t>
  </si>
  <si>
    <t>Evaluar el nivel de desarrollo y grado de efectividad del Sistema de Control Interno, mediante la revisión, evaluación y seguimiento a la gestión de los procesos con un enfoque basado en riesgos, para generar alertas y recomendaciones que contribuyan al mejoramiento continuo, en el marco de los roles establecidos para las oficinas de control interno.</t>
  </si>
  <si>
    <t>Inicia con planeación y planificación del Plan Anual de Auditorías, seguido de la ejecución de actividades y autoevaluación al proceso para finalizar con la presentación de los resultados de la evaluación del Sistema de Control Interno al Comité Institucional de Coordinación de Control Interno, el seguimiento a los planes de mejoramiento y a los compromisos establecidos.</t>
  </si>
  <si>
    <t>Primacía de Intereses particulares sobre intereses generales en los procesos de Auditorías Internas.
Inobservancia de los Principios Éticos en el desarrollo de las Auditorías Internas:  Integridad, objetividad, confidencialidad, competencia profesional y conflicto de intereses por parte del equipo Auditor.</t>
  </si>
  <si>
    <t>Posibilidad de manipulación de los resultados de las auditorias y/o seguimientos por parte del equipo auditor a favor del proceso evaluado o de terceros</t>
  </si>
  <si>
    <t xml:space="preserve">Informes de Auditoría sesgados lo que expondría a la entidad a la materialización de riesgos, pudiendo impactar el cumplimiento de objetivos y generar observaciones y hallazgos de entes de vigilancia y control </t>
  </si>
  <si>
    <t xml:space="preserve">El/ la Jefe de la Oficina de Control Interno </t>
  </si>
  <si>
    <t>Anualmente</t>
  </si>
  <si>
    <t xml:space="preserve"> 
Verificar la rotación del equipo auditor en las distintas actividades programadas</t>
  </si>
  <si>
    <t xml:space="preserve">Las asignaciones de las actividades programadas en el plan de auditoría se realizan de acuerdo a criterio de la Jefatura de la Oficina, y teniendo en cuenta los recursos disponibles </t>
  </si>
  <si>
    <t>En los casos en los que se identifique que no es posible la rotación del equipo auditor, se realizará el ejercicio con el apoyo de otro miembro del equipo auditor</t>
  </si>
  <si>
    <t>Plan Anual de Auditorías Internas
S-EVG-FT-002</t>
  </si>
  <si>
    <t>1. Revisar los papeles de trabajo y emitir un nuevo informe de auditoría
2. Poner en conocimiento de los entes de control correspondientes la situación presentada</t>
  </si>
  <si>
    <t>Cada vez que ingrese un nuevo miembro al equipo se debe socializar: Manual Estatuto de Auditoría S-EVG-MA-003 y los procedimientos de la Oficina</t>
  </si>
  <si>
    <t>01/01/2025 - 31/12/2025</t>
  </si>
  <si>
    <t xml:space="preserve">Para la vigencia 2025, se realizó la programación de actividades del Plan Anual de Auditorias, rotando los auditores en la medida que los recursos asignados lo permiten, se adjunta el formato correspondiente. (Reporte PAA),
</t>
  </si>
  <si>
    <t>Durante los meses de enero a abril de 2025, no se presentó el ingreso de nuevos miembros al equipo, por lo cual durante las reuniones de equipo no se requirió la socialización del Manual Estatuto de Auditoria.</t>
  </si>
  <si>
    <t>No se registraron materializaciones durante este periodo.</t>
  </si>
  <si>
    <t xml:space="preserve">Control 1:
Se observa la evidencia de la rotación del equipo en las diferentes actividades programadas. 
No hubo necesidad de realizar la actividad de fortalecimiento 
No se materializa el riesgo 
</t>
  </si>
  <si>
    <t>Control 1:
Se evidenció la ejecución de la actividad de control
Acción Para el Fortalecimiento
Se reportó que, durante este periodo, no se dio aplicación a la acción para el fortalecimiento.
No se reporta materialización del riesgo</t>
  </si>
  <si>
    <t>Listados de asistencia, presentaciones realizadas</t>
  </si>
  <si>
    <t>El/ la Jefe de la Oficina de Control Interno</t>
  </si>
  <si>
    <t>Cada vez que se presenta un informe de auditoría o seguimiento</t>
  </si>
  <si>
    <t xml:space="preserve">Revisar y aprobar los informes emitidos de conformidad con las evidencias y/o papeles de trabajo. </t>
  </si>
  <si>
    <t>Se recibe informe proyectado y papeles de trabajo (cuando aplica) a través de correo electrónico y se verifica que lo que se incluya en el informe concuerde con lo observado en el transcurso de la auditoría y/o seguimiento de acuerdo con las evidencias y/o papeles de trabajo</t>
  </si>
  <si>
    <t>En caso de detectar que el informe no refleja las situaciones encontradas y evidenciadas en los papeles de trabajo, se devuelve al equipo auditor para que sea corregido.</t>
  </si>
  <si>
    <t>Correo electrónico
Informe de auditoría S-EVG-FT-006 
Seguimiento a la gestión e informes de ley S-EVG-FT-009
Memorandos de notificación</t>
  </si>
  <si>
    <t xml:space="preserve"> Los informes de Auditoría, evaluación a la Gestión o de ley emitidos fueron revisados por parte de la jefatura, se adjunta evidencias de dicha revisión y aprobación.</t>
  </si>
  <si>
    <t xml:space="preserve">Control 2:
Se evidencia la revisión y aprobación de los informes emitidos, por parte de la jefe de la oficina.
No hubo necesidad de realizar la actividad de fortalecimiento 
No se materializa el riesgo. </t>
  </si>
  <si>
    <t>Control 2:
Se evidenció la ejecución de la actividad de control</t>
  </si>
  <si>
    <t xml:space="preserve">El/la auditor/a líder designado para cada auditoria y/o seguimiento </t>
  </si>
  <si>
    <t>Mensualmente</t>
  </si>
  <si>
    <t>Controlar que se cumpla con las actividades programadas</t>
  </si>
  <si>
    <t>Presentando los avances en reunión de equipo primario de la oficina</t>
  </si>
  <si>
    <t>En caso de que se detecten retrasos o incumplimientos, se establecen actividades de contingencia que permitan cumplir lo programado.</t>
  </si>
  <si>
    <t>Acta de reunión A-GDO-FT-004
Registro de asistencia A-GCH-FT-010
Presentación</t>
  </si>
  <si>
    <t>En las reuniones mensuales del equipo se realizó seguimiento a todas las actividades del PAA y se informaron los avances por parte de cada uno los lideres de las actividades, se aportan las presentaciones y listados de asistencia de las reuniones; en los meses de enero a abril de 2025, no se presentaron atrasos en la ejecución del plan.</t>
  </si>
  <si>
    <t xml:space="preserve">Control 3:
Se evidencian las reuniones mensuales del equipo con el fin de realizar seguimiento a las actividades programadas.
No hubo necesidad de realizar la actividad de fortalecimiento 
No se materializa el riesgo. </t>
  </si>
  <si>
    <t>Control 3:
Se evidenció la ejecución de la actividad de control</t>
  </si>
  <si>
    <t>Debilidades en los controles del uso de la información a la que se accede en los procesos de seguimiento y/o auditoría</t>
  </si>
  <si>
    <t>Posibilidad de uso indebido de  información confidencial o privilegiada por parte del equipo Auditor, en favor propio o de terceros</t>
  </si>
  <si>
    <t xml:space="preserve">Deterioro de la imagen y credibilidad de la Oficina de Control Interno
Filtración de la información confidencial o privilegiada de los procesos auditados
Pérdida de información 
Uso indebido de información lo que expondría a la entidad a la materialización de riesgos, pudiendo impactar el cumplimiento de objetivos y generar observaciones y hallazgos de entes de vigilancia y control </t>
  </si>
  <si>
    <t>Cada vez que se solicita información al proceso auditado</t>
  </si>
  <si>
    <t xml:space="preserve">Revisar y aprobar las solicitudes de información </t>
  </si>
  <si>
    <t xml:space="preserve">Se recibe por correo electrónico la proyección de solicitudes de información y se verifica que la información solicitada corresponda al alcance definido para el proceso auditor. </t>
  </si>
  <si>
    <t>En caso de que se detecte información que no corresponda al alcance definido, se ajusta la solicitud o se excluye de la misma y se envía la solicitud aprobada a radicar</t>
  </si>
  <si>
    <t>Correo electrónico
Memorando de solicitud de información</t>
  </si>
  <si>
    <t>1. Poner en conocimiento de los entes de control correspondientes la situación presentada</t>
  </si>
  <si>
    <t>1.Socializar al equipo de la Oficina de Control Interno, el Manual Estatuto de Auditoría S-EVG-MA-003 y los procedimientos de la Oficina</t>
  </si>
  <si>
    <t xml:space="preserve">La Jefe de la Oficina de Control Interno, revisó y aprobó las solicitudes de información, se adjunta evidencia de revisión y envió.
</t>
  </si>
  <si>
    <t xml:space="preserve">Control 1:
Se evidencia la revisión y aprobación de los informes, por parte de la jefe de la oficina
No hubo necesidad de realizar la actividad de fortalecimiento 
No se materializa el riesgo 
</t>
  </si>
  <si>
    <t xml:space="preserve">El / la Jefe de la Oficina de Control Interno </t>
  </si>
  <si>
    <t>Cada vez que ingrese un miembro al equipo auditor</t>
  </si>
  <si>
    <t xml:space="preserve">Validar el acceso a la carpeta digital en el momento del ingreso de cada equipo auditor </t>
  </si>
  <si>
    <t>Mediante el formato de gestión de Usuarios E-GTIC-FT-018 se autoriza el acceso a la carpeta digital a los miembros del equipo</t>
  </si>
  <si>
    <t>Se reitera la solicitud a la oficina de TICS, indicando el número de caso registrado en ARANDA</t>
  </si>
  <si>
    <t>Formato de gestión de Usuarios E-GTIC-FT-018 
Correo electrónico de reiteración</t>
  </si>
  <si>
    <t xml:space="preserve">Se realizaron dos solicitudes en el mes de febrero de 2025, se aporta el formato GESTIÓN DE USUARIOS, código E-GTIC-FT-014
</t>
  </si>
  <si>
    <t xml:space="preserve">Control 2:
Se evidencia el seguimiento del control, mediante la gestión de los usuarios
No hubo necesidad de realizar la actividad de fortalecimiento 
No se materializa el riesgo 
</t>
  </si>
  <si>
    <t xml:space="preserve">Cada miembro del grupo auditor </t>
  </si>
  <si>
    <t>En el momento de terminación del contrato.</t>
  </si>
  <si>
    <t xml:space="preserve">Verificar que todos los documentos generados durante el proceso auditor o de seguimiento sean entregados y archivados </t>
  </si>
  <si>
    <t>Se realiza el diligenciamiento y entrega al Jefe de la OCI, el formato INVENTARIO ÚNICO DOCUMENTAL, código A-GDO-FT-018 verificando que todos los documentos generados durante el proceso auditor o de seguimiento  sean entregados y archivados</t>
  </si>
  <si>
    <t>En el caso de que no se entregue o no esté completamente diligenciado el formato INVENTARIO ÚNICO DOCUMENTAL, A-GDO-FT-018, no se tramitará la Certificación final de cumplimiento de contrato A-GCO-FT-005</t>
  </si>
  <si>
    <t>Formato INVENTARIO ÚNICO DOCUMENTAL  A-GDO-FT-018</t>
  </si>
  <si>
    <t xml:space="preserve">Cada auditor realiza el diligenciamiento del formato INVENTARIO ÚNICO DOCUMENTAL, código A-GDO-FT-018 verificando que todos los documentos generados durante el proceso auditor o de seguimiento sean entregados y archivados en el momento del retiro del mismo.
Para periodo, esta actividad aplico solo para 3 contratistas que lideraron y entregarón informes de procesos auditores o de informes de seguimiento.
</t>
  </si>
  <si>
    <t xml:space="preserve">Control 3:
Se evidencian los formatos de gestión docuemntal , con el fin de verificar la entrega y archivo de las auditorías realizadas. 
No hubo necesidad de realizar la actividad de fortalecimiento 
No se materializa el riesgo 
</t>
  </si>
  <si>
    <t>El/la auxiliar administrativo/a</t>
  </si>
  <si>
    <t>Al ingreso de un miembro del equipo auditor</t>
  </si>
  <si>
    <t>Verificar la firma y entrega del Acuerdo de Confidencialidad</t>
  </si>
  <si>
    <t>Se realiza la verificación del diligenciamiento, firma y entrega en el formato de Acuerdo de Confidencialidad y de no divulgación de la información E-GTIC-FT-015</t>
  </si>
  <si>
    <t>En caso de detectar que algun miembro del equipo no ha aportado el formato, se solicita su entrega</t>
  </si>
  <si>
    <t xml:space="preserve"> Acuerdo de Confidencialidad y de no diuvulgación de la información E-GTIC-FT-015</t>
  </si>
  <si>
    <t>La secretaria asignada a la Oficina de Control, verifico la firma y entrega del Acuerdo de Confidencialidad. de los 7 auditores que firmaron contrato en el mes de febrero, se aporta copia de los 7 Formatos.</t>
  </si>
  <si>
    <t xml:space="preserve">Control 4:
Se evidencian los formatos firmados con el acuerdo de confidencialidad sobre la información desarrollada.
No hubo necesidad de realizar la actividad de fortalecimiento 
No se materializa el riesgo 
</t>
  </si>
  <si>
    <t>Control 4:
Se evidenció la ejecución de la actividad de control</t>
  </si>
  <si>
    <t>INSTRUCCIÓN Y JUZGAMIENTO DISCIPLINARIOS</t>
  </si>
  <si>
    <t>Ejercer el control disciplinario sobre la conducta de los servidores públicos del IDIPRON, en el cumplimiento de sus deberes funcionales, a través de medidas de corrección o de prevención, con el fin de garantizar los principios de eficiencia moralidad economía y transparencia **</t>
  </si>
  <si>
    <t>La actuación Disciplinaria se origina con la recepción de información proveniente de un servidor público, por queja formulada por cualquier persona, por anónimos o por otro medio que amerite credibilidad y finaliza con cualquiera de las siguientes decisiones: un auto  inhibitorio, un auto de archivo definitivo, un auto de remisión por competencia y el correspondiente fallo sancionatorio o absolutorio en primera instancia. Esta Actuación está destinada a los servidores públicos del IDIPRON aunque se encuentren retirados del servicio. **</t>
  </si>
  <si>
    <t>Divulgación de la información por parte de las personas que hacen parte de la Oficina de Control Disciplinario Interno.</t>
  </si>
  <si>
    <t xml:space="preserve">Posibilidad de manipulación o alteración de la información asociada al desarrollo de procesos disciplinarios por parte de los servidores o contratistas de la Oficina de Control Disciplinario Interno para beneficio propio  o de un tercero . </t>
  </si>
  <si>
    <t>* Demanda. 
* Violación al debido proceso. 
* Investigación disciplinaria al Grupo de Control Interno Disciplinario</t>
  </si>
  <si>
    <t xml:space="preserve">
El Jefe de la Oficina de Control Disciplinario Interno</t>
  </si>
  <si>
    <t xml:space="preserve">
Cada vez que ingresa un servidor o cada vez que un contratista suscribe contrato </t>
  </si>
  <si>
    <t xml:space="preserve">
Verificar el diligenciamiento del  Acuerdo de confidencialidad</t>
  </si>
  <si>
    <t>En el momento en que las personas van a suscribir los contratos, se verifica que el formato de Acuerdo de confidencialidad esté completamente diligenciado y firmado por las personas que ingresan a la dependencia</t>
  </si>
  <si>
    <t>En caso de detectarse que un servidor o contratista no ha diligenciado dicho Acuerdo de manera oportuna, se procede a solicitarle de forma escrita su diligenciamiento y firma.</t>
  </si>
  <si>
    <t>Acuerdo de confidencialidad y no divulgación de la información E-GTIC-FT-015
Comunicación oficial ( correo electrónico o memorando, solicitando se diligencie el formato de Acuerdo de Confidencialidad, cuando no se encuentre documentado) , esto solo en caso de que algún funcionario o contratista no haya firmado el acuerdo de confidencialidad</t>
  </si>
  <si>
    <t>Se inicia proceso disciplinario.                            Se inicia proceso por incumplimiento del contrato.                                    Se compulsan copias a la Fiscalía General de la Nación</t>
  </si>
  <si>
    <t>"Para el primer cuatrimestre del 2025, hicieron parte de la Oficina de Control Disciplinario Interno del IDIPRON los sigueintes contratistas: DAYANA JULIET ÁNGEL MARTÍNEZ, WENDY MOSQUERA PARRA, BILLY TORRES, CAMILO RIVERA FRANCO Y FABIO PEREZ LEON Los cuales firmaron cada uno el respectivo acuerdo de confidencialidad E-GTIC-FT-015, que se adjuntan como evidencia."</t>
  </si>
  <si>
    <t>Como el riesgo no se materializó, no se desarrollaron nuevas acciones</t>
  </si>
  <si>
    <r>
      <rPr>
        <b/>
        <u/>
        <sz val="10"/>
        <color rgb="FF000000"/>
        <rFont val="Times New Roman"/>
      </rPr>
      <t xml:space="preserve">Control 1:
</t>
    </r>
    <r>
      <rPr>
        <sz val="10"/>
        <color rgb="FF000000"/>
        <rFont val="Times New Roman"/>
      </rPr>
      <t>Se verifica el cumplimiento de la aplicación del control, teniendo en cuenta los 5 contratistas que ingresaron a la dependencia para el primer cuatrimestre, firmaron el "Acuerdo de confidencialidad y no divulgación de la información"
No aplica actividad de fortalecimiento
No se materializó el riesgo</t>
    </r>
  </si>
  <si>
    <r>
      <rPr>
        <b/>
        <sz val="10"/>
        <color rgb="FF000000"/>
        <rFont val="Times New Roman"/>
      </rPr>
      <t xml:space="preserve">Control 1. </t>
    </r>
    <r>
      <rPr>
        <sz val="10"/>
        <color rgb="FF000000"/>
        <rFont val="Times New Roman"/>
      </rPr>
      <t>Se evidenció la ejecución de la actividad de control</t>
    </r>
  </si>
  <si>
    <t xml:space="preserve">Verificar que los integrantes de la Oficina de Control Disciplinario Interno tengan el conocimiento del Articulo 115 de la Ley 1952 de 2019, el cual indica la reserva de las actuaciones disciplinarias </t>
  </si>
  <si>
    <t>A través de reunión periódica se recuerda a cada integrante del equipo la importancia de guardar la reserva legal en todas las actuaciones disciplinarias</t>
  </si>
  <si>
    <t>Se retroalimenta en las reuniones periodicas para informarle sobre lo socializado  en referencia con la reserva legal</t>
  </si>
  <si>
    <t xml:space="preserve">Lista de asistencia </t>
  </si>
  <si>
    <t>"La Oficina de Control Disciplinario Interno realizó mesas de trabajo en donde la jefe de la oficina resaltó el deber de mantener la reserva de las actuaciones disciplinarias que se adelantan en la dependencia. Se adjunta como evidencia las listas de asistencia a las mencionadas mesas de trabajo, que se efectuaron en las siguientes fechas: 30/01/2025, 31/03/2025 y  30/04/2025 y mesa de trabajo de 26/02/2025.                                                 Se resalta que para el mes de febrero no se anexa lista de asistencia sino acta de la mesa de trabajo que fue realizada en plataforma teams acta que fue editada (protegiendo la informaciòn de las quejas o informes nuevos allegados), dando cumplimiento a la reserva de la actuaciòn disciplinaria"</t>
  </si>
  <si>
    <t xml:space="preserve">"Control 2:
Se verifica la adecuada aplicación del control 2, con lista de asistencia correspondiente a los meses de enero y marzo.
Para el mes de febrero y abril se realizaron reuniones virtuales, a través de teams. y se anexan actas de reunión.
Se debe revisar las evidencias documentadas en la ejecución del control, para dejar la opción cuando las reuniones se realizan virtualmente
No aplica actividad de fortalecimiento
No se materializó el riesgo"
</t>
  </si>
  <si>
    <r>
      <rPr>
        <b/>
        <sz val="10"/>
        <color rgb="FF000000"/>
        <rFont val="Times New Roman"/>
      </rPr>
      <t>Control 2</t>
    </r>
    <r>
      <rPr>
        <sz val="10"/>
        <color rgb="FF000000"/>
        <rFont val="Times New Roman"/>
      </rPr>
      <t xml:space="preserve">. La evidencia aportada no permite verificar ejecución de la actividad de control, debido a que en unos meses se aportan actas en las que esta el tema de la reserva; sin embargo, en los otros meses se aportan listados de asistencia, sin que estos permitan verficar el control.
</t>
    </r>
    <r>
      <rPr>
        <b/>
        <sz val="10"/>
        <color rgb="FF000000"/>
        <rFont val="Times New Roman"/>
      </rPr>
      <t xml:space="preserve">Recomendación: </t>
    </r>
    <r>
      <rPr>
        <sz val="10"/>
        <color rgb="FF000000"/>
        <rFont val="Times New Roman"/>
      </rPr>
      <t>Se sugiere definir y aportar como evidencia acta de reunión en la que se desarrolle el tema de la reserva legal.</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</si>
</sst>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d/mm/yyyy;@"/>
  </numFmts>
  <fonts count="40">
    <font>
      <sz val="11"/>
      <color theme="1"/>
      <name val="Calibri"/>
      <scheme val="minor"/>
    </font>
    <font>
      <sz val="11"/>
      <color theme="1"/>
      <name val="Calibri"/>
      <family val="2"/>
    </font>
    <font>
      <sz val="12"/>
      <color theme="1"/>
      <name val="Times New Roman"/>
      <family val="1"/>
    </font>
    <font>
      <sz val="11"/>
      <name val="Calibri"/>
      <family val="2"/>
    </font>
    <font>
      <b/>
      <sz val="11"/>
      <color theme="1"/>
      <name val="Calibri"/>
      <family val="2"/>
    </font>
    <font>
      <b/>
      <sz val="10"/>
      <color theme="1"/>
      <name val="Times New Roman"/>
      <family val="1"/>
    </font>
    <font>
      <b/>
      <sz val="14"/>
      <color theme="1"/>
      <name val="Times New Roman"/>
      <family val="1"/>
    </font>
    <font>
      <b/>
      <sz val="12"/>
      <color theme="1"/>
      <name val="Times New Roman"/>
      <family val="1"/>
    </font>
    <font>
      <sz val="10"/>
      <color theme="1"/>
      <name val="Times New Roman"/>
      <family val="1"/>
    </font>
    <font>
      <b/>
      <sz val="20"/>
      <color theme="1"/>
      <name val="Times New Roman"/>
      <family val="1"/>
    </font>
    <font>
      <b/>
      <sz val="16"/>
      <color theme="1"/>
      <name val="Times New Roman"/>
      <family val="1"/>
    </font>
    <font>
      <b/>
      <sz val="11"/>
      <color theme="1"/>
      <name val="Times New Roman"/>
      <family val="1"/>
    </font>
    <font>
      <sz val="10"/>
      <color rgb="FF000000"/>
      <name val="Times New Roman"/>
      <family val="1"/>
    </font>
    <font>
      <sz val="14"/>
      <color theme="1"/>
      <name val="Times New Roman"/>
      <family val="1"/>
    </font>
    <font>
      <sz val="14"/>
      <color rgb="FFFF0000"/>
      <name val="Times New Roman"/>
      <family val="1"/>
    </font>
    <font>
      <sz val="11"/>
      <color rgb="FFFF0000"/>
      <name val="Calibri"/>
      <family val="2"/>
    </font>
    <font>
      <b/>
      <sz val="11"/>
      <name val="Times New Roman"/>
      <family val="1"/>
    </font>
    <font>
      <b/>
      <sz val="10"/>
      <name val="Times New Roman"/>
      <family val="1"/>
    </font>
    <font>
      <sz val="14"/>
      <name val="Times New Roman"/>
      <family val="1"/>
    </font>
    <font>
      <b/>
      <sz val="12"/>
      <color theme="1"/>
      <name val="Times New Roman"/>
    </font>
    <font>
      <sz val="11"/>
      <color rgb="FF242424"/>
      <name val="&quot;Aptos Narrow&quot;"/>
    </font>
    <font>
      <sz val="10"/>
      <color rgb="FF000000"/>
      <name val="Times New Roman"/>
    </font>
    <font>
      <u/>
      <sz val="10"/>
      <color rgb="FF000000"/>
      <name val="Times New Roman"/>
    </font>
    <font>
      <b/>
      <sz val="10"/>
      <color rgb="FF000000"/>
      <name val="Times New Roman"/>
    </font>
    <font>
      <sz val="11"/>
      <color theme="1"/>
      <name val="Calibri"/>
      <scheme val="minor"/>
    </font>
    <font>
      <b/>
      <sz val="10"/>
      <color theme="1"/>
      <name val="Times New Roman"/>
    </font>
    <font>
      <sz val="11"/>
      <name val="Calibri"/>
    </font>
    <font>
      <b/>
      <sz val="14"/>
      <color theme="1"/>
      <name val="Times New Roman"/>
    </font>
    <font>
      <sz val="10"/>
      <color theme="1"/>
      <name val="Times New Roman"/>
    </font>
    <font>
      <sz val="12"/>
      <color theme="1"/>
      <name val="Times New Roman"/>
    </font>
    <font>
      <b/>
      <sz val="20"/>
      <color theme="1"/>
      <name val="Times New Roman"/>
    </font>
    <font>
      <sz val="14"/>
      <color theme="1"/>
      <name val="Times New Roman"/>
    </font>
    <font>
      <b/>
      <sz val="16"/>
      <color theme="1"/>
      <name val="Times New Roman"/>
    </font>
    <font>
      <b/>
      <sz val="11"/>
      <color theme="1"/>
      <name val="Times New Roman"/>
    </font>
    <font>
      <sz val="14"/>
      <color rgb="FF000000"/>
      <name val="Times New Roman"/>
      <family val="1"/>
    </font>
    <font>
      <sz val="14"/>
      <color rgb="FF000000"/>
      <name val="Times New Roman"/>
      <family val="1"/>
      <charset val="1"/>
    </font>
    <font>
      <sz val="12"/>
      <color rgb="FF000000"/>
      <name val="Times New Roman"/>
    </font>
    <font>
      <b/>
      <u/>
      <sz val="10"/>
      <color rgb="FF000000"/>
      <name val="Times New Roman"/>
    </font>
    <font>
      <sz val="14"/>
      <name val="Calibri"/>
    </font>
    <font>
      <sz val="14"/>
      <color rgb="FFFF0000"/>
      <name val="Times New Roman"/>
    </font>
  </fonts>
  <fills count="11">
    <fill>
      <patternFill patternType="none"/>
    </fill>
    <fill>
      <patternFill patternType="gray125"/>
    </fill>
    <fill>
      <patternFill patternType="solid">
        <fgColor theme="0"/>
        <bgColor theme="0"/>
      </patternFill>
    </fill>
    <fill>
      <patternFill patternType="solid">
        <fgColor rgb="FFF7CAAC"/>
        <bgColor rgb="FFF7CAAC"/>
      </patternFill>
    </fill>
    <fill>
      <patternFill patternType="solid">
        <fgColor rgb="FFECECEC"/>
        <bgColor rgb="FFECECEC"/>
      </patternFill>
    </fill>
    <fill>
      <patternFill patternType="solid">
        <fgColor rgb="FFDEEAF6"/>
        <bgColor rgb="FFDEEAF6"/>
      </patternFill>
    </fill>
    <fill>
      <patternFill patternType="solid">
        <fgColor rgb="FFD8D8D8"/>
        <bgColor rgb="FFD8D8D8"/>
      </patternFill>
    </fill>
    <fill>
      <patternFill patternType="solid">
        <fgColor theme="2"/>
        <bgColor indexed="64"/>
      </patternFill>
    </fill>
    <fill>
      <patternFill patternType="solid">
        <fgColor theme="5" tint="0.59999389629810485"/>
        <bgColor rgb="FFBFBFBF"/>
      </patternFill>
    </fill>
    <fill>
      <patternFill patternType="solid">
        <fgColor theme="5" tint="0.59999389629810485"/>
        <bgColor indexed="64"/>
      </patternFill>
    </fill>
    <fill>
      <patternFill patternType="solid">
        <fgColor rgb="FFFFFFFF"/>
        <bgColor rgb="FFFFFFFF"/>
      </patternFill>
    </fill>
  </fills>
  <borders count="69">
    <border>
      <left/>
      <right/>
      <top/>
      <bottom/>
      <diagonal/>
    </border>
    <border>
      <left/>
      <right/>
      <top/>
      <bottom style="hair">
        <color rgb="FF000000"/>
      </bottom>
      <diagonal/>
    </border>
    <border>
      <left/>
      <right/>
      <top style="hair">
        <color rgb="FF000000"/>
      </top>
      <bottom style="hair">
        <color rgb="FF000000"/>
      </bottom>
      <diagonal/>
    </border>
    <border>
      <left/>
      <right/>
      <top style="hair">
        <color rgb="FF000000"/>
      </top>
      <bottom/>
      <diagonal/>
    </border>
    <border>
      <left style="medium">
        <color rgb="FF000000"/>
      </left>
      <right/>
      <top style="medium">
        <color rgb="FF000000"/>
      </top>
      <bottom/>
      <diagonal/>
    </border>
    <border>
      <left/>
      <right style="medium">
        <color rgb="FF000000"/>
      </right>
      <top style="medium">
        <color rgb="FF000000"/>
      </top>
      <bottom/>
      <diagonal/>
    </border>
    <border>
      <left/>
      <right style="medium">
        <color rgb="FF000000"/>
      </right>
      <top style="medium">
        <color rgb="FF000000"/>
      </top>
      <bottom style="thin">
        <color rgb="FF000000"/>
      </bottom>
      <diagonal/>
    </border>
    <border>
      <left/>
      <right style="medium">
        <color rgb="FF000000"/>
      </right>
      <top style="thin">
        <color rgb="FF000000"/>
      </top>
      <bottom style="thin">
        <color rgb="FF000000"/>
      </bottom>
      <diagonal/>
    </border>
    <border>
      <left/>
      <right/>
      <top style="medium">
        <color rgb="FF000000"/>
      </top>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style="medium">
        <color rgb="FF000000"/>
      </left>
      <right/>
      <top/>
      <bottom/>
      <diagonal/>
    </border>
    <border>
      <left/>
      <right style="medium">
        <color rgb="FF000000"/>
      </right>
      <top/>
      <bottom/>
      <diagonal/>
    </border>
    <border>
      <left style="medium">
        <color rgb="FF000000"/>
      </left>
      <right/>
      <top/>
      <bottom style="medium">
        <color rgb="FF000000"/>
      </bottom>
      <diagonal/>
    </border>
    <border>
      <left/>
      <right style="medium">
        <color rgb="FF000000"/>
      </right>
      <top/>
      <bottom style="medium">
        <color rgb="FF000000"/>
      </bottom>
      <diagonal/>
    </border>
    <border>
      <left style="thin">
        <color rgb="FF000000"/>
      </left>
      <right/>
      <top/>
      <bottom/>
      <diagonal/>
    </border>
    <border>
      <left/>
      <right/>
      <top/>
      <bottom/>
      <diagonal/>
    </border>
    <border>
      <left/>
      <right/>
      <top style="thin">
        <color rgb="FF000000"/>
      </top>
      <bottom/>
      <diagonal/>
    </border>
    <border>
      <left style="medium">
        <color rgb="FF000000"/>
      </left>
      <right/>
      <top style="medium">
        <color rgb="FF000000"/>
      </top>
      <bottom style="medium">
        <color rgb="FF000000"/>
      </bottom>
      <diagonal/>
    </border>
    <border>
      <left style="medium">
        <color rgb="FF000000"/>
      </left>
      <right style="medium">
        <color rgb="FF000000"/>
      </right>
      <top style="medium">
        <color rgb="FF000000"/>
      </top>
      <bottom style="medium">
        <color rgb="FF000000"/>
      </bottom>
      <diagonal/>
    </border>
    <border>
      <left/>
      <right/>
      <top style="medium">
        <color rgb="FF000000"/>
      </top>
      <bottom style="medium">
        <color rgb="FF000000"/>
      </bottom>
      <diagonal/>
    </border>
    <border>
      <left/>
      <right style="medium">
        <color rgb="FF000000"/>
      </right>
      <top style="medium">
        <color rgb="FF000000"/>
      </top>
      <bottom style="medium">
        <color rgb="FF000000"/>
      </bottom>
      <diagonal/>
    </border>
    <border>
      <left/>
      <right/>
      <top/>
      <bottom style="medium">
        <color rgb="FF000000"/>
      </bottom>
      <diagonal/>
    </border>
    <border>
      <left style="medium">
        <color rgb="FF000000"/>
      </left>
      <right/>
      <top style="medium">
        <color rgb="FF000000"/>
      </top>
      <bottom style="thin">
        <color rgb="FF000000"/>
      </bottom>
      <diagonal/>
    </border>
    <border>
      <left/>
      <right/>
      <top style="medium">
        <color rgb="FF000000"/>
      </top>
      <bottom style="thin">
        <color rgb="FF000000"/>
      </bottom>
      <diagonal/>
    </border>
    <border>
      <left style="medium">
        <color rgb="FF000000"/>
      </left>
      <right style="thin">
        <color rgb="FF000000"/>
      </right>
      <top style="thin">
        <color rgb="FF000000"/>
      </top>
      <bottom/>
      <diagonal/>
    </border>
    <border>
      <left style="thin">
        <color rgb="FF000000"/>
      </left>
      <right style="medium">
        <color rgb="FF000000"/>
      </right>
      <top style="thin">
        <color rgb="FF000000"/>
      </top>
      <bottom/>
      <diagonal/>
    </border>
    <border>
      <left style="medium">
        <color rgb="FF000000"/>
      </left>
      <right/>
      <top style="thin">
        <color rgb="FF00000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medium">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diagonal/>
    </border>
    <border>
      <left style="thin">
        <color rgb="FF000000"/>
      </left>
      <right style="medium">
        <color rgb="FF000000"/>
      </right>
      <top/>
      <bottom/>
      <diagonal/>
    </border>
    <border>
      <left style="medium">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medium">
        <color rgb="FF000000"/>
      </right>
      <top style="thin">
        <color rgb="FF000000"/>
      </top>
      <bottom style="thin">
        <color rgb="FF000000"/>
      </bottom>
      <diagonal/>
    </border>
    <border>
      <left style="hair">
        <color rgb="FF000000"/>
      </left>
      <right style="hair">
        <color rgb="FF000000"/>
      </right>
      <top/>
      <bottom style="hair">
        <color rgb="FF000000"/>
      </bottom>
      <diagonal/>
    </border>
    <border>
      <left style="hair">
        <color rgb="FF000000"/>
      </left>
      <right style="thin">
        <color rgb="FF000000"/>
      </right>
      <top style="thin">
        <color rgb="FF000000"/>
      </top>
      <bottom/>
      <diagonal/>
    </border>
    <border>
      <left style="hair">
        <color rgb="FF000000"/>
      </left>
      <right style="hair">
        <color rgb="FF000000"/>
      </right>
      <top style="hair">
        <color rgb="FF000000"/>
      </top>
      <bottom style="hair">
        <color rgb="FF000000"/>
      </bottom>
      <diagonal/>
    </border>
    <border>
      <left style="hair">
        <color rgb="FF000000"/>
      </left>
      <right style="thin">
        <color rgb="FF000000"/>
      </right>
      <top/>
      <bottom/>
      <diagonal/>
    </border>
    <border>
      <left style="hair">
        <color rgb="FF000000"/>
      </left>
      <right style="thin">
        <color rgb="FF000000"/>
      </right>
      <top style="hair">
        <color rgb="FF000000"/>
      </top>
      <bottom/>
      <diagonal/>
    </border>
    <border>
      <left style="thin">
        <color rgb="FF000000"/>
      </left>
      <right style="medium">
        <color rgb="FF000000"/>
      </right>
      <top/>
      <bottom style="thin">
        <color rgb="FF000000"/>
      </bottom>
      <diagonal/>
    </border>
    <border>
      <left/>
      <right/>
      <top style="hair">
        <color rgb="FF000000"/>
      </top>
      <bottom style="medium">
        <color rgb="FF000000"/>
      </bottom>
      <diagonal/>
    </border>
    <border>
      <left style="hair">
        <color rgb="FF000000"/>
      </left>
      <right style="hair">
        <color rgb="FF000000"/>
      </right>
      <top style="hair">
        <color rgb="FF000000"/>
      </top>
      <bottom style="medium">
        <color rgb="FF000000"/>
      </bottom>
      <diagonal/>
    </border>
    <border>
      <left style="hair">
        <color rgb="FF000000"/>
      </left>
      <right style="thin">
        <color rgb="FF000000"/>
      </right>
      <top/>
      <bottom style="medium">
        <color rgb="FF000000"/>
      </bottom>
      <diagonal/>
    </border>
    <border>
      <left style="thin">
        <color rgb="FF000000"/>
      </left>
      <right style="medium">
        <color rgb="FF000000"/>
      </right>
      <top/>
      <bottom style="medium">
        <color rgb="FF000000"/>
      </bottom>
      <diagonal/>
    </border>
    <border>
      <left style="medium">
        <color rgb="FF000000"/>
      </left>
      <right style="thin">
        <color rgb="FF000000"/>
      </right>
      <top/>
      <bottom style="medium">
        <color rgb="FF000000"/>
      </bottom>
      <diagonal/>
    </border>
    <border>
      <left style="hair">
        <color rgb="FF000000"/>
      </left>
      <right style="thin">
        <color rgb="FF000000"/>
      </right>
      <top style="medium">
        <color rgb="FF000000"/>
      </top>
      <bottom/>
      <diagonal/>
    </border>
    <border>
      <left style="thin">
        <color rgb="FF000000"/>
      </left>
      <right style="medium">
        <color rgb="FF000000"/>
      </right>
      <top style="medium">
        <color rgb="FF000000"/>
      </top>
      <bottom/>
      <diagonal/>
    </border>
    <border>
      <left style="medium">
        <color rgb="FF000000"/>
      </left>
      <right style="thin">
        <color rgb="FF000000"/>
      </right>
      <top style="medium">
        <color rgb="FF000000"/>
      </top>
      <bottom/>
      <diagonal/>
    </border>
    <border>
      <left style="hair">
        <color rgb="FF000000"/>
      </left>
      <right style="thin">
        <color rgb="FF000000"/>
      </right>
      <top/>
      <bottom style="hair">
        <color rgb="FF000000"/>
      </bottom>
      <diagonal/>
    </border>
    <border>
      <left style="thin">
        <color rgb="FF000000"/>
      </left>
      <right style="thin">
        <color rgb="FF000000"/>
      </right>
      <top style="medium">
        <color rgb="FF000000"/>
      </top>
      <bottom/>
      <diagonal/>
    </border>
    <border>
      <left style="thin">
        <color rgb="FF000000"/>
      </left>
      <right style="thin">
        <color rgb="FF000000"/>
      </right>
      <top style="thin">
        <color rgb="FF000000"/>
      </top>
      <bottom/>
      <diagonal/>
    </border>
    <border>
      <left style="thin">
        <color rgb="FF000000"/>
      </left>
      <right style="thin">
        <color rgb="FF000000"/>
      </right>
      <top/>
      <bottom style="medium">
        <color rgb="FF000000"/>
      </bottom>
      <diagonal/>
    </border>
    <border>
      <left style="thin">
        <color indexed="64"/>
      </left>
      <right style="thin">
        <color indexed="64"/>
      </right>
      <top style="thin">
        <color indexed="64"/>
      </top>
      <bottom/>
      <diagonal/>
    </border>
    <border>
      <left style="medium">
        <color rgb="FF000000"/>
      </left>
      <right/>
      <top style="thin">
        <color rgb="FF000000"/>
      </top>
      <bottom/>
      <diagonal/>
    </border>
    <border>
      <left style="medium">
        <color rgb="FF000000"/>
      </left>
      <right style="thin">
        <color rgb="FF000000"/>
      </right>
      <top/>
      <bottom style="thin">
        <color indexed="64"/>
      </bottom>
      <diagonal/>
    </border>
    <border>
      <left style="thin">
        <color rgb="FF000000"/>
      </left>
      <right style="thin">
        <color rgb="FF000000"/>
      </right>
      <top/>
      <bottom style="thin">
        <color indexed="64"/>
      </bottom>
      <diagonal/>
    </border>
    <border>
      <left style="thin">
        <color rgb="FF000000"/>
      </left>
      <right style="medium">
        <color rgb="FF000000"/>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diagonal/>
    </border>
    <border>
      <left style="thin">
        <color indexed="64"/>
      </left>
      <right style="thin">
        <color indexed="64"/>
      </right>
      <top/>
      <bottom/>
      <diagonal/>
    </border>
    <border>
      <left style="medium">
        <color indexed="64"/>
      </left>
      <right style="thin">
        <color indexed="64"/>
      </right>
      <top/>
      <bottom style="medium">
        <color rgb="FF000000"/>
      </bottom>
      <diagonal/>
    </border>
    <border>
      <left style="thin">
        <color indexed="64"/>
      </left>
      <right style="thin">
        <color indexed="64"/>
      </right>
      <top/>
      <bottom style="medium">
        <color rgb="FF000000"/>
      </bottom>
      <diagonal/>
    </border>
    <border>
      <left/>
      <right style="thin">
        <color rgb="FF000000"/>
      </right>
      <top style="thin">
        <color rgb="FF000000"/>
      </top>
      <bottom/>
      <diagonal/>
    </border>
    <border>
      <left/>
      <right style="thin">
        <color rgb="FF000000"/>
      </right>
      <top/>
      <bottom/>
      <diagonal/>
    </border>
    <border>
      <left/>
      <right style="thin">
        <color rgb="FF000000"/>
      </right>
      <top/>
      <bottom style="medium">
        <color rgb="FF000000"/>
      </bottom>
      <diagonal/>
    </border>
  </borders>
  <cellStyleXfs count="2">
    <xf numFmtId="0" fontId="0" fillId="0" borderId="0"/>
    <xf numFmtId="0" fontId="24" fillId="0" borderId="16"/>
  </cellStyleXfs>
  <cellXfs count="416">
    <xf numFmtId="0" fontId="0" fillId="0" borderId="0" xfId="0"/>
    <xf numFmtId="0" fontId="1" fillId="0" borderId="0" xfId="0" applyFont="1"/>
    <xf numFmtId="0" fontId="2" fillId="0" borderId="1" xfId="0" applyFont="1" applyBorder="1" applyAlignment="1">
      <alignment horizontal="left" vertical="top" wrapText="1"/>
    </xf>
    <xf numFmtId="0" fontId="2" fillId="0" borderId="2" xfId="0" applyFont="1" applyBorder="1" applyAlignment="1">
      <alignment horizontal="left" vertical="top" wrapText="1"/>
    </xf>
    <xf numFmtId="0" fontId="2" fillId="0" borderId="0" xfId="0" applyFont="1" applyAlignment="1">
      <alignment vertical="top" wrapText="1"/>
    </xf>
    <xf numFmtId="0" fontId="1" fillId="0" borderId="0" xfId="0" applyFont="1" applyAlignment="1">
      <alignment wrapText="1"/>
    </xf>
    <xf numFmtId="0" fontId="2" fillId="0" borderId="3" xfId="0" applyFont="1" applyBorder="1" applyAlignment="1">
      <alignment horizontal="left" vertical="top" wrapText="1"/>
    </xf>
    <xf numFmtId="0" fontId="7" fillId="2" borderId="10" xfId="0" applyFont="1" applyFill="1" applyBorder="1" applyAlignment="1">
      <alignment horizontal="center" vertical="center"/>
    </xf>
    <xf numFmtId="0" fontId="8" fillId="0" borderId="0" xfId="0" applyFont="1"/>
    <xf numFmtId="0" fontId="5" fillId="2" borderId="15" xfId="0" applyFont="1" applyFill="1" applyBorder="1" applyAlignment="1">
      <alignment horizontal="left" vertical="center"/>
    </xf>
    <xf numFmtId="0" fontId="5" fillId="2" borderId="16" xfId="0" applyFont="1" applyFill="1" applyBorder="1" applyAlignment="1">
      <alignment horizontal="center" vertical="center"/>
    </xf>
    <xf numFmtId="14" fontId="5" fillId="2" borderId="16" xfId="0" applyNumberFormat="1" applyFont="1" applyFill="1" applyBorder="1" applyAlignment="1">
      <alignment horizontal="center" vertical="center"/>
    </xf>
    <xf numFmtId="0" fontId="5" fillId="2" borderId="17" xfId="0" applyFont="1" applyFill="1" applyBorder="1" applyAlignment="1">
      <alignment horizontal="center" vertical="center"/>
    </xf>
    <xf numFmtId="0" fontId="5" fillId="2" borderId="16" xfId="0" applyFont="1" applyFill="1" applyBorder="1" applyAlignment="1">
      <alignment vertical="center"/>
    </xf>
    <xf numFmtId="0" fontId="5" fillId="2" borderId="16" xfId="0" applyFont="1" applyFill="1" applyBorder="1" applyAlignment="1">
      <alignment horizontal="left" vertical="center"/>
    </xf>
    <xf numFmtId="0" fontId="8" fillId="0" borderId="0" xfId="0" applyFont="1" applyAlignment="1">
      <alignment horizontal="left" vertical="center"/>
    </xf>
    <xf numFmtId="0" fontId="5" fillId="0" borderId="0" xfId="0" applyFont="1" applyAlignment="1">
      <alignment horizontal="center" vertical="center"/>
    </xf>
    <xf numFmtId="0" fontId="2" fillId="2" borderId="16" xfId="0" applyFont="1" applyFill="1" applyBorder="1" applyAlignment="1">
      <alignment horizontal="left" vertical="center" wrapText="1"/>
    </xf>
    <xf numFmtId="0" fontId="5" fillId="2" borderId="15" xfId="0" applyFont="1" applyFill="1" applyBorder="1" applyAlignment="1">
      <alignment horizontal="center" vertical="center"/>
    </xf>
    <xf numFmtId="0" fontId="5" fillId="2" borderId="22" xfId="0" applyFont="1" applyFill="1" applyBorder="1" applyAlignment="1">
      <alignment horizontal="center" vertical="center"/>
    </xf>
    <xf numFmtId="0" fontId="5" fillId="0" borderId="0" xfId="0" applyFont="1" applyAlignment="1">
      <alignment horizontal="center"/>
    </xf>
    <xf numFmtId="0" fontId="5" fillId="0" borderId="0" xfId="0" applyFont="1"/>
    <xf numFmtId="0" fontId="5" fillId="0" borderId="0" xfId="0" applyFont="1" applyAlignment="1">
      <alignment horizontal="center" vertical="center" wrapText="1"/>
    </xf>
    <xf numFmtId="0" fontId="2" fillId="0" borderId="1" xfId="0" applyFont="1" applyBorder="1" applyAlignment="1">
      <alignment horizontal="left" vertical="center" wrapText="1"/>
    </xf>
    <xf numFmtId="0" fontId="5" fillId="0" borderId="38" xfId="0" applyFont="1" applyBorder="1" applyAlignment="1">
      <alignment horizontal="center" vertical="center" wrapText="1"/>
    </xf>
    <xf numFmtId="1" fontId="2" fillId="0" borderId="38" xfId="0" applyNumberFormat="1" applyFont="1" applyBorder="1" applyAlignment="1">
      <alignment horizontal="center" vertical="center"/>
    </xf>
    <xf numFmtId="0" fontId="8" fillId="0" borderId="0" xfId="0" applyFont="1" applyAlignment="1">
      <alignment horizontal="center"/>
    </xf>
    <xf numFmtId="0" fontId="2" fillId="0" borderId="2" xfId="0" applyFont="1" applyBorder="1" applyAlignment="1">
      <alignment horizontal="left" vertical="center" wrapText="1"/>
    </xf>
    <xf numFmtId="0" fontId="5" fillId="0" borderId="40" xfId="0" applyFont="1" applyBorder="1" applyAlignment="1">
      <alignment horizontal="center" vertical="center" wrapText="1"/>
    </xf>
    <xf numFmtId="1" fontId="2" fillId="0" borderId="40" xfId="0" applyNumberFormat="1" applyFont="1" applyBorder="1" applyAlignment="1">
      <alignment horizontal="center" vertical="center"/>
    </xf>
    <xf numFmtId="0" fontId="2" fillId="0" borderId="0" xfId="0" applyFont="1" applyAlignment="1">
      <alignment horizontal="left" vertical="center" wrapText="1"/>
    </xf>
    <xf numFmtId="0" fontId="2" fillId="5" borderId="10" xfId="0" applyFont="1" applyFill="1" applyBorder="1" applyAlignment="1">
      <alignment horizontal="center" vertical="center" wrapText="1"/>
    </xf>
    <xf numFmtId="0" fontId="5" fillId="0" borderId="0" xfId="0" applyFont="1" applyAlignment="1">
      <alignment horizontal="left" vertical="center" wrapText="1"/>
    </xf>
    <xf numFmtId="0" fontId="2" fillId="0" borderId="44" xfId="0" applyFont="1" applyBorder="1" applyAlignment="1">
      <alignment horizontal="left" vertical="center" wrapText="1"/>
    </xf>
    <xf numFmtId="0" fontId="5" fillId="0" borderId="45" xfId="0" applyFont="1" applyBorder="1" applyAlignment="1">
      <alignment horizontal="center" vertical="center" wrapText="1"/>
    </xf>
    <xf numFmtId="1" fontId="2" fillId="0" borderId="45" xfId="0" applyNumberFormat="1" applyFont="1" applyBorder="1" applyAlignment="1">
      <alignment horizontal="center" vertical="center"/>
    </xf>
    <xf numFmtId="0" fontId="12" fillId="0" borderId="51" xfId="0" applyFont="1" applyBorder="1" applyAlignment="1">
      <alignment horizontal="center" vertical="center" wrapText="1"/>
    </xf>
    <xf numFmtId="0" fontId="13" fillId="0" borderId="36" xfId="0" applyFont="1" applyBorder="1" applyAlignment="1">
      <alignment horizontal="center" vertical="center" wrapText="1"/>
    </xf>
    <xf numFmtId="0" fontId="12" fillId="0" borderId="48" xfId="0" applyFont="1" applyBorder="1" applyAlignment="1">
      <alignment horizontal="center" vertical="center" wrapText="1"/>
    </xf>
    <xf numFmtId="0" fontId="5" fillId="8" borderId="35" xfId="0" applyFont="1" applyFill="1" applyBorder="1" applyAlignment="1">
      <alignment horizontal="center" vertical="center" wrapText="1"/>
    </xf>
    <xf numFmtId="0" fontId="5" fillId="8" borderId="29" xfId="0" applyFont="1" applyFill="1" applyBorder="1" applyAlignment="1">
      <alignment horizontal="center"/>
    </xf>
    <xf numFmtId="0" fontId="5" fillId="8" borderId="10" xfId="0" applyFont="1" applyFill="1" applyBorder="1" applyAlignment="1">
      <alignment horizontal="center" vertical="center" wrapText="1"/>
    </xf>
    <xf numFmtId="0" fontId="5" fillId="8" borderId="37" xfId="0" applyFont="1" applyFill="1" applyBorder="1" applyAlignment="1">
      <alignment horizontal="center" vertical="center" wrapText="1"/>
    </xf>
    <xf numFmtId="49" fontId="19" fillId="2" borderId="10" xfId="0" applyNumberFormat="1" applyFont="1" applyFill="1" applyBorder="1" applyAlignment="1">
      <alignment horizontal="center" vertical="center"/>
    </xf>
    <xf numFmtId="0" fontId="19" fillId="2" borderId="10" xfId="0" applyFont="1" applyFill="1" applyBorder="1" applyAlignment="1">
      <alignment horizontal="center" vertical="center"/>
    </xf>
    <xf numFmtId="164" fontId="19" fillId="2" borderId="10" xfId="0" applyNumberFormat="1" applyFont="1" applyFill="1" applyBorder="1" applyAlignment="1">
      <alignment horizontal="center" vertical="center"/>
    </xf>
    <xf numFmtId="0" fontId="20" fillId="2" borderId="0" xfId="0" applyFont="1" applyFill="1" applyAlignment="1">
      <alignment horizontal="right"/>
    </xf>
    <xf numFmtId="0" fontId="13" fillId="0" borderId="54" xfId="0" applyFont="1" applyBorder="1" applyAlignment="1">
      <alignment horizontal="center" vertical="center" wrapText="1"/>
    </xf>
    <xf numFmtId="0" fontId="13" fillId="0" borderId="33" xfId="0" applyFont="1" applyBorder="1" applyAlignment="1">
      <alignment horizontal="center" vertical="center" wrapText="1"/>
    </xf>
    <xf numFmtId="0" fontId="12" fillId="0" borderId="35" xfId="0" applyFont="1" applyBorder="1" applyAlignment="1">
      <alignment horizontal="center" vertical="center" wrapText="1"/>
    </xf>
    <xf numFmtId="14" fontId="2" fillId="2" borderId="19" xfId="0" applyNumberFormat="1" applyFont="1" applyFill="1" applyBorder="1" applyAlignment="1">
      <alignment vertical="center"/>
    </xf>
    <xf numFmtId="0" fontId="5" fillId="2" borderId="31" xfId="0" applyFont="1" applyFill="1" applyBorder="1" applyAlignment="1">
      <alignment horizontal="center" vertical="center"/>
    </xf>
    <xf numFmtId="14" fontId="5" fillId="2" borderId="31" xfId="0" applyNumberFormat="1" applyFont="1" applyFill="1" applyBorder="1" applyAlignment="1">
      <alignment horizontal="center" vertical="center"/>
    </xf>
    <xf numFmtId="0" fontId="5" fillId="8" borderId="33" xfId="0" applyFont="1" applyFill="1" applyBorder="1" applyAlignment="1">
      <alignment horizontal="center" vertical="center" wrapText="1"/>
    </xf>
    <xf numFmtId="0" fontId="5" fillId="8" borderId="33" xfId="0" applyFont="1" applyFill="1" applyBorder="1" applyAlignment="1">
      <alignment horizontal="center" vertical="center"/>
    </xf>
    <xf numFmtId="0" fontId="7" fillId="8" borderId="36" xfId="0" applyFont="1" applyFill="1" applyBorder="1" applyAlignment="1">
      <alignment horizontal="center" vertical="center" wrapText="1"/>
    </xf>
    <xf numFmtId="0" fontId="5" fillId="8" borderId="36" xfId="0" applyFont="1" applyFill="1" applyBorder="1" applyAlignment="1">
      <alignment horizontal="center" vertical="center" wrapText="1"/>
    </xf>
    <xf numFmtId="0" fontId="5" fillId="8" borderId="43" xfId="0" applyFont="1" applyFill="1" applyBorder="1" applyAlignment="1">
      <alignment horizontal="center" vertical="center" wrapText="1"/>
    </xf>
    <xf numFmtId="0" fontId="5" fillId="8" borderId="54" xfId="0" applyFont="1" applyFill="1" applyBorder="1" applyAlignment="1">
      <alignment horizontal="center" vertical="center" wrapText="1"/>
    </xf>
    <xf numFmtId="0" fontId="3" fillId="9" borderId="36" xfId="0" applyFont="1" applyFill="1" applyBorder="1"/>
    <xf numFmtId="0" fontId="5" fillId="8" borderId="33" xfId="0" applyFont="1" applyFill="1" applyBorder="1" applyAlignment="1">
      <alignment horizontal="center" vertical="center" wrapText="1"/>
    </xf>
    <xf numFmtId="0" fontId="17" fillId="8" borderId="54" xfId="0" applyFont="1" applyFill="1" applyBorder="1" applyAlignment="1">
      <alignment horizontal="center" vertical="center" wrapText="1"/>
    </xf>
    <xf numFmtId="0" fontId="5" fillId="8" borderId="54" xfId="0" applyFont="1" applyFill="1" applyBorder="1" applyAlignment="1">
      <alignment horizontal="center" vertical="center"/>
    </xf>
    <xf numFmtId="0" fontId="5" fillId="8" borderId="23" xfId="0" applyFont="1" applyFill="1" applyBorder="1" applyAlignment="1">
      <alignment horizontal="center"/>
    </xf>
    <xf numFmtId="0" fontId="3" fillId="9" borderId="24" xfId="0" applyFont="1" applyFill="1" applyBorder="1"/>
    <xf numFmtId="0" fontId="3" fillId="9" borderId="6" xfId="0" applyFont="1" applyFill="1" applyBorder="1"/>
    <xf numFmtId="0" fontId="5" fillId="8" borderId="4" xfId="0" applyFont="1" applyFill="1" applyBorder="1" applyAlignment="1">
      <alignment horizontal="center" vertical="center"/>
    </xf>
    <xf numFmtId="0" fontId="3" fillId="9" borderId="8" xfId="0" applyFont="1" applyFill="1" applyBorder="1"/>
    <xf numFmtId="0" fontId="3" fillId="9" borderId="5" xfId="0" applyFont="1" applyFill="1" applyBorder="1"/>
    <xf numFmtId="0" fontId="3" fillId="9" borderId="11" xfId="0" applyFont="1" applyFill="1" applyBorder="1"/>
    <xf numFmtId="0" fontId="0" fillId="9" borderId="0" xfId="0" applyFill="1"/>
    <xf numFmtId="0" fontId="3" fillId="9" borderId="12" xfId="0" applyFont="1" applyFill="1" applyBorder="1"/>
    <xf numFmtId="0" fontId="3" fillId="9" borderId="13" xfId="0" applyFont="1" applyFill="1" applyBorder="1"/>
    <xf numFmtId="0" fontId="3" fillId="9" borderId="22" xfId="0" applyFont="1" applyFill="1" applyBorder="1"/>
    <xf numFmtId="0" fontId="3" fillId="9" borderId="14" xfId="0" applyFont="1" applyFill="1" applyBorder="1"/>
    <xf numFmtId="0" fontId="5" fillId="8" borderId="26" xfId="0" applyFont="1" applyFill="1" applyBorder="1" applyAlignment="1">
      <alignment horizontal="center" vertical="center" wrapText="1"/>
    </xf>
    <xf numFmtId="0" fontId="3" fillId="9" borderId="34" xfId="0" applyFont="1" applyFill="1" applyBorder="1"/>
    <xf numFmtId="0" fontId="5" fillId="9" borderId="27" xfId="0" applyFont="1" applyFill="1" applyBorder="1" applyAlignment="1">
      <alignment horizontal="center"/>
    </xf>
    <xf numFmtId="0" fontId="3" fillId="9" borderId="29" xfId="0" applyFont="1" applyFill="1" applyBorder="1"/>
    <xf numFmtId="0" fontId="3" fillId="9" borderId="9" xfId="0" applyFont="1" applyFill="1" applyBorder="1"/>
    <xf numFmtId="0" fontId="5" fillId="8" borderId="30" xfId="0" applyFont="1" applyFill="1" applyBorder="1" applyAlignment="1">
      <alignment horizontal="center"/>
    </xf>
    <xf numFmtId="0" fontId="3" fillId="9" borderId="31" xfId="0" applyFont="1" applyFill="1" applyBorder="1"/>
    <xf numFmtId="0" fontId="3" fillId="9" borderId="32" xfId="0" applyFont="1" applyFill="1" applyBorder="1"/>
    <xf numFmtId="0" fontId="5" fillId="8" borderId="25" xfId="0" applyFont="1" applyFill="1" applyBorder="1" applyAlignment="1">
      <alignment horizontal="center" vertical="center" wrapText="1"/>
    </xf>
    <xf numFmtId="0" fontId="3" fillId="9" borderId="35" xfId="0" applyFont="1" applyFill="1" applyBorder="1"/>
    <xf numFmtId="0" fontId="3" fillId="9" borderId="33" xfId="0" applyFont="1" applyFill="1" applyBorder="1"/>
    <xf numFmtId="0" fontId="5" fillId="8" borderId="28" xfId="0" applyFont="1" applyFill="1" applyBorder="1" applyAlignment="1">
      <alignment horizontal="center" vertical="center" wrapText="1"/>
    </xf>
    <xf numFmtId="0" fontId="3" fillId="9" borderId="7" xfId="0" applyFont="1" applyFill="1" applyBorder="1"/>
    <xf numFmtId="14" fontId="8" fillId="0" borderId="25" xfId="0" applyNumberFormat="1" applyFont="1" applyBorder="1" applyAlignment="1">
      <alignment horizontal="center" vertical="center"/>
    </xf>
    <xf numFmtId="0" fontId="3" fillId="0" borderId="35" xfId="0" applyFont="1" applyBorder="1"/>
    <xf numFmtId="0" fontId="3" fillId="0" borderId="48" xfId="0" applyFont="1" applyBorder="1"/>
    <xf numFmtId="0" fontId="12" fillId="0" borderId="54" xfId="0" applyFont="1" applyBorder="1" applyAlignment="1">
      <alignment horizontal="center" vertical="center" wrapText="1"/>
    </xf>
    <xf numFmtId="0" fontId="3" fillId="0" borderId="33" xfId="0" applyFont="1" applyBorder="1"/>
    <xf numFmtId="0" fontId="3" fillId="0" borderId="55" xfId="0" applyFont="1" applyBorder="1"/>
    <xf numFmtId="49" fontId="12" fillId="0" borderId="26" xfId="0" applyNumberFormat="1" applyFont="1" applyBorder="1" applyAlignment="1">
      <alignment horizontal="center" vertical="center" wrapText="1"/>
    </xf>
    <xf numFmtId="0" fontId="3" fillId="0" borderId="34" xfId="0" applyFont="1" applyBorder="1"/>
    <xf numFmtId="0" fontId="3" fillId="0" borderId="43" xfId="0" applyFont="1" applyBorder="1"/>
    <xf numFmtId="0" fontId="18" fillId="0" borderId="26" xfId="0" applyFont="1" applyBorder="1" applyAlignment="1">
      <alignment horizontal="center" vertical="center" wrapText="1"/>
    </xf>
    <xf numFmtId="0" fontId="17" fillId="6" borderId="26" xfId="0" applyFont="1" applyFill="1" applyBorder="1" applyAlignment="1">
      <alignment horizontal="left" vertical="center" wrapText="1"/>
    </xf>
    <xf numFmtId="0" fontId="3" fillId="0" borderId="47" xfId="0" applyFont="1" applyBorder="1"/>
    <xf numFmtId="0" fontId="18" fillId="7" borderId="54" xfId="0" applyFont="1" applyFill="1" applyBorder="1" applyAlignment="1">
      <alignment horizontal="left" vertical="center" wrapText="1"/>
    </xf>
    <xf numFmtId="0" fontId="3" fillId="7" borderId="33" xfId="0" applyFont="1" applyFill="1" applyBorder="1"/>
    <xf numFmtId="0" fontId="3" fillId="7" borderId="55" xfId="0" applyFont="1" applyFill="1" applyBorder="1"/>
    <xf numFmtId="0" fontId="10" fillId="4" borderId="53" xfId="0" applyFont="1" applyFill="1" applyBorder="1" applyAlignment="1">
      <alignment horizontal="center" vertical="center"/>
    </xf>
    <xf numFmtId="0" fontId="3" fillId="0" borderId="36" xfId="0" applyFont="1" applyBorder="1"/>
    <xf numFmtId="0" fontId="6" fillId="4" borderId="54" xfId="0" applyFont="1" applyFill="1" applyBorder="1" applyAlignment="1">
      <alignment horizontal="center" vertical="center" wrapText="1"/>
    </xf>
    <xf numFmtId="0" fontId="5" fillId="9" borderId="28" xfId="0" applyFont="1" applyFill="1" applyBorder="1" applyAlignment="1">
      <alignment horizontal="center"/>
    </xf>
    <xf numFmtId="0" fontId="11" fillId="0" borderId="54" xfId="0" applyFont="1" applyBorder="1" applyAlignment="1">
      <alignment horizontal="center" vertical="center" wrapText="1"/>
    </xf>
    <xf numFmtId="0" fontId="6" fillId="0" borderId="42" xfId="0" applyFont="1" applyBorder="1" applyAlignment="1">
      <alignment horizontal="center" vertical="center" wrapText="1"/>
    </xf>
    <xf numFmtId="0" fontId="3" fillId="0" borderId="41" xfId="0" applyFont="1" applyBorder="1"/>
    <xf numFmtId="0" fontId="3" fillId="0" borderId="46" xfId="0" applyFont="1" applyBorder="1"/>
    <xf numFmtId="0" fontId="18" fillId="0" borderId="54" xfId="0" applyFont="1" applyBorder="1" applyAlignment="1">
      <alignment horizontal="center" vertical="center" wrapText="1"/>
    </xf>
    <xf numFmtId="0" fontId="18" fillId="0" borderId="54" xfId="0" applyFont="1" applyBorder="1" applyAlignment="1">
      <alignment horizontal="left" vertical="center" wrapText="1"/>
    </xf>
    <xf numFmtId="0" fontId="3" fillId="0" borderId="33" xfId="0" applyFont="1" applyBorder="1" applyAlignment="1">
      <alignment horizontal="center"/>
    </xf>
    <xf numFmtId="0" fontId="3" fillId="0" borderId="36" xfId="0" applyFont="1" applyBorder="1" applyAlignment="1">
      <alignment horizontal="center"/>
    </xf>
    <xf numFmtId="0" fontId="9" fillId="0" borderId="25" xfId="0" applyFont="1" applyBorder="1" applyAlignment="1">
      <alignment horizontal="center" vertical="top" wrapText="1"/>
    </xf>
    <xf numFmtId="0" fontId="3" fillId="0" borderId="58" xfId="0" applyFont="1" applyBorder="1"/>
    <xf numFmtId="0" fontId="18" fillId="0" borderId="54" xfId="0" applyFont="1" applyBorder="1" applyAlignment="1">
      <alignment horizontal="center" vertical="top" wrapText="1"/>
    </xf>
    <xf numFmtId="0" fontId="3" fillId="0" borderId="59" xfId="0" applyFont="1" applyBorder="1"/>
    <xf numFmtId="0" fontId="18" fillId="0" borderId="26" xfId="0" applyFont="1" applyBorder="1" applyAlignment="1">
      <alignment horizontal="center" vertical="top" wrapText="1"/>
    </xf>
    <xf numFmtId="0" fontId="3" fillId="0" borderId="60" xfId="0" applyFont="1" applyBorder="1"/>
    <xf numFmtId="0" fontId="13" fillId="0" borderId="51" xfId="0" applyFont="1" applyBorder="1" applyAlignment="1">
      <alignment horizontal="left" vertical="center" wrapText="1"/>
    </xf>
    <xf numFmtId="0" fontId="13" fillId="0" borderId="50" xfId="0" applyFont="1" applyBorder="1" applyAlignment="1">
      <alignment horizontal="center" vertical="center" wrapText="1"/>
    </xf>
    <xf numFmtId="14" fontId="8" fillId="0" borderId="51" xfId="0" applyNumberFormat="1" applyFont="1" applyBorder="1" applyAlignment="1">
      <alignment horizontal="center" vertical="center"/>
    </xf>
    <xf numFmtId="0" fontId="14" fillId="0" borderId="54" xfId="0" applyFont="1" applyBorder="1" applyAlignment="1">
      <alignment horizontal="center" vertical="center" wrapText="1"/>
    </xf>
    <xf numFmtId="0" fontId="15" fillId="0" borderId="33" xfId="0" applyFont="1" applyBorder="1"/>
    <xf numFmtId="0" fontId="15" fillId="0" borderId="36" xfId="0" applyFont="1" applyBorder="1"/>
    <xf numFmtId="0" fontId="12" fillId="0" borderId="53" xfId="0" applyFont="1" applyBorder="1" applyAlignment="1">
      <alignment horizontal="center" vertical="center" wrapText="1"/>
    </xf>
    <xf numFmtId="0" fontId="14" fillId="0" borderId="50" xfId="0" applyFont="1" applyBorder="1" applyAlignment="1">
      <alignment horizontal="center" vertical="center" wrapText="1"/>
    </xf>
    <xf numFmtId="0" fontId="15" fillId="0" borderId="34" xfId="0" applyFont="1" applyBorder="1"/>
    <xf numFmtId="0" fontId="15" fillId="0" borderId="43" xfId="0" applyFont="1" applyBorder="1"/>
    <xf numFmtId="0" fontId="5" fillId="6" borderId="26" xfId="0" applyFont="1" applyFill="1" applyBorder="1" applyAlignment="1">
      <alignment horizontal="left" vertical="center" wrapText="1"/>
    </xf>
    <xf numFmtId="0" fontId="13" fillId="0" borderId="26" xfId="0" applyFont="1" applyBorder="1" applyAlignment="1">
      <alignment horizontal="center" vertical="center" wrapText="1"/>
    </xf>
    <xf numFmtId="0" fontId="14" fillId="0" borderId="51" xfId="0" applyFont="1" applyBorder="1" applyAlignment="1">
      <alignment horizontal="left" vertical="center" wrapText="1"/>
    </xf>
    <xf numFmtId="0" fontId="15" fillId="0" borderId="35" xfId="0" applyFont="1" applyBorder="1"/>
    <xf numFmtId="0" fontId="15" fillId="0" borderId="48" xfId="0" applyFont="1" applyBorder="1"/>
    <xf numFmtId="1" fontId="10" fillId="0" borderId="49" xfId="0" applyNumberFormat="1" applyFont="1" applyBorder="1" applyAlignment="1">
      <alignment horizontal="center" vertical="center" wrapText="1"/>
    </xf>
    <xf numFmtId="0" fontId="3" fillId="0" borderId="52" xfId="0" applyFont="1" applyBorder="1"/>
    <xf numFmtId="0" fontId="7" fillId="0" borderId="53" xfId="0" applyFont="1" applyBorder="1" applyAlignment="1">
      <alignment horizontal="center" vertical="center" wrapText="1"/>
    </xf>
    <xf numFmtId="0" fontId="10" fillId="0" borderId="53" xfId="0" applyFont="1" applyBorder="1" applyAlignment="1">
      <alignment horizontal="center" vertical="center" wrapText="1"/>
    </xf>
    <xf numFmtId="0" fontId="21" fillId="0" borderId="25" xfId="0" applyFont="1" applyBorder="1" applyAlignment="1">
      <alignment horizontal="center" vertical="center" wrapText="1"/>
    </xf>
    <xf numFmtId="0" fontId="8" fillId="0" borderId="50" xfId="0" applyFont="1" applyBorder="1" applyAlignment="1">
      <alignment horizontal="center" vertical="center" wrapText="1"/>
    </xf>
    <xf numFmtId="0" fontId="8" fillId="0" borderId="26" xfId="0" applyFont="1" applyBorder="1" applyAlignment="1">
      <alignment horizontal="center" vertical="center" wrapText="1"/>
    </xf>
    <xf numFmtId="0" fontId="5" fillId="2" borderId="4" xfId="0" applyFont="1" applyFill="1" applyBorder="1" applyAlignment="1">
      <alignment horizontal="center" vertical="center"/>
    </xf>
    <xf numFmtId="0" fontId="3" fillId="0" borderId="5" xfId="0" applyFont="1" applyBorder="1"/>
    <xf numFmtId="0" fontId="3" fillId="0" borderId="11" xfId="0" applyFont="1" applyBorder="1"/>
    <xf numFmtId="0" fontId="3" fillId="0" borderId="12" xfId="0" applyFont="1" applyBorder="1"/>
    <xf numFmtId="0" fontId="3" fillId="0" borderId="13" xfId="0" applyFont="1" applyBorder="1"/>
    <xf numFmtId="0" fontId="3" fillId="0" borderId="14" xfId="0" applyFont="1" applyBorder="1"/>
    <xf numFmtId="0" fontId="6" fillId="2" borderId="4" xfId="0" applyFont="1" applyFill="1" applyBorder="1" applyAlignment="1">
      <alignment horizontal="center" vertical="center"/>
    </xf>
    <xf numFmtId="0" fontId="3" fillId="0" borderId="8" xfId="0" applyFont="1" applyBorder="1"/>
    <xf numFmtId="0" fontId="3" fillId="0" borderId="22" xfId="0" applyFont="1" applyBorder="1"/>
    <xf numFmtId="0" fontId="7" fillId="2" borderId="29" xfId="0" applyFont="1" applyFill="1" applyBorder="1" applyAlignment="1">
      <alignment horizontal="center" vertical="center"/>
    </xf>
    <xf numFmtId="0" fontId="3" fillId="0" borderId="29" xfId="0" applyFont="1" applyBorder="1"/>
    <xf numFmtId="0" fontId="3" fillId="0" borderId="9" xfId="0" applyFont="1" applyBorder="1"/>
    <xf numFmtId="0" fontId="7" fillId="3" borderId="18" xfId="0" applyFont="1" applyFill="1" applyBorder="1" applyAlignment="1">
      <alignment horizontal="center" vertical="center" wrapText="1"/>
    </xf>
    <xf numFmtId="0" fontId="3" fillId="0" borderId="20" xfId="0" applyFont="1" applyBorder="1"/>
    <xf numFmtId="0" fontId="7" fillId="3" borderId="18" xfId="0" applyFont="1" applyFill="1" applyBorder="1" applyAlignment="1">
      <alignment horizontal="center" vertical="center"/>
    </xf>
    <xf numFmtId="0" fontId="7" fillId="2" borderId="18" xfId="0" applyFont="1" applyFill="1" applyBorder="1" applyAlignment="1">
      <alignment horizontal="center" vertical="center"/>
    </xf>
    <xf numFmtId="0" fontId="3" fillId="0" borderId="21" xfId="0" applyFont="1" applyBorder="1"/>
    <xf numFmtId="0" fontId="2" fillId="2" borderId="18" xfId="0" applyFont="1" applyFill="1" applyBorder="1" applyAlignment="1">
      <alignment horizontal="left" vertical="center" wrapText="1"/>
    </xf>
    <xf numFmtId="0" fontId="5" fillId="0" borderId="25" xfId="0" applyFont="1" applyBorder="1" applyAlignment="1">
      <alignment horizontal="center" vertical="top" wrapText="1"/>
    </xf>
    <xf numFmtId="0" fontId="5" fillId="0" borderId="54" xfId="0" applyFont="1" applyBorder="1" applyAlignment="1">
      <alignment horizontal="center" vertical="top" wrapText="1"/>
    </xf>
    <xf numFmtId="0" fontId="5" fillId="0" borderId="54" xfId="0" applyFont="1" applyBorder="1" applyAlignment="1">
      <alignment horizontal="center" vertical="center" wrapText="1"/>
    </xf>
    <xf numFmtId="0" fontId="7" fillId="2" borderId="54" xfId="0" applyFont="1" applyFill="1" applyBorder="1" applyAlignment="1">
      <alignment horizontal="center" vertical="top"/>
    </xf>
    <xf numFmtId="0" fontId="10" fillId="4" borderId="33" xfId="0" applyFont="1" applyFill="1" applyBorder="1" applyAlignment="1">
      <alignment horizontal="center" vertical="center"/>
    </xf>
    <xf numFmtId="0" fontId="10" fillId="4" borderId="36" xfId="0" applyFont="1" applyFill="1" applyBorder="1" applyAlignment="1">
      <alignment horizontal="center" vertical="center"/>
    </xf>
    <xf numFmtId="0" fontId="6" fillId="4" borderId="33" xfId="0" applyFont="1" applyFill="1" applyBorder="1" applyAlignment="1">
      <alignment horizontal="center" vertical="center" wrapText="1"/>
    </xf>
    <xf numFmtId="0" fontId="6" fillId="4" borderId="55" xfId="0" applyFont="1" applyFill="1" applyBorder="1" applyAlignment="1">
      <alignment horizontal="center" vertical="center" wrapText="1"/>
    </xf>
    <xf numFmtId="1" fontId="10" fillId="0" borderId="41" xfId="0" applyNumberFormat="1" applyFont="1" applyBorder="1" applyAlignment="1">
      <alignment horizontal="center" vertical="center" wrapText="1"/>
    </xf>
    <xf numFmtId="1" fontId="10" fillId="0" borderId="52" xfId="0" applyNumberFormat="1" applyFont="1" applyBorder="1" applyAlignment="1">
      <alignment horizontal="center" vertical="center" wrapText="1"/>
    </xf>
    <xf numFmtId="0" fontId="7" fillId="0" borderId="33" xfId="0" applyFont="1" applyBorder="1" applyAlignment="1">
      <alignment horizontal="center" vertical="center" wrapText="1"/>
    </xf>
    <xf numFmtId="0" fontId="7" fillId="0" borderId="55" xfId="0" applyFont="1" applyBorder="1" applyAlignment="1">
      <alignment horizontal="center" vertical="center" wrapText="1"/>
    </xf>
    <xf numFmtId="0" fontId="10" fillId="0" borderId="33" xfId="0" applyFont="1" applyBorder="1" applyAlignment="1">
      <alignment horizontal="center" vertical="center" wrapText="1"/>
    </xf>
    <xf numFmtId="0" fontId="10" fillId="0" borderId="55" xfId="0" applyFont="1" applyBorder="1" applyAlignment="1">
      <alignment horizontal="center" vertical="center" wrapText="1"/>
    </xf>
    <xf numFmtId="0" fontId="6" fillId="0" borderId="41" xfId="0" applyFont="1" applyBorder="1" applyAlignment="1">
      <alignment horizontal="center" vertical="center" wrapText="1"/>
    </xf>
    <xf numFmtId="0" fontId="6" fillId="0" borderId="46" xfId="0" applyFont="1" applyBorder="1" applyAlignment="1">
      <alignment horizontal="center" vertical="center" wrapText="1"/>
    </xf>
    <xf numFmtId="0" fontId="11" fillId="0" borderId="54" xfId="0" applyFont="1" applyBorder="1" applyAlignment="1">
      <alignment horizontal="center" vertical="top" wrapText="1"/>
    </xf>
    <xf numFmtId="0" fontId="11" fillId="0" borderId="33" xfId="0" applyFont="1" applyBorder="1" applyAlignment="1">
      <alignment horizontal="center" vertical="top" wrapText="1"/>
    </xf>
    <xf numFmtId="0" fontId="11" fillId="0" borderId="55" xfId="0" applyFont="1" applyBorder="1" applyAlignment="1">
      <alignment horizontal="center" vertical="top" wrapText="1"/>
    </xf>
    <xf numFmtId="0" fontId="10" fillId="5" borderId="54" xfId="0" applyFont="1" applyFill="1" applyBorder="1" applyAlignment="1">
      <alignment horizontal="center" vertical="center" wrapText="1"/>
    </xf>
    <xf numFmtId="0" fontId="10" fillId="5" borderId="33" xfId="0" applyFont="1" applyFill="1" applyBorder="1" applyAlignment="1">
      <alignment horizontal="center" vertical="center" wrapText="1"/>
    </xf>
    <xf numFmtId="0" fontId="10" fillId="5" borderId="55" xfId="0" applyFont="1" applyFill="1" applyBorder="1" applyAlignment="1">
      <alignment horizontal="center" vertical="center" wrapText="1"/>
    </xf>
    <xf numFmtId="1" fontId="10" fillId="0" borderId="39" xfId="0" applyNumberFormat="1" applyFont="1" applyBorder="1" applyAlignment="1">
      <alignment horizontal="center" vertical="center" wrapText="1"/>
    </xf>
    <xf numFmtId="0" fontId="7" fillId="0" borderId="54" xfId="0" applyFont="1" applyBorder="1" applyAlignment="1">
      <alignment horizontal="center" vertical="center" wrapText="1"/>
    </xf>
    <xf numFmtId="0" fontId="13" fillId="0" borderId="54" xfId="0" applyFont="1" applyBorder="1" applyAlignment="1">
      <alignment horizontal="center" vertical="center" wrapText="1"/>
    </xf>
    <xf numFmtId="0" fontId="13" fillId="0" borderId="33" xfId="0" applyFont="1" applyBorder="1" applyAlignment="1">
      <alignment horizontal="center" vertical="center" wrapText="1"/>
    </xf>
    <xf numFmtId="0" fontId="13" fillId="0" borderId="36" xfId="0" applyFont="1" applyBorder="1" applyAlignment="1">
      <alignment horizontal="center" vertical="center" wrapText="1"/>
    </xf>
    <xf numFmtId="0" fontId="13" fillId="0" borderId="54" xfId="0" applyFont="1" applyBorder="1" applyAlignment="1">
      <alignment horizontal="left" vertical="center" wrapText="1"/>
    </xf>
    <xf numFmtId="0" fontId="13" fillId="0" borderId="33" xfId="0" applyFont="1" applyBorder="1" applyAlignment="1">
      <alignment horizontal="left" vertical="center" wrapText="1"/>
    </xf>
    <xf numFmtId="0" fontId="13" fillId="0" borderId="36" xfId="0" applyFont="1" applyBorder="1" applyAlignment="1">
      <alignment horizontal="left" vertical="center" wrapText="1"/>
    </xf>
    <xf numFmtId="0" fontId="13" fillId="0" borderId="34" xfId="0" applyFont="1" applyBorder="1" applyAlignment="1">
      <alignment horizontal="center" vertical="center" wrapText="1"/>
    </xf>
    <xf numFmtId="0" fontId="13" fillId="0" borderId="43" xfId="0" applyFont="1" applyBorder="1" applyAlignment="1">
      <alignment horizontal="center" vertical="center" wrapText="1"/>
    </xf>
    <xf numFmtId="0" fontId="5" fillId="6" borderId="43" xfId="0" applyFont="1" applyFill="1" applyBorder="1" applyAlignment="1">
      <alignment horizontal="left" vertical="center" wrapText="1"/>
    </xf>
    <xf numFmtId="0" fontId="13" fillId="0" borderId="47" xfId="0" applyFont="1" applyBorder="1" applyAlignment="1">
      <alignment horizontal="center" vertical="center" wrapText="1"/>
    </xf>
    <xf numFmtId="14" fontId="8" fillId="0" borderId="35" xfId="0" applyNumberFormat="1" applyFont="1" applyBorder="1" applyAlignment="1">
      <alignment horizontal="center" vertical="center"/>
    </xf>
    <xf numFmtId="14" fontId="8" fillId="0" borderId="48" xfId="0" applyNumberFormat="1" applyFont="1" applyBorder="1" applyAlignment="1">
      <alignment horizontal="center" vertical="center"/>
    </xf>
    <xf numFmtId="0" fontId="13" fillId="0" borderId="35" xfId="0" applyFont="1" applyBorder="1" applyAlignment="1">
      <alignment horizontal="left" vertical="center" wrapText="1"/>
    </xf>
    <xf numFmtId="0" fontId="13" fillId="0" borderId="48" xfId="0" applyFont="1" applyBorder="1" applyAlignment="1">
      <alignment horizontal="left" vertical="center" wrapText="1"/>
    </xf>
    <xf numFmtId="49" fontId="12" fillId="0" borderId="34" xfId="0" applyNumberFormat="1" applyFont="1" applyBorder="1" applyAlignment="1">
      <alignment horizontal="center" vertical="center" wrapText="1"/>
    </xf>
    <xf numFmtId="49" fontId="12" fillId="0" borderId="43" xfId="0" applyNumberFormat="1" applyFont="1" applyBorder="1" applyAlignment="1">
      <alignment horizontal="center" vertical="center" wrapText="1"/>
    </xf>
    <xf numFmtId="0" fontId="5" fillId="0" borderId="33" xfId="0" applyFont="1" applyBorder="1" applyAlignment="1">
      <alignment horizontal="center" vertical="center" wrapText="1"/>
    </xf>
    <xf numFmtId="0" fontId="5" fillId="0" borderId="55" xfId="0" applyFont="1" applyBorder="1" applyAlignment="1">
      <alignment horizontal="center" vertical="center" wrapText="1"/>
    </xf>
    <xf numFmtId="0" fontId="7" fillId="2" borderId="33" xfId="0" applyFont="1" applyFill="1" applyBorder="1" applyAlignment="1">
      <alignment horizontal="center" vertical="top"/>
    </xf>
    <xf numFmtId="0" fontId="7" fillId="2" borderId="55" xfId="0" applyFont="1" applyFill="1" applyBorder="1" applyAlignment="1">
      <alignment horizontal="center" vertical="top"/>
    </xf>
    <xf numFmtId="0" fontId="5" fillId="0" borderId="33" xfId="0" applyFont="1" applyBorder="1" applyAlignment="1">
      <alignment horizontal="center" vertical="top" wrapText="1"/>
    </xf>
    <xf numFmtId="0" fontId="5" fillId="0" borderId="55" xfId="0" applyFont="1" applyBorder="1" applyAlignment="1">
      <alignment horizontal="center" vertical="top" wrapText="1"/>
    </xf>
    <xf numFmtId="0" fontId="17" fillId="8" borderId="36" xfId="0" applyFont="1" applyFill="1" applyBorder="1" applyAlignment="1">
      <alignment horizontal="center" vertical="center" wrapText="1"/>
    </xf>
    <xf numFmtId="0" fontId="18" fillId="0" borderId="34" xfId="0" applyFont="1" applyBorder="1" applyAlignment="1">
      <alignment horizontal="center" vertical="top" wrapText="1"/>
    </xf>
    <xf numFmtId="0" fontId="18" fillId="0" borderId="47" xfId="0" applyFont="1" applyBorder="1" applyAlignment="1">
      <alignment horizontal="center" vertical="top" wrapText="1"/>
    </xf>
    <xf numFmtId="0" fontId="8" fillId="0" borderId="57" xfId="0" applyFont="1" applyBorder="1" applyAlignment="1">
      <alignment horizontal="center" vertical="top"/>
    </xf>
    <xf numFmtId="0" fontId="8" fillId="0" borderId="11" xfId="0" applyFont="1" applyBorder="1" applyAlignment="1">
      <alignment horizontal="center" vertical="top"/>
    </xf>
    <xf numFmtId="0" fontId="8" fillId="0" borderId="13" xfId="0" applyFont="1" applyBorder="1" applyAlignment="1">
      <alignment horizontal="center" vertical="top"/>
    </xf>
    <xf numFmtId="0" fontId="12" fillId="0" borderId="33" xfId="0" applyFont="1" applyBorder="1" applyAlignment="1">
      <alignment horizontal="center" vertical="center" wrapText="1"/>
    </xf>
    <xf numFmtId="0" fontId="12" fillId="0" borderId="55" xfId="0" applyFont="1" applyBorder="1" applyAlignment="1">
      <alignment horizontal="center" vertical="center" wrapText="1"/>
    </xf>
    <xf numFmtId="0" fontId="21" fillId="0" borderId="51" xfId="0" applyFont="1" applyBorder="1" applyAlignment="1">
      <alignment horizontal="center" vertical="center" wrapText="1"/>
    </xf>
    <xf numFmtId="0" fontId="12" fillId="0" borderId="51" xfId="0" applyFont="1" applyBorder="1" applyAlignment="1">
      <alignment horizontal="center" vertical="center" wrapText="1"/>
    </xf>
    <xf numFmtId="0" fontId="12" fillId="0" borderId="35" xfId="0" applyFont="1" applyBorder="1" applyAlignment="1">
      <alignment horizontal="center" vertical="center" wrapText="1"/>
    </xf>
    <xf numFmtId="0" fontId="12" fillId="0" borderId="48" xfId="0" applyFont="1" applyBorder="1" applyAlignment="1">
      <alignment horizontal="center" vertical="center" wrapText="1"/>
    </xf>
    <xf numFmtId="0" fontId="8" fillId="0" borderId="34" xfId="0" applyFont="1" applyBorder="1" applyAlignment="1">
      <alignment horizontal="center" vertical="center" wrapText="1"/>
    </xf>
    <xf numFmtId="0" fontId="8" fillId="0" borderId="47" xfId="0" applyFont="1" applyBorder="1" applyAlignment="1">
      <alignment horizontal="center" vertical="center" wrapText="1"/>
    </xf>
    <xf numFmtId="0" fontId="25" fillId="2" borderId="4" xfId="1" applyFont="1" applyFill="1" applyBorder="1" applyAlignment="1">
      <alignment horizontal="center" vertical="center"/>
    </xf>
    <xf numFmtId="0" fontId="26" fillId="0" borderId="5" xfId="1" applyFont="1" applyBorder="1"/>
    <xf numFmtId="0" fontId="27" fillId="2" borderId="4" xfId="1" applyFont="1" applyFill="1" applyBorder="1" applyAlignment="1">
      <alignment horizontal="center" vertical="center"/>
    </xf>
    <xf numFmtId="0" fontId="26" fillId="0" borderId="8" xfId="1" applyFont="1" applyBorder="1"/>
    <xf numFmtId="0" fontId="19" fillId="2" borderId="29" xfId="1" applyFont="1" applyFill="1" applyBorder="1" applyAlignment="1">
      <alignment horizontal="center" vertical="center"/>
    </xf>
    <xf numFmtId="0" fontId="26" fillId="0" borderId="29" xfId="1" applyFont="1" applyBorder="1"/>
    <xf numFmtId="0" fontId="26" fillId="0" borderId="9" xfId="1" applyFont="1" applyBorder="1"/>
    <xf numFmtId="0" fontId="19" fillId="2" borderId="10" xfId="1" applyFont="1" applyFill="1" applyBorder="1" applyAlignment="1">
      <alignment horizontal="center" vertical="center"/>
    </xf>
    <xf numFmtId="0" fontId="28" fillId="0" borderId="16" xfId="1" applyFont="1"/>
    <xf numFmtId="0" fontId="24" fillId="0" borderId="16" xfId="1"/>
    <xf numFmtId="0" fontId="26" fillId="0" borderId="11" xfId="1" applyFont="1" applyBorder="1"/>
    <xf numFmtId="0" fontId="26" fillId="0" borderId="12" xfId="1" applyFont="1" applyBorder="1"/>
    <xf numFmtId="0" fontId="26" fillId="0" borderId="13" xfId="1" applyFont="1" applyBorder="1"/>
    <xf numFmtId="0" fontId="26" fillId="0" borderId="22" xfId="1" applyFont="1" applyBorder="1"/>
    <xf numFmtId="0" fontId="26" fillId="0" borderId="14" xfId="1" applyFont="1" applyBorder="1"/>
    <xf numFmtId="49" fontId="19" fillId="2" borderId="10" xfId="1" applyNumberFormat="1" applyFont="1" applyFill="1" applyBorder="1" applyAlignment="1">
      <alignment horizontal="center" vertical="center"/>
    </xf>
    <xf numFmtId="164" fontId="19" fillId="2" borderId="10" xfId="1" applyNumberFormat="1" applyFont="1" applyFill="1" applyBorder="1" applyAlignment="1">
      <alignment horizontal="center" vertical="center"/>
    </xf>
    <xf numFmtId="0" fontId="25" fillId="2" borderId="15" xfId="1" applyFont="1" applyFill="1" applyBorder="1" applyAlignment="1">
      <alignment horizontal="left" vertical="center"/>
    </xf>
    <xf numFmtId="0" fontId="25" fillId="2" borderId="16" xfId="1" applyFont="1" applyFill="1" applyAlignment="1">
      <alignment horizontal="center" vertical="center"/>
    </xf>
    <xf numFmtId="14" fontId="25" fillId="2" borderId="16" xfId="1" applyNumberFormat="1" applyFont="1" applyFill="1" applyAlignment="1">
      <alignment horizontal="center" vertical="center"/>
    </xf>
    <xf numFmtId="0" fontId="25" fillId="2" borderId="17" xfId="1" applyFont="1" applyFill="1" applyBorder="1" applyAlignment="1">
      <alignment horizontal="center" vertical="center"/>
    </xf>
    <xf numFmtId="0" fontId="19" fillId="3" borderId="18" xfId="1" applyFont="1" applyFill="1" applyBorder="1" applyAlignment="1">
      <alignment horizontal="center" vertical="center" wrapText="1"/>
    </xf>
    <xf numFmtId="0" fontId="26" fillId="0" borderId="20" xfId="1" applyFont="1" applyBorder="1"/>
    <xf numFmtId="14" fontId="29" fillId="2" borderId="19" xfId="1" applyNumberFormat="1" applyFont="1" applyFill="1" applyBorder="1" applyAlignment="1">
      <alignment vertical="center"/>
    </xf>
    <xf numFmtId="0" fontId="25" fillId="2" borderId="16" xfId="1" applyFont="1" applyFill="1" applyAlignment="1">
      <alignment vertical="center"/>
    </xf>
    <xf numFmtId="0" fontId="25" fillId="2" borderId="16" xfId="1" applyFont="1" applyFill="1" applyAlignment="1">
      <alignment horizontal="left" vertical="center"/>
    </xf>
    <xf numFmtId="0" fontId="19" fillId="3" borderId="18" xfId="1" applyFont="1" applyFill="1" applyBorder="1" applyAlignment="1">
      <alignment horizontal="center" vertical="center"/>
    </xf>
    <xf numFmtId="0" fontId="19" fillId="2" borderId="18" xfId="1" applyFont="1" applyFill="1" applyBorder="1" applyAlignment="1">
      <alignment horizontal="center" vertical="center"/>
    </xf>
    <xf numFmtId="0" fontId="26" fillId="0" borderId="21" xfId="1" applyFont="1" applyBorder="1"/>
    <xf numFmtId="0" fontId="28" fillId="0" borderId="16" xfId="1" applyFont="1" applyAlignment="1">
      <alignment horizontal="left" vertical="center"/>
    </xf>
    <xf numFmtId="0" fontId="25" fillId="0" borderId="16" xfId="1" applyFont="1" applyAlignment="1">
      <alignment horizontal="center" vertical="center"/>
    </xf>
    <xf numFmtId="0" fontId="29" fillId="2" borderId="18" xfId="1" applyFont="1" applyFill="1" applyBorder="1" applyAlignment="1">
      <alignment horizontal="left" vertical="center" wrapText="1"/>
    </xf>
    <xf numFmtId="0" fontId="29" fillId="2" borderId="16" xfId="1" applyFont="1" applyFill="1" applyAlignment="1">
      <alignment horizontal="left" vertical="center" wrapText="1"/>
    </xf>
    <xf numFmtId="0" fontId="25" fillId="2" borderId="15" xfId="1" applyFont="1" applyFill="1" applyBorder="1" applyAlignment="1">
      <alignment horizontal="center" vertical="center"/>
    </xf>
    <xf numFmtId="0" fontId="25" fillId="2" borderId="31" xfId="1" applyFont="1" applyFill="1" applyBorder="1" applyAlignment="1">
      <alignment horizontal="center" vertical="center"/>
    </xf>
    <xf numFmtId="14" fontId="25" fillId="2" borderId="31" xfId="1" applyNumberFormat="1" applyFont="1" applyFill="1" applyBorder="1" applyAlignment="1">
      <alignment horizontal="center" vertical="center"/>
    </xf>
    <xf numFmtId="0" fontId="25" fillId="2" borderId="22" xfId="1" applyFont="1" applyFill="1" applyBorder="1" applyAlignment="1">
      <alignment horizontal="center" vertical="center"/>
    </xf>
    <xf numFmtId="0" fontId="25" fillId="3" borderId="23" xfId="1" applyFont="1" applyFill="1" applyBorder="1" applyAlignment="1">
      <alignment horizontal="center"/>
    </xf>
    <xf numFmtId="0" fontId="26" fillId="0" borderId="24" xfId="1" applyFont="1" applyBorder="1"/>
    <xf numFmtId="0" fontId="26" fillId="0" borderId="6" xfId="1" applyFont="1" applyBorder="1"/>
    <xf numFmtId="0" fontId="25" fillId="0" borderId="16" xfId="1" applyFont="1" applyAlignment="1">
      <alignment horizontal="center"/>
    </xf>
    <xf numFmtId="0" fontId="25" fillId="3" borderId="4" xfId="1" applyFont="1" applyFill="1" applyBorder="1" applyAlignment="1">
      <alignment horizontal="center" vertical="center"/>
    </xf>
    <xf numFmtId="0" fontId="25" fillId="3" borderId="25" xfId="1" applyFont="1" applyFill="1" applyBorder="1" applyAlignment="1">
      <alignment horizontal="center" vertical="center" wrapText="1"/>
    </xf>
    <xf numFmtId="0" fontId="25" fillId="3" borderId="54" xfId="1" applyFont="1" applyFill="1" applyBorder="1" applyAlignment="1">
      <alignment horizontal="center" vertical="center" wrapText="1"/>
    </xf>
    <xf numFmtId="0" fontId="25" fillId="3" borderId="26" xfId="1" applyFont="1" applyFill="1" applyBorder="1" applyAlignment="1">
      <alignment horizontal="center" vertical="center" wrapText="1"/>
    </xf>
    <xf numFmtId="0" fontId="25" fillId="3" borderId="27" xfId="1" applyFont="1" applyFill="1" applyBorder="1" applyAlignment="1">
      <alignment horizontal="center"/>
    </xf>
    <xf numFmtId="0" fontId="25" fillId="3" borderId="28" xfId="1" applyFont="1" applyFill="1" applyBorder="1" applyAlignment="1">
      <alignment horizontal="center"/>
    </xf>
    <xf numFmtId="0" fontId="25" fillId="3" borderId="29" xfId="1" applyFont="1" applyFill="1" applyBorder="1" applyAlignment="1">
      <alignment horizontal="center"/>
    </xf>
    <xf numFmtId="0" fontId="26" fillId="0" borderId="7" xfId="1" applyFont="1" applyBorder="1"/>
    <xf numFmtId="0" fontId="24" fillId="0" borderId="16" xfId="1"/>
    <xf numFmtId="0" fontId="25" fillId="0" borderId="16" xfId="1" applyFont="1"/>
    <xf numFmtId="0" fontId="26" fillId="0" borderId="35" xfId="1" applyFont="1" applyBorder="1"/>
    <xf numFmtId="0" fontId="26" fillId="0" borderId="33" xfId="1" applyFont="1" applyBorder="1"/>
    <xf numFmtId="0" fontId="26" fillId="0" borderId="34" xfId="1" applyFont="1" applyBorder="1"/>
    <xf numFmtId="0" fontId="25" fillId="3" borderId="30" xfId="1" applyFont="1" applyFill="1" applyBorder="1" applyAlignment="1">
      <alignment horizontal="center"/>
    </xf>
    <xf numFmtId="0" fontId="26" fillId="0" borderId="31" xfId="1" applyFont="1" applyBorder="1"/>
    <xf numFmtId="0" fontId="26" fillId="0" borderId="32" xfId="1" applyFont="1" applyBorder="1"/>
    <xf numFmtId="0" fontId="25" fillId="3" borderId="54" xfId="1" applyFont="1" applyFill="1" applyBorder="1" applyAlignment="1">
      <alignment horizontal="center" vertical="center"/>
    </xf>
    <xf numFmtId="0" fontId="25" fillId="3" borderId="33" xfId="1" applyFont="1" applyFill="1" applyBorder="1" applyAlignment="1">
      <alignment horizontal="center" vertical="center" wrapText="1"/>
    </xf>
    <xf numFmtId="0" fontId="25" fillId="3" borderId="33" xfId="1" applyFont="1" applyFill="1" applyBorder="1" applyAlignment="1">
      <alignment horizontal="center" vertical="center" wrapText="1"/>
    </xf>
    <xf numFmtId="0" fontId="25" fillId="3" borderId="28" xfId="1" applyFont="1" applyFill="1" applyBorder="1" applyAlignment="1">
      <alignment horizontal="center" vertical="center" wrapText="1"/>
    </xf>
    <xf numFmtId="0" fontId="25" fillId="0" borderId="16" xfId="1" applyFont="1" applyAlignment="1">
      <alignment horizontal="center" vertical="center" wrapText="1"/>
    </xf>
    <xf numFmtId="0" fontId="25" fillId="3" borderId="35" xfId="1" applyFont="1" applyFill="1" applyBorder="1" applyAlignment="1">
      <alignment horizontal="center" vertical="center" wrapText="1"/>
    </xf>
    <xf numFmtId="0" fontId="25" fillId="3" borderId="33" xfId="1" applyFont="1" applyFill="1" applyBorder="1" applyAlignment="1">
      <alignment horizontal="center" vertical="center"/>
    </xf>
    <xf numFmtId="0" fontId="19" fillId="3" borderId="36" xfId="1" applyFont="1" applyFill="1" applyBorder="1" applyAlignment="1">
      <alignment horizontal="center" vertical="center" wrapText="1"/>
    </xf>
    <xf numFmtId="0" fontId="26" fillId="0" borderId="36" xfId="1" applyFont="1" applyBorder="1"/>
    <xf numFmtId="0" fontId="25" fillId="3" borderId="36" xfId="1" applyFont="1" applyFill="1" applyBorder="1" applyAlignment="1">
      <alignment horizontal="center" vertical="center" wrapText="1"/>
    </xf>
    <xf numFmtId="0" fontId="25" fillId="3" borderId="10" xfId="1" applyFont="1" applyFill="1" applyBorder="1" applyAlignment="1">
      <alignment horizontal="center" vertical="center" wrapText="1"/>
    </xf>
    <xf numFmtId="0" fontId="25" fillId="3" borderId="37" xfId="1" applyFont="1" applyFill="1" applyBorder="1" applyAlignment="1">
      <alignment horizontal="center" vertical="center" wrapText="1"/>
    </xf>
    <xf numFmtId="0" fontId="25" fillId="3" borderId="43" xfId="1" applyFont="1" applyFill="1" applyBorder="1" applyAlignment="1">
      <alignment horizontal="center" vertical="center" wrapText="1"/>
    </xf>
    <xf numFmtId="0" fontId="30" fillId="0" borderId="25" xfId="1" applyFont="1" applyBorder="1" applyAlignment="1">
      <alignment horizontal="center" vertical="top" wrapText="1"/>
    </xf>
    <xf numFmtId="0" fontId="31" fillId="0" borderId="54" xfId="1" applyFont="1" applyBorder="1" applyAlignment="1">
      <alignment horizontal="center" vertical="top" wrapText="1"/>
    </xf>
    <xf numFmtId="0" fontId="31" fillId="0" borderId="26" xfId="1" applyFont="1" applyBorder="1" applyAlignment="1">
      <alignment horizontal="center" vertical="top" wrapText="1"/>
    </xf>
    <xf numFmtId="0" fontId="25" fillId="0" borderId="25" xfId="1" applyFont="1" applyBorder="1" applyAlignment="1">
      <alignment horizontal="center" vertical="top" wrapText="1"/>
    </xf>
    <xf numFmtId="0" fontId="25" fillId="0" borderId="54" xfId="1" applyFont="1" applyBorder="1" applyAlignment="1">
      <alignment horizontal="center" vertical="top" wrapText="1"/>
    </xf>
    <xf numFmtId="0" fontId="25" fillId="0" borderId="54" xfId="1" applyFont="1" applyBorder="1" applyAlignment="1">
      <alignment horizontal="center" vertical="center" wrapText="1"/>
    </xf>
    <xf numFmtId="0" fontId="19" fillId="2" borderId="54" xfId="1" applyFont="1" applyFill="1" applyBorder="1" applyAlignment="1">
      <alignment horizontal="center" vertical="top"/>
    </xf>
    <xf numFmtId="0" fontId="31" fillId="0" borderId="54" xfId="1" applyFont="1" applyBorder="1" applyAlignment="1">
      <alignment horizontal="left" vertical="center" wrapText="1"/>
    </xf>
    <xf numFmtId="0" fontId="31" fillId="0" borderId="54" xfId="1" applyFont="1" applyBorder="1" applyAlignment="1">
      <alignment horizontal="center" vertical="center" wrapText="1"/>
    </xf>
    <xf numFmtId="0" fontId="29" fillId="0" borderId="1" xfId="1" applyFont="1" applyBorder="1" applyAlignment="1">
      <alignment horizontal="left" vertical="center" wrapText="1"/>
    </xf>
    <xf numFmtId="0" fontId="25" fillId="0" borderId="38" xfId="1" applyFont="1" applyBorder="1" applyAlignment="1">
      <alignment horizontal="center" vertical="center" wrapText="1"/>
    </xf>
    <xf numFmtId="1" fontId="29" fillId="0" borderId="38" xfId="1" applyNumberFormat="1" applyFont="1" applyBorder="1" applyAlignment="1">
      <alignment horizontal="center" vertical="center"/>
    </xf>
    <xf numFmtId="1" fontId="32" fillId="0" borderId="39" xfId="1" applyNumberFormat="1" applyFont="1" applyBorder="1" applyAlignment="1">
      <alignment horizontal="center" vertical="center" wrapText="1"/>
    </xf>
    <xf numFmtId="0" fontId="19" fillId="0" borderId="54" xfId="1" applyFont="1" applyBorder="1" applyAlignment="1">
      <alignment horizontal="center" vertical="center" wrapText="1"/>
    </xf>
    <xf numFmtId="0" fontId="32" fillId="4" borderId="53" xfId="1" applyFont="1" applyFill="1" applyBorder="1" applyAlignment="1">
      <alignment horizontal="center" vertical="center"/>
    </xf>
    <xf numFmtId="0" fontId="32" fillId="0" borderId="53" xfId="1" applyFont="1" applyBorder="1" applyAlignment="1">
      <alignment horizontal="center" vertical="center" wrapText="1"/>
    </xf>
    <xf numFmtId="0" fontId="11" fillId="0" borderId="54" xfId="1" applyFont="1" applyBorder="1" applyAlignment="1">
      <alignment horizontal="center" vertical="top" wrapText="1"/>
    </xf>
    <xf numFmtId="0" fontId="33" fillId="0" borderId="54" xfId="1" applyFont="1" applyBorder="1" applyAlignment="1">
      <alignment horizontal="center" vertical="center" wrapText="1"/>
    </xf>
    <xf numFmtId="0" fontId="33" fillId="0" borderId="54" xfId="1" applyFont="1" applyBorder="1" applyAlignment="1">
      <alignment horizontal="center" vertical="top" wrapText="1"/>
    </xf>
    <xf numFmtId="0" fontId="19" fillId="2" borderId="54" xfId="1" applyFont="1" applyFill="1" applyBorder="1" applyAlignment="1">
      <alignment horizontal="center" vertical="top"/>
    </xf>
    <xf numFmtId="0" fontId="25" fillId="0" borderId="54" xfId="1" applyFont="1" applyBorder="1" applyAlignment="1">
      <alignment horizontal="center" vertical="top" wrapText="1"/>
    </xf>
    <xf numFmtId="0" fontId="31" fillId="0" borderId="26" xfId="1" applyFont="1" applyBorder="1" applyAlignment="1">
      <alignment horizontal="center" vertical="top" wrapText="1"/>
    </xf>
    <xf numFmtId="0" fontId="28" fillId="0" borderId="57" xfId="1" applyFont="1" applyBorder="1" applyAlignment="1">
      <alignment horizontal="center" vertical="top"/>
    </xf>
    <xf numFmtId="0" fontId="31" fillId="10" borderId="54" xfId="1" applyFont="1" applyFill="1" applyBorder="1" applyAlignment="1">
      <alignment horizontal="left" vertical="center" wrapText="1"/>
    </xf>
    <xf numFmtId="0" fontId="31" fillId="0" borderId="26" xfId="1" applyFont="1" applyBorder="1" applyAlignment="1">
      <alignment horizontal="center" vertical="center" wrapText="1"/>
    </xf>
    <xf numFmtId="0" fontId="28" fillId="0" borderId="16" xfId="1" applyFont="1" applyAlignment="1">
      <alignment horizontal="center"/>
    </xf>
    <xf numFmtId="14" fontId="34" fillId="0" borderId="61" xfId="1" applyNumberFormat="1" applyFont="1" applyBorder="1" applyAlignment="1">
      <alignment horizontal="center" vertical="center"/>
    </xf>
    <xf numFmtId="0" fontId="18" fillId="0" borderId="56" xfId="1" applyFont="1" applyBorder="1" applyAlignment="1">
      <alignment horizontal="center" vertical="center" wrapText="1"/>
    </xf>
    <xf numFmtId="0" fontId="35" fillId="0" borderId="56" xfId="1" applyFont="1" applyBorder="1" applyAlignment="1">
      <alignment horizontal="center" vertical="center" wrapText="1"/>
    </xf>
    <xf numFmtId="0" fontId="34" fillId="0" borderId="56" xfId="1" applyFont="1" applyBorder="1" applyAlignment="1">
      <alignment horizontal="center" vertical="center" wrapText="1"/>
    </xf>
    <xf numFmtId="0" fontId="28" fillId="0" borderId="26" xfId="1" applyFont="1" applyBorder="1" applyAlignment="1">
      <alignment horizontal="center" vertical="center" wrapText="1"/>
    </xf>
    <xf numFmtId="0" fontId="21" fillId="0" borderId="25" xfId="1" applyFont="1" applyBorder="1" applyAlignment="1">
      <alignment horizontal="center" vertical="center" wrapText="1"/>
    </xf>
    <xf numFmtId="49" fontId="21" fillId="0" borderId="26" xfId="1" applyNumberFormat="1" applyFont="1" applyBorder="1" applyAlignment="1">
      <alignment horizontal="center" vertical="center" wrapText="1"/>
    </xf>
    <xf numFmtId="0" fontId="30" fillId="0" borderId="35" xfId="1" applyFont="1" applyBorder="1" applyAlignment="1">
      <alignment horizontal="center" vertical="top" wrapText="1"/>
    </xf>
    <xf numFmtId="0" fontId="31" fillId="0" borderId="33" xfId="1" applyFont="1" applyBorder="1" applyAlignment="1">
      <alignment horizontal="center" vertical="top" wrapText="1"/>
    </xf>
    <xf numFmtId="0" fontId="31" fillId="0" borderId="34" xfId="1" applyFont="1" applyBorder="1" applyAlignment="1">
      <alignment horizontal="center" vertical="top" wrapText="1"/>
    </xf>
    <xf numFmtId="0" fontId="25" fillId="0" borderId="35" xfId="1" applyFont="1" applyBorder="1" applyAlignment="1">
      <alignment horizontal="center" vertical="top" wrapText="1"/>
    </xf>
    <xf numFmtId="0" fontId="25" fillId="0" borderId="33" xfId="1" applyFont="1" applyBorder="1" applyAlignment="1">
      <alignment horizontal="center" vertical="top" wrapText="1"/>
    </xf>
    <xf numFmtId="0" fontId="26" fillId="0" borderId="33" xfId="1" applyFont="1" applyBorder="1"/>
    <xf numFmtId="0" fontId="19" fillId="2" borderId="33" xfId="1" applyFont="1" applyFill="1" applyBorder="1" applyAlignment="1">
      <alignment horizontal="center" vertical="top"/>
    </xf>
    <xf numFmtId="0" fontId="29" fillId="0" borderId="2" xfId="1" applyFont="1" applyBorder="1" applyAlignment="1">
      <alignment horizontal="left" vertical="center" wrapText="1"/>
    </xf>
    <xf numFmtId="0" fontId="25" fillId="0" borderId="40" xfId="1" applyFont="1" applyBorder="1" applyAlignment="1">
      <alignment horizontal="center" vertical="center" wrapText="1"/>
    </xf>
    <xf numFmtId="1" fontId="29" fillId="0" borderId="40" xfId="1" applyNumberFormat="1" applyFont="1" applyBorder="1" applyAlignment="1">
      <alignment horizontal="center" vertical="center"/>
    </xf>
    <xf numFmtId="0" fontId="26" fillId="0" borderId="41" xfId="1" applyFont="1" applyBorder="1"/>
    <xf numFmtId="0" fontId="11" fillId="0" borderId="33" xfId="1" applyFont="1" applyBorder="1" applyAlignment="1">
      <alignment horizontal="center" vertical="top" wrapText="1"/>
    </xf>
    <xf numFmtId="0" fontId="26" fillId="0" borderId="34" xfId="1" applyFont="1" applyBorder="1"/>
    <xf numFmtId="0" fontId="26" fillId="0" borderId="11" xfId="1" applyFont="1" applyBorder="1"/>
    <xf numFmtId="0" fontId="34" fillId="0" borderId="62" xfId="1" applyFont="1" applyBorder="1" applyAlignment="1">
      <alignment horizontal="center" vertical="center"/>
    </xf>
    <xf numFmtId="0" fontId="18" fillId="0" borderId="63" xfId="1" applyFont="1" applyBorder="1" applyAlignment="1">
      <alignment horizontal="center" vertical="center" wrapText="1"/>
    </xf>
    <xf numFmtId="0" fontId="35" fillId="0" borderId="63" xfId="1" applyFont="1" applyBorder="1" applyAlignment="1">
      <alignment horizontal="center" vertical="center" wrapText="1"/>
    </xf>
    <xf numFmtId="0" fontId="34" fillId="0" borderId="63" xfId="1" applyFont="1" applyBorder="1" applyAlignment="1">
      <alignment horizontal="center" vertical="center" wrapText="1"/>
    </xf>
    <xf numFmtId="0" fontId="29" fillId="0" borderId="16" xfId="1" applyFont="1" applyAlignment="1">
      <alignment horizontal="left" vertical="center" wrapText="1"/>
    </xf>
    <xf numFmtId="0" fontId="29" fillId="5" borderId="10" xfId="1" applyFont="1" applyFill="1" applyBorder="1" applyAlignment="1">
      <alignment horizontal="center" vertical="center" wrapText="1"/>
    </xf>
    <xf numFmtId="0" fontId="27" fillId="0" borderId="42" xfId="1" applyFont="1" applyBorder="1" applyAlignment="1">
      <alignment horizontal="center" vertical="center" wrapText="1"/>
    </xf>
    <xf numFmtId="0" fontId="27" fillId="4" borderId="54" xfId="1" applyFont="1" applyFill="1" applyBorder="1" applyAlignment="1">
      <alignment horizontal="center" vertical="center" wrapText="1"/>
    </xf>
    <xf numFmtId="0" fontId="32" fillId="5" borderId="54" xfId="1" applyFont="1" applyFill="1" applyBorder="1" applyAlignment="1">
      <alignment horizontal="center" vertical="top" wrapText="1"/>
    </xf>
    <xf numFmtId="0" fontId="25" fillId="6" borderId="26" xfId="1" applyFont="1" applyFill="1" applyBorder="1" applyAlignment="1">
      <alignment horizontal="left" vertical="center" wrapText="1"/>
    </xf>
    <xf numFmtId="0" fontId="25" fillId="0" borderId="16" xfId="1" applyFont="1" applyAlignment="1">
      <alignment horizontal="left" vertical="center" wrapText="1"/>
    </xf>
    <xf numFmtId="0" fontId="26" fillId="0" borderId="43" xfId="1" applyFont="1" applyBorder="1"/>
    <xf numFmtId="0" fontId="29" fillId="0" borderId="44" xfId="1" applyFont="1" applyBorder="1" applyAlignment="1">
      <alignment horizontal="left" vertical="center" wrapText="1"/>
    </xf>
    <xf numFmtId="0" fontId="25" fillId="0" borderId="45" xfId="1" applyFont="1" applyBorder="1" applyAlignment="1">
      <alignment horizontal="center" vertical="center" wrapText="1"/>
    </xf>
    <xf numFmtId="1" fontId="29" fillId="0" borderId="45" xfId="1" applyNumberFormat="1" applyFont="1" applyBorder="1" applyAlignment="1">
      <alignment horizontal="center" vertical="center"/>
    </xf>
    <xf numFmtId="0" fontId="26" fillId="0" borderId="46" xfId="1" applyFont="1" applyBorder="1"/>
    <xf numFmtId="0" fontId="26" fillId="0" borderId="55" xfId="1" applyFont="1" applyBorder="1"/>
    <xf numFmtId="0" fontId="26" fillId="0" borderId="47" xfId="1" applyFont="1" applyBorder="1"/>
    <xf numFmtId="0" fontId="34" fillId="0" borderId="64" xfId="1" applyFont="1" applyBorder="1" applyAlignment="1">
      <alignment horizontal="center" vertical="center"/>
    </xf>
    <xf numFmtId="0" fontId="18" fillId="0" borderId="65" xfId="1" applyFont="1" applyBorder="1" applyAlignment="1">
      <alignment horizontal="center" vertical="center" wrapText="1"/>
    </xf>
    <xf numFmtId="0" fontId="35" fillId="0" borderId="65" xfId="1" applyFont="1" applyBorder="1" applyAlignment="1">
      <alignment horizontal="center" vertical="center" wrapText="1"/>
    </xf>
    <xf numFmtId="0" fontId="34" fillId="0" borderId="65" xfId="1" applyFont="1" applyBorder="1" applyAlignment="1">
      <alignment horizontal="center" vertical="center" wrapText="1"/>
    </xf>
    <xf numFmtId="0" fontId="26" fillId="0" borderId="48" xfId="1" applyFont="1" applyBorder="1"/>
    <xf numFmtId="1" fontId="32" fillId="0" borderId="49" xfId="1" applyNumberFormat="1" applyFont="1" applyBorder="1" applyAlignment="1">
      <alignment horizontal="center" vertical="center" wrapText="1"/>
    </xf>
    <xf numFmtId="0" fontId="19" fillId="0" borderId="53" xfId="1" applyFont="1" applyBorder="1" applyAlignment="1">
      <alignment horizontal="center" vertical="center" wrapText="1"/>
    </xf>
    <xf numFmtId="0" fontId="31" fillId="0" borderId="51" xfId="1" applyFont="1" applyBorder="1" applyAlignment="1">
      <alignment horizontal="left" vertical="center" wrapText="1"/>
    </xf>
    <xf numFmtId="0" fontId="31" fillId="0" borderId="50" xfId="1" applyFont="1" applyBorder="1" applyAlignment="1">
      <alignment horizontal="center" vertical="center" wrapText="1"/>
    </xf>
    <xf numFmtId="0" fontId="28" fillId="0" borderId="50" xfId="1" applyFont="1" applyBorder="1" applyAlignment="1">
      <alignment horizontal="center" vertical="center" wrapText="1"/>
    </xf>
    <xf numFmtId="0" fontId="21" fillId="0" borderId="51" xfId="1" applyFont="1" applyBorder="1" applyAlignment="1">
      <alignment horizontal="center" vertical="center" wrapText="1"/>
    </xf>
    <xf numFmtId="0" fontId="26" fillId="0" borderId="52" xfId="1" applyFont="1" applyBorder="1"/>
    <xf numFmtId="0" fontId="25" fillId="0" borderId="54" xfId="1" applyFont="1" applyBorder="1" applyAlignment="1">
      <alignment horizontal="center" vertical="center" wrapText="1"/>
    </xf>
    <xf numFmtId="0" fontId="11" fillId="0" borderId="54" xfId="1" applyFont="1" applyBorder="1" applyAlignment="1">
      <alignment horizontal="center" vertical="top" wrapText="1"/>
    </xf>
    <xf numFmtId="0" fontId="33" fillId="0" borderId="54" xfId="1" applyFont="1" applyBorder="1" applyAlignment="1">
      <alignment horizontal="center" vertical="top" wrapText="1"/>
    </xf>
    <xf numFmtId="0" fontId="28" fillId="0" borderId="57" xfId="1" applyFont="1" applyBorder="1" applyAlignment="1">
      <alignment horizontal="center" vertical="top"/>
    </xf>
    <xf numFmtId="0" fontId="11" fillId="0" borderId="33" xfId="1" applyFont="1" applyBorder="1" applyAlignment="1">
      <alignment horizontal="center" vertical="top" wrapText="1"/>
    </xf>
    <xf numFmtId="0" fontId="32" fillId="5" borderId="54" xfId="1" applyFont="1" applyFill="1" applyBorder="1" applyAlignment="1">
      <alignment horizontal="center" vertical="top" wrapText="1"/>
    </xf>
    <xf numFmtId="49" fontId="21" fillId="0" borderId="34" xfId="1" applyNumberFormat="1" applyFont="1" applyBorder="1" applyAlignment="1">
      <alignment horizontal="center" vertical="center" wrapText="1"/>
    </xf>
    <xf numFmtId="49" fontId="21" fillId="0" borderId="43" xfId="1" applyNumberFormat="1" applyFont="1" applyBorder="1" applyAlignment="1">
      <alignment horizontal="center" vertical="center" wrapText="1"/>
    </xf>
    <xf numFmtId="0" fontId="31" fillId="0" borderId="54" xfId="1" applyFont="1" applyBorder="1" applyAlignment="1">
      <alignment horizontal="center" vertical="center" wrapText="1"/>
    </xf>
    <xf numFmtId="14" fontId="28" fillId="0" borderId="51" xfId="1" applyNumberFormat="1" applyFont="1" applyBorder="1" applyAlignment="1">
      <alignment horizontal="center" vertical="center"/>
    </xf>
    <xf numFmtId="0" fontId="21" fillId="0" borderId="53" xfId="1" applyFont="1" applyBorder="1" applyAlignment="1">
      <alignment horizontal="center" vertical="center" wrapText="1"/>
    </xf>
    <xf numFmtId="0" fontId="21" fillId="0" borderId="51" xfId="1" applyFont="1" applyBorder="1" applyAlignment="1">
      <alignment horizontal="center" vertical="center" wrapText="1"/>
    </xf>
    <xf numFmtId="0" fontId="31" fillId="0" borderId="33" xfId="1" applyFont="1" applyBorder="1" applyAlignment="1">
      <alignment horizontal="center" vertical="center" wrapText="1"/>
    </xf>
    <xf numFmtId="0" fontId="21" fillId="0" borderId="35" xfId="1" applyFont="1" applyBorder="1" applyAlignment="1">
      <alignment horizontal="center" vertical="center" wrapText="1"/>
    </xf>
    <xf numFmtId="0" fontId="31" fillId="0" borderId="36" xfId="1" applyFont="1" applyBorder="1" applyAlignment="1">
      <alignment horizontal="center" vertical="center" wrapText="1"/>
    </xf>
    <xf numFmtId="0" fontId="21" fillId="0" borderId="48" xfId="1" applyFont="1" applyBorder="1" applyAlignment="1">
      <alignment horizontal="center" vertical="center" wrapText="1"/>
    </xf>
    <xf numFmtId="0" fontId="11" fillId="0" borderId="55" xfId="1" applyFont="1" applyBorder="1" applyAlignment="1">
      <alignment horizontal="center" vertical="top" wrapText="1"/>
    </xf>
    <xf numFmtId="14" fontId="31" fillId="2" borderId="19" xfId="1" applyNumberFormat="1" applyFont="1" applyFill="1" applyBorder="1" applyAlignment="1">
      <alignment vertical="center"/>
    </xf>
    <xf numFmtId="0" fontId="31" fillId="2" borderId="18" xfId="1" applyFont="1" applyFill="1" applyBorder="1" applyAlignment="1">
      <alignment horizontal="left" vertical="center" wrapText="1"/>
    </xf>
    <xf numFmtId="0" fontId="25" fillId="3" borderId="16" xfId="1" applyFont="1" applyFill="1" applyAlignment="1">
      <alignment horizontal="center"/>
    </xf>
    <xf numFmtId="0" fontId="25" fillId="3" borderId="16" xfId="1" applyFont="1" applyFill="1" applyAlignment="1">
      <alignment horizontal="center" vertical="center" wrapText="1"/>
    </xf>
    <xf numFmtId="0" fontId="36" fillId="0" borderId="54" xfId="1" applyFont="1" applyBorder="1" applyAlignment="1">
      <alignment horizontal="center" vertical="top" wrapText="1"/>
    </xf>
    <xf numFmtId="0" fontId="36" fillId="0" borderId="26" xfId="1" applyFont="1" applyBorder="1" applyAlignment="1">
      <alignment horizontal="center" vertical="top" wrapText="1"/>
    </xf>
    <xf numFmtId="0" fontId="16" fillId="0" borderId="54" xfId="1" applyFont="1" applyBorder="1" applyAlignment="1">
      <alignment horizontal="center" vertical="top" wrapText="1"/>
    </xf>
    <xf numFmtId="14" fontId="31" fillId="0" borderId="57" xfId="1" applyNumberFormat="1" applyFont="1" applyBorder="1" applyAlignment="1">
      <alignment horizontal="center" vertical="center"/>
    </xf>
    <xf numFmtId="49" fontId="24" fillId="0" borderId="54" xfId="1" applyNumberFormat="1" applyBorder="1" applyAlignment="1">
      <alignment horizontal="center" vertical="center" wrapText="1"/>
    </xf>
    <xf numFmtId="0" fontId="24" fillId="0" borderId="66" xfId="1" applyBorder="1" applyAlignment="1">
      <alignment horizontal="center" vertical="center" wrapText="1"/>
    </xf>
    <xf numFmtId="0" fontId="36" fillId="0" borderId="33" xfId="1" applyFont="1" applyBorder="1" applyAlignment="1">
      <alignment horizontal="center" vertical="top" wrapText="1"/>
    </xf>
    <xf numFmtId="0" fontId="36" fillId="0" borderId="34" xfId="1" applyFont="1" applyBorder="1" applyAlignment="1">
      <alignment horizontal="center" vertical="top" wrapText="1"/>
    </xf>
    <xf numFmtId="0" fontId="3" fillId="0" borderId="33" xfId="1" applyFont="1" applyBorder="1"/>
    <xf numFmtId="0" fontId="38" fillId="0" borderId="11" xfId="1" applyFont="1" applyBorder="1"/>
    <xf numFmtId="49" fontId="24" fillId="0" borderId="33" xfId="1" applyNumberFormat="1" applyBorder="1" applyAlignment="1">
      <alignment horizontal="center" vertical="center" wrapText="1"/>
    </xf>
    <xf numFmtId="0" fontId="24" fillId="0" borderId="67" xfId="1" applyBorder="1" applyAlignment="1">
      <alignment horizontal="center" vertical="center" wrapText="1"/>
    </xf>
    <xf numFmtId="0" fontId="38" fillId="0" borderId="35" xfId="1" applyFont="1" applyBorder="1"/>
    <xf numFmtId="0" fontId="38" fillId="0" borderId="48" xfId="1" applyFont="1" applyBorder="1"/>
    <xf numFmtId="49" fontId="24" fillId="0" borderId="55" xfId="1" applyNumberFormat="1" applyBorder="1" applyAlignment="1">
      <alignment horizontal="center" vertical="center" wrapText="1"/>
    </xf>
    <xf numFmtId="0" fontId="24" fillId="0" borderId="68" xfId="1" applyBorder="1" applyAlignment="1">
      <alignment horizontal="center" vertical="center" wrapText="1"/>
    </xf>
    <xf numFmtId="0" fontId="39" fillId="0" borderId="51" xfId="1" applyFont="1" applyBorder="1" applyAlignment="1">
      <alignment horizontal="left" vertical="center" wrapText="1"/>
    </xf>
    <xf numFmtId="0" fontId="39" fillId="0" borderId="50" xfId="1" applyFont="1" applyBorder="1" applyAlignment="1">
      <alignment horizontal="center" vertical="center" wrapText="1"/>
    </xf>
    <xf numFmtId="49" fontId="28" fillId="0" borderId="54" xfId="1" applyNumberFormat="1" applyFont="1" applyBorder="1" applyAlignment="1">
      <alignment horizontal="center" vertical="center" wrapText="1"/>
    </xf>
    <xf numFmtId="49" fontId="28" fillId="0" borderId="33" xfId="1" applyNumberFormat="1" applyFont="1" applyBorder="1" applyAlignment="1">
      <alignment horizontal="center" vertical="center" wrapText="1"/>
    </xf>
    <xf numFmtId="0" fontId="36" fillId="0" borderId="55" xfId="1" applyFont="1" applyBorder="1" applyAlignment="1">
      <alignment horizontal="center" vertical="top" wrapText="1"/>
    </xf>
    <xf numFmtId="0" fontId="36" fillId="0" borderId="47" xfId="1" applyFont="1" applyBorder="1" applyAlignment="1">
      <alignment horizontal="center" vertical="top" wrapText="1"/>
    </xf>
    <xf numFmtId="49" fontId="28" fillId="0" borderId="55" xfId="1" applyNumberFormat="1" applyFont="1" applyBorder="1" applyAlignment="1">
      <alignment horizontal="center" vertical="center" wrapText="1"/>
    </xf>
    <xf numFmtId="0" fontId="31" fillId="0" borderId="26" xfId="1" applyFont="1" applyBorder="1" applyAlignment="1">
      <alignment horizontal="left" vertical="center" wrapText="1"/>
    </xf>
    <xf numFmtId="0" fontId="39" fillId="0" borderId="54" xfId="1" applyFont="1" applyBorder="1" applyAlignment="1">
      <alignment horizontal="left" vertical="center" wrapText="1"/>
    </xf>
    <xf numFmtId="0" fontId="3" fillId="0" borderId="55" xfId="1" applyFont="1" applyBorder="1"/>
    <xf numFmtId="0" fontId="20" fillId="2" borderId="16" xfId="1" applyFont="1" applyFill="1" applyAlignment="1">
      <alignment horizontal="right"/>
    </xf>
  </cellXfs>
  <cellStyles count="2">
    <cellStyle name="Normal" xfId="0" builtinId="0"/>
    <cellStyle name="Normal 2" xfId="1" xr:uid="{12FFFE79-ED70-40C0-B955-9B3B36AC3FE6}"/>
  </cellStyles>
  <dxfs count="24">
    <dxf>
      <fill>
        <patternFill patternType="solid">
          <fgColor rgb="FFFFFF00"/>
          <bgColor rgb="FFFFFF00"/>
        </patternFill>
      </fill>
    </dxf>
    <dxf>
      <fill>
        <patternFill patternType="solid">
          <fgColor rgb="FFEC6114"/>
          <bgColor rgb="FFEC6114"/>
        </patternFill>
      </fill>
    </dxf>
    <dxf>
      <fill>
        <patternFill patternType="solid">
          <fgColor rgb="FFFF0000"/>
          <bgColor rgb="FFFF0000"/>
        </patternFill>
      </fill>
    </dxf>
    <dxf>
      <fill>
        <patternFill patternType="solid">
          <fgColor rgb="FFFFFF00"/>
          <bgColor rgb="FFFFFF00"/>
        </patternFill>
      </fill>
    </dxf>
    <dxf>
      <fill>
        <patternFill patternType="solid">
          <fgColor rgb="FFEC6114"/>
          <bgColor rgb="FFEC6114"/>
        </patternFill>
      </fill>
    </dxf>
    <dxf>
      <fill>
        <patternFill patternType="solid">
          <fgColor rgb="FFFF0000"/>
          <bgColor rgb="FFFF0000"/>
        </patternFill>
      </fill>
    </dxf>
    <dxf>
      <fill>
        <patternFill patternType="solid">
          <fgColor rgb="FFFFFF00"/>
          <bgColor rgb="FFFFFF00"/>
        </patternFill>
      </fill>
    </dxf>
    <dxf>
      <fill>
        <patternFill patternType="solid">
          <fgColor rgb="FFEC6114"/>
          <bgColor rgb="FFEC6114"/>
        </patternFill>
      </fill>
    </dxf>
    <dxf>
      <fill>
        <patternFill patternType="solid">
          <fgColor rgb="FFFF0000"/>
          <bgColor rgb="FFFF0000"/>
        </patternFill>
      </fill>
    </dxf>
    <dxf>
      <fill>
        <patternFill patternType="solid">
          <fgColor rgb="FFFFFF00"/>
          <bgColor rgb="FFFFFF00"/>
        </patternFill>
      </fill>
    </dxf>
    <dxf>
      <fill>
        <patternFill patternType="solid">
          <fgColor rgb="FFEC6114"/>
          <bgColor rgb="FFEC6114"/>
        </patternFill>
      </fill>
    </dxf>
    <dxf>
      <fill>
        <patternFill patternType="solid">
          <fgColor rgb="FFFF0000"/>
          <bgColor rgb="FFFF0000"/>
        </patternFill>
      </fill>
    </dxf>
    <dxf>
      <fill>
        <patternFill patternType="solid">
          <fgColor rgb="FFFFFF00"/>
          <bgColor rgb="FFFFFF00"/>
        </patternFill>
      </fill>
    </dxf>
    <dxf>
      <fill>
        <patternFill patternType="solid">
          <fgColor rgb="FFEC6114"/>
          <bgColor rgb="FFEC6114"/>
        </patternFill>
      </fill>
    </dxf>
    <dxf>
      <fill>
        <patternFill patternType="solid">
          <fgColor rgb="FFFF0000"/>
          <bgColor rgb="FFFF0000"/>
        </patternFill>
      </fill>
    </dxf>
    <dxf>
      <fill>
        <patternFill patternType="solid">
          <fgColor rgb="FFFFFF00"/>
          <bgColor rgb="FFFFFF00"/>
        </patternFill>
      </fill>
    </dxf>
    <dxf>
      <fill>
        <patternFill patternType="solid">
          <fgColor rgb="FFEC6114"/>
          <bgColor rgb="FFEC6114"/>
        </patternFill>
      </fill>
    </dxf>
    <dxf>
      <fill>
        <patternFill patternType="solid">
          <fgColor rgb="FFFF0000"/>
          <bgColor rgb="FFFF0000"/>
        </patternFill>
      </fill>
    </dxf>
    <dxf>
      <fill>
        <patternFill patternType="solid">
          <fgColor rgb="FFFFFF00"/>
          <bgColor rgb="FFFFFF00"/>
        </patternFill>
      </fill>
    </dxf>
    <dxf>
      <fill>
        <patternFill patternType="solid">
          <fgColor rgb="FFEC6114"/>
          <bgColor rgb="FFEC6114"/>
        </patternFill>
      </fill>
    </dxf>
    <dxf>
      <fill>
        <patternFill patternType="solid">
          <fgColor rgb="FFFF0000"/>
          <bgColor rgb="FFFF0000"/>
        </patternFill>
      </fill>
    </dxf>
    <dxf>
      <fill>
        <patternFill patternType="solid">
          <fgColor rgb="FFFFFF00"/>
          <bgColor rgb="FFFFFF00"/>
        </patternFill>
      </fill>
    </dxf>
    <dxf>
      <fill>
        <patternFill patternType="solid">
          <fgColor rgb="FFEC6114"/>
          <bgColor rgb="FFEC6114"/>
        </patternFill>
      </fill>
    </dxf>
    <dxf>
      <fill>
        <patternFill patternType="solid">
          <fgColor rgb="FFFF0000"/>
          <bgColor rgb="FFFF00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sharedStrings" Target="sharedStrings.xml"/><Relationship Id="rId18" Type="http://schemas.openxmlformats.org/officeDocument/2006/relationships/customXml" Target="../customXml/item3.xml"/><Relationship Id="rId3" Type="http://schemas.openxmlformats.org/officeDocument/2006/relationships/worksheet" Target="worksheets/sheet3.xml"/><Relationship Id="rId12" Type="http://schemas.openxmlformats.org/officeDocument/2006/relationships/styles" Target="styles.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externalLink" Target="externalLinks/externalLink2.xml"/><Relationship Id="rId11" Type="http://schemas.openxmlformats.org/officeDocument/2006/relationships/theme" Target="theme/theme1.xml"/><Relationship Id="rId5" Type="http://schemas.openxmlformats.org/officeDocument/2006/relationships/externalLink" Target="externalLinks/externalLink1.xml"/><Relationship Id="rId15" Type="http://schemas.openxmlformats.org/officeDocument/2006/relationships/calcChain" Target="calcChain.xml"/><Relationship Id="rId10" Type="http://customschemas.google.com/relationships/workbookmetadata" Target="metadata"/><Relationship Id="rId4" Type="http://schemas.openxmlformats.org/officeDocument/2006/relationships/worksheet" Target="worksheets/sheet4.xml"/><Relationship Id="rId14" Type="http://schemas.openxmlformats.org/officeDocument/2006/relationships/sheetMetadata" Target="metadata.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_rels/drawing2.xml.rels><?xml version="1.0" encoding="UTF-8" standalone="yes"?>
<Relationships xmlns="http://schemas.openxmlformats.org/package/2006/relationships"><Relationship Id="rId1" Type="http://schemas.openxmlformats.org/officeDocument/2006/relationships/image" Target="../media/image1.jpg"/></Relationships>
</file>

<file path=xl/drawings/_rels/drawing3.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dr:oneCellAnchor>
    <xdr:from>
      <xdr:col>1</xdr:col>
      <xdr:colOff>295275</xdr:colOff>
      <xdr:row>0</xdr:row>
      <xdr:rowOff>57150</xdr:rowOff>
    </xdr:from>
    <xdr:ext cx="1057275" cy="1200150"/>
    <xdr:pic>
      <xdr:nvPicPr>
        <xdr:cNvPr id="2" name="image1.jpg">
          <a:extLst>
            <a:ext uri="{FF2B5EF4-FFF2-40B4-BE49-F238E27FC236}">
              <a16:creationId xmlns:a16="http://schemas.microsoft.com/office/drawing/2014/main" id="{00000000-0008-0000-02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2.xml><?xml version="1.0" encoding="utf-8"?>
<xdr:wsDr xmlns:xdr="http://schemas.openxmlformats.org/drawingml/2006/spreadsheetDrawing" xmlns:a="http://schemas.openxmlformats.org/drawingml/2006/main">
  <xdr:oneCellAnchor>
    <xdr:from>
      <xdr:col>1</xdr:col>
      <xdr:colOff>295275</xdr:colOff>
      <xdr:row>0</xdr:row>
      <xdr:rowOff>57150</xdr:rowOff>
    </xdr:from>
    <xdr:ext cx="1057275" cy="1200150"/>
    <xdr:pic>
      <xdr:nvPicPr>
        <xdr:cNvPr id="2" name="image1.jpg">
          <a:extLst>
            <a:ext uri="{FF2B5EF4-FFF2-40B4-BE49-F238E27FC236}">
              <a16:creationId xmlns:a16="http://schemas.microsoft.com/office/drawing/2014/main" id="{830A09F0-4810-41D2-908D-A973C31FF4D2}"/>
            </a:ext>
          </a:extLst>
        </xdr:cNvPr>
        <xdr:cNvPicPr preferRelativeResize="0"/>
      </xdr:nvPicPr>
      <xdr:blipFill>
        <a:blip xmlns:r="http://schemas.openxmlformats.org/officeDocument/2006/relationships" r:embed="rId1" cstate="print"/>
        <a:stretch>
          <a:fillRect/>
        </a:stretch>
      </xdr:blipFill>
      <xdr:spPr>
        <a:xfrm>
          <a:off x="923925" y="57150"/>
          <a:ext cx="1057275" cy="1200150"/>
        </a:xfrm>
        <a:prstGeom prst="rect">
          <a:avLst/>
        </a:prstGeom>
        <a:noFill/>
      </xdr:spPr>
    </xdr:pic>
    <xdr:clientData fLocksWithSheet="0"/>
  </xdr:oneCellAnchor>
</xdr:wsDr>
</file>

<file path=xl/drawings/drawing3.xml><?xml version="1.0" encoding="utf-8"?>
<xdr:wsDr xmlns:xdr="http://schemas.openxmlformats.org/drawingml/2006/spreadsheetDrawing" xmlns:a="http://schemas.openxmlformats.org/drawingml/2006/main">
  <xdr:oneCellAnchor>
    <xdr:from>
      <xdr:col>1</xdr:col>
      <xdr:colOff>295275</xdr:colOff>
      <xdr:row>0</xdr:row>
      <xdr:rowOff>57150</xdr:rowOff>
    </xdr:from>
    <xdr:ext cx="1057275" cy="1200150"/>
    <xdr:pic>
      <xdr:nvPicPr>
        <xdr:cNvPr id="2" name="image1.jpg">
          <a:extLst>
            <a:ext uri="{FF2B5EF4-FFF2-40B4-BE49-F238E27FC236}">
              <a16:creationId xmlns:a16="http://schemas.microsoft.com/office/drawing/2014/main" id="{72791BAF-F71D-4CD4-BD7C-2C8027C34160}"/>
            </a:ext>
          </a:extLst>
        </xdr:cNvPr>
        <xdr:cNvPicPr preferRelativeResize="0"/>
      </xdr:nvPicPr>
      <xdr:blipFill>
        <a:blip xmlns:r="http://schemas.openxmlformats.org/officeDocument/2006/relationships" r:embed="rId1" cstate="print"/>
        <a:stretch>
          <a:fillRect/>
        </a:stretch>
      </xdr:blipFill>
      <xdr:spPr>
        <a:xfrm>
          <a:off x="923925" y="57150"/>
          <a:ext cx="1057275" cy="1200150"/>
        </a:xfrm>
        <a:prstGeom prst="rect">
          <a:avLst/>
        </a:prstGeom>
        <a:noFill/>
      </xdr:spPr>
    </xdr:pic>
    <xdr:clientData fLocksWithSheet="0"/>
  </xdr:one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C:\Users\cague\Downloads\Mapa%20de%20Riesgos%20de%20Corrupci&#243;n%202025%20%20Evaluaci&#243;n%20a%20la%20gesti&#243;n.xlsx" TargetMode="External"/><Relationship Id="rId1" Type="http://schemas.openxmlformats.org/officeDocument/2006/relationships/externalLinkPath" Target="file:///C:\Users\cague\Downloads\Mapa%20de%20Riesgos%20de%20Corrupci&#243;n%202025%20%20Evaluaci&#243;n%20a%20la%20gesti&#243;n.xlsx" TargetMode="External"/></Relationships>
</file>

<file path=xl/externalLinks/_rels/externalLink2.xml.rels><?xml version="1.0" encoding="UTF-8" standalone="yes"?>
<Relationships xmlns="http://schemas.openxmlformats.org/package/2006/relationships"><Relationship Id="rId2" Type="http://schemas.openxmlformats.org/officeDocument/2006/relationships/externalLinkPath" Target="file:///C:\Users\cague\Downloads\Mapa%20de%20Riesgos%20de%20Corrupci&#243;n%202025%20Instrucci&#243;n%20y%20Juzgamiento.xlsx" TargetMode="External"/><Relationship Id="rId1" Type="http://schemas.openxmlformats.org/officeDocument/2006/relationships/externalLinkPath" Target="file:///C:\Users\cague\Downloads\Mapa%20de%20Riesgos%20de%20Corrupci&#243;n%202025%20Instrucci&#243;n%20y%20Juzgamiento.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Datos"/>
      <sheetName val="Instructivo"/>
      <sheetName val="Riesgo 1"/>
      <sheetName val="ENCUESTA DE IMPACTO R1"/>
      <sheetName val="Riesgo 2"/>
      <sheetName val="ENCUESTA DE IMPACTO R2"/>
    </sheetNames>
    <sheetDataSet>
      <sheetData sheetId="0">
        <row r="3">
          <cell r="D3" t="str">
            <v>MUY BAJA - MODERADO</v>
          </cell>
          <cell r="E3" t="str">
            <v>MODERADO</v>
          </cell>
        </row>
        <row r="4">
          <cell r="D4" t="str">
            <v>MUY BAJA - MAYOR</v>
          </cell>
          <cell r="E4" t="str">
            <v>ALTO</v>
          </cell>
        </row>
        <row r="5">
          <cell r="D5" t="str">
            <v>MUY BAJA - CATASTRÓFICO</v>
          </cell>
          <cell r="E5" t="str">
            <v>EXTREMO</v>
          </cell>
        </row>
        <row r="6">
          <cell r="D6" t="str">
            <v>BAJA - MODERADO</v>
          </cell>
          <cell r="E6" t="str">
            <v>MODERADO</v>
          </cell>
        </row>
        <row r="7">
          <cell r="D7" t="str">
            <v>BAJA - MAYOR</v>
          </cell>
          <cell r="E7" t="str">
            <v>ALTO</v>
          </cell>
        </row>
        <row r="8">
          <cell r="D8" t="str">
            <v>BAJA - CATASTRÓFICO</v>
          </cell>
          <cell r="E8" t="str">
            <v>EXTREMO</v>
          </cell>
        </row>
        <row r="9">
          <cell r="D9" t="str">
            <v>MEDIA - MODERADO</v>
          </cell>
          <cell r="E9" t="str">
            <v>MODERADO</v>
          </cell>
        </row>
        <row r="10">
          <cell r="D10" t="str">
            <v>MEDIA - MAYOR</v>
          </cell>
          <cell r="E10" t="str">
            <v>ALTO</v>
          </cell>
        </row>
        <row r="11">
          <cell r="D11" t="str">
            <v>MEDIA - CATASTRÓFICO</v>
          </cell>
          <cell r="E11" t="str">
            <v>EXTREMO</v>
          </cell>
        </row>
        <row r="12">
          <cell r="D12" t="str">
            <v>ALTA - MODERADO</v>
          </cell>
          <cell r="E12" t="str">
            <v>ALTO</v>
          </cell>
        </row>
        <row r="13">
          <cell r="D13" t="str">
            <v>ALTA - MAYOR</v>
          </cell>
          <cell r="E13" t="str">
            <v>ALTO</v>
          </cell>
        </row>
        <row r="14">
          <cell r="D14" t="str">
            <v>ALTA - CATASTRÓFICO</v>
          </cell>
          <cell r="E14" t="str">
            <v>EXTREMO</v>
          </cell>
        </row>
        <row r="15">
          <cell r="D15" t="str">
            <v>MUY ALTA - MODERADO</v>
          </cell>
          <cell r="E15" t="str">
            <v>ALTO</v>
          </cell>
        </row>
        <row r="16">
          <cell r="D16" t="str">
            <v>MUY ALTA - MAYOR</v>
          </cell>
          <cell r="E16" t="str">
            <v>ALTO</v>
          </cell>
        </row>
        <row r="17">
          <cell r="D17" t="str">
            <v>MUY ALTA - CATASTRÓFICO</v>
          </cell>
          <cell r="E17" t="str">
            <v>EXTREMO</v>
          </cell>
        </row>
      </sheetData>
      <sheetData sheetId="1" refreshError="1"/>
      <sheetData sheetId="2" refreshError="1"/>
      <sheetData sheetId="3" refreshError="1"/>
      <sheetData sheetId="4" refreshError="1"/>
      <sheetData sheetId="5"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Datos"/>
      <sheetName val="Instructivo"/>
      <sheetName val="Riesgo 1"/>
      <sheetName val="ENCUESTA DE IMPACTO R1"/>
    </sheetNames>
    <sheetDataSet>
      <sheetData sheetId="0">
        <row r="3">
          <cell r="D3" t="str">
            <v>MUY BAJA - MODERADO</v>
          </cell>
          <cell r="E3" t="str">
            <v>MODERADO</v>
          </cell>
        </row>
        <row r="4">
          <cell r="D4" t="str">
            <v>MUY BAJA - MAYOR</v>
          </cell>
          <cell r="E4" t="str">
            <v>ALTO</v>
          </cell>
        </row>
        <row r="5">
          <cell r="D5" t="str">
            <v>MUY BAJA - CATASTRÓFICO</v>
          </cell>
          <cell r="E5" t="str">
            <v>EXTREMO</v>
          </cell>
        </row>
        <row r="6">
          <cell r="D6" t="str">
            <v>BAJA - MODERADO</v>
          </cell>
          <cell r="E6" t="str">
            <v>MODERADO</v>
          </cell>
        </row>
        <row r="7">
          <cell r="D7" t="str">
            <v>BAJA - MAYOR</v>
          </cell>
          <cell r="E7" t="str">
            <v>ALTO</v>
          </cell>
        </row>
        <row r="8">
          <cell r="D8" t="str">
            <v>BAJA - CATASTRÓFICO</v>
          </cell>
          <cell r="E8" t="str">
            <v>EXTREMO</v>
          </cell>
        </row>
        <row r="9">
          <cell r="D9" t="str">
            <v>MEDIA - MODERADO</v>
          </cell>
          <cell r="E9" t="str">
            <v>MODERADO</v>
          </cell>
        </row>
        <row r="10">
          <cell r="D10" t="str">
            <v>MEDIA - MAYOR</v>
          </cell>
          <cell r="E10" t="str">
            <v>ALTO</v>
          </cell>
        </row>
        <row r="11">
          <cell r="D11" t="str">
            <v>MEDIA - CATASTRÓFICO</v>
          </cell>
          <cell r="E11" t="str">
            <v>EXTREMO</v>
          </cell>
        </row>
        <row r="12">
          <cell r="D12" t="str">
            <v>ALTA - MODERADO</v>
          </cell>
          <cell r="E12" t="str">
            <v>ALTO</v>
          </cell>
        </row>
        <row r="13">
          <cell r="D13" t="str">
            <v>ALTA - MAYOR</v>
          </cell>
          <cell r="E13" t="str">
            <v>ALTO</v>
          </cell>
        </row>
        <row r="14">
          <cell r="D14" t="str">
            <v>ALTA - CATASTRÓFICO</v>
          </cell>
          <cell r="E14" t="str">
            <v>EXTREMO</v>
          </cell>
        </row>
        <row r="15">
          <cell r="D15" t="str">
            <v>MUY ALTA - MODERADO</v>
          </cell>
          <cell r="E15" t="str">
            <v>ALTO</v>
          </cell>
        </row>
        <row r="16">
          <cell r="D16" t="str">
            <v>MUY ALTA - MAYOR</v>
          </cell>
          <cell r="E16" t="str">
            <v>ALTO</v>
          </cell>
        </row>
        <row r="17">
          <cell r="D17" t="str">
            <v>MUY ALTA - CATASTRÓFICO</v>
          </cell>
          <cell r="E17" t="str">
            <v>EXTREMO</v>
          </cell>
        </row>
      </sheetData>
      <sheetData sheetId="1" refreshError="1"/>
      <sheetData sheetId="2" refreshError="1"/>
      <sheetData sheetId="3" refreshError="1"/>
    </sheetDataSet>
  </externalBook>
</externalLink>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0563C1"/>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2:L1000"/>
  <sheetViews>
    <sheetView workbookViewId="0">
      <selection activeCell="E4" sqref="E4"/>
    </sheetView>
  </sheetViews>
  <sheetFormatPr baseColWidth="10" defaultColWidth="14.42578125" defaultRowHeight="15" customHeight="1"/>
  <cols>
    <col min="1" max="1" width="30.7109375" customWidth="1"/>
    <col min="2" max="2" width="23" customWidth="1"/>
    <col min="3" max="3" width="11.42578125" customWidth="1"/>
    <col min="4" max="4" width="31" customWidth="1"/>
    <col min="5" max="8" width="11.42578125" customWidth="1"/>
    <col min="9" max="9" width="68.5703125" customWidth="1"/>
    <col min="10" max="12" width="17.140625" customWidth="1"/>
    <col min="13" max="26" width="11.42578125" customWidth="1"/>
  </cols>
  <sheetData>
    <row r="2" spans="1:12" ht="15.75">
      <c r="A2" s="1" t="s">
        <v>0</v>
      </c>
      <c r="B2" s="1" t="s">
        <v>1</v>
      </c>
      <c r="D2" s="1" t="s">
        <v>2</v>
      </c>
      <c r="I2" s="2" t="s">
        <v>3</v>
      </c>
      <c r="J2" s="1" t="s">
        <v>4</v>
      </c>
      <c r="K2" s="1" t="s">
        <v>5</v>
      </c>
    </row>
    <row r="3" spans="1:12" ht="31.5">
      <c r="A3" s="1" t="s">
        <v>6</v>
      </c>
      <c r="B3" s="1" t="s">
        <v>7</v>
      </c>
      <c r="D3" s="1" t="s">
        <v>8</v>
      </c>
      <c r="E3" s="1" t="s">
        <v>7</v>
      </c>
      <c r="I3" s="3" t="s">
        <v>9</v>
      </c>
      <c r="J3" s="1" t="s">
        <v>10</v>
      </c>
      <c r="K3" s="1" t="s">
        <v>11</v>
      </c>
    </row>
    <row r="4" spans="1:12" ht="31.5">
      <c r="A4" s="1" t="s">
        <v>12</v>
      </c>
      <c r="B4" s="1" t="s">
        <v>13</v>
      </c>
      <c r="D4" s="1" t="s">
        <v>14</v>
      </c>
      <c r="E4" s="1" t="s">
        <v>15</v>
      </c>
      <c r="I4" s="4" t="s">
        <v>16</v>
      </c>
      <c r="J4" s="1" t="s">
        <v>17</v>
      </c>
      <c r="K4" s="1" t="s">
        <v>18</v>
      </c>
    </row>
    <row r="5" spans="1:12" ht="63">
      <c r="A5" s="1" t="s">
        <v>19</v>
      </c>
      <c r="B5" s="1" t="s">
        <v>20</v>
      </c>
      <c r="D5" s="1" t="s">
        <v>21</v>
      </c>
      <c r="E5" s="1" t="s">
        <v>22</v>
      </c>
      <c r="I5" s="3" t="s">
        <v>23</v>
      </c>
      <c r="J5" s="1" t="s">
        <v>24</v>
      </c>
      <c r="K5" s="1" t="s">
        <v>25</v>
      </c>
      <c r="L5" s="1" t="s">
        <v>26</v>
      </c>
    </row>
    <row r="6" spans="1:12" ht="31.5">
      <c r="A6" s="1" t="s">
        <v>27</v>
      </c>
      <c r="D6" s="1" t="s">
        <v>28</v>
      </c>
      <c r="E6" s="1" t="s">
        <v>7</v>
      </c>
      <c r="I6" s="3" t="s">
        <v>29</v>
      </c>
      <c r="J6" s="1" t="s">
        <v>30</v>
      </c>
      <c r="K6" s="1" t="s">
        <v>31</v>
      </c>
    </row>
    <row r="7" spans="1:12" ht="47.25">
      <c r="A7" s="1" t="s">
        <v>32</v>
      </c>
      <c r="D7" s="1" t="s">
        <v>33</v>
      </c>
      <c r="E7" s="1" t="s">
        <v>15</v>
      </c>
      <c r="I7" s="3" t="s">
        <v>34</v>
      </c>
      <c r="J7" s="5" t="s">
        <v>35</v>
      </c>
      <c r="K7" s="5" t="s">
        <v>36</v>
      </c>
    </row>
    <row r="8" spans="1:12" ht="31.5">
      <c r="D8" s="1" t="s">
        <v>37</v>
      </c>
      <c r="E8" s="1" t="s">
        <v>22</v>
      </c>
      <c r="I8" s="6" t="s">
        <v>38</v>
      </c>
      <c r="J8" s="1" t="s">
        <v>39</v>
      </c>
      <c r="K8" s="1" t="s">
        <v>40</v>
      </c>
      <c r="L8" s="1" t="s">
        <v>41</v>
      </c>
    </row>
    <row r="9" spans="1:12">
      <c r="A9" s="1" t="s">
        <v>42</v>
      </c>
      <c r="D9" s="1" t="s">
        <v>43</v>
      </c>
      <c r="E9" s="1" t="s">
        <v>7</v>
      </c>
    </row>
    <row r="10" spans="1:12">
      <c r="D10" s="1" t="s">
        <v>44</v>
      </c>
      <c r="E10" s="1" t="s">
        <v>15</v>
      </c>
    </row>
    <row r="11" spans="1:12">
      <c r="A11" s="1" t="s">
        <v>45</v>
      </c>
      <c r="D11" s="1" t="s">
        <v>46</v>
      </c>
      <c r="E11" s="1" t="s">
        <v>22</v>
      </c>
    </row>
    <row r="12" spans="1:12">
      <c r="A12" s="1" t="s">
        <v>47</v>
      </c>
      <c r="D12" s="1" t="s">
        <v>48</v>
      </c>
      <c r="E12" s="1" t="s">
        <v>15</v>
      </c>
    </row>
    <row r="13" spans="1:12">
      <c r="D13" s="1" t="s">
        <v>49</v>
      </c>
      <c r="E13" s="1" t="s">
        <v>15</v>
      </c>
      <c r="I13" s="1" t="s">
        <v>50</v>
      </c>
    </row>
    <row r="14" spans="1:12">
      <c r="D14" s="1" t="s">
        <v>51</v>
      </c>
      <c r="E14" s="1" t="s">
        <v>22</v>
      </c>
      <c r="I14" s="1" t="s">
        <v>52</v>
      </c>
    </row>
    <row r="15" spans="1:12">
      <c r="D15" s="1" t="s">
        <v>53</v>
      </c>
      <c r="E15" s="1" t="s">
        <v>15</v>
      </c>
      <c r="I15" s="1" t="s">
        <v>54</v>
      </c>
    </row>
    <row r="16" spans="1:12">
      <c r="A16" s="1" t="s">
        <v>55</v>
      </c>
      <c r="D16" s="1" t="s">
        <v>56</v>
      </c>
      <c r="E16" s="1" t="s">
        <v>15</v>
      </c>
      <c r="I16" s="1" t="s">
        <v>57</v>
      </c>
    </row>
    <row r="17" spans="1:9">
      <c r="A17" s="1" t="s">
        <v>58</v>
      </c>
      <c r="D17" s="1" t="s">
        <v>59</v>
      </c>
      <c r="E17" s="1" t="s">
        <v>22</v>
      </c>
    </row>
    <row r="18" spans="1:9">
      <c r="A18" s="1" t="s">
        <v>60</v>
      </c>
      <c r="I18" s="1" t="s">
        <v>61</v>
      </c>
    </row>
    <row r="19" spans="1:9">
      <c r="I19" s="1" t="s">
        <v>62</v>
      </c>
    </row>
    <row r="20" spans="1:9">
      <c r="I20" s="1" t="s">
        <v>63</v>
      </c>
    </row>
    <row r="21" spans="1:9" ht="15.75" customHeight="1"/>
    <row r="22" spans="1:9" ht="15.75" customHeight="1"/>
    <row r="23" spans="1:9" ht="15.75" customHeight="1"/>
    <row r="24" spans="1:9" ht="15.75" customHeight="1"/>
    <row r="25" spans="1:9" ht="15.75" customHeight="1"/>
    <row r="26" spans="1:9" ht="15.75" customHeight="1"/>
    <row r="27" spans="1:9" ht="15.75" customHeight="1"/>
    <row r="28" spans="1:9" ht="15.75" customHeight="1"/>
    <row r="29" spans="1:9" ht="15.75" customHeight="1"/>
    <row r="30" spans="1:9" ht="15.75" customHeight="1"/>
    <row r="31" spans="1:9" ht="15.75" customHeight="1"/>
    <row r="32" spans="1:9" ht="15.75" customHeight="1"/>
    <row r="33" ht="15.75" customHeight="1"/>
    <row r="34" ht="15.75" customHeight="1"/>
    <row r="35" ht="15.75" customHeight="1"/>
    <row r="36" ht="15.75" customHeight="1"/>
    <row r="37" ht="15.75" customHeight="1"/>
    <row r="38" ht="15.75" customHeight="1"/>
    <row r="39" ht="15.75" customHeight="1"/>
    <row r="40" ht="15.75" customHeight="1"/>
    <row r="41" ht="15.75" customHeight="1"/>
    <row r="42" ht="15.75" customHeight="1"/>
    <row r="43" ht="15.75" customHeight="1"/>
    <row r="44" ht="15.75" customHeight="1"/>
    <row r="45" ht="15.75" customHeight="1"/>
    <row r="46" ht="15.75" customHeight="1"/>
    <row r="47" ht="15.75" customHeight="1"/>
    <row r="48"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Q994"/>
  <sheetViews>
    <sheetView showGridLines="0" topLeftCell="R28" zoomScale="60" zoomScaleNormal="60" workbookViewId="0">
      <selection activeCell="R28" sqref="R28:R31"/>
    </sheetView>
  </sheetViews>
  <sheetFormatPr baseColWidth="10" defaultColWidth="14.42578125" defaultRowHeight="15" customHeight="1"/>
  <cols>
    <col min="1" max="1" width="9.42578125" customWidth="1"/>
    <col min="2" max="4" width="32.5703125" customWidth="1"/>
    <col min="5" max="6" width="20.85546875" customWidth="1"/>
    <col min="7" max="7" width="20.85546875" hidden="1" customWidth="1"/>
    <col min="8" max="8" width="25.42578125" customWidth="1"/>
    <col min="9" max="9" width="34.42578125" customWidth="1"/>
    <col min="10" max="10" width="30.42578125" customWidth="1"/>
    <col min="11" max="11" width="40.42578125" customWidth="1"/>
    <col min="12" max="12" width="41.5703125" customWidth="1"/>
    <col min="13" max="13" width="35.28515625" customWidth="1"/>
    <col min="14" max="14" width="38.42578125" customWidth="1"/>
    <col min="15" max="15" width="53.7109375" customWidth="1"/>
    <col min="16" max="16" width="24.5703125" customWidth="1"/>
    <col min="17" max="17" width="11.42578125" customWidth="1"/>
    <col min="18" max="20" width="24.5703125" customWidth="1"/>
    <col min="21" max="21" width="19.7109375" customWidth="1"/>
    <col min="22" max="24" width="25.140625" customWidth="1"/>
    <col min="25" max="25" width="25.140625" hidden="1" customWidth="1"/>
    <col min="26" max="26" width="25.140625" customWidth="1"/>
    <col min="27" max="27" width="16.5703125" customWidth="1"/>
    <col min="28" max="29" width="33.42578125" customWidth="1"/>
    <col min="30" max="30" width="38.5703125" customWidth="1"/>
    <col min="31" max="31" width="25.42578125" customWidth="1"/>
    <col min="32" max="32" width="1.7109375" customWidth="1"/>
    <col min="33" max="35" width="33.42578125" customWidth="1"/>
    <col min="36" max="36" width="40.28515625" customWidth="1"/>
    <col min="37" max="37" width="34.85546875" customWidth="1"/>
    <col min="38" max="38" width="3.7109375" customWidth="1"/>
    <col min="39" max="39" width="42.5703125" customWidth="1"/>
    <col min="40" max="40" width="50.28515625" customWidth="1"/>
    <col min="41" max="43" width="11.42578125" customWidth="1"/>
  </cols>
  <sheetData>
    <row r="1" spans="1:43" ht="27" customHeight="1">
      <c r="A1" s="143"/>
      <c r="B1" s="144"/>
      <c r="C1" s="149" t="s">
        <v>64</v>
      </c>
      <c r="D1" s="150"/>
      <c r="E1" s="150"/>
      <c r="F1" s="150"/>
      <c r="G1" s="150"/>
      <c r="H1" s="150"/>
      <c r="I1" s="150"/>
      <c r="J1" s="150"/>
      <c r="K1" s="150"/>
      <c r="L1" s="150"/>
      <c r="M1" s="150"/>
      <c r="N1" s="150"/>
      <c r="O1" s="150"/>
      <c r="P1" s="150"/>
      <c r="Q1" s="150"/>
      <c r="R1" s="150"/>
      <c r="S1" s="150"/>
      <c r="T1" s="150"/>
      <c r="U1" s="150"/>
      <c r="V1" s="150"/>
      <c r="W1" s="150"/>
      <c r="X1" s="150"/>
      <c r="Y1" s="150"/>
      <c r="Z1" s="150"/>
      <c r="AA1" s="150"/>
      <c r="AB1" s="150"/>
      <c r="AC1" s="150"/>
      <c r="AD1" s="150"/>
      <c r="AE1" s="150"/>
      <c r="AF1" s="150"/>
      <c r="AG1" s="150"/>
      <c r="AH1" s="150"/>
      <c r="AI1" s="150"/>
      <c r="AJ1" s="144"/>
      <c r="AK1" s="152" t="s">
        <v>65</v>
      </c>
      <c r="AL1" s="153"/>
      <c r="AM1" s="154"/>
      <c r="AN1" s="7" t="s">
        <v>66</v>
      </c>
      <c r="AO1" s="8"/>
      <c r="AP1" s="8"/>
      <c r="AQ1" s="8"/>
    </row>
    <row r="2" spans="1:43" ht="27" customHeight="1" thickBot="1">
      <c r="A2" s="145"/>
      <c r="B2" s="146"/>
      <c r="C2" s="147"/>
      <c r="D2" s="151"/>
      <c r="E2" s="151"/>
      <c r="F2" s="151"/>
      <c r="G2" s="151"/>
      <c r="H2" s="151"/>
      <c r="I2" s="151"/>
      <c r="J2" s="151"/>
      <c r="K2" s="151"/>
      <c r="L2" s="151"/>
      <c r="M2" s="151"/>
      <c r="N2" s="151"/>
      <c r="O2" s="151"/>
      <c r="P2" s="151"/>
      <c r="Q2" s="151"/>
      <c r="R2" s="151"/>
      <c r="S2" s="151"/>
      <c r="T2" s="151"/>
      <c r="U2" s="151"/>
      <c r="V2" s="151"/>
      <c r="W2" s="151"/>
      <c r="X2" s="151"/>
      <c r="Y2" s="151"/>
      <c r="Z2" s="151"/>
      <c r="AA2" s="151"/>
      <c r="AB2" s="151"/>
      <c r="AC2" s="151"/>
      <c r="AD2" s="151"/>
      <c r="AE2" s="151"/>
      <c r="AF2" s="151"/>
      <c r="AG2" s="151"/>
      <c r="AH2" s="151"/>
      <c r="AI2" s="151"/>
      <c r="AJ2" s="148"/>
      <c r="AK2" s="152" t="s">
        <v>67</v>
      </c>
      <c r="AL2" s="153"/>
      <c r="AM2" s="154"/>
      <c r="AN2" s="43" t="s">
        <v>68</v>
      </c>
      <c r="AO2" s="8"/>
      <c r="AP2" s="8"/>
      <c r="AQ2" s="8"/>
    </row>
    <row r="3" spans="1:43" ht="27" customHeight="1">
      <c r="A3" s="145"/>
      <c r="B3" s="146"/>
      <c r="C3" s="149" t="s">
        <v>69</v>
      </c>
      <c r="D3" s="150"/>
      <c r="E3" s="150"/>
      <c r="F3" s="150"/>
      <c r="G3" s="150"/>
      <c r="H3" s="150"/>
      <c r="I3" s="150"/>
      <c r="J3" s="150"/>
      <c r="K3" s="150"/>
      <c r="L3" s="150"/>
      <c r="M3" s="150"/>
      <c r="N3" s="150"/>
      <c r="O3" s="150"/>
      <c r="P3" s="150"/>
      <c r="Q3" s="150"/>
      <c r="R3" s="150"/>
      <c r="S3" s="150"/>
      <c r="T3" s="150"/>
      <c r="U3" s="150"/>
      <c r="V3" s="150"/>
      <c r="W3" s="150"/>
      <c r="X3" s="150"/>
      <c r="Y3" s="150"/>
      <c r="Z3" s="150"/>
      <c r="AA3" s="150"/>
      <c r="AB3" s="150"/>
      <c r="AC3" s="150"/>
      <c r="AD3" s="150"/>
      <c r="AE3" s="150"/>
      <c r="AF3" s="150"/>
      <c r="AG3" s="150"/>
      <c r="AH3" s="150"/>
      <c r="AI3" s="150"/>
      <c r="AJ3" s="144"/>
      <c r="AK3" s="152" t="s">
        <v>70</v>
      </c>
      <c r="AL3" s="153"/>
      <c r="AM3" s="154"/>
      <c r="AN3" s="44" t="s">
        <v>71</v>
      </c>
      <c r="AO3" s="8"/>
      <c r="AP3" s="8"/>
      <c r="AQ3" s="8"/>
    </row>
    <row r="4" spans="1:43" ht="27" customHeight="1" thickBot="1">
      <c r="A4" s="147"/>
      <c r="B4" s="148"/>
      <c r="C4" s="147"/>
      <c r="D4" s="151"/>
      <c r="E4" s="151"/>
      <c r="F4" s="151"/>
      <c r="G4" s="151"/>
      <c r="H4" s="151"/>
      <c r="I4" s="151"/>
      <c r="J4" s="151"/>
      <c r="K4" s="151"/>
      <c r="L4" s="151"/>
      <c r="M4" s="151"/>
      <c r="N4" s="151"/>
      <c r="O4" s="151"/>
      <c r="P4" s="151"/>
      <c r="Q4" s="151"/>
      <c r="R4" s="151"/>
      <c r="S4" s="151"/>
      <c r="T4" s="151"/>
      <c r="U4" s="151"/>
      <c r="V4" s="151"/>
      <c r="W4" s="151"/>
      <c r="X4" s="151"/>
      <c r="Y4" s="151"/>
      <c r="Z4" s="151"/>
      <c r="AA4" s="151"/>
      <c r="AB4" s="151"/>
      <c r="AC4" s="151"/>
      <c r="AD4" s="151"/>
      <c r="AE4" s="151"/>
      <c r="AF4" s="151"/>
      <c r="AG4" s="151"/>
      <c r="AH4" s="151"/>
      <c r="AI4" s="151"/>
      <c r="AJ4" s="148"/>
      <c r="AK4" s="152" t="s">
        <v>72</v>
      </c>
      <c r="AL4" s="153"/>
      <c r="AM4" s="154"/>
      <c r="AN4" s="45">
        <v>45677</v>
      </c>
      <c r="AO4" s="8"/>
      <c r="AP4" s="8"/>
      <c r="AQ4" s="8"/>
    </row>
    <row r="5" spans="1:43" ht="27" customHeight="1" thickBot="1">
      <c r="A5" s="9"/>
      <c r="B5" s="10"/>
      <c r="C5" s="10"/>
      <c r="D5" s="10"/>
      <c r="E5" s="10"/>
      <c r="F5" s="10"/>
      <c r="G5" s="10"/>
      <c r="H5" s="10"/>
      <c r="I5" s="10"/>
      <c r="J5" s="10"/>
      <c r="K5" s="10"/>
      <c r="L5" s="10"/>
      <c r="M5" s="10"/>
      <c r="N5" s="10"/>
      <c r="O5" s="10"/>
      <c r="P5" s="10"/>
      <c r="Q5" s="10"/>
      <c r="R5" s="10"/>
      <c r="S5" s="10"/>
      <c r="T5" s="10"/>
      <c r="U5" s="10"/>
      <c r="V5" s="10"/>
      <c r="W5" s="10"/>
      <c r="X5" s="10"/>
      <c r="Y5" s="10"/>
      <c r="Z5" s="10"/>
      <c r="AA5" s="10"/>
      <c r="AB5" s="10"/>
      <c r="AC5" s="10"/>
      <c r="AD5" s="10"/>
      <c r="AE5" s="10"/>
      <c r="AF5" s="10"/>
      <c r="AG5" s="10"/>
      <c r="AH5" s="10"/>
      <c r="AI5" s="10"/>
      <c r="AJ5" s="11"/>
      <c r="AK5" s="12"/>
      <c r="AL5" s="8"/>
      <c r="AM5" s="8"/>
      <c r="AN5" s="8"/>
      <c r="AO5" s="8"/>
      <c r="AP5" s="8"/>
      <c r="AQ5" s="8"/>
    </row>
    <row r="6" spans="1:43" ht="36" customHeight="1" thickBot="1">
      <c r="A6" s="155" t="s">
        <v>73</v>
      </c>
      <c r="B6" s="156"/>
      <c r="C6" s="50" t="s">
        <v>74</v>
      </c>
      <c r="D6" s="13"/>
      <c r="E6" s="10"/>
      <c r="F6" s="10"/>
      <c r="G6" s="10"/>
      <c r="H6" s="10"/>
      <c r="I6" s="10"/>
      <c r="J6" s="10"/>
      <c r="K6" s="10"/>
      <c r="L6" s="10"/>
      <c r="M6" s="10"/>
      <c r="N6" s="10"/>
      <c r="O6" s="10"/>
      <c r="P6" s="10"/>
      <c r="Q6" s="10"/>
      <c r="R6" s="10"/>
      <c r="S6" s="10"/>
      <c r="T6" s="10"/>
      <c r="U6" s="10"/>
      <c r="V6" s="10"/>
      <c r="W6" s="10"/>
      <c r="X6" s="10"/>
      <c r="Y6" s="10"/>
      <c r="Z6" s="10"/>
      <c r="AA6" s="10"/>
      <c r="AB6" s="10"/>
      <c r="AC6" s="10"/>
      <c r="AD6" s="10"/>
      <c r="AE6" s="10"/>
      <c r="AF6" s="10"/>
      <c r="AG6" s="10"/>
      <c r="AH6" s="10"/>
      <c r="AI6" s="10"/>
      <c r="AJ6" s="11"/>
      <c r="AK6" s="10"/>
      <c r="AL6" s="8"/>
      <c r="AM6" s="8"/>
      <c r="AN6" s="8"/>
      <c r="AO6" s="8"/>
      <c r="AP6" s="8"/>
      <c r="AQ6" s="8"/>
    </row>
    <row r="7" spans="1:43" ht="17.25" customHeight="1" thickBot="1">
      <c r="A7" s="14"/>
      <c r="B7" s="10"/>
      <c r="C7" s="10"/>
      <c r="D7" s="10"/>
      <c r="E7" s="10"/>
      <c r="F7" s="10"/>
      <c r="G7" s="10"/>
      <c r="H7" s="10"/>
      <c r="I7" s="10"/>
      <c r="J7" s="10"/>
      <c r="K7" s="10"/>
      <c r="L7" s="10"/>
      <c r="M7" s="10"/>
      <c r="N7" s="10"/>
      <c r="O7" s="10"/>
      <c r="P7" s="10"/>
      <c r="Q7" s="10"/>
      <c r="R7" s="10"/>
      <c r="S7" s="10"/>
      <c r="T7" s="10"/>
      <c r="U7" s="10"/>
      <c r="V7" s="10"/>
      <c r="W7" s="10"/>
      <c r="X7" s="10"/>
      <c r="Y7" s="10"/>
      <c r="Z7" s="10"/>
      <c r="AA7" s="10"/>
      <c r="AB7" s="10"/>
      <c r="AC7" s="10"/>
      <c r="AD7" s="10"/>
      <c r="AE7" s="10"/>
      <c r="AF7" s="10"/>
      <c r="AG7" s="10"/>
      <c r="AH7" s="10"/>
      <c r="AI7" s="10"/>
      <c r="AJ7" s="11"/>
      <c r="AK7" s="10"/>
      <c r="AL7" s="8"/>
      <c r="AM7" s="8"/>
      <c r="AN7" s="8"/>
      <c r="AO7" s="8"/>
      <c r="AP7" s="8"/>
      <c r="AQ7" s="8"/>
    </row>
    <row r="8" spans="1:43" ht="59.25" customHeight="1" thickBot="1">
      <c r="A8" s="157" t="s">
        <v>75</v>
      </c>
      <c r="B8" s="156"/>
      <c r="C8" s="158" t="s">
        <v>76</v>
      </c>
      <c r="D8" s="156"/>
      <c r="E8" s="156"/>
      <c r="F8" s="156"/>
      <c r="G8" s="156"/>
      <c r="H8" s="159"/>
      <c r="I8" s="10"/>
      <c r="J8" s="10"/>
      <c r="K8" s="10"/>
      <c r="L8" s="10"/>
      <c r="T8" s="10"/>
      <c r="U8" s="10"/>
      <c r="V8" s="10"/>
      <c r="W8" s="10"/>
      <c r="X8" s="10"/>
      <c r="Y8" s="10"/>
      <c r="Z8" s="10"/>
      <c r="AA8" s="10"/>
      <c r="AB8" s="10"/>
      <c r="AC8" s="10"/>
      <c r="AD8" s="10"/>
      <c r="AE8" s="10"/>
      <c r="AF8" s="10"/>
      <c r="AG8" s="10"/>
      <c r="AH8" s="10"/>
      <c r="AI8" s="10"/>
      <c r="AJ8" s="11"/>
      <c r="AK8" s="10"/>
      <c r="AL8" s="8"/>
      <c r="AM8" s="8"/>
      <c r="AN8" s="8"/>
      <c r="AO8" s="8"/>
      <c r="AP8" s="8"/>
      <c r="AQ8" s="8"/>
    </row>
    <row r="9" spans="1:43" ht="13.5" customHeight="1" thickBot="1">
      <c r="A9" s="15"/>
      <c r="B9" s="16"/>
      <c r="C9" s="16"/>
      <c r="D9" s="16"/>
      <c r="E9" s="16"/>
      <c r="F9" s="16"/>
      <c r="G9" s="16"/>
      <c r="H9" s="16"/>
      <c r="I9" s="16"/>
      <c r="J9" s="16"/>
      <c r="K9" s="16"/>
      <c r="L9" s="16"/>
      <c r="M9" s="16"/>
      <c r="N9" s="16"/>
      <c r="O9" s="16"/>
      <c r="P9" s="16"/>
      <c r="Q9" s="16"/>
      <c r="R9" s="16"/>
      <c r="S9" s="16"/>
      <c r="T9" s="10"/>
      <c r="U9" s="10"/>
      <c r="V9" s="10"/>
      <c r="W9" s="10"/>
      <c r="X9" s="10"/>
      <c r="Y9" s="10"/>
      <c r="Z9" s="10"/>
      <c r="AA9" s="10"/>
      <c r="AB9" s="10"/>
      <c r="AC9" s="10"/>
      <c r="AD9" s="10"/>
      <c r="AE9" s="10"/>
      <c r="AF9" s="10"/>
      <c r="AG9" s="10"/>
      <c r="AH9" s="10"/>
      <c r="AI9" s="10"/>
      <c r="AJ9" s="11"/>
      <c r="AK9" s="10"/>
      <c r="AL9" s="8"/>
      <c r="AM9" s="8"/>
      <c r="AN9" s="8"/>
      <c r="AO9" s="8"/>
      <c r="AP9" s="8"/>
      <c r="AQ9" s="8"/>
    </row>
    <row r="10" spans="1:43" ht="59.25" customHeight="1" thickBot="1">
      <c r="A10" s="157" t="s">
        <v>77</v>
      </c>
      <c r="B10" s="156"/>
      <c r="C10" s="160" t="s">
        <v>78</v>
      </c>
      <c r="D10" s="156"/>
      <c r="E10" s="156"/>
      <c r="F10" s="156"/>
      <c r="G10" s="156"/>
      <c r="H10" s="156"/>
      <c r="I10" s="159"/>
      <c r="J10" s="17"/>
      <c r="K10" s="17"/>
      <c r="L10" s="17"/>
      <c r="M10" s="17"/>
      <c r="N10" s="17"/>
      <c r="O10" s="10"/>
      <c r="P10" s="10"/>
      <c r="Q10" s="10"/>
      <c r="R10" s="10"/>
      <c r="S10" s="10"/>
      <c r="T10" s="10"/>
      <c r="U10" s="10"/>
      <c r="V10" s="10"/>
      <c r="W10" s="10"/>
      <c r="X10" s="10"/>
      <c r="Y10" s="10"/>
      <c r="Z10" s="10"/>
      <c r="AA10" s="10"/>
      <c r="AB10" s="10"/>
      <c r="AC10" s="10"/>
      <c r="AD10" s="10"/>
      <c r="AE10" s="10"/>
      <c r="AF10" s="10"/>
      <c r="AG10" s="10"/>
      <c r="AH10" s="10"/>
      <c r="AI10" s="10"/>
      <c r="AJ10" s="11"/>
      <c r="AK10" s="10"/>
      <c r="AL10" s="8"/>
      <c r="AM10" s="8"/>
      <c r="AN10" s="8"/>
      <c r="AO10" s="8"/>
      <c r="AP10" s="8"/>
      <c r="AQ10" s="8"/>
    </row>
    <row r="11" spans="1:43" ht="59.25" customHeight="1" thickBot="1">
      <c r="A11" s="157" t="s">
        <v>79</v>
      </c>
      <c r="B11" s="156"/>
      <c r="C11" s="160" t="s">
        <v>80</v>
      </c>
      <c r="D11" s="156"/>
      <c r="E11" s="156"/>
      <c r="F11" s="156"/>
      <c r="G11" s="156"/>
      <c r="H11" s="156"/>
      <c r="I11" s="159"/>
      <c r="J11" s="17"/>
      <c r="K11" s="17"/>
      <c r="L11" s="17"/>
      <c r="M11" s="17"/>
      <c r="N11" s="17"/>
      <c r="O11" s="10"/>
      <c r="P11" s="10"/>
      <c r="Q11" s="10"/>
      <c r="R11" s="10"/>
      <c r="S11" s="10"/>
      <c r="T11" s="10"/>
      <c r="U11" s="10"/>
      <c r="V11" s="10"/>
      <c r="W11" s="10"/>
      <c r="X11" s="10"/>
      <c r="Y11" s="10"/>
      <c r="Z11" s="10"/>
      <c r="AA11" s="10"/>
      <c r="AB11" s="10"/>
      <c r="AC11" s="10"/>
      <c r="AD11" s="10"/>
      <c r="AE11" s="10"/>
      <c r="AF11" s="10"/>
      <c r="AG11" s="10"/>
      <c r="AH11" s="10"/>
      <c r="AI11" s="10"/>
      <c r="AJ11" s="11"/>
      <c r="AK11" s="10"/>
      <c r="AL11" s="8"/>
      <c r="AM11" s="8"/>
      <c r="AN11" s="8"/>
      <c r="AO11" s="8"/>
      <c r="AP11" s="8"/>
      <c r="AQ11" s="8"/>
    </row>
    <row r="12" spans="1:43" ht="15.75" customHeight="1">
      <c r="A12" s="10"/>
      <c r="B12" s="10"/>
      <c r="C12" s="10"/>
      <c r="D12" s="10"/>
      <c r="E12" s="10"/>
      <c r="F12" s="10"/>
      <c r="G12" s="10"/>
      <c r="H12" s="10"/>
      <c r="I12" s="10"/>
      <c r="J12" s="10"/>
      <c r="K12" s="10"/>
      <c r="L12" s="10"/>
      <c r="M12" s="10"/>
      <c r="N12" s="10"/>
      <c r="O12" s="10"/>
      <c r="P12" s="10"/>
      <c r="Q12" s="10"/>
      <c r="R12" s="10"/>
      <c r="S12" s="10"/>
      <c r="T12" s="10"/>
      <c r="U12" s="10"/>
      <c r="V12" s="10"/>
      <c r="W12" s="10"/>
      <c r="X12" s="10"/>
      <c r="Y12" s="10"/>
      <c r="Z12" s="10"/>
      <c r="AA12" s="10"/>
      <c r="AB12" s="10"/>
      <c r="AC12" s="10"/>
      <c r="AD12" s="10"/>
      <c r="AE12" s="10"/>
      <c r="AF12" s="10"/>
      <c r="AG12" s="10"/>
      <c r="AH12" s="10"/>
      <c r="AI12" s="10"/>
      <c r="AJ12" s="11"/>
      <c r="AK12" s="10"/>
      <c r="AL12" s="8"/>
      <c r="AM12" s="8"/>
      <c r="AN12" s="8"/>
      <c r="AO12" s="8"/>
      <c r="AP12" s="8"/>
      <c r="AQ12" s="8"/>
    </row>
    <row r="13" spans="1:43" ht="15.75" customHeight="1" thickBot="1">
      <c r="A13" s="18"/>
      <c r="B13" s="10"/>
      <c r="C13" s="10"/>
      <c r="D13" s="10"/>
      <c r="E13" s="10"/>
      <c r="F13" s="10"/>
      <c r="G13" s="10"/>
      <c r="H13" s="10"/>
      <c r="I13" s="10"/>
      <c r="J13" s="10"/>
      <c r="K13" s="10"/>
      <c r="L13" s="10"/>
      <c r="M13" s="10"/>
      <c r="N13" s="10"/>
      <c r="O13" s="10"/>
      <c r="P13" s="10"/>
      <c r="Q13" s="10"/>
      <c r="R13" s="10"/>
      <c r="S13" s="10"/>
      <c r="T13" s="10"/>
      <c r="U13" s="10"/>
      <c r="V13" s="10"/>
      <c r="W13" s="10"/>
      <c r="X13" s="10"/>
      <c r="Y13" s="10"/>
      <c r="Z13" s="10"/>
      <c r="AA13" s="10"/>
      <c r="AB13" s="10"/>
      <c r="AC13" s="10"/>
      <c r="AD13" s="10"/>
      <c r="AE13" s="10"/>
      <c r="AF13" s="10"/>
      <c r="AG13" s="51"/>
      <c r="AH13" s="51"/>
      <c r="AI13" s="51"/>
      <c r="AJ13" s="52"/>
      <c r="AK13" s="19"/>
      <c r="AL13" s="8"/>
      <c r="AM13" s="8"/>
      <c r="AN13" s="8"/>
      <c r="AO13" s="8"/>
      <c r="AP13" s="8"/>
      <c r="AQ13" s="8"/>
    </row>
    <row r="14" spans="1:43">
      <c r="A14" s="63" t="s">
        <v>81</v>
      </c>
      <c r="B14" s="64"/>
      <c r="C14" s="64"/>
      <c r="D14" s="65"/>
      <c r="E14" s="63" t="s">
        <v>82</v>
      </c>
      <c r="F14" s="64"/>
      <c r="G14" s="64"/>
      <c r="H14" s="64"/>
      <c r="I14" s="64"/>
      <c r="J14" s="64"/>
      <c r="K14" s="64"/>
      <c r="L14" s="64"/>
      <c r="M14" s="64"/>
      <c r="N14" s="64"/>
      <c r="O14" s="64"/>
      <c r="P14" s="64"/>
      <c r="Q14" s="64"/>
      <c r="R14" s="64"/>
      <c r="S14" s="64"/>
      <c r="T14" s="64"/>
      <c r="U14" s="64"/>
      <c r="V14" s="64"/>
      <c r="W14" s="64"/>
      <c r="X14" s="64"/>
      <c r="Y14" s="64"/>
      <c r="Z14" s="64"/>
      <c r="AA14" s="64"/>
      <c r="AB14" s="64"/>
      <c r="AC14" s="64"/>
      <c r="AD14" s="64"/>
      <c r="AE14" s="65"/>
      <c r="AF14" s="20"/>
      <c r="AG14" s="66" t="s">
        <v>83</v>
      </c>
      <c r="AH14" s="67"/>
      <c r="AI14" s="67"/>
      <c r="AJ14" s="67"/>
      <c r="AK14" s="68"/>
      <c r="AL14" s="8"/>
      <c r="AM14" s="66" t="s">
        <v>84</v>
      </c>
      <c r="AN14" s="68"/>
      <c r="AO14" s="8"/>
      <c r="AP14" s="8"/>
      <c r="AQ14" s="8"/>
    </row>
    <row r="15" spans="1:43">
      <c r="A15" s="83" t="s">
        <v>85</v>
      </c>
      <c r="B15" s="58" t="s">
        <v>86</v>
      </c>
      <c r="C15" s="58" t="s">
        <v>87</v>
      </c>
      <c r="D15" s="75" t="s">
        <v>88</v>
      </c>
      <c r="E15" s="77" t="s">
        <v>89</v>
      </c>
      <c r="F15" s="78"/>
      <c r="G15" s="78"/>
      <c r="H15" s="79"/>
      <c r="I15" s="106" t="s">
        <v>90</v>
      </c>
      <c r="J15" s="78"/>
      <c r="K15" s="78"/>
      <c r="L15" s="78"/>
      <c r="M15" s="78"/>
      <c r="N15" s="78"/>
      <c r="O15" s="78"/>
      <c r="P15" s="78"/>
      <c r="Q15" s="78"/>
      <c r="R15" s="78"/>
      <c r="S15" s="78"/>
      <c r="T15" s="78"/>
      <c r="U15" s="78"/>
      <c r="V15" s="78"/>
      <c r="W15" s="78"/>
      <c r="X15" s="40"/>
      <c r="Y15" s="40"/>
      <c r="Z15" s="106" t="s">
        <v>91</v>
      </c>
      <c r="AA15" s="78"/>
      <c r="AB15" s="78"/>
      <c r="AC15" s="78"/>
      <c r="AD15" s="78"/>
      <c r="AE15" s="87"/>
      <c r="AF15" s="20"/>
      <c r="AG15" s="69"/>
      <c r="AH15" s="70"/>
      <c r="AI15" s="70"/>
      <c r="AJ15" s="70"/>
      <c r="AK15" s="71"/>
      <c r="AL15" s="8"/>
      <c r="AM15" s="69"/>
      <c r="AN15" s="71"/>
      <c r="AO15" s="21"/>
      <c r="AP15" s="21"/>
      <c r="AQ15" s="21"/>
    </row>
    <row r="16" spans="1:43" ht="32.25" customHeight="1" thickBot="1">
      <c r="A16" s="84"/>
      <c r="B16" s="85"/>
      <c r="C16" s="85"/>
      <c r="D16" s="76"/>
      <c r="E16" s="80" t="s">
        <v>92</v>
      </c>
      <c r="F16" s="81"/>
      <c r="G16" s="81"/>
      <c r="H16" s="82"/>
      <c r="I16" s="58" t="s">
        <v>93</v>
      </c>
      <c r="J16" s="58" t="s">
        <v>94</v>
      </c>
      <c r="K16" s="58" t="s">
        <v>95</v>
      </c>
      <c r="L16" s="58" t="s">
        <v>96</v>
      </c>
      <c r="M16" s="58" t="s">
        <v>97</v>
      </c>
      <c r="N16" s="58" t="s">
        <v>98</v>
      </c>
      <c r="O16" s="62" t="s">
        <v>99</v>
      </c>
      <c r="P16" s="62" t="s">
        <v>100</v>
      </c>
      <c r="Q16" s="62" t="s">
        <v>101</v>
      </c>
      <c r="R16" s="58" t="s">
        <v>102</v>
      </c>
      <c r="S16" s="60" t="s">
        <v>103</v>
      </c>
      <c r="T16" s="58" t="s">
        <v>104</v>
      </c>
      <c r="U16" s="58" t="s">
        <v>105</v>
      </c>
      <c r="V16" s="58" t="s">
        <v>106</v>
      </c>
      <c r="W16" s="58" t="s">
        <v>107</v>
      </c>
      <c r="X16" s="58" t="s">
        <v>108</v>
      </c>
      <c r="Y16" s="53"/>
      <c r="Z16" s="60" t="s">
        <v>109</v>
      </c>
      <c r="AA16" s="58" t="s">
        <v>110</v>
      </c>
      <c r="AB16" s="61" t="s">
        <v>111</v>
      </c>
      <c r="AC16" s="61" t="s">
        <v>55</v>
      </c>
      <c r="AD16" s="86" t="s">
        <v>112</v>
      </c>
      <c r="AE16" s="87"/>
      <c r="AF16" s="22"/>
      <c r="AG16" s="72"/>
      <c r="AH16" s="73"/>
      <c r="AI16" s="73"/>
      <c r="AJ16" s="73"/>
      <c r="AK16" s="74"/>
      <c r="AL16" s="21"/>
      <c r="AM16" s="72"/>
      <c r="AN16" s="74"/>
      <c r="AO16" s="21"/>
      <c r="AP16" s="8"/>
      <c r="AQ16" s="21"/>
    </row>
    <row r="17" spans="1:43" ht="102" customHeight="1" thickBot="1">
      <c r="A17" s="84"/>
      <c r="B17" s="85"/>
      <c r="C17" s="85"/>
      <c r="D17" s="76"/>
      <c r="E17" s="39" t="s">
        <v>0</v>
      </c>
      <c r="F17" s="53" t="s">
        <v>1</v>
      </c>
      <c r="G17" s="54"/>
      <c r="H17" s="55" t="s">
        <v>113</v>
      </c>
      <c r="I17" s="59"/>
      <c r="J17" s="59"/>
      <c r="K17" s="59"/>
      <c r="L17" s="59"/>
      <c r="M17" s="59"/>
      <c r="N17" s="59"/>
      <c r="O17" s="59"/>
      <c r="P17" s="59"/>
      <c r="Q17" s="59"/>
      <c r="R17" s="59"/>
      <c r="S17" s="59"/>
      <c r="T17" s="59"/>
      <c r="U17" s="59"/>
      <c r="V17" s="59"/>
      <c r="W17" s="59"/>
      <c r="X17" s="59"/>
      <c r="Y17" s="56"/>
      <c r="Z17" s="59"/>
      <c r="AA17" s="59"/>
      <c r="AB17" s="59"/>
      <c r="AC17" s="207"/>
      <c r="AD17" s="41" t="s">
        <v>114</v>
      </c>
      <c r="AE17" s="42" t="s">
        <v>115</v>
      </c>
      <c r="AF17" s="22"/>
      <c r="AG17" s="39" t="s">
        <v>116</v>
      </c>
      <c r="AH17" s="56" t="s">
        <v>117</v>
      </c>
      <c r="AI17" s="56" t="s">
        <v>118</v>
      </c>
      <c r="AJ17" s="56" t="s">
        <v>119</v>
      </c>
      <c r="AK17" s="57" t="s">
        <v>120</v>
      </c>
      <c r="AL17" s="21"/>
      <c r="AM17" s="39" t="s">
        <v>121</v>
      </c>
      <c r="AN17" s="57" t="s">
        <v>122</v>
      </c>
      <c r="AO17" s="21"/>
      <c r="AP17" s="8"/>
      <c r="AQ17" s="21"/>
    </row>
    <row r="18" spans="1:43" ht="51" customHeight="1">
      <c r="A18" s="115">
        <v>1</v>
      </c>
      <c r="B18" s="117" t="s">
        <v>123</v>
      </c>
      <c r="C18" s="117" t="s">
        <v>124</v>
      </c>
      <c r="D18" s="119" t="s">
        <v>125</v>
      </c>
      <c r="E18" s="161" t="s">
        <v>6</v>
      </c>
      <c r="F18" s="162" t="s">
        <v>13</v>
      </c>
      <c r="G18" s="163" t="str">
        <f>+CONCATENATE(E18," - ",F18)</f>
        <v>MUY BAJA - MAYOR</v>
      </c>
      <c r="H18" s="164" t="str">
        <f>+VLOOKUP(G18,Datos!D3:E17,2,FALSE)</f>
        <v>ALTO</v>
      </c>
      <c r="I18" s="112" t="s">
        <v>126</v>
      </c>
      <c r="J18" s="112" t="s">
        <v>127</v>
      </c>
      <c r="K18" s="112" t="s">
        <v>128</v>
      </c>
      <c r="L18" s="112" t="s">
        <v>129</v>
      </c>
      <c r="M18" s="112" t="s">
        <v>130</v>
      </c>
      <c r="N18" s="111" t="s">
        <v>131</v>
      </c>
      <c r="O18" s="23" t="s">
        <v>3</v>
      </c>
      <c r="P18" s="24" t="s">
        <v>4</v>
      </c>
      <c r="Q18" s="25">
        <f>IF(P18="ASIGNADO",15,IF(P18="NO ASIGNADO",0,"0"))</f>
        <v>15</v>
      </c>
      <c r="R18" s="183">
        <f>SUM(Q18:Q24)</f>
        <v>100</v>
      </c>
      <c r="S18" s="184" t="s">
        <v>132</v>
      </c>
      <c r="T18" s="103">
        <f>IF(T21="DÉBIL",0,IF(T21="MODERADO",50,IF(T21="FUERTE",100,"")))</f>
        <v>100</v>
      </c>
      <c r="U18" s="139" t="str">
        <f>IF(AND(R21="FUERTE",S18="FUERTE (SIEMPRE SE EJECUTA)"),"NO","SÍ")</f>
        <v>NO</v>
      </c>
      <c r="V18" s="177" t="str" cm="1">
        <f t="array" ref="V18">_xlfn.IFS(AVERAGE(T18,T25,T32,T39,T46,T53)=100,"FUERTE",AVERAGE(T18,T25,T32,T39,T46,T53)&lt;50,"DÉBIL",AVERAGE(T18,T25,T32,T39,T46,T53)&gt;=50,"MODERADO")</f>
        <v>FUERTE</v>
      </c>
      <c r="W18" s="107" t="s">
        <v>62</v>
      </c>
      <c r="X18" s="177" t="str">
        <f>IF(AND(E18="MUY BAJA",W21=2),"MUY BAJA",IF(AND(E18="BAJA",W21=2),"MUY BAJA",IF(AND(E18="MEDIA",W21=2),"MUY BAJA",IF(AND(E18="ALTA",W21=2),"BAJA",IF(AND(E18="MUY ALTA",W21=2),"MEDIA",IF(AND(E18="MUY BAJA",W21=1),"MUY BAJA",IF(AND(E18="BAJA",W21=1),"MUY BAJA",IF(AND(E18="MEDIA",W21=1),"BAJA",IF(AND(E18="ALTA",W21=1),"MEDIA",IF(AND(E18="MUY ALTA",W21=1),"ALTA",E18))))))))))</f>
        <v>MUY BAJA</v>
      </c>
      <c r="Y18" s="163" t="str">
        <f>+CONCATENATE(X18," - ",F18)</f>
        <v>MUY BAJA - MAYOR</v>
      </c>
      <c r="Z18" s="164" t="str">
        <f>+VLOOKUP(Y18,Datos!$D$3:$E$17,2,FALSE)</f>
        <v>ALTO</v>
      </c>
      <c r="AA18" s="162" t="s">
        <v>45</v>
      </c>
      <c r="AB18" s="119" t="s">
        <v>133</v>
      </c>
      <c r="AC18" s="210"/>
      <c r="AD18" s="100" t="s">
        <v>134</v>
      </c>
      <c r="AE18" s="97" t="s">
        <v>135</v>
      </c>
      <c r="AF18" s="26"/>
      <c r="AG18" s="88">
        <v>45784</v>
      </c>
      <c r="AH18" s="91" t="s">
        <v>136</v>
      </c>
      <c r="AI18" s="91" t="s">
        <v>137</v>
      </c>
      <c r="AJ18" s="91" t="s">
        <v>138</v>
      </c>
      <c r="AK18" s="142" t="s">
        <v>139</v>
      </c>
      <c r="AL18" s="8"/>
      <c r="AM18" s="140" t="s">
        <v>140</v>
      </c>
      <c r="AN18" s="94" t="s">
        <v>164</v>
      </c>
      <c r="AO18" s="8"/>
      <c r="AP18" s="8"/>
      <c r="AQ18" s="8"/>
    </row>
    <row r="19" spans="1:43" ht="62.25" customHeight="1">
      <c r="A19" s="89"/>
      <c r="B19" s="92"/>
      <c r="C19" s="92"/>
      <c r="D19" s="95"/>
      <c r="E19" s="89"/>
      <c r="F19" s="92"/>
      <c r="G19" s="92"/>
      <c r="H19" s="92"/>
      <c r="I19" s="92"/>
      <c r="J19" s="92"/>
      <c r="K19" s="92"/>
      <c r="L19" s="92"/>
      <c r="M19" s="92"/>
      <c r="N19" s="113"/>
      <c r="O19" s="27" t="s">
        <v>9</v>
      </c>
      <c r="P19" s="28" t="s">
        <v>10</v>
      </c>
      <c r="Q19" s="29">
        <f>IF(P19="ADECUADO",15,IF(P19="INADECUADO",0,"0"))</f>
        <v>15</v>
      </c>
      <c r="R19" s="109"/>
      <c r="S19" s="92"/>
      <c r="T19" s="92"/>
      <c r="U19" s="92"/>
      <c r="V19" s="178"/>
      <c r="W19" s="104"/>
      <c r="X19" s="178"/>
      <c r="Y19" s="201"/>
      <c r="Z19" s="203"/>
      <c r="AA19" s="205"/>
      <c r="AB19" s="208"/>
      <c r="AC19" s="211"/>
      <c r="AD19" s="101"/>
      <c r="AE19" s="95"/>
      <c r="AF19" s="26"/>
      <c r="AG19" s="89"/>
      <c r="AH19" s="92"/>
      <c r="AI19" s="92"/>
      <c r="AJ19" s="92"/>
      <c r="AK19" s="95"/>
      <c r="AL19" s="8"/>
      <c r="AM19" s="89"/>
      <c r="AN19" s="95"/>
      <c r="AO19" s="8"/>
      <c r="AP19" s="8"/>
      <c r="AQ19" s="8"/>
    </row>
    <row r="20" spans="1:43" ht="75.75" customHeight="1">
      <c r="A20" s="89"/>
      <c r="B20" s="92"/>
      <c r="C20" s="92"/>
      <c r="D20" s="95"/>
      <c r="E20" s="89"/>
      <c r="F20" s="92"/>
      <c r="G20" s="92"/>
      <c r="H20" s="92"/>
      <c r="I20" s="92"/>
      <c r="J20" s="92"/>
      <c r="K20" s="92"/>
      <c r="L20" s="92"/>
      <c r="M20" s="92"/>
      <c r="N20" s="113"/>
      <c r="O20" s="30" t="s">
        <v>16</v>
      </c>
      <c r="P20" s="28" t="s">
        <v>17</v>
      </c>
      <c r="Q20" s="29">
        <f>IF(P20="OPORTUNA",15,IF(P20="INOPORTUNA",0,"0"))</f>
        <v>15</v>
      </c>
      <c r="R20" s="109"/>
      <c r="S20" s="92"/>
      <c r="T20" s="104"/>
      <c r="U20" s="92"/>
      <c r="V20" s="178"/>
      <c r="W20" s="31" t="s">
        <v>141</v>
      </c>
      <c r="X20" s="178"/>
      <c r="Y20" s="201"/>
      <c r="Z20" s="203"/>
      <c r="AA20" s="205"/>
      <c r="AB20" s="208"/>
      <c r="AC20" s="211"/>
      <c r="AD20" s="101"/>
      <c r="AE20" s="95"/>
      <c r="AF20" s="26"/>
      <c r="AG20" s="89"/>
      <c r="AH20" s="92"/>
      <c r="AI20" s="92"/>
      <c r="AJ20" s="92"/>
      <c r="AK20" s="95"/>
      <c r="AL20" s="8"/>
      <c r="AM20" s="89"/>
      <c r="AN20" s="95"/>
      <c r="AO20" s="8"/>
      <c r="AP20" s="8"/>
      <c r="AQ20" s="8"/>
    </row>
    <row r="21" spans="1:43" ht="90.75" customHeight="1">
      <c r="A21" s="89"/>
      <c r="B21" s="92"/>
      <c r="C21" s="92"/>
      <c r="D21" s="95"/>
      <c r="E21" s="89"/>
      <c r="F21" s="92"/>
      <c r="G21" s="92"/>
      <c r="H21" s="92"/>
      <c r="I21" s="92"/>
      <c r="J21" s="92"/>
      <c r="K21" s="92"/>
      <c r="L21" s="92"/>
      <c r="M21" s="92"/>
      <c r="N21" s="113"/>
      <c r="O21" s="27" t="s">
        <v>23</v>
      </c>
      <c r="P21" s="28" t="s">
        <v>24</v>
      </c>
      <c r="Q21" s="29">
        <f>IF(P21="PREVENIR",15,IF(P21="DETECTAR",10,IF(P21="NO ES UN CONTROL",0,"0")))</f>
        <v>15</v>
      </c>
      <c r="R21" s="108" t="str">
        <f>IF(R18&lt;86,"DÉBIL",IF(R18&lt;96,"MODERADO",IF(R18&lt;101,"FUERTE","")))</f>
        <v>FUERTE</v>
      </c>
      <c r="S21" s="92"/>
      <c r="T21" s="105" t="str">
        <f>IF(AND(R21="FUERTE",S18="FUERTE (SIEMPRE SE EJECUTA)"),"FUERTE",IF(OR(R21="DÉBIL",S18="DÉBIL (NO SE EJECUTA)"),"DÉBIL",IF(OR(R21="MODERADO",S18="MODERADO (ALGUNAS VECES)"),"MODERADO")))</f>
        <v>FUERTE</v>
      </c>
      <c r="U21" s="92"/>
      <c r="V21" s="178"/>
      <c r="W21" s="180">
        <f>IF(AND($V$18="FUERTE",$W$18="DIRECTAMENTE"),2,IF(AND($V$18="FUERTE",$W$18="DIRECTAMENTE"),2,IF(AND($V$18="FUERTE",$W$18="DIRECTAMENTE"),2,IF(AND($V$18="FUERTE",$W$18="NO DISMINUYE"),0,IF(AND($V$18="MODERADO",$W$18="DIRECTAMENTE"),1,IF(AND($V$18="MODERADO",$W$18="DIRECTAMENTE"),1,IF(AND($V$18="MODERADO",$W$18="DIRECTAMENTE"),1,IF(AND($V$18="MODERADO",$W$18="NO DISMINUYE"),0,"N/A"))))))))</f>
        <v>2</v>
      </c>
      <c r="X21" s="178"/>
      <c r="Y21" s="201"/>
      <c r="Z21" s="203"/>
      <c r="AA21" s="205"/>
      <c r="AB21" s="208"/>
      <c r="AC21" s="211"/>
      <c r="AD21" s="101"/>
      <c r="AE21" s="98" t="s">
        <v>142</v>
      </c>
      <c r="AF21" s="32"/>
      <c r="AG21" s="89"/>
      <c r="AH21" s="92"/>
      <c r="AI21" s="92"/>
      <c r="AJ21" s="92"/>
      <c r="AK21" s="95"/>
      <c r="AL21" s="8"/>
      <c r="AM21" s="89"/>
      <c r="AN21" s="95"/>
      <c r="AO21" s="8"/>
      <c r="AP21" s="8"/>
      <c r="AQ21" s="8"/>
    </row>
    <row r="22" spans="1:43" ht="111" customHeight="1">
      <c r="A22" s="89"/>
      <c r="B22" s="92"/>
      <c r="C22" s="92"/>
      <c r="D22" s="95"/>
      <c r="E22" s="89"/>
      <c r="F22" s="92"/>
      <c r="G22" s="92"/>
      <c r="H22" s="92"/>
      <c r="I22" s="92"/>
      <c r="J22" s="92"/>
      <c r="K22" s="92"/>
      <c r="L22" s="92"/>
      <c r="M22" s="92"/>
      <c r="N22" s="113"/>
      <c r="O22" s="27" t="s">
        <v>29</v>
      </c>
      <c r="P22" s="28" t="s">
        <v>30</v>
      </c>
      <c r="Q22" s="29">
        <f>IF(P22="CONFIABLE",15,IF(P22="NO CONFIABLE",0,"0"))</f>
        <v>15</v>
      </c>
      <c r="R22" s="109"/>
      <c r="S22" s="92"/>
      <c r="T22" s="92"/>
      <c r="U22" s="92"/>
      <c r="V22" s="178"/>
      <c r="W22" s="181"/>
      <c r="X22" s="178"/>
      <c r="Y22" s="201"/>
      <c r="Z22" s="203"/>
      <c r="AA22" s="205"/>
      <c r="AB22" s="208"/>
      <c r="AC22" s="211"/>
      <c r="AD22" s="101"/>
      <c r="AE22" s="96"/>
      <c r="AF22" s="32"/>
      <c r="AG22" s="89"/>
      <c r="AH22" s="92"/>
      <c r="AI22" s="92"/>
      <c r="AJ22" s="92"/>
      <c r="AK22" s="95"/>
      <c r="AL22" s="8"/>
      <c r="AM22" s="89"/>
      <c r="AN22" s="95"/>
      <c r="AO22" s="8"/>
      <c r="AP22" s="8"/>
      <c r="AQ22" s="8"/>
    </row>
    <row r="23" spans="1:43" ht="84" customHeight="1">
      <c r="A23" s="89"/>
      <c r="B23" s="92"/>
      <c r="C23" s="92"/>
      <c r="D23" s="95"/>
      <c r="E23" s="89"/>
      <c r="F23" s="92"/>
      <c r="G23" s="92"/>
      <c r="H23" s="92"/>
      <c r="I23" s="92"/>
      <c r="J23" s="92"/>
      <c r="K23" s="92"/>
      <c r="L23" s="92"/>
      <c r="M23" s="92"/>
      <c r="N23" s="113"/>
      <c r="O23" s="27" t="s">
        <v>34</v>
      </c>
      <c r="P23" s="28" t="s">
        <v>35</v>
      </c>
      <c r="Q23" s="29">
        <f>IF(P23="SE INVESTIGAN Y SE RESUELVEN OPORTUNAMENTE",15,IF(P23="NO SE INVESTIGAN Y SE RESUELVEN OPORTUNAMENTE",0,"0"))</f>
        <v>15</v>
      </c>
      <c r="R23" s="109"/>
      <c r="S23" s="92"/>
      <c r="T23" s="92"/>
      <c r="U23" s="92"/>
      <c r="V23" s="178"/>
      <c r="W23" s="181"/>
      <c r="X23" s="178"/>
      <c r="Y23" s="201"/>
      <c r="Z23" s="203"/>
      <c r="AA23" s="205"/>
      <c r="AB23" s="208"/>
      <c r="AC23" s="211"/>
      <c r="AD23" s="101"/>
      <c r="AE23" s="97" t="s">
        <v>143</v>
      </c>
      <c r="AF23" s="26"/>
      <c r="AG23" s="89"/>
      <c r="AH23" s="92"/>
      <c r="AI23" s="92"/>
      <c r="AJ23" s="92"/>
      <c r="AK23" s="95"/>
      <c r="AL23" s="8"/>
      <c r="AM23" s="89"/>
      <c r="AN23" s="95"/>
      <c r="AO23" s="8"/>
      <c r="AP23" s="8"/>
      <c r="AQ23" s="8"/>
    </row>
    <row r="24" spans="1:43" ht="80.25" customHeight="1" thickBot="1">
      <c r="A24" s="89"/>
      <c r="B24" s="92"/>
      <c r="C24" s="92"/>
      <c r="D24" s="95"/>
      <c r="E24" s="89"/>
      <c r="F24" s="92"/>
      <c r="G24" s="92"/>
      <c r="H24" s="92"/>
      <c r="I24" s="104"/>
      <c r="J24" s="104"/>
      <c r="K24" s="104"/>
      <c r="L24" s="104"/>
      <c r="M24" s="104"/>
      <c r="N24" s="114"/>
      <c r="O24" s="33" t="s">
        <v>38</v>
      </c>
      <c r="P24" s="34" t="s">
        <v>39</v>
      </c>
      <c r="Q24" s="35">
        <f>IF(P24="COMPLETA",10,IF(P24="INCOMPLETA",5,IF(P24="NO EXISTE",0,"0")))</f>
        <v>10</v>
      </c>
      <c r="R24" s="110"/>
      <c r="S24" s="93"/>
      <c r="T24" s="93"/>
      <c r="U24" s="93"/>
      <c r="V24" s="178"/>
      <c r="W24" s="181"/>
      <c r="X24" s="178"/>
      <c r="Y24" s="201"/>
      <c r="Z24" s="203"/>
      <c r="AA24" s="205"/>
      <c r="AB24" s="208"/>
      <c r="AC24" s="211"/>
      <c r="AD24" s="102"/>
      <c r="AE24" s="99"/>
      <c r="AF24" s="26"/>
      <c r="AG24" s="90"/>
      <c r="AH24" s="93"/>
      <c r="AI24" s="93"/>
      <c r="AJ24" s="93"/>
      <c r="AK24" s="99"/>
      <c r="AL24" s="8"/>
      <c r="AM24" s="90"/>
      <c r="AN24" s="96"/>
      <c r="AO24" s="8"/>
      <c r="AP24" s="8"/>
      <c r="AQ24" s="8"/>
    </row>
    <row r="25" spans="1:43" ht="38.25" customHeight="1">
      <c r="A25" s="89"/>
      <c r="B25" s="92"/>
      <c r="C25" s="92"/>
      <c r="D25" s="95"/>
      <c r="E25" s="89"/>
      <c r="F25" s="92"/>
      <c r="G25" s="92"/>
      <c r="H25" s="92"/>
      <c r="I25" s="111" t="s">
        <v>144</v>
      </c>
      <c r="J25" s="111" t="s">
        <v>127</v>
      </c>
      <c r="K25" s="111" t="s">
        <v>145</v>
      </c>
      <c r="L25" s="111" t="s">
        <v>146</v>
      </c>
      <c r="M25" s="111" t="s">
        <v>147</v>
      </c>
      <c r="N25" s="124" t="s">
        <v>131</v>
      </c>
      <c r="O25" s="23" t="s">
        <v>3</v>
      </c>
      <c r="P25" s="24" t="s">
        <v>4</v>
      </c>
      <c r="Q25" s="25">
        <f>IF(P25="ASIGNADO",15,IF(P25="NO ASIGNADO",0,"0"))</f>
        <v>15</v>
      </c>
      <c r="R25" s="136">
        <f>SUM(Q25:Q31)</f>
        <v>100</v>
      </c>
      <c r="S25" s="138" t="s">
        <v>132</v>
      </c>
      <c r="T25" s="103">
        <f>IF(T28="DÉBIL",0,IF(T28="MODERADO",50,IF(T28="FUERTE",100,"")))</f>
        <v>100</v>
      </c>
      <c r="U25" s="139" t="str">
        <f>IF(AND(R28="FUERTE",S25="FUERTE (SIEMPRE SE EJECUTA)"),"NO","SÍ")</f>
        <v>NO</v>
      </c>
      <c r="V25" s="178"/>
      <c r="W25" s="181"/>
      <c r="X25" s="178"/>
      <c r="Y25" s="201"/>
      <c r="Z25" s="203"/>
      <c r="AA25" s="205"/>
      <c r="AB25" s="208"/>
      <c r="AC25" s="211"/>
      <c r="AD25" s="133"/>
      <c r="AE25" s="128"/>
      <c r="AF25" s="26"/>
      <c r="AG25" s="123">
        <v>45784</v>
      </c>
      <c r="AH25" s="127" t="s">
        <v>148</v>
      </c>
      <c r="AI25" s="127" t="s">
        <v>139</v>
      </c>
      <c r="AJ25" s="127" t="s">
        <v>149</v>
      </c>
      <c r="AK25" s="141"/>
      <c r="AL25" s="8"/>
      <c r="AM25" s="215" t="s">
        <v>150</v>
      </c>
      <c r="AN25" s="94" t="s">
        <v>165</v>
      </c>
      <c r="AO25" s="8"/>
      <c r="AP25" s="8"/>
      <c r="AQ25" s="8"/>
    </row>
    <row r="26" spans="1:43" ht="55.5" customHeight="1">
      <c r="A26" s="89"/>
      <c r="B26" s="92"/>
      <c r="C26" s="92"/>
      <c r="D26" s="95"/>
      <c r="E26" s="89"/>
      <c r="F26" s="92"/>
      <c r="G26" s="92"/>
      <c r="H26" s="92"/>
      <c r="I26" s="92"/>
      <c r="J26" s="92"/>
      <c r="K26" s="92"/>
      <c r="L26" s="92"/>
      <c r="M26" s="92"/>
      <c r="N26" s="125"/>
      <c r="O26" s="27" t="s">
        <v>9</v>
      </c>
      <c r="P26" s="28" t="s">
        <v>151</v>
      </c>
      <c r="Q26" s="29">
        <f>IF(P26="ADECUADO",15,IF(P26="INADECUADO",0,"0"))</f>
        <v>15</v>
      </c>
      <c r="R26" s="109"/>
      <c r="S26" s="92"/>
      <c r="T26" s="92"/>
      <c r="U26" s="92"/>
      <c r="V26" s="178"/>
      <c r="W26" s="181"/>
      <c r="X26" s="178"/>
      <c r="Y26" s="201"/>
      <c r="Z26" s="203"/>
      <c r="AA26" s="205"/>
      <c r="AB26" s="208"/>
      <c r="AC26" s="211"/>
      <c r="AD26" s="134"/>
      <c r="AE26" s="129"/>
      <c r="AF26" s="26"/>
      <c r="AG26" s="89"/>
      <c r="AH26" s="92"/>
      <c r="AI26" s="92"/>
      <c r="AJ26" s="92"/>
      <c r="AK26" s="95"/>
      <c r="AL26" s="8"/>
      <c r="AM26" s="89"/>
      <c r="AN26" s="95"/>
      <c r="AO26" s="8"/>
      <c r="AP26" s="8"/>
      <c r="AQ26" s="8"/>
    </row>
    <row r="27" spans="1:43" ht="57.75" customHeight="1">
      <c r="A27" s="89"/>
      <c r="B27" s="92"/>
      <c r="C27" s="92"/>
      <c r="D27" s="95"/>
      <c r="E27" s="89"/>
      <c r="F27" s="92"/>
      <c r="G27" s="92"/>
      <c r="H27" s="92"/>
      <c r="I27" s="92"/>
      <c r="J27" s="92"/>
      <c r="K27" s="92"/>
      <c r="L27" s="92"/>
      <c r="M27" s="92"/>
      <c r="N27" s="125"/>
      <c r="O27" s="30" t="s">
        <v>16</v>
      </c>
      <c r="P27" s="28" t="s">
        <v>17</v>
      </c>
      <c r="Q27" s="29">
        <f>IF(P27="OPORTUNA",15,IF(P27="INOPORTUNA",0,"0"))</f>
        <v>15</v>
      </c>
      <c r="R27" s="137"/>
      <c r="S27" s="92"/>
      <c r="T27" s="104"/>
      <c r="U27" s="92"/>
      <c r="V27" s="178"/>
      <c r="W27" s="181"/>
      <c r="X27" s="178"/>
      <c r="Y27" s="201"/>
      <c r="Z27" s="203"/>
      <c r="AA27" s="205"/>
      <c r="AB27" s="208"/>
      <c r="AC27" s="211"/>
      <c r="AD27" s="134"/>
      <c r="AE27" s="130"/>
      <c r="AF27" s="26"/>
      <c r="AG27" s="89"/>
      <c r="AH27" s="92"/>
      <c r="AI27" s="92"/>
      <c r="AJ27" s="92"/>
      <c r="AK27" s="95"/>
      <c r="AL27" s="8"/>
      <c r="AM27" s="89"/>
      <c r="AN27" s="95"/>
      <c r="AO27" s="8"/>
      <c r="AP27" s="8"/>
      <c r="AQ27" s="8"/>
    </row>
    <row r="28" spans="1:43" ht="181.5" customHeight="1">
      <c r="A28" s="89"/>
      <c r="B28" s="92"/>
      <c r="C28" s="92"/>
      <c r="D28" s="95"/>
      <c r="E28" s="89"/>
      <c r="F28" s="92"/>
      <c r="G28" s="92"/>
      <c r="H28" s="92"/>
      <c r="I28" s="92"/>
      <c r="J28" s="92"/>
      <c r="K28" s="92"/>
      <c r="L28" s="92"/>
      <c r="M28" s="92"/>
      <c r="N28" s="125"/>
      <c r="O28" s="27" t="s">
        <v>23</v>
      </c>
      <c r="P28" s="28" t="s">
        <v>24</v>
      </c>
      <c r="Q28" s="29">
        <f>IF(P28="PREVENIR",15,IF(P28="DETECTAR",10,IF(P28="NO ES UN CONTROL",0,"0")))</f>
        <v>15</v>
      </c>
      <c r="R28" s="108" t="str">
        <f>IF(R25&lt;86,"DÉBIL",IF(R25&lt;96,"MODERADO",IF(R25&lt;101,"FUERTE","")))</f>
        <v>FUERTE</v>
      </c>
      <c r="S28" s="92"/>
      <c r="T28" s="105" t="str">
        <f>IF(AND(R28="FUERTE",S25="FUERTE (SIEMPRE SE EJECUTA)"),"FUERTE",IF(OR(R28="DÉBIL",S25="DÉBIL (NO SE EJECUTA)"),"DÉBIL",IF(OR(R28="MODERADO",S25="MODERADO (ALGUNAS VECES)"),"MODERADO")))</f>
        <v>FUERTE</v>
      </c>
      <c r="U28" s="92"/>
      <c r="V28" s="178"/>
      <c r="W28" s="181"/>
      <c r="X28" s="178"/>
      <c r="Y28" s="201"/>
      <c r="Z28" s="203"/>
      <c r="AA28" s="205"/>
      <c r="AB28" s="208"/>
      <c r="AC28" s="211"/>
      <c r="AD28" s="134"/>
      <c r="AE28" s="131" t="s">
        <v>142</v>
      </c>
      <c r="AF28" s="32"/>
      <c r="AG28" s="89"/>
      <c r="AH28" s="92"/>
      <c r="AI28" s="92"/>
      <c r="AJ28" s="92"/>
      <c r="AK28" s="95"/>
      <c r="AL28" s="8"/>
      <c r="AM28" s="89"/>
      <c r="AN28" s="95"/>
      <c r="AO28" s="8"/>
      <c r="AP28" s="8"/>
      <c r="AQ28" s="8"/>
    </row>
    <row r="29" spans="1:43" ht="69.75" customHeight="1">
      <c r="A29" s="89"/>
      <c r="B29" s="92"/>
      <c r="C29" s="92"/>
      <c r="D29" s="95"/>
      <c r="E29" s="89"/>
      <c r="F29" s="92"/>
      <c r="G29" s="92"/>
      <c r="H29" s="92"/>
      <c r="I29" s="92"/>
      <c r="J29" s="92"/>
      <c r="K29" s="92"/>
      <c r="L29" s="92"/>
      <c r="M29" s="92"/>
      <c r="N29" s="125"/>
      <c r="O29" s="27" t="s">
        <v>29</v>
      </c>
      <c r="P29" s="28" t="s">
        <v>30</v>
      </c>
      <c r="Q29" s="29">
        <f>IF(P29="CONFIABLE",15,IF(P29="NO CONFIABLE",0,"0"))</f>
        <v>15</v>
      </c>
      <c r="R29" s="109"/>
      <c r="S29" s="92"/>
      <c r="T29" s="92"/>
      <c r="U29" s="92"/>
      <c r="V29" s="178"/>
      <c r="W29" s="181"/>
      <c r="X29" s="178"/>
      <c r="Y29" s="201"/>
      <c r="Z29" s="203"/>
      <c r="AA29" s="205"/>
      <c r="AB29" s="208"/>
      <c r="AC29" s="211"/>
      <c r="AD29" s="134"/>
      <c r="AE29" s="96"/>
      <c r="AF29" s="32"/>
      <c r="AG29" s="89"/>
      <c r="AH29" s="92"/>
      <c r="AI29" s="92"/>
      <c r="AJ29" s="92"/>
      <c r="AK29" s="95"/>
      <c r="AL29" s="8"/>
      <c r="AM29" s="89"/>
      <c r="AN29" s="95"/>
      <c r="AO29" s="8"/>
      <c r="AP29" s="8"/>
      <c r="AQ29" s="8"/>
    </row>
    <row r="30" spans="1:43" ht="86.25" customHeight="1">
      <c r="A30" s="89"/>
      <c r="B30" s="92"/>
      <c r="C30" s="92"/>
      <c r="D30" s="95"/>
      <c r="E30" s="89"/>
      <c r="F30" s="92"/>
      <c r="G30" s="92"/>
      <c r="H30" s="92"/>
      <c r="I30" s="92"/>
      <c r="J30" s="92"/>
      <c r="K30" s="92"/>
      <c r="L30" s="92"/>
      <c r="M30" s="92"/>
      <c r="N30" s="125"/>
      <c r="O30" s="27" t="s">
        <v>34</v>
      </c>
      <c r="P30" s="28" t="s">
        <v>35</v>
      </c>
      <c r="Q30" s="29">
        <f>IF(P30="SE INVESTIGAN Y SE RESUELVEN OPORTUNAMENTE",15,IF(P30="NO SE INVESTIGAN Y SE RESUELVEN OPORTUNAMENTE",0,"0"))</f>
        <v>15</v>
      </c>
      <c r="R30" s="109"/>
      <c r="S30" s="92"/>
      <c r="T30" s="92"/>
      <c r="U30" s="92"/>
      <c r="V30" s="178"/>
      <c r="W30" s="181"/>
      <c r="X30" s="178"/>
      <c r="Y30" s="201"/>
      <c r="Z30" s="203"/>
      <c r="AA30" s="205"/>
      <c r="AB30" s="208"/>
      <c r="AC30" s="211"/>
      <c r="AD30" s="134"/>
      <c r="AE30" s="132"/>
      <c r="AF30" s="26"/>
      <c r="AG30" s="89"/>
      <c r="AH30" s="92"/>
      <c r="AI30" s="92"/>
      <c r="AJ30" s="92"/>
      <c r="AK30" s="95"/>
      <c r="AL30" s="8"/>
      <c r="AM30" s="89"/>
      <c r="AN30" s="95"/>
      <c r="AO30" s="8"/>
      <c r="AP30" s="8"/>
      <c r="AQ30" s="8"/>
    </row>
    <row r="31" spans="1:43" ht="69.75" customHeight="1" thickBot="1">
      <c r="A31" s="89"/>
      <c r="B31" s="92"/>
      <c r="C31" s="92"/>
      <c r="D31" s="95"/>
      <c r="E31" s="89"/>
      <c r="F31" s="92"/>
      <c r="G31" s="92"/>
      <c r="H31" s="92"/>
      <c r="I31" s="104"/>
      <c r="J31" s="104"/>
      <c r="K31" s="104"/>
      <c r="L31" s="104"/>
      <c r="M31" s="104"/>
      <c r="N31" s="126"/>
      <c r="O31" s="33" t="s">
        <v>38</v>
      </c>
      <c r="P31" s="34" t="s">
        <v>152</v>
      </c>
      <c r="Q31" s="35">
        <f>IF(P31="COMPLETA",10,IF(P31="INCOMPLETA",5,IF(P31="NO EXISTE",0,"0")))</f>
        <v>10</v>
      </c>
      <c r="R31" s="110"/>
      <c r="S31" s="93"/>
      <c r="T31" s="93"/>
      <c r="U31" s="93"/>
      <c r="V31" s="178"/>
      <c r="W31" s="181"/>
      <c r="X31" s="178"/>
      <c r="Y31" s="201"/>
      <c r="Z31" s="203"/>
      <c r="AA31" s="205"/>
      <c r="AB31" s="208"/>
      <c r="AC31" s="211"/>
      <c r="AD31" s="135"/>
      <c r="AE31" s="99"/>
      <c r="AF31" s="26"/>
      <c r="AG31" s="90"/>
      <c r="AH31" s="93"/>
      <c r="AI31" s="93"/>
      <c r="AJ31" s="93"/>
      <c r="AK31" s="99"/>
      <c r="AL31" s="8"/>
      <c r="AM31" s="90"/>
      <c r="AN31" s="96"/>
      <c r="AO31" s="8"/>
      <c r="AP31" s="8"/>
      <c r="AQ31" s="8"/>
    </row>
    <row r="32" spans="1:43" ht="38.25" customHeight="1">
      <c r="A32" s="89"/>
      <c r="B32" s="92"/>
      <c r="C32" s="92"/>
      <c r="D32" s="95"/>
      <c r="E32" s="89"/>
      <c r="F32" s="92"/>
      <c r="G32" s="92"/>
      <c r="H32" s="92"/>
      <c r="I32" s="112" t="s">
        <v>153</v>
      </c>
      <c r="J32" s="112" t="s">
        <v>127</v>
      </c>
      <c r="K32" s="112" t="s">
        <v>154</v>
      </c>
      <c r="L32" s="112" t="s">
        <v>155</v>
      </c>
      <c r="M32" s="112" t="s">
        <v>156</v>
      </c>
      <c r="N32" s="112" t="s">
        <v>157</v>
      </c>
      <c r="O32" s="23" t="s">
        <v>3</v>
      </c>
      <c r="P32" s="24" t="s">
        <v>4</v>
      </c>
      <c r="Q32" s="25">
        <f>IF(P32="ASIGNADO",15,IF(P32="NO ASIGNADO",0,"0"))</f>
        <v>15</v>
      </c>
      <c r="R32" s="136">
        <f>SUM(Q32:Q38)</f>
        <v>100</v>
      </c>
      <c r="S32" s="138" t="s">
        <v>132</v>
      </c>
      <c r="T32" s="103">
        <f>IF(T35="DÉBIL",0,IF(T35="MODERADO",50,IF(T35="FUERTE",100,"")))</f>
        <v>100</v>
      </c>
      <c r="U32" s="139" t="str">
        <f>IF(AND(R35="FUERTE",S32="FUERTE (SIEMPRE SE EJECUTA)"),"NO","SÍ")</f>
        <v>NO</v>
      </c>
      <c r="V32" s="178"/>
      <c r="W32" s="181"/>
      <c r="X32" s="178"/>
      <c r="Y32" s="201"/>
      <c r="Z32" s="203"/>
      <c r="AA32" s="205"/>
      <c r="AB32" s="208"/>
      <c r="AC32" s="211"/>
      <c r="AD32" s="121"/>
      <c r="AE32" s="122"/>
      <c r="AF32" s="26"/>
      <c r="AG32" s="123">
        <v>45784</v>
      </c>
      <c r="AH32" s="127" t="s">
        <v>158</v>
      </c>
      <c r="AI32" s="127" t="s">
        <v>139</v>
      </c>
      <c r="AJ32" s="127" t="s">
        <v>149</v>
      </c>
      <c r="AK32" s="141" t="s">
        <v>139</v>
      </c>
      <c r="AL32" s="8"/>
      <c r="AM32" s="215" t="s">
        <v>159</v>
      </c>
      <c r="AN32" s="94" t="s">
        <v>166</v>
      </c>
      <c r="AO32" s="8"/>
      <c r="AP32" s="8"/>
      <c r="AQ32" s="8"/>
    </row>
    <row r="33" spans="1:43" ht="38.25" customHeight="1">
      <c r="A33" s="89"/>
      <c r="B33" s="92"/>
      <c r="C33" s="92"/>
      <c r="D33" s="95"/>
      <c r="E33" s="89"/>
      <c r="F33" s="92"/>
      <c r="G33" s="92"/>
      <c r="H33" s="92"/>
      <c r="I33" s="92"/>
      <c r="J33" s="92"/>
      <c r="K33" s="92"/>
      <c r="L33" s="92"/>
      <c r="M33" s="92"/>
      <c r="N33" s="92"/>
      <c r="O33" s="27" t="s">
        <v>9</v>
      </c>
      <c r="P33" s="28" t="s">
        <v>151</v>
      </c>
      <c r="Q33" s="29">
        <f>IF(P33="ADECUADO",15,IF(P33="INADECUADO",0,"0"))</f>
        <v>15</v>
      </c>
      <c r="R33" s="109"/>
      <c r="S33" s="92"/>
      <c r="T33" s="92"/>
      <c r="U33" s="92"/>
      <c r="V33" s="178"/>
      <c r="W33" s="181"/>
      <c r="X33" s="178"/>
      <c r="Y33" s="201"/>
      <c r="Z33" s="203"/>
      <c r="AA33" s="205"/>
      <c r="AB33" s="208"/>
      <c r="AC33" s="211"/>
      <c r="AD33" s="89"/>
      <c r="AE33" s="95"/>
      <c r="AF33" s="26"/>
      <c r="AG33" s="89"/>
      <c r="AH33" s="92"/>
      <c r="AI33" s="92"/>
      <c r="AJ33" s="92"/>
      <c r="AK33" s="95"/>
      <c r="AL33" s="8"/>
      <c r="AM33" s="89"/>
      <c r="AN33" s="95"/>
      <c r="AO33" s="8"/>
      <c r="AP33" s="8"/>
      <c r="AQ33" s="8"/>
    </row>
    <row r="34" spans="1:43" ht="38.25" customHeight="1">
      <c r="A34" s="89"/>
      <c r="B34" s="92"/>
      <c r="C34" s="92"/>
      <c r="D34" s="95"/>
      <c r="E34" s="89"/>
      <c r="F34" s="92"/>
      <c r="G34" s="92"/>
      <c r="H34" s="92"/>
      <c r="I34" s="92"/>
      <c r="J34" s="92"/>
      <c r="K34" s="92"/>
      <c r="L34" s="92"/>
      <c r="M34" s="92"/>
      <c r="N34" s="92"/>
      <c r="O34" s="30" t="s">
        <v>16</v>
      </c>
      <c r="P34" s="28" t="s">
        <v>17</v>
      </c>
      <c r="Q34" s="29">
        <f>IF(P34="OPORTUNA",15,IF(P34="INOPORTUNA",0,"0"))</f>
        <v>15</v>
      </c>
      <c r="R34" s="137"/>
      <c r="S34" s="92"/>
      <c r="T34" s="104"/>
      <c r="U34" s="92"/>
      <c r="V34" s="178"/>
      <c r="W34" s="181"/>
      <c r="X34" s="178"/>
      <c r="Y34" s="201"/>
      <c r="Z34" s="203"/>
      <c r="AA34" s="205"/>
      <c r="AB34" s="208"/>
      <c r="AC34" s="211"/>
      <c r="AD34" s="89"/>
      <c r="AE34" s="96"/>
      <c r="AF34" s="26"/>
      <c r="AG34" s="89"/>
      <c r="AH34" s="92"/>
      <c r="AI34" s="92"/>
      <c r="AJ34" s="92"/>
      <c r="AK34" s="95"/>
      <c r="AL34" s="8"/>
      <c r="AM34" s="89"/>
      <c r="AN34" s="95"/>
      <c r="AO34" s="8"/>
      <c r="AP34" s="8"/>
      <c r="AQ34" s="8"/>
    </row>
    <row r="35" spans="1:43" ht="38.25" customHeight="1">
      <c r="A35" s="89"/>
      <c r="B35" s="92"/>
      <c r="C35" s="92"/>
      <c r="D35" s="95"/>
      <c r="E35" s="89"/>
      <c r="F35" s="92"/>
      <c r="G35" s="92"/>
      <c r="H35" s="92"/>
      <c r="I35" s="92"/>
      <c r="J35" s="92"/>
      <c r="K35" s="92"/>
      <c r="L35" s="92"/>
      <c r="M35" s="92"/>
      <c r="N35" s="92"/>
      <c r="O35" s="27" t="s">
        <v>23</v>
      </c>
      <c r="P35" s="28" t="s">
        <v>24</v>
      </c>
      <c r="Q35" s="29">
        <f>IF(P35="PREVENIR",15,IF(P35="DETECTAR",10,IF(P35="NO ES UN CONTROL",0,"0")))</f>
        <v>15</v>
      </c>
      <c r="R35" s="108" t="str">
        <f>IF(R32&lt;86,"DÉBIL",IF(R32&lt;96,"MODERADO",IF(R32&lt;101,"FUERTE","")))</f>
        <v>FUERTE</v>
      </c>
      <c r="S35" s="92"/>
      <c r="T35" s="105" t="str">
        <f>IF(AND(R35="FUERTE",S32="FUERTE (SIEMPRE SE EJECUTA)"),"FUERTE",IF(OR(R35="DÉBIL",S32="DÉBIL (NO SE EJECUTA)"),"DÉBIL",IF(OR(R35="MODERADO",S32="MODERADO (ALGUNAS VECES)"),"MODERADO")))</f>
        <v>FUERTE</v>
      </c>
      <c r="U35" s="92"/>
      <c r="V35" s="178"/>
      <c r="W35" s="181"/>
      <c r="X35" s="178"/>
      <c r="Y35" s="201"/>
      <c r="Z35" s="203"/>
      <c r="AA35" s="205"/>
      <c r="AB35" s="208"/>
      <c r="AC35" s="211"/>
      <c r="AD35" s="89"/>
      <c r="AE35" s="131" t="s">
        <v>142</v>
      </c>
      <c r="AF35" s="32"/>
      <c r="AG35" s="89"/>
      <c r="AH35" s="92"/>
      <c r="AI35" s="92"/>
      <c r="AJ35" s="92"/>
      <c r="AK35" s="95"/>
      <c r="AL35" s="8"/>
      <c r="AM35" s="89"/>
      <c r="AN35" s="95"/>
      <c r="AO35" s="8"/>
      <c r="AP35" s="8"/>
      <c r="AQ35" s="8"/>
    </row>
    <row r="36" spans="1:43" ht="38.25" customHeight="1">
      <c r="A36" s="89"/>
      <c r="B36" s="92"/>
      <c r="C36" s="92"/>
      <c r="D36" s="95"/>
      <c r="E36" s="89"/>
      <c r="F36" s="92"/>
      <c r="G36" s="92"/>
      <c r="H36" s="92"/>
      <c r="I36" s="92"/>
      <c r="J36" s="92"/>
      <c r="K36" s="92"/>
      <c r="L36" s="92"/>
      <c r="M36" s="92"/>
      <c r="N36" s="92"/>
      <c r="O36" s="27" t="s">
        <v>29</v>
      </c>
      <c r="P36" s="28" t="s">
        <v>30</v>
      </c>
      <c r="Q36" s="29">
        <f>IF(P36="CONFIABLE",15,IF(P36="NO CONFIABLE",0,"0"))</f>
        <v>15</v>
      </c>
      <c r="R36" s="109"/>
      <c r="S36" s="92"/>
      <c r="T36" s="92"/>
      <c r="U36" s="92"/>
      <c r="V36" s="178"/>
      <c r="W36" s="181"/>
      <c r="X36" s="178"/>
      <c r="Y36" s="201"/>
      <c r="Z36" s="203"/>
      <c r="AA36" s="205"/>
      <c r="AB36" s="208"/>
      <c r="AC36" s="211"/>
      <c r="AD36" s="89"/>
      <c r="AE36" s="96"/>
      <c r="AF36" s="32"/>
      <c r="AG36" s="89"/>
      <c r="AH36" s="92"/>
      <c r="AI36" s="92"/>
      <c r="AJ36" s="92"/>
      <c r="AK36" s="95"/>
      <c r="AL36" s="8"/>
      <c r="AM36" s="89"/>
      <c r="AN36" s="95"/>
      <c r="AO36" s="8"/>
      <c r="AP36" s="8"/>
      <c r="AQ36" s="8"/>
    </row>
    <row r="37" spans="1:43" ht="38.25" customHeight="1">
      <c r="A37" s="89"/>
      <c r="B37" s="92"/>
      <c r="C37" s="92"/>
      <c r="D37" s="95"/>
      <c r="E37" s="89"/>
      <c r="F37" s="92"/>
      <c r="G37" s="92"/>
      <c r="H37" s="92"/>
      <c r="I37" s="92"/>
      <c r="J37" s="92"/>
      <c r="K37" s="92"/>
      <c r="L37" s="92"/>
      <c r="M37" s="92"/>
      <c r="N37" s="92"/>
      <c r="O37" s="27" t="s">
        <v>34</v>
      </c>
      <c r="P37" s="28" t="s">
        <v>35</v>
      </c>
      <c r="Q37" s="29">
        <f>IF(P37="SE INVESTIGAN Y SE RESUELVEN OPORTUNAMENTE",15,IF(P37="NO SE INVESTIGAN Y SE RESUELVEN OPORTUNAMENTE",0,"0"))</f>
        <v>15</v>
      </c>
      <c r="R37" s="109"/>
      <c r="S37" s="92"/>
      <c r="T37" s="92"/>
      <c r="U37" s="92"/>
      <c r="V37" s="178"/>
      <c r="W37" s="181"/>
      <c r="X37" s="178"/>
      <c r="Y37" s="201"/>
      <c r="Z37" s="203"/>
      <c r="AA37" s="205"/>
      <c r="AB37" s="208"/>
      <c r="AC37" s="211"/>
      <c r="AD37" s="89"/>
      <c r="AE37" s="132"/>
      <c r="AF37" s="26"/>
      <c r="AG37" s="89"/>
      <c r="AH37" s="92"/>
      <c r="AI37" s="92"/>
      <c r="AJ37" s="92"/>
      <c r="AK37" s="95"/>
      <c r="AL37" s="8"/>
      <c r="AM37" s="89"/>
      <c r="AN37" s="95"/>
      <c r="AO37" s="8"/>
      <c r="AP37" s="8"/>
      <c r="AQ37" s="8"/>
    </row>
    <row r="38" spans="1:43" ht="226.5" customHeight="1" thickBot="1">
      <c r="A38" s="89"/>
      <c r="B38" s="92"/>
      <c r="C38" s="92"/>
      <c r="D38" s="95"/>
      <c r="E38" s="89"/>
      <c r="F38" s="92"/>
      <c r="G38" s="92"/>
      <c r="H38" s="92"/>
      <c r="I38" s="104"/>
      <c r="J38" s="104"/>
      <c r="K38" s="104"/>
      <c r="L38" s="104"/>
      <c r="M38" s="104"/>
      <c r="N38" s="104"/>
      <c r="O38" s="33" t="s">
        <v>38</v>
      </c>
      <c r="P38" s="34" t="s">
        <v>152</v>
      </c>
      <c r="Q38" s="35">
        <f>IF(P38="COMPLETA",10,IF(P38="INCOMPLETA",5,IF(P38="NO EXISTE",0,"0")))</f>
        <v>10</v>
      </c>
      <c r="R38" s="110"/>
      <c r="S38" s="93"/>
      <c r="T38" s="93"/>
      <c r="U38" s="93"/>
      <c r="V38" s="178"/>
      <c r="W38" s="181"/>
      <c r="X38" s="178"/>
      <c r="Y38" s="201"/>
      <c r="Z38" s="203"/>
      <c r="AA38" s="205"/>
      <c r="AB38" s="208"/>
      <c r="AC38" s="211"/>
      <c r="AD38" s="90"/>
      <c r="AE38" s="99"/>
      <c r="AF38" s="26"/>
      <c r="AG38" s="90"/>
      <c r="AH38" s="93"/>
      <c r="AI38" s="93"/>
      <c r="AJ38" s="93"/>
      <c r="AK38" s="99"/>
      <c r="AL38" s="8"/>
      <c r="AM38" s="90"/>
      <c r="AN38" s="96"/>
      <c r="AO38" s="8"/>
      <c r="AP38" s="8"/>
      <c r="AQ38" s="8"/>
    </row>
    <row r="39" spans="1:43" ht="38.25" hidden="1" customHeight="1">
      <c r="A39" s="89"/>
      <c r="B39" s="92"/>
      <c r="C39" s="92"/>
      <c r="D39" s="95"/>
      <c r="E39" s="89"/>
      <c r="F39" s="92"/>
      <c r="G39" s="92"/>
      <c r="H39" s="92"/>
      <c r="I39" s="188"/>
      <c r="J39" s="185"/>
      <c r="K39" s="185"/>
      <c r="L39" s="185"/>
      <c r="M39" s="185"/>
      <c r="N39" s="185"/>
      <c r="O39" s="23" t="s">
        <v>3</v>
      </c>
      <c r="P39" s="24" t="s">
        <v>4</v>
      </c>
      <c r="Q39" s="25">
        <f>IF(P39="ASIGNADO",15,IF(P39="NO ASIGNADO",0,"0"))</f>
        <v>15</v>
      </c>
      <c r="R39" s="136">
        <f>SUM(Q39:Q45)</f>
        <v>100</v>
      </c>
      <c r="S39" s="138" t="s">
        <v>132</v>
      </c>
      <c r="T39" s="103">
        <f>IF(T42="DÉBIL",0,IF(T42="MODERADO",50,IF(T42="FUERTE",100,"")))</f>
        <v>100</v>
      </c>
      <c r="U39" s="139" t="str">
        <f>IF(AND(R42="FUERTE",S39="FUERTE (SIEMPRE SE EJECUTA)"),"NO","SÍ")</f>
        <v>NO</v>
      </c>
      <c r="V39" s="178"/>
      <c r="W39" s="181"/>
      <c r="X39" s="178"/>
      <c r="Y39" s="201"/>
      <c r="Z39" s="203"/>
      <c r="AA39" s="205"/>
      <c r="AB39" s="208"/>
      <c r="AC39" s="211"/>
      <c r="AD39" s="121"/>
      <c r="AE39" s="122"/>
      <c r="AF39" s="26"/>
      <c r="AG39" s="123"/>
      <c r="AH39" s="127"/>
      <c r="AI39" s="127"/>
      <c r="AJ39" s="127"/>
      <c r="AK39" s="141"/>
      <c r="AL39" s="8"/>
      <c r="AM39" s="216"/>
      <c r="AN39" s="94"/>
      <c r="AO39" s="8"/>
      <c r="AP39" s="8"/>
      <c r="AQ39" s="8"/>
    </row>
    <row r="40" spans="1:43" ht="38.25" hidden="1" customHeight="1">
      <c r="A40" s="89"/>
      <c r="B40" s="92"/>
      <c r="C40" s="92"/>
      <c r="D40" s="95"/>
      <c r="E40" s="89"/>
      <c r="F40" s="92"/>
      <c r="G40" s="92"/>
      <c r="H40" s="92"/>
      <c r="I40" s="189"/>
      <c r="J40" s="186"/>
      <c r="K40" s="186"/>
      <c r="L40" s="186"/>
      <c r="M40" s="186"/>
      <c r="N40" s="186"/>
      <c r="O40" s="27" t="s">
        <v>9</v>
      </c>
      <c r="P40" s="28" t="s">
        <v>151</v>
      </c>
      <c r="Q40" s="29">
        <f>IF(P40="ADECUADO",15,IF(P40="INADECUADO",0,"0"))</f>
        <v>15</v>
      </c>
      <c r="R40" s="169"/>
      <c r="S40" s="171"/>
      <c r="T40" s="165"/>
      <c r="U40" s="173"/>
      <c r="V40" s="178"/>
      <c r="W40" s="181"/>
      <c r="X40" s="178"/>
      <c r="Y40" s="201"/>
      <c r="Z40" s="203"/>
      <c r="AA40" s="205"/>
      <c r="AB40" s="208"/>
      <c r="AC40" s="211"/>
      <c r="AD40" s="197"/>
      <c r="AE40" s="191"/>
      <c r="AF40" s="26"/>
      <c r="AG40" s="195"/>
      <c r="AH40" s="213"/>
      <c r="AI40" s="213"/>
      <c r="AJ40" s="213"/>
      <c r="AK40" s="219"/>
      <c r="AL40" s="8"/>
      <c r="AM40" s="217"/>
      <c r="AN40" s="199"/>
      <c r="AO40" s="8"/>
      <c r="AP40" s="8"/>
      <c r="AQ40" s="8"/>
    </row>
    <row r="41" spans="1:43" ht="38.25" hidden="1" customHeight="1">
      <c r="A41" s="89"/>
      <c r="B41" s="92"/>
      <c r="C41" s="92"/>
      <c r="D41" s="95"/>
      <c r="E41" s="89"/>
      <c r="F41" s="92"/>
      <c r="G41" s="92"/>
      <c r="H41" s="92"/>
      <c r="I41" s="189"/>
      <c r="J41" s="186"/>
      <c r="K41" s="186"/>
      <c r="L41" s="186"/>
      <c r="M41" s="186"/>
      <c r="N41" s="186"/>
      <c r="O41" s="30" t="s">
        <v>16</v>
      </c>
      <c r="P41" s="28" t="s">
        <v>17</v>
      </c>
      <c r="Q41" s="29">
        <f>IF(P41="OPORTUNA",15,IF(P41="INOPORTUNA",0,"0"))</f>
        <v>15</v>
      </c>
      <c r="R41" s="170"/>
      <c r="S41" s="171"/>
      <c r="T41" s="166"/>
      <c r="U41" s="173"/>
      <c r="V41" s="178"/>
      <c r="W41" s="181"/>
      <c r="X41" s="178"/>
      <c r="Y41" s="201"/>
      <c r="Z41" s="203"/>
      <c r="AA41" s="205"/>
      <c r="AB41" s="208"/>
      <c r="AC41" s="211"/>
      <c r="AD41" s="197"/>
      <c r="AE41" s="192"/>
      <c r="AF41" s="26"/>
      <c r="AG41" s="195"/>
      <c r="AH41" s="213"/>
      <c r="AI41" s="213"/>
      <c r="AJ41" s="213"/>
      <c r="AK41" s="219"/>
      <c r="AL41" s="8"/>
      <c r="AM41" s="217"/>
      <c r="AN41" s="199"/>
      <c r="AO41" s="8"/>
      <c r="AP41" s="8"/>
      <c r="AQ41" s="8"/>
    </row>
    <row r="42" spans="1:43" ht="38.25" hidden="1" customHeight="1">
      <c r="A42" s="89"/>
      <c r="B42" s="92"/>
      <c r="C42" s="92"/>
      <c r="D42" s="95"/>
      <c r="E42" s="89"/>
      <c r="F42" s="92"/>
      <c r="G42" s="92"/>
      <c r="H42" s="92"/>
      <c r="I42" s="189"/>
      <c r="J42" s="186"/>
      <c r="K42" s="186"/>
      <c r="L42" s="186"/>
      <c r="M42" s="186"/>
      <c r="N42" s="186"/>
      <c r="O42" s="27" t="s">
        <v>23</v>
      </c>
      <c r="P42" s="28" t="s">
        <v>24</v>
      </c>
      <c r="Q42" s="29">
        <f>IF(P42="PREVENIR",15,IF(P42="DETECTAR",10,IF(P42="NO ES UN CONTROL",0,"0")))</f>
        <v>15</v>
      </c>
      <c r="R42" s="108" t="str">
        <f>IF(R39&lt;86,"DÉBIL",IF(R39&lt;96,"MODERADO",IF(R39&lt;101,"FUERTE","")))</f>
        <v>FUERTE</v>
      </c>
      <c r="S42" s="171"/>
      <c r="T42" s="105" t="str">
        <f>IF(AND(R42="FUERTE",S39="FUERTE (SIEMPRE SE EJECUTA)"),"FUERTE",IF(OR(R42="DÉBIL",S39="DÉBIL (NO SE EJECUTA)"),"DÉBIL",IF(OR(R42="MODERADO",S39="MODERADO (ALGUNAS VECES)"),"MODERADO")))</f>
        <v>FUERTE</v>
      </c>
      <c r="U42" s="173"/>
      <c r="V42" s="178"/>
      <c r="W42" s="181"/>
      <c r="X42" s="178"/>
      <c r="Y42" s="201"/>
      <c r="Z42" s="203"/>
      <c r="AA42" s="205"/>
      <c r="AB42" s="208"/>
      <c r="AC42" s="211"/>
      <c r="AD42" s="197"/>
      <c r="AE42" s="131" t="s">
        <v>142</v>
      </c>
      <c r="AF42" s="32"/>
      <c r="AG42" s="195"/>
      <c r="AH42" s="213"/>
      <c r="AI42" s="213"/>
      <c r="AJ42" s="213"/>
      <c r="AK42" s="219"/>
      <c r="AL42" s="8"/>
      <c r="AM42" s="217"/>
      <c r="AN42" s="199"/>
      <c r="AO42" s="8"/>
      <c r="AP42" s="8"/>
      <c r="AQ42" s="8"/>
    </row>
    <row r="43" spans="1:43" ht="38.25" hidden="1" customHeight="1">
      <c r="A43" s="89"/>
      <c r="B43" s="92"/>
      <c r="C43" s="92"/>
      <c r="D43" s="95"/>
      <c r="E43" s="89"/>
      <c r="F43" s="92"/>
      <c r="G43" s="92"/>
      <c r="H43" s="92"/>
      <c r="I43" s="189"/>
      <c r="J43" s="186"/>
      <c r="K43" s="186"/>
      <c r="L43" s="186"/>
      <c r="M43" s="186"/>
      <c r="N43" s="186"/>
      <c r="O43" s="27" t="s">
        <v>29</v>
      </c>
      <c r="P43" s="28" t="s">
        <v>30</v>
      </c>
      <c r="Q43" s="29">
        <f>IF(P43="CONFIABLE",15,IF(P43="NO CONFIABLE",0,"0"))</f>
        <v>15</v>
      </c>
      <c r="R43" s="175"/>
      <c r="S43" s="171"/>
      <c r="T43" s="167"/>
      <c r="U43" s="173"/>
      <c r="V43" s="178"/>
      <c r="W43" s="181"/>
      <c r="X43" s="178"/>
      <c r="Y43" s="201"/>
      <c r="Z43" s="203"/>
      <c r="AA43" s="205"/>
      <c r="AB43" s="208"/>
      <c r="AC43" s="211"/>
      <c r="AD43" s="197"/>
      <c r="AE43" s="193"/>
      <c r="AF43" s="32"/>
      <c r="AG43" s="195"/>
      <c r="AH43" s="213"/>
      <c r="AI43" s="213"/>
      <c r="AJ43" s="213"/>
      <c r="AK43" s="219"/>
      <c r="AL43" s="8"/>
      <c r="AM43" s="217"/>
      <c r="AN43" s="199"/>
      <c r="AO43" s="8"/>
      <c r="AP43" s="8"/>
      <c r="AQ43" s="8"/>
    </row>
    <row r="44" spans="1:43" ht="38.25" hidden="1" customHeight="1">
      <c r="A44" s="89"/>
      <c r="B44" s="92"/>
      <c r="C44" s="92"/>
      <c r="D44" s="95"/>
      <c r="E44" s="89"/>
      <c r="F44" s="92"/>
      <c r="G44" s="92"/>
      <c r="H44" s="92"/>
      <c r="I44" s="189"/>
      <c r="J44" s="186"/>
      <c r="K44" s="186"/>
      <c r="L44" s="186"/>
      <c r="M44" s="186"/>
      <c r="N44" s="186"/>
      <c r="O44" s="27" t="s">
        <v>34</v>
      </c>
      <c r="P44" s="28" t="s">
        <v>35</v>
      </c>
      <c r="Q44" s="29">
        <f>IF(P44="SE INVESTIGAN Y SE RESUELVEN OPORTUNAMENTE",15,IF(P44="NO SE INVESTIGAN Y SE RESUELVEN OPORTUNAMENTE",0,"0"))</f>
        <v>15</v>
      </c>
      <c r="R44" s="175"/>
      <c r="S44" s="171"/>
      <c r="T44" s="167"/>
      <c r="U44" s="173"/>
      <c r="V44" s="178"/>
      <c r="W44" s="181"/>
      <c r="X44" s="178"/>
      <c r="Y44" s="201"/>
      <c r="Z44" s="203"/>
      <c r="AA44" s="205"/>
      <c r="AB44" s="208"/>
      <c r="AC44" s="211"/>
      <c r="AD44" s="197"/>
      <c r="AE44" s="132"/>
      <c r="AF44" s="26"/>
      <c r="AG44" s="195"/>
      <c r="AH44" s="213"/>
      <c r="AI44" s="213"/>
      <c r="AJ44" s="213"/>
      <c r="AK44" s="219"/>
      <c r="AL44" s="8"/>
      <c r="AM44" s="217"/>
      <c r="AN44" s="199"/>
      <c r="AO44" s="8"/>
      <c r="AP44" s="8"/>
      <c r="AQ44" s="8"/>
    </row>
    <row r="45" spans="1:43" ht="38.25" hidden="1" customHeight="1" thickBot="1">
      <c r="A45" s="89"/>
      <c r="B45" s="92"/>
      <c r="C45" s="92"/>
      <c r="D45" s="95"/>
      <c r="E45" s="89"/>
      <c r="F45" s="92"/>
      <c r="G45" s="92"/>
      <c r="H45" s="92"/>
      <c r="I45" s="190"/>
      <c r="J45" s="187"/>
      <c r="K45" s="187"/>
      <c r="L45" s="187"/>
      <c r="M45" s="187"/>
      <c r="N45" s="187"/>
      <c r="O45" s="33" t="s">
        <v>38</v>
      </c>
      <c r="P45" s="34" t="s">
        <v>152</v>
      </c>
      <c r="Q45" s="35">
        <f>IF(P45="COMPLETA",10,IF(P45="INCOMPLETA",5,IF(P45="NO EXISTE",0,"0")))</f>
        <v>10</v>
      </c>
      <c r="R45" s="176"/>
      <c r="S45" s="172"/>
      <c r="T45" s="168"/>
      <c r="U45" s="174"/>
      <c r="V45" s="178"/>
      <c r="W45" s="181"/>
      <c r="X45" s="178"/>
      <c r="Y45" s="201"/>
      <c r="Z45" s="203"/>
      <c r="AA45" s="205"/>
      <c r="AB45" s="208"/>
      <c r="AC45" s="211"/>
      <c r="AD45" s="198"/>
      <c r="AE45" s="194"/>
      <c r="AF45" s="26"/>
      <c r="AG45" s="196"/>
      <c r="AH45" s="214"/>
      <c r="AI45" s="214"/>
      <c r="AJ45" s="214"/>
      <c r="AK45" s="220"/>
      <c r="AL45" s="8"/>
      <c r="AM45" s="218"/>
      <c r="AN45" s="200"/>
      <c r="AO45" s="8"/>
      <c r="AP45" s="8"/>
      <c r="AQ45" s="8"/>
    </row>
    <row r="46" spans="1:43" ht="38.25" hidden="1" customHeight="1">
      <c r="A46" s="89"/>
      <c r="B46" s="92"/>
      <c r="C46" s="92"/>
      <c r="D46" s="95"/>
      <c r="E46" s="89"/>
      <c r="F46" s="92"/>
      <c r="G46" s="92"/>
      <c r="H46" s="92"/>
      <c r="I46" s="188"/>
      <c r="J46" s="185"/>
      <c r="K46" s="185"/>
      <c r="L46" s="47"/>
      <c r="M46" s="47"/>
      <c r="N46" s="185"/>
      <c r="O46" s="23" t="s">
        <v>3</v>
      </c>
      <c r="P46" s="24" t="s">
        <v>4</v>
      </c>
      <c r="Q46" s="25">
        <f>IF(P46="ASIGNADO",15,IF(P46="NO ASIGNADO",0,"0"))</f>
        <v>15</v>
      </c>
      <c r="R46" s="136">
        <f>SUM(Q46:Q52)</f>
        <v>100</v>
      </c>
      <c r="S46" s="138" t="s">
        <v>132</v>
      </c>
      <c r="T46" s="103">
        <f>IF(T49="DÉBIL",0,IF(T49="MODERADO",50,IF(T49="FUERTE",100,"")))</f>
        <v>100</v>
      </c>
      <c r="U46" s="139" t="str">
        <f>IF(AND(R49="FUERTE",S46="FUERTE (SIEMPRE SE EJECUTA)"),"NO","SÍ")</f>
        <v>NO</v>
      </c>
      <c r="V46" s="178"/>
      <c r="W46" s="181"/>
      <c r="X46" s="178"/>
      <c r="Y46" s="201"/>
      <c r="Z46" s="203"/>
      <c r="AA46" s="205"/>
      <c r="AB46" s="208"/>
      <c r="AC46" s="211"/>
      <c r="AD46" s="121"/>
      <c r="AE46" s="122"/>
      <c r="AF46" s="26"/>
      <c r="AG46" s="123"/>
      <c r="AH46" s="127"/>
      <c r="AI46" s="127"/>
      <c r="AJ46" s="127"/>
      <c r="AK46" s="141"/>
      <c r="AL46" s="8"/>
      <c r="AM46" s="36"/>
      <c r="AN46" s="94"/>
      <c r="AO46" s="8"/>
      <c r="AP46" s="8"/>
      <c r="AQ46" s="8"/>
    </row>
    <row r="47" spans="1:43" ht="38.25" hidden="1" customHeight="1">
      <c r="A47" s="89"/>
      <c r="B47" s="92"/>
      <c r="C47" s="92"/>
      <c r="D47" s="95"/>
      <c r="E47" s="89"/>
      <c r="F47" s="92"/>
      <c r="G47" s="92"/>
      <c r="H47" s="92"/>
      <c r="I47" s="189"/>
      <c r="J47" s="186"/>
      <c r="K47" s="186"/>
      <c r="L47" s="48"/>
      <c r="M47" s="48"/>
      <c r="N47" s="186"/>
      <c r="O47" s="27" t="s">
        <v>9</v>
      </c>
      <c r="P47" s="28" t="s">
        <v>151</v>
      </c>
      <c r="Q47" s="29">
        <f>IF(P47="ADECUADO",15,IF(P47="INADECUADO",0,"0"))</f>
        <v>15</v>
      </c>
      <c r="R47" s="169"/>
      <c r="S47" s="171"/>
      <c r="T47" s="165"/>
      <c r="U47" s="173"/>
      <c r="V47" s="178"/>
      <c r="W47" s="181"/>
      <c r="X47" s="178"/>
      <c r="Y47" s="201"/>
      <c r="Z47" s="203"/>
      <c r="AA47" s="205"/>
      <c r="AB47" s="208"/>
      <c r="AC47" s="211"/>
      <c r="AD47" s="197"/>
      <c r="AE47" s="191"/>
      <c r="AF47" s="26"/>
      <c r="AG47" s="195"/>
      <c r="AH47" s="213"/>
      <c r="AI47" s="213"/>
      <c r="AJ47" s="213"/>
      <c r="AK47" s="219"/>
      <c r="AL47" s="8"/>
      <c r="AM47" s="49"/>
      <c r="AN47" s="199"/>
      <c r="AO47" s="8"/>
      <c r="AP47" s="8"/>
      <c r="AQ47" s="8"/>
    </row>
    <row r="48" spans="1:43" ht="38.25" hidden="1" customHeight="1">
      <c r="A48" s="89"/>
      <c r="B48" s="92"/>
      <c r="C48" s="92"/>
      <c r="D48" s="95"/>
      <c r="E48" s="89"/>
      <c r="F48" s="92"/>
      <c r="G48" s="92"/>
      <c r="H48" s="92"/>
      <c r="I48" s="189"/>
      <c r="J48" s="186"/>
      <c r="K48" s="186"/>
      <c r="L48" s="48"/>
      <c r="M48" s="48"/>
      <c r="N48" s="186"/>
      <c r="O48" s="30" t="s">
        <v>16</v>
      </c>
      <c r="P48" s="28" t="s">
        <v>17</v>
      </c>
      <c r="Q48" s="29">
        <f>IF(P48="OPORTUNA",15,IF(P48="INOPORTUNA",0,"0"))</f>
        <v>15</v>
      </c>
      <c r="R48" s="170"/>
      <c r="S48" s="171"/>
      <c r="T48" s="166"/>
      <c r="U48" s="173"/>
      <c r="V48" s="178"/>
      <c r="W48" s="181"/>
      <c r="X48" s="178"/>
      <c r="Y48" s="201"/>
      <c r="Z48" s="203"/>
      <c r="AA48" s="205"/>
      <c r="AB48" s="208"/>
      <c r="AC48" s="211"/>
      <c r="AD48" s="197"/>
      <c r="AE48" s="192"/>
      <c r="AF48" s="26"/>
      <c r="AG48" s="195"/>
      <c r="AH48" s="213"/>
      <c r="AI48" s="213"/>
      <c r="AJ48" s="213"/>
      <c r="AK48" s="219"/>
      <c r="AL48" s="8"/>
      <c r="AM48" s="49"/>
      <c r="AN48" s="199"/>
      <c r="AO48" s="8"/>
      <c r="AP48" s="8"/>
      <c r="AQ48" s="8"/>
    </row>
    <row r="49" spans="1:43" ht="38.25" hidden="1" customHeight="1">
      <c r="A49" s="89"/>
      <c r="B49" s="92"/>
      <c r="C49" s="92"/>
      <c r="D49" s="95"/>
      <c r="E49" s="89"/>
      <c r="F49" s="92"/>
      <c r="G49" s="92"/>
      <c r="H49" s="92"/>
      <c r="I49" s="189"/>
      <c r="J49" s="186"/>
      <c r="K49" s="186"/>
      <c r="L49" s="48"/>
      <c r="M49" s="48"/>
      <c r="N49" s="186"/>
      <c r="O49" s="27" t="s">
        <v>23</v>
      </c>
      <c r="P49" s="28" t="s">
        <v>24</v>
      </c>
      <c r="Q49" s="29">
        <f>IF(P49="PREVENIR",15,IF(P49="DETECTAR",10,IF(P49="NO ES UN CONTROL",0,"0")))</f>
        <v>15</v>
      </c>
      <c r="R49" s="108" t="str">
        <f>IF(R46&lt;86,"DÉBIL",IF(R46&lt;96,"MODERADO",IF(R46&lt;101,"FUERTE","")))</f>
        <v>FUERTE</v>
      </c>
      <c r="S49" s="171"/>
      <c r="T49" s="105" t="str">
        <f>IF(AND(R49="FUERTE",S46="FUERTE (SIEMPRE SE EJECUTA)"),"FUERTE",IF(OR(R49="DÉBIL",S46="DÉBIL (NO SE EJECUTA)"),"DÉBIL",IF(OR(R49="MODERADO",S46="MODERADO (ALGUNAS VECES)"),"MODERADO")))</f>
        <v>FUERTE</v>
      </c>
      <c r="U49" s="173"/>
      <c r="V49" s="178"/>
      <c r="W49" s="181"/>
      <c r="X49" s="178"/>
      <c r="Y49" s="201"/>
      <c r="Z49" s="203"/>
      <c r="AA49" s="205"/>
      <c r="AB49" s="208"/>
      <c r="AC49" s="211"/>
      <c r="AD49" s="197"/>
      <c r="AE49" s="131" t="s">
        <v>142</v>
      </c>
      <c r="AF49" s="32"/>
      <c r="AG49" s="195"/>
      <c r="AH49" s="213"/>
      <c r="AI49" s="213"/>
      <c r="AJ49" s="213"/>
      <c r="AK49" s="219"/>
      <c r="AL49" s="8"/>
      <c r="AM49" s="49"/>
      <c r="AN49" s="199"/>
      <c r="AO49" s="8"/>
      <c r="AP49" s="8"/>
      <c r="AQ49" s="8"/>
    </row>
    <row r="50" spans="1:43" ht="38.25" hidden="1" customHeight="1">
      <c r="A50" s="89"/>
      <c r="B50" s="92"/>
      <c r="C50" s="92"/>
      <c r="D50" s="95"/>
      <c r="E50" s="89"/>
      <c r="F50" s="92"/>
      <c r="G50" s="92"/>
      <c r="H50" s="92"/>
      <c r="I50" s="189"/>
      <c r="J50" s="186"/>
      <c r="K50" s="186"/>
      <c r="L50" s="48"/>
      <c r="M50" s="48"/>
      <c r="N50" s="186"/>
      <c r="O50" s="27" t="s">
        <v>29</v>
      </c>
      <c r="P50" s="28" t="s">
        <v>30</v>
      </c>
      <c r="Q50" s="29">
        <f>IF(P50="CONFIABLE",15,IF(P50="NO CONFIABLE",0,"0"))</f>
        <v>15</v>
      </c>
      <c r="R50" s="175"/>
      <c r="S50" s="171"/>
      <c r="T50" s="167"/>
      <c r="U50" s="173"/>
      <c r="V50" s="178"/>
      <c r="W50" s="181"/>
      <c r="X50" s="178"/>
      <c r="Y50" s="201"/>
      <c r="Z50" s="203"/>
      <c r="AA50" s="205"/>
      <c r="AB50" s="208"/>
      <c r="AC50" s="211"/>
      <c r="AD50" s="197"/>
      <c r="AE50" s="193"/>
      <c r="AF50" s="32"/>
      <c r="AG50" s="195"/>
      <c r="AH50" s="213"/>
      <c r="AI50" s="213"/>
      <c r="AJ50" s="213"/>
      <c r="AK50" s="219"/>
      <c r="AL50" s="8"/>
      <c r="AM50" s="49"/>
      <c r="AN50" s="199"/>
      <c r="AO50" s="8"/>
      <c r="AP50" s="8"/>
      <c r="AQ50" s="8"/>
    </row>
    <row r="51" spans="1:43" ht="38.25" hidden="1" customHeight="1">
      <c r="A51" s="89"/>
      <c r="B51" s="92"/>
      <c r="C51" s="92"/>
      <c r="D51" s="95"/>
      <c r="E51" s="89"/>
      <c r="F51" s="92"/>
      <c r="G51" s="92"/>
      <c r="H51" s="92"/>
      <c r="I51" s="189"/>
      <c r="J51" s="186"/>
      <c r="K51" s="186"/>
      <c r="L51" s="48"/>
      <c r="M51" s="48"/>
      <c r="N51" s="186"/>
      <c r="O51" s="27" t="s">
        <v>34</v>
      </c>
      <c r="P51" s="28" t="s">
        <v>35</v>
      </c>
      <c r="Q51" s="29">
        <f>IF(P51="SE INVESTIGAN Y SE RESUELVEN OPORTUNAMENTE",15,IF(P51="NO SE INVESTIGAN Y SE RESUELVEN OPORTUNAMENTE",0,"0"))</f>
        <v>15</v>
      </c>
      <c r="R51" s="175"/>
      <c r="S51" s="171"/>
      <c r="T51" s="167"/>
      <c r="U51" s="173"/>
      <c r="V51" s="178"/>
      <c r="W51" s="181"/>
      <c r="X51" s="178"/>
      <c r="Y51" s="201"/>
      <c r="Z51" s="203"/>
      <c r="AA51" s="205"/>
      <c r="AB51" s="208"/>
      <c r="AC51" s="211"/>
      <c r="AD51" s="197"/>
      <c r="AE51" s="132"/>
      <c r="AF51" s="26"/>
      <c r="AG51" s="195"/>
      <c r="AH51" s="213"/>
      <c r="AI51" s="213"/>
      <c r="AJ51" s="213"/>
      <c r="AK51" s="219"/>
      <c r="AL51" s="8"/>
      <c r="AM51" s="49"/>
      <c r="AN51" s="199"/>
      <c r="AO51" s="8"/>
      <c r="AP51" s="8"/>
      <c r="AQ51" s="8"/>
    </row>
    <row r="52" spans="1:43" ht="38.25" hidden="1" customHeight="1" thickBot="1">
      <c r="A52" s="89"/>
      <c r="B52" s="92"/>
      <c r="C52" s="92"/>
      <c r="D52" s="95"/>
      <c r="E52" s="89"/>
      <c r="F52" s="92"/>
      <c r="G52" s="92"/>
      <c r="H52" s="92"/>
      <c r="I52" s="190"/>
      <c r="J52" s="187"/>
      <c r="K52" s="187"/>
      <c r="L52" s="37"/>
      <c r="M52" s="37"/>
      <c r="N52" s="187"/>
      <c r="O52" s="33" t="s">
        <v>38</v>
      </c>
      <c r="P52" s="34" t="s">
        <v>39</v>
      </c>
      <c r="Q52" s="35">
        <f>IF(P52="COMPLETA",10,IF(P52="INCOMPLETA",5,IF(P52="NO EXISTE",0,"0")))</f>
        <v>10</v>
      </c>
      <c r="R52" s="176"/>
      <c r="S52" s="172"/>
      <c r="T52" s="168"/>
      <c r="U52" s="174"/>
      <c r="V52" s="178"/>
      <c r="W52" s="181"/>
      <c r="X52" s="178"/>
      <c r="Y52" s="201"/>
      <c r="Z52" s="203"/>
      <c r="AA52" s="205"/>
      <c r="AB52" s="208"/>
      <c r="AC52" s="211"/>
      <c r="AD52" s="198"/>
      <c r="AE52" s="194"/>
      <c r="AF52" s="26"/>
      <c r="AG52" s="196"/>
      <c r="AH52" s="214"/>
      <c r="AI52" s="214"/>
      <c r="AJ52" s="214"/>
      <c r="AK52" s="220"/>
      <c r="AL52" s="8"/>
      <c r="AM52" s="38"/>
      <c r="AN52" s="200"/>
      <c r="AO52" s="8"/>
      <c r="AP52" s="8"/>
      <c r="AQ52" s="8"/>
    </row>
    <row r="53" spans="1:43" ht="15.75" hidden="1" customHeight="1">
      <c r="A53" s="89"/>
      <c r="B53" s="92"/>
      <c r="C53" s="92"/>
      <c r="D53" s="95"/>
      <c r="E53" s="89"/>
      <c r="F53" s="92"/>
      <c r="G53" s="92"/>
      <c r="H53" s="92"/>
      <c r="I53" s="188"/>
      <c r="J53" s="185"/>
      <c r="K53" s="185"/>
      <c r="L53" s="185"/>
      <c r="M53" s="185"/>
      <c r="N53" s="185"/>
      <c r="O53" s="23" t="s">
        <v>3</v>
      </c>
      <c r="P53" s="24" t="s">
        <v>4</v>
      </c>
      <c r="Q53" s="25">
        <f>IF(P53="ASIGNADO",15,IF(P53="NO ASIGNADO",0,"0"))</f>
        <v>15</v>
      </c>
      <c r="R53" s="136">
        <f>SUM(Q53:Q59)</f>
        <v>100</v>
      </c>
      <c r="S53" s="138" t="s">
        <v>132</v>
      </c>
      <c r="T53" s="103">
        <f>IF(T56="DÉBIL",0,IF(T56="MODERADO",50,IF(T56="FUERTE",100,"")))</f>
        <v>100</v>
      </c>
      <c r="U53" s="139" t="str">
        <f>IF(AND(R56="FUERTE",S53="FUERTE (SIEMPRE SE EJECUTA)"),"NO","SÍ")</f>
        <v>NO</v>
      </c>
      <c r="V53" s="178"/>
      <c r="W53" s="181"/>
      <c r="X53" s="178"/>
      <c r="Y53" s="201"/>
      <c r="Z53" s="203"/>
      <c r="AA53" s="205"/>
      <c r="AB53" s="208"/>
      <c r="AC53" s="211"/>
      <c r="AD53" s="121" t="s">
        <v>160</v>
      </c>
      <c r="AE53" s="122" t="s">
        <v>161</v>
      </c>
      <c r="AF53" s="26"/>
      <c r="AG53" s="123"/>
      <c r="AH53" s="127"/>
      <c r="AI53" s="127"/>
      <c r="AJ53" s="127"/>
      <c r="AK53" s="141"/>
      <c r="AL53" s="8"/>
      <c r="AM53" s="216"/>
      <c r="AN53" s="94"/>
    </row>
    <row r="54" spans="1:43" ht="31.5" hidden="1">
      <c r="A54" s="89"/>
      <c r="B54" s="92"/>
      <c r="C54" s="92"/>
      <c r="D54" s="95"/>
      <c r="E54" s="89"/>
      <c r="F54" s="92"/>
      <c r="G54" s="92"/>
      <c r="H54" s="92"/>
      <c r="I54" s="189"/>
      <c r="J54" s="186"/>
      <c r="K54" s="186"/>
      <c r="L54" s="186"/>
      <c r="M54" s="186"/>
      <c r="N54" s="186"/>
      <c r="O54" s="27" t="s">
        <v>9</v>
      </c>
      <c r="P54" s="28" t="s">
        <v>10</v>
      </c>
      <c r="Q54" s="29">
        <f>IF(P54="ADECUADO",15,IF(P54="INADECUADO",0,"0"))</f>
        <v>15</v>
      </c>
      <c r="R54" s="169"/>
      <c r="S54" s="171"/>
      <c r="T54" s="165"/>
      <c r="U54" s="173"/>
      <c r="V54" s="178"/>
      <c r="W54" s="181"/>
      <c r="X54" s="178"/>
      <c r="Y54" s="201"/>
      <c r="Z54" s="203"/>
      <c r="AA54" s="205"/>
      <c r="AB54" s="208"/>
      <c r="AC54" s="211"/>
      <c r="AD54" s="197"/>
      <c r="AE54" s="191"/>
      <c r="AF54" s="26"/>
      <c r="AG54" s="195"/>
      <c r="AH54" s="213"/>
      <c r="AI54" s="213"/>
      <c r="AJ54" s="213"/>
      <c r="AK54" s="219"/>
      <c r="AL54" s="8"/>
      <c r="AM54" s="217"/>
      <c r="AN54" s="199"/>
    </row>
    <row r="55" spans="1:43" ht="47.25" hidden="1">
      <c r="A55" s="89"/>
      <c r="B55" s="92"/>
      <c r="C55" s="92"/>
      <c r="D55" s="95"/>
      <c r="E55" s="89"/>
      <c r="F55" s="92"/>
      <c r="G55" s="92"/>
      <c r="H55" s="92"/>
      <c r="I55" s="189"/>
      <c r="J55" s="186"/>
      <c r="K55" s="186"/>
      <c r="L55" s="186"/>
      <c r="M55" s="186"/>
      <c r="N55" s="186"/>
      <c r="O55" s="30" t="s">
        <v>16</v>
      </c>
      <c r="P55" s="28" t="s">
        <v>17</v>
      </c>
      <c r="Q55" s="29">
        <f>IF(P55="OPORTUNA",15,IF(P55="INOPORTUNA",0,"0"))</f>
        <v>15</v>
      </c>
      <c r="R55" s="170"/>
      <c r="S55" s="171"/>
      <c r="T55" s="166"/>
      <c r="U55" s="173"/>
      <c r="V55" s="178"/>
      <c r="W55" s="181"/>
      <c r="X55" s="178"/>
      <c r="Y55" s="201"/>
      <c r="Z55" s="203"/>
      <c r="AA55" s="205"/>
      <c r="AB55" s="208"/>
      <c r="AC55" s="211"/>
      <c r="AD55" s="197"/>
      <c r="AE55" s="192"/>
      <c r="AF55" s="26"/>
      <c r="AG55" s="195"/>
      <c r="AH55" s="213"/>
      <c r="AI55" s="213"/>
      <c r="AJ55" s="213"/>
      <c r="AK55" s="219"/>
      <c r="AL55" s="8"/>
      <c r="AM55" s="217"/>
      <c r="AN55" s="199"/>
    </row>
    <row r="56" spans="1:43" ht="63" hidden="1">
      <c r="A56" s="89"/>
      <c r="B56" s="92"/>
      <c r="C56" s="92"/>
      <c r="D56" s="95"/>
      <c r="E56" s="89"/>
      <c r="F56" s="92"/>
      <c r="G56" s="92"/>
      <c r="H56" s="92"/>
      <c r="I56" s="189"/>
      <c r="J56" s="186"/>
      <c r="K56" s="186"/>
      <c r="L56" s="186"/>
      <c r="M56" s="186"/>
      <c r="N56" s="186"/>
      <c r="O56" s="27" t="s">
        <v>23</v>
      </c>
      <c r="P56" s="28" t="s">
        <v>24</v>
      </c>
      <c r="Q56" s="29">
        <f>IF(P56="PREVENIR",15,IF(P56="DETECTAR",10,IF(P56="NO ES UN CONTROL",0,"0")))</f>
        <v>15</v>
      </c>
      <c r="R56" s="108" t="str">
        <f>IF(R53&lt;86,"DÉBIL",IF(R53&lt;96,"MODERADO",IF(R53&lt;101,"FUERTE","")))</f>
        <v>FUERTE</v>
      </c>
      <c r="S56" s="171"/>
      <c r="T56" s="105" t="str">
        <f>IF(AND(R56="FUERTE",S53="FUERTE (SIEMPRE SE EJECUTA)"),"FUERTE",IF(OR(R56="DÉBIL",S53="DÉBIL (NO SE EJECUTA)"),"DÉBIL",IF(OR(R56="MODERADO",S53="MODERADO (ALGUNAS VECES)"),"MODERADO")))</f>
        <v>FUERTE</v>
      </c>
      <c r="U56" s="173"/>
      <c r="V56" s="178"/>
      <c r="W56" s="181"/>
      <c r="X56" s="178"/>
      <c r="Y56" s="201"/>
      <c r="Z56" s="203"/>
      <c r="AA56" s="205"/>
      <c r="AB56" s="208"/>
      <c r="AC56" s="211"/>
      <c r="AD56" s="197"/>
      <c r="AE56" s="131" t="s">
        <v>142</v>
      </c>
      <c r="AF56" s="32"/>
      <c r="AG56" s="195"/>
      <c r="AH56" s="213"/>
      <c r="AI56" s="213"/>
      <c r="AJ56" s="213"/>
      <c r="AK56" s="219"/>
      <c r="AL56" s="8"/>
      <c r="AM56" s="217"/>
      <c r="AN56" s="199"/>
    </row>
    <row r="57" spans="1:43" ht="47.25" hidden="1">
      <c r="A57" s="89"/>
      <c r="B57" s="92"/>
      <c r="C57" s="92"/>
      <c r="D57" s="95"/>
      <c r="E57" s="89"/>
      <c r="F57" s="92"/>
      <c r="G57" s="92"/>
      <c r="H57" s="92"/>
      <c r="I57" s="189"/>
      <c r="J57" s="186"/>
      <c r="K57" s="186"/>
      <c r="L57" s="186"/>
      <c r="M57" s="186"/>
      <c r="N57" s="186"/>
      <c r="O57" s="27" t="s">
        <v>29</v>
      </c>
      <c r="P57" s="28" t="s">
        <v>30</v>
      </c>
      <c r="Q57" s="29">
        <f>IF(P57="CONFIABLE",15,IF(P57="NO CONFIABLE",0,"0"))</f>
        <v>15</v>
      </c>
      <c r="R57" s="175"/>
      <c r="S57" s="171"/>
      <c r="T57" s="167"/>
      <c r="U57" s="173"/>
      <c r="V57" s="178"/>
      <c r="W57" s="181"/>
      <c r="X57" s="178"/>
      <c r="Y57" s="201"/>
      <c r="Z57" s="203"/>
      <c r="AA57" s="205"/>
      <c r="AB57" s="208"/>
      <c r="AC57" s="211"/>
      <c r="AD57" s="197"/>
      <c r="AE57" s="193"/>
      <c r="AF57" s="32"/>
      <c r="AG57" s="195"/>
      <c r="AH57" s="213"/>
      <c r="AI57" s="213"/>
      <c r="AJ57" s="213"/>
      <c r="AK57" s="219"/>
      <c r="AL57" s="8"/>
      <c r="AM57" s="217"/>
      <c r="AN57" s="199"/>
    </row>
    <row r="58" spans="1:43" ht="47.25" hidden="1" customHeight="1">
      <c r="A58" s="89"/>
      <c r="B58" s="92"/>
      <c r="C58" s="92"/>
      <c r="D58" s="95"/>
      <c r="E58" s="89"/>
      <c r="F58" s="92"/>
      <c r="G58" s="92"/>
      <c r="H58" s="92"/>
      <c r="I58" s="189"/>
      <c r="J58" s="186"/>
      <c r="K58" s="186"/>
      <c r="L58" s="186"/>
      <c r="M58" s="186"/>
      <c r="N58" s="186"/>
      <c r="O58" s="27" t="s">
        <v>34</v>
      </c>
      <c r="P58" s="28" t="s">
        <v>35</v>
      </c>
      <c r="Q58" s="29">
        <f>IF(P58="SE INVESTIGAN Y SE RESUELVEN OPORTUNAMENTE",15,IF(P58="NO SE INVESTIGAN Y SE RESUELVEN OPORTUNAMENTE",0,"0"))</f>
        <v>15</v>
      </c>
      <c r="R58" s="175"/>
      <c r="S58" s="171"/>
      <c r="T58" s="167"/>
      <c r="U58" s="173"/>
      <c r="V58" s="178"/>
      <c r="W58" s="181"/>
      <c r="X58" s="178"/>
      <c r="Y58" s="201"/>
      <c r="Z58" s="203"/>
      <c r="AA58" s="205"/>
      <c r="AB58" s="208"/>
      <c r="AC58" s="211"/>
      <c r="AD58" s="197"/>
      <c r="AE58" s="132" t="s">
        <v>162</v>
      </c>
      <c r="AF58" s="26"/>
      <c r="AG58" s="195"/>
      <c r="AH58" s="213"/>
      <c r="AI58" s="213"/>
      <c r="AJ58" s="213"/>
      <c r="AK58" s="219"/>
      <c r="AL58" s="8"/>
      <c r="AM58" s="217"/>
      <c r="AN58" s="199"/>
    </row>
    <row r="59" spans="1:43" ht="48" hidden="1" thickBot="1">
      <c r="A59" s="116"/>
      <c r="B59" s="118"/>
      <c r="C59" s="118"/>
      <c r="D59" s="120"/>
      <c r="E59" s="116"/>
      <c r="F59" s="118"/>
      <c r="G59" s="93"/>
      <c r="H59" s="93"/>
      <c r="I59" s="190"/>
      <c r="J59" s="187"/>
      <c r="K59" s="187"/>
      <c r="L59" s="187"/>
      <c r="M59" s="187"/>
      <c r="N59" s="187"/>
      <c r="O59" s="33" t="s">
        <v>38</v>
      </c>
      <c r="P59" s="34" t="s">
        <v>39</v>
      </c>
      <c r="Q59" s="35">
        <f>IF(P59="COMPLETA",10,IF(P59="INCOMPLETA",5,IF(P59="NO EXISTE",0,"0")))</f>
        <v>10</v>
      </c>
      <c r="R59" s="176"/>
      <c r="S59" s="172"/>
      <c r="T59" s="168"/>
      <c r="U59" s="174"/>
      <c r="V59" s="179"/>
      <c r="W59" s="182"/>
      <c r="X59" s="179"/>
      <c r="Y59" s="202"/>
      <c r="Z59" s="204"/>
      <c r="AA59" s="206"/>
      <c r="AB59" s="209"/>
      <c r="AC59" s="212"/>
      <c r="AD59" s="198"/>
      <c r="AE59" s="194"/>
      <c r="AF59" s="26"/>
      <c r="AG59" s="196"/>
      <c r="AH59" s="214"/>
      <c r="AI59" s="214"/>
      <c r="AJ59" s="214"/>
      <c r="AK59" s="220"/>
      <c r="AL59" s="8"/>
      <c r="AM59" s="218"/>
      <c r="AN59" s="200"/>
    </row>
    <row r="60" spans="1:43" ht="15.75" customHeight="1"/>
    <row r="61" spans="1:43" ht="15.75" customHeight="1"/>
    <row r="62" spans="1:43" ht="15.75" customHeight="1">
      <c r="AN62" s="46" t="s">
        <v>163</v>
      </c>
    </row>
    <row r="63" spans="1:43" ht="15.75" customHeight="1"/>
    <row r="64" spans="1:43"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sheetData>
  <mergeCells count="199">
    <mergeCell ref="AM53:AM59"/>
    <mergeCell ref="AK39:AK45"/>
    <mergeCell ref="AJ39:AJ45"/>
    <mergeCell ref="AH39:AH45"/>
    <mergeCell ref="AI46:AI52"/>
    <mergeCell ref="AH46:AH52"/>
    <mergeCell ref="AK46:AK52"/>
    <mergeCell ref="AJ46:AJ52"/>
    <mergeCell ref="AK53:AK59"/>
    <mergeCell ref="AJ53:AJ59"/>
    <mergeCell ref="AI53:AI59"/>
    <mergeCell ref="AH53:AH59"/>
    <mergeCell ref="AN46:AN52"/>
    <mergeCell ref="AN53:AN59"/>
    <mergeCell ref="U46:U52"/>
    <mergeCell ref="Y18:Y59"/>
    <mergeCell ref="Z18:Z59"/>
    <mergeCell ref="AA18:AA59"/>
    <mergeCell ref="AC16:AC17"/>
    <mergeCell ref="AB18:AB59"/>
    <mergeCell ref="AC18:AC59"/>
    <mergeCell ref="AD39:AD45"/>
    <mergeCell ref="AI39:AI45"/>
    <mergeCell ref="AE39:AE41"/>
    <mergeCell ref="AE42:AE43"/>
    <mergeCell ref="AE44:AE45"/>
    <mergeCell ref="AE35:AE36"/>
    <mergeCell ref="AE37:AE38"/>
    <mergeCell ref="AH32:AH38"/>
    <mergeCell ref="AG39:AG45"/>
    <mergeCell ref="AN39:AN45"/>
    <mergeCell ref="AM25:AM31"/>
    <mergeCell ref="AM32:AM38"/>
    <mergeCell ref="AM39:AM45"/>
    <mergeCell ref="AI18:AI24"/>
    <mergeCell ref="AJ18:AJ24"/>
    <mergeCell ref="AE46:AE48"/>
    <mergeCell ref="AE49:AE50"/>
    <mergeCell ref="AE51:AE52"/>
    <mergeCell ref="I46:I52"/>
    <mergeCell ref="J46:J52"/>
    <mergeCell ref="K46:K52"/>
    <mergeCell ref="N46:N52"/>
    <mergeCell ref="R46:R48"/>
    <mergeCell ref="AG53:AG59"/>
    <mergeCell ref="R56:R59"/>
    <mergeCell ref="AD46:AD52"/>
    <mergeCell ref="AG46:AG52"/>
    <mergeCell ref="AD53:AD59"/>
    <mergeCell ref="AE58:AE59"/>
    <mergeCell ref="AE56:AE57"/>
    <mergeCell ref="AE53:AE55"/>
    <mergeCell ref="T56:T59"/>
    <mergeCell ref="U53:U59"/>
    <mergeCell ref="T53:T55"/>
    <mergeCell ref="R53:R55"/>
    <mergeCell ref="I53:I59"/>
    <mergeCell ref="J53:J59"/>
    <mergeCell ref="K53:K59"/>
    <mergeCell ref="L53:L59"/>
    <mergeCell ref="M53:M59"/>
    <mergeCell ref="N53:N59"/>
    <mergeCell ref="S53:S59"/>
    <mergeCell ref="I39:I45"/>
    <mergeCell ref="J39:J45"/>
    <mergeCell ref="K39:K45"/>
    <mergeCell ref="L39:L45"/>
    <mergeCell ref="M39:M45"/>
    <mergeCell ref="N39:N45"/>
    <mergeCell ref="T39:T41"/>
    <mergeCell ref="T42:T45"/>
    <mergeCell ref="R39:R41"/>
    <mergeCell ref="S39:S45"/>
    <mergeCell ref="U39:U45"/>
    <mergeCell ref="R42:R45"/>
    <mergeCell ref="X18:X59"/>
    <mergeCell ref="T46:T48"/>
    <mergeCell ref="S46:S52"/>
    <mergeCell ref="T49:T52"/>
    <mergeCell ref="R49:R52"/>
    <mergeCell ref="V18:V59"/>
    <mergeCell ref="W21:W59"/>
    <mergeCell ref="T32:T34"/>
    <mergeCell ref="T35:T38"/>
    <mergeCell ref="R35:R38"/>
    <mergeCell ref="R18:R20"/>
    <mergeCell ref="S18:S24"/>
    <mergeCell ref="U18:U24"/>
    <mergeCell ref="S32:S38"/>
    <mergeCell ref="U32:U38"/>
    <mergeCell ref="R28:R31"/>
    <mergeCell ref="R32:R34"/>
    <mergeCell ref="AM18:AM24"/>
    <mergeCell ref="AK25:AK31"/>
    <mergeCell ref="AJ32:AJ38"/>
    <mergeCell ref="AK32:AK38"/>
    <mergeCell ref="AI32:AI38"/>
    <mergeCell ref="AK18:AK24"/>
    <mergeCell ref="A1:B4"/>
    <mergeCell ref="C1:AJ2"/>
    <mergeCell ref="AK1:AM1"/>
    <mergeCell ref="AK2:AM2"/>
    <mergeCell ref="C3:AJ4"/>
    <mergeCell ref="AK3:AM3"/>
    <mergeCell ref="AK4:AM4"/>
    <mergeCell ref="A6:B6"/>
    <mergeCell ref="A8:B8"/>
    <mergeCell ref="C8:H8"/>
    <mergeCell ref="A10:B10"/>
    <mergeCell ref="C10:I10"/>
    <mergeCell ref="A11:B11"/>
    <mergeCell ref="C11:I11"/>
    <mergeCell ref="E18:E59"/>
    <mergeCell ref="F18:F59"/>
    <mergeCell ref="G18:G59"/>
    <mergeCell ref="H18:H59"/>
    <mergeCell ref="A18:A59"/>
    <mergeCell ref="B18:B59"/>
    <mergeCell ref="C18:C59"/>
    <mergeCell ref="D18:D59"/>
    <mergeCell ref="J32:J38"/>
    <mergeCell ref="AN32:AN38"/>
    <mergeCell ref="AD32:AD38"/>
    <mergeCell ref="AE32:AE34"/>
    <mergeCell ref="AG32:AG38"/>
    <mergeCell ref="N25:N31"/>
    <mergeCell ref="AI25:AI31"/>
    <mergeCell ref="AJ25:AJ31"/>
    <mergeCell ref="AN25:AN31"/>
    <mergeCell ref="AE25:AE27"/>
    <mergeCell ref="AE28:AE29"/>
    <mergeCell ref="AE30:AE31"/>
    <mergeCell ref="AD25:AD31"/>
    <mergeCell ref="AG25:AG31"/>
    <mergeCell ref="AH25:AH31"/>
    <mergeCell ref="T25:T27"/>
    <mergeCell ref="T28:T31"/>
    <mergeCell ref="R25:R27"/>
    <mergeCell ref="S25:S31"/>
    <mergeCell ref="U25:U31"/>
    <mergeCell ref="M25:M31"/>
    <mergeCell ref="M32:M38"/>
    <mergeCell ref="I32:I38"/>
    <mergeCell ref="J18:J24"/>
    <mergeCell ref="K18:K24"/>
    <mergeCell ref="L18:L24"/>
    <mergeCell ref="M18:M24"/>
    <mergeCell ref="N18:N24"/>
    <mergeCell ref="K32:K38"/>
    <mergeCell ref="L32:L38"/>
    <mergeCell ref="I18:I24"/>
    <mergeCell ref="I25:I31"/>
    <mergeCell ref="J25:J31"/>
    <mergeCell ref="K25:K31"/>
    <mergeCell ref="L25:L31"/>
    <mergeCell ref="N32:N38"/>
    <mergeCell ref="AM14:AN16"/>
    <mergeCell ref="A15:A17"/>
    <mergeCell ref="B15:B17"/>
    <mergeCell ref="C15:C17"/>
    <mergeCell ref="AD16:AE16"/>
    <mergeCell ref="AG18:AG24"/>
    <mergeCell ref="AH18:AH24"/>
    <mergeCell ref="AN18:AN24"/>
    <mergeCell ref="AE18:AE20"/>
    <mergeCell ref="AE21:AE22"/>
    <mergeCell ref="AE23:AE24"/>
    <mergeCell ref="AD18:AD24"/>
    <mergeCell ref="T18:T20"/>
    <mergeCell ref="T21:T24"/>
    <mergeCell ref="I15:W15"/>
    <mergeCell ref="Z15:AE15"/>
    <mergeCell ref="Q16:Q17"/>
    <mergeCell ref="R16:R17"/>
    <mergeCell ref="S16:S17"/>
    <mergeCell ref="T16:T17"/>
    <mergeCell ref="U16:U17"/>
    <mergeCell ref="W18:W19"/>
    <mergeCell ref="R21:R24"/>
    <mergeCell ref="I16:I17"/>
    <mergeCell ref="X16:X17"/>
    <mergeCell ref="Z16:Z17"/>
    <mergeCell ref="AA16:AA17"/>
    <mergeCell ref="AB16:AB17"/>
    <mergeCell ref="O16:O17"/>
    <mergeCell ref="P16:P17"/>
    <mergeCell ref="A14:D14"/>
    <mergeCell ref="E14:AE14"/>
    <mergeCell ref="AG14:AK16"/>
    <mergeCell ref="J16:J17"/>
    <mergeCell ref="V16:V17"/>
    <mergeCell ref="W16:W17"/>
    <mergeCell ref="D15:D17"/>
    <mergeCell ref="E15:H15"/>
    <mergeCell ref="E16:H16"/>
    <mergeCell ref="M16:M17"/>
    <mergeCell ref="N16:N17"/>
    <mergeCell ref="K16:K17"/>
    <mergeCell ref="L16:L17"/>
  </mergeCells>
  <conditionalFormatting sqref="H18">
    <cfRule type="containsText" dxfId="23" priority="1" operator="containsText" text="EXTREMO">
      <formula>NOT(ISERROR(SEARCH(("EXTREMO"),(H18))))</formula>
    </cfRule>
    <cfRule type="containsText" dxfId="22" priority="2" operator="containsText" text="ALTO">
      <formula>NOT(ISERROR(SEARCH(("ALTO"),(H18))))</formula>
    </cfRule>
    <cfRule type="containsText" dxfId="21" priority="3" operator="containsText" text="MODERADO">
      <formula>NOT(ISERROR(SEARCH(("MODERADO"),(H18))))</formula>
    </cfRule>
  </conditionalFormatting>
  <conditionalFormatting sqref="Z18">
    <cfRule type="containsText" dxfId="20" priority="4" operator="containsText" text="EXTREMO">
      <formula>NOT(ISERROR(SEARCH(("EXTREMO"),(Z18))))</formula>
    </cfRule>
    <cfRule type="containsText" dxfId="19" priority="5" operator="containsText" text="ALTO">
      <formula>NOT(ISERROR(SEARCH(("ALTO"),(Z18))))</formula>
    </cfRule>
    <cfRule type="containsText" dxfId="18" priority="6" operator="containsText" text="MODERADO">
      <formula>NOT(ISERROR(SEARCH(("MODERADO"),(Z18))))</formula>
    </cfRule>
  </conditionalFormatting>
  <pageMargins left="0.70866141732283472" right="0.70866141732283472" top="0.74803149606299213" bottom="0.74803149606299213" header="0" footer="0"/>
  <pageSetup scale="14" orientation="landscape"/>
  <ignoredErrors>
    <ignoredError sqref="AN2" numberStoredAsText="1"/>
  </ignoredErrors>
  <drawing r:id="rId1"/>
  <extLst>
    <ext xmlns:x14="http://schemas.microsoft.com/office/spreadsheetml/2009/9/main" uri="{CCE6A557-97BC-4b89-ADB6-D9C93CAAB3DF}">
      <x14:dataValidations xmlns:xm="http://schemas.microsoft.com/office/excel/2006/main" count="13">
        <x14:dataValidation type="list" allowBlank="1" showErrorMessage="1" xr:uid="{00000000-0002-0000-0200-000000000000}">
          <x14:formula1>
            <xm:f>Datos!$J$2:$K$2</xm:f>
          </x14:formula1>
          <xm:sqref>P18 P25 P32 P39 P46 P53</xm:sqref>
        </x14:dataValidation>
        <x14:dataValidation type="list" allowBlank="1" showErrorMessage="1" xr:uid="{00000000-0002-0000-0200-000001000000}">
          <x14:formula1>
            <xm:f>Datos!$B$3:$B$5</xm:f>
          </x14:formula1>
          <xm:sqref>F18</xm:sqref>
        </x14:dataValidation>
        <x14:dataValidation type="list" allowBlank="1" showErrorMessage="1" xr:uid="{00000000-0002-0000-0200-000002000000}">
          <x14:formula1>
            <xm:f>Datos!$A$11:$A$13</xm:f>
          </x14:formula1>
          <xm:sqref>AA18</xm:sqref>
        </x14:dataValidation>
        <x14:dataValidation type="list" allowBlank="1" showErrorMessage="1" xr:uid="{00000000-0002-0000-0200-000003000000}">
          <x14:formula1>
            <xm:f>Datos!$J$4:$K$4</xm:f>
          </x14:formula1>
          <xm:sqref>P20 P27 P34 P41 P48 P55</xm:sqref>
        </x14:dataValidation>
        <x14:dataValidation type="list" allowBlank="1" showErrorMessage="1" xr:uid="{00000000-0002-0000-0200-000004000000}">
          <x14:formula1>
            <xm:f>Datos!$J$5:$L$5</xm:f>
          </x14:formula1>
          <xm:sqref>P56 P28 P35 P42 P49 P21</xm:sqref>
        </x14:dataValidation>
        <x14:dataValidation type="list" allowBlank="1" showErrorMessage="1" xr:uid="{00000000-0002-0000-0200-000005000000}">
          <x14:formula1>
            <xm:f>Datos!$A$3:$A$7</xm:f>
          </x14:formula1>
          <xm:sqref>E18</xm:sqref>
        </x14:dataValidation>
        <x14:dataValidation type="list" allowBlank="1" showErrorMessage="1" xr:uid="{00000000-0002-0000-0200-000006000000}">
          <x14:formula1>
            <xm:f>Datos!$J$3:$K$3</xm:f>
          </x14:formula1>
          <xm:sqref>P19 P26 P33 P40 P47 P54</xm:sqref>
        </x14:dataValidation>
        <x14:dataValidation type="list" allowBlank="1" showErrorMessage="1" xr:uid="{00000000-0002-0000-0200-000007000000}">
          <x14:formula1>
            <xm:f>Datos!$J$7:$K$7</xm:f>
          </x14:formula1>
          <xm:sqref>P23 P30 P37 P44 P51 P58</xm:sqref>
        </x14:dataValidation>
        <x14:dataValidation type="list" allowBlank="1" showErrorMessage="1" xr:uid="{00000000-0002-0000-0200-000008000000}">
          <x14:formula1>
            <xm:f>Datos!$A$17:$A$18</xm:f>
          </x14:formula1>
          <xm:sqref>AC18</xm:sqref>
        </x14:dataValidation>
        <x14:dataValidation type="list" allowBlank="1" showErrorMessage="1" xr:uid="{00000000-0002-0000-0200-000009000000}">
          <x14:formula1>
            <xm:f>Datos!$I$19:$I$20</xm:f>
          </x14:formula1>
          <xm:sqref>W18</xm:sqref>
        </x14:dataValidation>
        <x14:dataValidation type="list" allowBlank="1" showErrorMessage="1" xr:uid="{00000000-0002-0000-0200-00000A000000}">
          <x14:formula1>
            <xm:f>Datos!$I$14:$I$16</xm:f>
          </x14:formula1>
          <xm:sqref>S18 S25 S32 S39 S53 S46</xm:sqref>
        </x14:dataValidation>
        <x14:dataValidation type="list" allowBlank="1" showErrorMessage="1" xr:uid="{00000000-0002-0000-0200-00000B000000}">
          <x14:formula1>
            <xm:f>Datos!$J$8:$L$8</xm:f>
          </x14:formula1>
          <xm:sqref>P24 P31 P38 P45 P52 P59</xm:sqref>
        </x14:dataValidation>
        <x14:dataValidation type="list" allowBlank="1" showErrorMessage="1" xr:uid="{00000000-0002-0000-0200-00000C000000}">
          <x14:formula1>
            <xm:f>Datos!$J$6:$K$6</xm:f>
          </x14:formula1>
          <xm:sqref>P22 P57 P29 P43 P50 P36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BF0031-8D18-4B00-B13D-02E289813324}">
  <dimension ref="A1:AQ994"/>
  <sheetViews>
    <sheetView showGridLines="0" topLeftCell="AE39" zoomScale="70" zoomScaleNormal="70" workbookViewId="0">
      <selection activeCell="AJ46" sqref="AJ46:AJ52"/>
    </sheetView>
  </sheetViews>
  <sheetFormatPr baseColWidth="10" defaultColWidth="14.42578125" defaultRowHeight="15" customHeight="1"/>
  <cols>
    <col min="1" max="1" width="9.42578125" style="230" customWidth="1"/>
    <col min="2" max="4" width="32.5703125" style="230" customWidth="1"/>
    <col min="5" max="6" width="20.85546875" style="230" customWidth="1"/>
    <col min="7" max="7" width="20.85546875" style="230" hidden="1" customWidth="1"/>
    <col min="8" max="8" width="25.42578125" style="230" customWidth="1"/>
    <col min="9" max="9" width="34.42578125" style="230" customWidth="1"/>
    <col min="10" max="10" width="30.42578125" style="230" customWidth="1"/>
    <col min="11" max="11" width="40.42578125" style="230" customWidth="1"/>
    <col min="12" max="12" width="41.5703125" style="230" customWidth="1"/>
    <col min="13" max="13" width="35.28515625" style="230" customWidth="1"/>
    <col min="14" max="14" width="38.42578125" style="230" customWidth="1"/>
    <col min="15" max="15" width="53.7109375" style="230" customWidth="1"/>
    <col min="16" max="16" width="24.5703125" style="230" customWidth="1"/>
    <col min="17" max="17" width="11.42578125" style="230" customWidth="1"/>
    <col min="18" max="20" width="24.5703125" style="230" customWidth="1"/>
    <col min="21" max="21" width="19.7109375" style="230" customWidth="1"/>
    <col min="22" max="24" width="25.140625" style="230" customWidth="1"/>
    <col min="25" max="25" width="25.140625" style="230" hidden="1" customWidth="1"/>
    <col min="26" max="26" width="25.140625" style="230" customWidth="1"/>
    <col min="27" max="27" width="16.5703125" style="230" customWidth="1"/>
    <col min="28" max="29" width="33.42578125" style="230" customWidth="1"/>
    <col min="30" max="30" width="38.5703125" style="230" customWidth="1"/>
    <col min="31" max="31" width="25.42578125" style="230" customWidth="1"/>
    <col min="32" max="32" width="1.7109375" style="230" customWidth="1"/>
    <col min="33" max="35" width="33.42578125" style="230" customWidth="1"/>
    <col min="36" max="36" width="40.28515625" style="230" customWidth="1"/>
    <col min="37" max="37" width="34.85546875" style="230" customWidth="1"/>
    <col min="38" max="38" width="3.7109375" style="230" customWidth="1"/>
    <col min="39" max="39" width="42.5703125" style="230" customWidth="1"/>
    <col min="40" max="40" width="50.28515625" style="230" customWidth="1"/>
    <col min="41" max="43" width="11.42578125" style="230" customWidth="1"/>
    <col min="44" max="16384" width="14.42578125" style="230"/>
  </cols>
  <sheetData>
    <row r="1" spans="1:43" ht="27" customHeight="1">
      <c r="A1" s="221"/>
      <c r="B1" s="222"/>
      <c r="C1" s="223" t="s">
        <v>64</v>
      </c>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2"/>
      <c r="AK1" s="225" t="s">
        <v>65</v>
      </c>
      <c r="AL1" s="226"/>
      <c r="AM1" s="227"/>
      <c r="AN1" s="228" t="s">
        <v>66</v>
      </c>
      <c r="AO1" s="229"/>
      <c r="AP1" s="229"/>
      <c r="AQ1" s="229"/>
    </row>
    <row r="2" spans="1:43" ht="27" customHeight="1" thickBot="1">
      <c r="A2" s="231"/>
      <c r="B2" s="232"/>
      <c r="C2" s="233"/>
      <c r="D2" s="234"/>
      <c r="E2" s="234"/>
      <c r="F2" s="234"/>
      <c r="G2" s="234"/>
      <c r="H2" s="234"/>
      <c r="I2" s="234"/>
      <c r="J2" s="234"/>
      <c r="K2" s="234"/>
      <c r="L2" s="234"/>
      <c r="M2" s="234"/>
      <c r="N2" s="234"/>
      <c r="O2" s="234"/>
      <c r="P2" s="234"/>
      <c r="Q2" s="234"/>
      <c r="R2" s="234"/>
      <c r="S2" s="234"/>
      <c r="T2" s="234"/>
      <c r="U2" s="234"/>
      <c r="V2" s="234"/>
      <c r="W2" s="234"/>
      <c r="X2" s="234"/>
      <c r="Y2" s="234"/>
      <c r="Z2" s="234"/>
      <c r="AA2" s="234"/>
      <c r="AB2" s="234"/>
      <c r="AC2" s="234"/>
      <c r="AD2" s="234"/>
      <c r="AE2" s="234"/>
      <c r="AF2" s="234"/>
      <c r="AG2" s="234"/>
      <c r="AH2" s="234"/>
      <c r="AI2" s="234"/>
      <c r="AJ2" s="235"/>
      <c r="AK2" s="225" t="s">
        <v>67</v>
      </c>
      <c r="AL2" s="226"/>
      <c r="AM2" s="227"/>
      <c r="AN2" s="236" t="s">
        <v>68</v>
      </c>
      <c r="AO2" s="229"/>
      <c r="AP2" s="229"/>
      <c r="AQ2" s="229"/>
    </row>
    <row r="3" spans="1:43" ht="27" customHeight="1">
      <c r="A3" s="231"/>
      <c r="B3" s="232"/>
      <c r="C3" s="223" t="s">
        <v>69</v>
      </c>
      <c r="D3" s="224"/>
      <c r="E3" s="224"/>
      <c r="F3" s="224"/>
      <c r="G3" s="224"/>
      <c r="H3" s="224"/>
      <c r="I3" s="224"/>
      <c r="J3" s="224"/>
      <c r="K3" s="224"/>
      <c r="L3" s="224"/>
      <c r="M3" s="224"/>
      <c r="N3" s="224"/>
      <c r="O3" s="224"/>
      <c r="P3" s="224"/>
      <c r="Q3" s="224"/>
      <c r="R3" s="224"/>
      <c r="S3" s="224"/>
      <c r="T3" s="224"/>
      <c r="U3" s="224"/>
      <c r="V3" s="224"/>
      <c r="W3" s="224"/>
      <c r="X3" s="224"/>
      <c r="Y3" s="224"/>
      <c r="Z3" s="224"/>
      <c r="AA3" s="224"/>
      <c r="AB3" s="224"/>
      <c r="AC3" s="224"/>
      <c r="AD3" s="224"/>
      <c r="AE3" s="224"/>
      <c r="AF3" s="224"/>
      <c r="AG3" s="224"/>
      <c r="AH3" s="224"/>
      <c r="AI3" s="224"/>
      <c r="AJ3" s="222"/>
      <c r="AK3" s="225" t="s">
        <v>70</v>
      </c>
      <c r="AL3" s="226"/>
      <c r="AM3" s="227"/>
      <c r="AN3" s="228" t="s">
        <v>71</v>
      </c>
      <c r="AO3" s="229"/>
      <c r="AP3" s="229"/>
      <c r="AQ3" s="229"/>
    </row>
    <row r="4" spans="1:43" ht="27" customHeight="1" thickBot="1">
      <c r="A4" s="233"/>
      <c r="B4" s="235"/>
      <c r="C4" s="233"/>
      <c r="D4" s="234"/>
      <c r="E4" s="234"/>
      <c r="F4" s="234"/>
      <c r="G4" s="234"/>
      <c r="H4" s="234"/>
      <c r="I4" s="234"/>
      <c r="J4" s="234"/>
      <c r="K4" s="234"/>
      <c r="L4" s="234"/>
      <c r="M4" s="234"/>
      <c r="N4" s="234"/>
      <c r="O4" s="234"/>
      <c r="P4" s="234"/>
      <c r="Q4" s="234"/>
      <c r="R4" s="234"/>
      <c r="S4" s="234"/>
      <c r="T4" s="234"/>
      <c r="U4" s="234"/>
      <c r="V4" s="234"/>
      <c r="W4" s="234"/>
      <c r="X4" s="234"/>
      <c r="Y4" s="234"/>
      <c r="Z4" s="234"/>
      <c r="AA4" s="234"/>
      <c r="AB4" s="234"/>
      <c r="AC4" s="234"/>
      <c r="AD4" s="234"/>
      <c r="AE4" s="234"/>
      <c r="AF4" s="234"/>
      <c r="AG4" s="234"/>
      <c r="AH4" s="234"/>
      <c r="AI4" s="234"/>
      <c r="AJ4" s="235"/>
      <c r="AK4" s="225" t="s">
        <v>72</v>
      </c>
      <c r="AL4" s="226"/>
      <c r="AM4" s="227"/>
      <c r="AN4" s="237">
        <v>45677</v>
      </c>
      <c r="AO4" s="229"/>
      <c r="AP4" s="229"/>
      <c r="AQ4" s="229"/>
    </row>
    <row r="5" spans="1:43" ht="27" customHeight="1" thickBot="1">
      <c r="A5" s="238"/>
      <c r="B5" s="239"/>
      <c r="C5" s="239"/>
      <c r="D5" s="239"/>
      <c r="E5" s="239"/>
      <c r="F5" s="239"/>
      <c r="G5" s="239"/>
      <c r="H5" s="239"/>
      <c r="I5" s="239"/>
      <c r="J5" s="239"/>
      <c r="K5" s="239"/>
      <c r="L5" s="239"/>
      <c r="M5" s="239"/>
      <c r="N5" s="239"/>
      <c r="O5" s="239"/>
      <c r="P5" s="239"/>
      <c r="Q5" s="239"/>
      <c r="R5" s="239"/>
      <c r="S5" s="239"/>
      <c r="T5" s="239"/>
      <c r="U5" s="239"/>
      <c r="V5" s="239"/>
      <c r="W5" s="239"/>
      <c r="X5" s="239"/>
      <c r="Y5" s="239"/>
      <c r="Z5" s="239"/>
      <c r="AA5" s="239"/>
      <c r="AB5" s="239"/>
      <c r="AC5" s="239"/>
      <c r="AD5" s="239"/>
      <c r="AE5" s="239"/>
      <c r="AF5" s="239"/>
      <c r="AG5" s="239"/>
      <c r="AH5" s="239"/>
      <c r="AI5" s="239"/>
      <c r="AJ5" s="240"/>
      <c r="AK5" s="241"/>
      <c r="AL5" s="229"/>
      <c r="AM5" s="229"/>
      <c r="AN5" s="229"/>
      <c r="AO5" s="229"/>
      <c r="AP5" s="229"/>
      <c r="AQ5" s="229"/>
    </row>
    <row r="6" spans="1:43" ht="36" customHeight="1" thickBot="1">
      <c r="A6" s="242" t="s">
        <v>73</v>
      </c>
      <c r="B6" s="243"/>
      <c r="C6" s="244">
        <v>45595</v>
      </c>
      <c r="D6" s="245"/>
      <c r="E6" s="239"/>
      <c r="F6" s="239"/>
      <c r="G6" s="239"/>
      <c r="H6" s="239"/>
      <c r="I6" s="239"/>
      <c r="J6" s="239"/>
      <c r="K6" s="239"/>
      <c r="L6" s="239"/>
      <c r="M6" s="239"/>
      <c r="N6" s="239"/>
      <c r="O6" s="239"/>
      <c r="P6" s="239"/>
      <c r="Q6" s="239"/>
      <c r="R6" s="239"/>
      <c r="S6" s="239"/>
      <c r="T6" s="239"/>
      <c r="U6" s="239"/>
      <c r="V6" s="239"/>
      <c r="W6" s="239"/>
      <c r="X6" s="239"/>
      <c r="Y6" s="239"/>
      <c r="Z6" s="239"/>
      <c r="AA6" s="239"/>
      <c r="AB6" s="239"/>
      <c r="AC6" s="239"/>
      <c r="AD6" s="239"/>
      <c r="AE6" s="239"/>
      <c r="AF6" s="239"/>
      <c r="AG6" s="239"/>
      <c r="AH6" s="239"/>
      <c r="AI6" s="239"/>
      <c r="AJ6" s="240"/>
      <c r="AK6" s="239"/>
      <c r="AL6" s="229"/>
      <c r="AM6" s="229"/>
      <c r="AN6" s="229"/>
      <c r="AO6" s="229"/>
      <c r="AP6" s="229"/>
      <c r="AQ6" s="229"/>
    </row>
    <row r="7" spans="1:43" ht="17.25" customHeight="1" thickBot="1">
      <c r="A7" s="246"/>
      <c r="B7" s="239"/>
      <c r="C7" s="239"/>
      <c r="D7" s="239"/>
      <c r="E7" s="239"/>
      <c r="F7" s="239"/>
      <c r="G7" s="239"/>
      <c r="H7" s="239"/>
      <c r="I7" s="239"/>
      <c r="J7" s="239"/>
      <c r="K7" s="239"/>
      <c r="L7" s="239"/>
      <c r="M7" s="239"/>
      <c r="N7" s="239"/>
      <c r="O7" s="239"/>
      <c r="P7" s="239"/>
      <c r="Q7" s="239"/>
      <c r="R7" s="239"/>
      <c r="S7" s="239"/>
      <c r="T7" s="239"/>
      <c r="U7" s="239"/>
      <c r="V7" s="239"/>
      <c r="W7" s="239"/>
      <c r="X7" s="239"/>
      <c r="Y7" s="239"/>
      <c r="Z7" s="239"/>
      <c r="AA7" s="239"/>
      <c r="AB7" s="239"/>
      <c r="AC7" s="239"/>
      <c r="AD7" s="239"/>
      <c r="AE7" s="239"/>
      <c r="AF7" s="239"/>
      <c r="AG7" s="239"/>
      <c r="AH7" s="239"/>
      <c r="AI7" s="239"/>
      <c r="AJ7" s="240"/>
      <c r="AK7" s="239"/>
      <c r="AL7" s="229"/>
      <c r="AM7" s="229"/>
      <c r="AN7" s="229"/>
      <c r="AO7" s="229"/>
      <c r="AP7" s="229"/>
      <c r="AQ7" s="229"/>
    </row>
    <row r="8" spans="1:43" ht="59.25" customHeight="1" thickBot="1">
      <c r="A8" s="247" t="s">
        <v>75</v>
      </c>
      <c r="B8" s="243"/>
      <c r="C8" s="248" t="s">
        <v>167</v>
      </c>
      <c r="D8" s="243"/>
      <c r="E8" s="243"/>
      <c r="F8" s="243"/>
      <c r="G8" s="243"/>
      <c r="H8" s="249"/>
      <c r="I8" s="239"/>
      <c r="J8" s="239"/>
      <c r="K8" s="239"/>
      <c r="L8" s="239"/>
      <c r="T8" s="239"/>
      <c r="U8" s="239"/>
      <c r="V8" s="239"/>
      <c r="W8" s="239"/>
      <c r="X8" s="239"/>
      <c r="Y8" s="239"/>
      <c r="Z8" s="239"/>
      <c r="AA8" s="239"/>
      <c r="AB8" s="239"/>
      <c r="AC8" s="239"/>
      <c r="AD8" s="239"/>
      <c r="AE8" s="239"/>
      <c r="AF8" s="239"/>
      <c r="AG8" s="239"/>
      <c r="AH8" s="239"/>
      <c r="AI8" s="239"/>
      <c r="AJ8" s="240"/>
      <c r="AK8" s="239"/>
      <c r="AL8" s="229"/>
      <c r="AM8" s="229"/>
      <c r="AN8" s="229"/>
      <c r="AO8" s="229"/>
      <c r="AP8" s="229"/>
      <c r="AQ8" s="229"/>
    </row>
    <row r="9" spans="1:43" ht="13.5" customHeight="1" thickBot="1">
      <c r="A9" s="250"/>
      <c r="B9" s="251"/>
      <c r="C9" s="251"/>
      <c r="D9" s="251"/>
      <c r="E9" s="251"/>
      <c r="F9" s="251"/>
      <c r="G9" s="251"/>
      <c r="H9" s="251"/>
      <c r="I9" s="251"/>
      <c r="J9" s="251"/>
      <c r="K9" s="251"/>
      <c r="L9" s="251"/>
      <c r="M9" s="251"/>
      <c r="N9" s="251"/>
      <c r="O9" s="251"/>
      <c r="P9" s="251"/>
      <c r="Q9" s="251"/>
      <c r="R9" s="251"/>
      <c r="S9" s="251"/>
      <c r="T9" s="239"/>
      <c r="U9" s="239"/>
      <c r="V9" s="239"/>
      <c r="W9" s="239"/>
      <c r="X9" s="239"/>
      <c r="Y9" s="239"/>
      <c r="Z9" s="239"/>
      <c r="AA9" s="239"/>
      <c r="AB9" s="239"/>
      <c r="AC9" s="239"/>
      <c r="AD9" s="239"/>
      <c r="AE9" s="239"/>
      <c r="AF9" s="239"/>
      <c r="AG9" s="239"/>
      <c r="AH9" s="239"/>
      <c r="AI9" s="239"/>
      <c r="AJ9" s="240"/>
      <c r="AK9" s="239"/>
      <c r="AL9" s="229"/>
      <c r="AM9" s="229"/>
      <c r="AN9" s="229"/>
      <c r="AO9" s="229"/>
      <c r="AP9" s="229"/>
      <c r="AQ9" s="229"/>
    </row>
    <row r="10" spans="1:43" ht="59.25" customHeight="1" thickBot="1">
      <c r="A10" s="247" t="s">
        <v>77</v>
      </c>
      <c r="B10" s="243"/>
      <c r="C10" s="252" t="s">
        <v>168</v>
      </c>
      <c r="D10" s="243"/>
      <c r="E10" s="243"/>
      <c r="F10" s="243"/>
      <c r="G10" s="243"/>
      <c r="H10" s="243"/>
      <c r="I10" s="249"/>
      <c r="J10" s="253"/>
      <c r="K10" s="253"/>
      <c r="L10" s="253"/>
      <c r="M10" s="253"/>
      <c r="N10" s="253"/>
      <c r="O10" s="239"/>
      <c r="P10" s="239"/>
      <c r="Q10" s="239"/>
      <c r="R10" s="239"/>
      <c r="S10" s="239"/>
      <c r="T10" s="239"/>
      <c r="U10" s="239"/>
      <c r="V10" s="239"/>
      <c r="W10" s="239"/>
      <c r="X10" s="239"/>
      <c r="Y10" s="239"/>
      <c r="Z10" s="239"/>
      <c r="AA10" s="239"/>
      <c r="AB10" s="239"/>
      <c r="AC10" s="239"/>
      <c r="AD10" s="239"/>
      <c r="AE10" s="239"/>
      <c r="AF10" s="239"/>
      <c r="AG10" s="239"/>
      <c r="AH10" s="239"/>
      <c r="AI10" s="239"/>
      <c r="AJ10" s="240"/>
      <c r="AK10" s="239"/>
      <c r="AL10" s="229"/>
      <c r="AM10" s="229"/>
      <c r="AN10" s="229"/>
      <c r="AO10" s="229"/>
      <c r="AP10" s="229"/>
      <c r="AQ10" s="229"/>
    </row>
    <row r="11" spans="1:43" ht="59.25" customHeight="1" thickBot="1">
      <c r="A11" s="247" t="s">
        <v>79</v>
      </c>
      <c r="B11" s="243"/>
      <c r="C11" s="252" t="s">
        <v>169</v>
      </c>
      <c r="D11" s="243"/>
      <c r="E11" s="243"/>
      <c r="F11" s="243"/>
      <c r="G11" s="243"/>
      <c r="H11" s="243"/>
      <c r="I11" s="249"/>
      <c r="J11" s="253"/>
      <c r="K11" s="253"/>
      <c r="L11" s="253"/>
      <c r="M11" s="253"/>
      <c r="N11" s="253"/>
      <c r="O11" s="239"/>
      <c r="P11" s="239"/>
      <c r="Q11" s="239"/>
      <c r="R11" s="239"/>
      <c r="S11" s="239"/>
      <c r="T11" s="239"/>
      <c r="U11" s="239"/>
      <c r="V11" s="239"/>
      <c r="W11" s="239"/>
      <c r="X11" s="239"/>
      <c r="Y11" s="239"/>
      <c r="Z11" s="239"/>
      <c r="AA11" s="239"/>
      <c r="AB11" s="239"/>
      <c r="AC11" s="239"/>
      <c r="AD11" s="239"/>
      <c r="AE11" s="239"/>
      <c r="AF11" s="239"/>
      <c r="AG11" s="239"/>
      <c r="AH11" s="239"/>
      <c r="AI11" s="239"/>
      <c r="AJ11" s="240"/>
      <c r="AK11" s="239"/>
      <c r="AL11" s="229"/>
      <c r="AM11" s="229"/>
      <c r="AN11" s="229"/>
      <c r="AO11" s="229"/>
      <c r="AP11" s="229"/>
      <c r="AQ11" s="229"/>
    </row>
    <row r="12" spans="1:43" ht="15.75" customHeight="1">
      <c r="A12" s="239"/>
      <c r="B12" s="239"/>
      <c r="C12" s="239"/>
      <c r="D12" s="239"/>
      <c r="E12" s="239"/>
      <c r="F12" s="239"/>
      <c r="G12" s="239"/>
      <c r="H12" s="239"/>
      <c r="I12" s="239"/>
      <c r="J12" s="239"/>
      <c r="K12" s="239"/>
      <c r="L12" s="239"/>
      <c r="M12" s="239"/>
      <c r="N12" s="239"/>
      <c r="O12" s="239"/>
      <c r="P12" s="239"/>
      <c r="Q12" s="239"/>
      <c r="R12" s="239"/>
      <c r="S12" s="239"/>
      <c r="T12" s="239"/>
      <c r="U12" s="239"/>
      <c r="V12" s="239"/>
      <c r="W12" s="239"/>
      <c r="X12" s="239"/>
      <c r="Y12" s="239"/>
      <c r="Z12" s="239"/>
      <c r="AA12" s="239"/>
      <c r="AB12" s="239"/>
      <c r="AC12" s="239"/>
      <c r="AD12" s="239"/>
      <c r="AE12" s="239"/>
      <c r="AF12" s="239"/>
      <c r="AG12" s="239"/>
      <c r="AH12" s="239"/>
      <c r="AI12" s="239"/>
      <c r="AJ12" s="240"/>
      <c r="AK12" s="239"/>
      <c r="AL12" s="229"/>
      <c r="AM12" s="229"/>
      <c r="AN12" s="229"/>
      <c r="AO12" s="229"/>
      <c r="AP12" s="229"/>
      <c r="AQ12" s="229"/>
    </row>
    <row r="13" spans="1:43" ht="15.75" customHeight="1" thickBot="1">
      <c r="A13" s="254"/>
      <c r="B13" s="239"/>
      <c r="C13" s="239"/>
      <c r="D13" s="239"/>
      <c r="E13" s="239"/>
      <c r="F13" s="239"/>
      <c r="G13" s="239"/>
      <c r="H13" s="239"/>
      <c r="I13" s="239"/>
      <c r="J13" s="239"/>
      <c r="K13" s="239"/>
      <c r="L13" s="239"/>
      <c r="M13" s="239"/>
      <c r="N13" s="239"/>
      <c r="O13" s="239"/>
      <c r="P13" s="239"/>
      <c r="Q13" s="239"/>
      <c r="R13" s="239"/>
      <c r="S13" s="239"/>
      <c r="T13" s="239"/>
      <c r="U13" s="239"/>
      <c r="V13" s="239"/>
      <c r="W13" s="239"/>
      <c r="X13" s="239"/>
      <c r="Y13" s="239"/>
      <c r="Z13" s="239"/>
      <c r="AA13" s="239"/>
      <c r="AB13" s="239"/>
      <c r="AC13" s="239"/>
      <c r="AD13" s="239"/>
      <c r="AE13" s="239"/>
      <c r="AF13" s="239"/>
      <c r="AG13" s="255"/>
      <c r="AH13" s="255"/>
      <c r="AI13" s="255"/>
      <c r="AJ13" s="256"/>
      <c r="AK13" s="257"/>
      <c r="AL13" s="229"/>
      <c r="AM13" s="229"/>
      <c r="AN13" s="229"/>
      <c r="AO13" s="229"/>
      <c r="AP13" s="229"/>
      <c r="AQ13" s="229"/>
    </row>
    <row r="14" spans="1:43">
      <c r="A14" s="258" t="s">
        <v>81</v>
      </c>
      <c r="B14" s="259"/>
      <c r="C14" s="259"/>
      <c r="D14" s="260"/>
      <c r="E14" s="258" t="s">
        <v>82</v>
      </c>
      <c r="F14" s="259"/>
      <c r="G14" s="259"/>
      <c r="H14" s="259"/>
      <c r="I14" s="259"/>
      <c r="J14" s="259"/>
      <c r="K14" s="259"/>
      <c r="L14" s="259"/>
      <c r="M14" s="259"/>
      <c r="N14" s="259"/>
      <c r="O14" s="259"/>
      <c r="P14" s="259"/>
      <c r="Q14" s="259"/>
      <c r="R14" s="259"/>
      <c r="S14" s="259"/>
      <c r="T14" s="259"/>
      <c r="U14" s="259"/>
      <c r="V14" s="259"/>
      <c r="W14" s="259"/>
      <c r="X14" s="259"/>
      <c r="Y14" s="259"/>
      <c r="Z14" s="259"/>
      <c r="AA14" s="259"/>
      <c r="AB14" s="259"/>
      <c r="AC14" s="259"/>
      <c r="AD14" s="259"/>
      <c r="AE14" s="260"/>
      <c r="AF14" s="261"/>
      <c r="AG14" s="262" t="s">
        <v>83</v>
      </c>
      <c r="AH14" s="224"/>
      <c r="AI14" s="224"/>
      <c r="AJ14" s="224"/>
      <c r="AK14" s="222"/>
      <c r="AL14" s="229"/>
      <c r="AM14" s="262" t="s">
        <v>84</v>
      </c>
      <c r="AN14" s="222"/>
      <c r="AO14" s="229"/>
      <c r="AP14" s="229"/>
      <c r="AQ14" s="229"/>
    </row>
    <row r="15" spans="1:43">
      <c r="A15" s="263" t="s">
        <v>85</v>
      </c>
      <c r="B15" s="264" t="s">
        <v>86</v>
      </c>
      <c r="C15" s="264" t="s">
        <v>87</v>
      </c>
      <c r="D15" s="265" t="s">
        <v>88</v>
      </c>
      <c r="E15" s="266" t="s">
        <v>89</v>
      </c>
      <c r="F15" s="226"/>
      <c r="G15" s="226"/>
      <c r="H15" s="227"/>
      <c r="I15" s="267" t="s">
        <v>90</v>
      </c>
      <c r="J15" s="226"/>
      <c r="K15" s="226"/>
      <c r="L15" s="226"/>
      <c r="M15" s="226"/>
      <c r="N15" s="226"/>
      <c r="O15" s="226"/>
      <c r="P15" s="226"/>
      <c r="Q15" s="226"/>
      <c r="R15" s="226"/>
      <c r="S15" s="226"/>
      <c r="T15" s="226"/>
      <c r="U15" s="226"/>
      <c r="V15" s="226"/>
      <c r="W15" s="226"/>
      <c r="X15" s="268"/>
      <c r="Y15" s="268"/>
      <c r="Z15" s="267" t="s">
        <v>91</v>
      </c>
      <c r="AA15" s="226"/>
      <c r="AB15" s="226"/>
      <c r="AC15" s="226"/>
      <c r="AD15" s="226"/>
      <c r="AE15" s="269"/>
      <c r="AF15" s="261"/>
      <c r="AG15" s="231"/>
      <c r="AH15" s="270"/>
      <c r="AI15" s="270"/>
      <c r="AJ15" s="270"/>
      <c r="AK15" s="232"/>
      <c r="AL15" s="229"/>
      <c r="AM15" s="231"/>
      <c r="AN15" s="232"/>
      <c r="AO15" s="271"/>
      <c r="AP15" s="271"/>
      <c r="AQ15" s="271"/>
    </row>
    <row r="16" spans="1:43" ht="32.25" customHeight="1" thickBot="1">
      <c r="A16" s="272"/>
      <c r="B16" s="273"/>
      <c r="C16" s="273"/>
      <c r="D16" s="274"/>
      <c r="E16" s="275" t="s">
        <v>92</v>
      </c>
      <c r="F16" s="276"/>
      <c r="G16" s="276"/>
      <c r="H16" s="277"/>
      <c r="I16" s="264" t="s">
        <v>93</v>
      </c>
      <c r="J16" s="264" t="s">
        <v>94</v>
      </c>
      <c r="K16" s="264" t="s">
        <v>95</v>
      </c>
      <c r="L16" s="264" t="s">
        <v>96</v>
      </c>
      <c r="M16" s="264" t="s">
        <v>97</v>
      </c>
      <c r="N16" s="264" t="s">
        <v>98</v>
      </c>
      <c r="O16" s="278" t="s">
        <v>99</v>
      </c>
      <c r="P16" s="278" t="s">
        <v>100</v>
      </c>
      <c r="Q16" s="278" t="s">
        <v>101</v>
      </c>
      <c r="R16" s="264" t="s">
        <v>102</v>
      </c>
      <c r="S16" s="279" t="s">
        <v>103</v>
      </c>
      <c r="T16" s="264" t="s">
        <v>104</v>
      </c>
      <c r="U16" s="264" t="s">
        <v>105</v>
      </c>
      <c r="V16" s="264" t="s">
        <v>106</v>
      </c>
      <c r="W16" s="264" t="s">
        <v>107</v>
      </c>
      <c r="X16" s="264" t="s">
        <v>108</v>
      </c>
      <c r="Y16" s="280"/>
      <c r="Z16" s="279" t="s">
        <v>109</v>
      </c>
      <c r="AA16" s="264" t="s">
        <v>110</v>
      </c>
      <c r="AB16" s="264" t="s">
        <v>111</v>
      </c>
      <c r="AC16" s="264" t="s">
        <v>55</v>
      </c>
      <c r="AD16" s="281" t="s">
        <v>112</v>
      </c>
      <c r="AE16" s="269"/>
      <c r="AF16" s="282"/>
      <c r="AG16" s="233"/>
      <c r="AH16" s="234"/>
      <c r="AI16" s="234"/>
      <c r="AJ16" s="234"/>
      <c r="AK16" s="235"/>
      <c r="AL16" s="271"/>
      <c r="AM16" s="233"/>
      <c r="AN16" s="235"/>
      <c r="AO16" s="271"/>
      <c r="AP16" s="229"/>
      <c r="AQ16" s="271"/>
    </row>
    <row r="17" spans="1:43" ht="102" customHeight="1" thickBot="1">
      <c r="A17" s="272"/>
      <c r="B17" s="273"/>
      <c r="C17" s="273"/>
      <c r="D17" s="274"/>
      <c r="E17" s="283" t="s">
        <v>0</v>
      </c>
      <c r="F17" s="280" t="s">
        <v>1</v>
      </c>
      <c r="G17" s="284"/>
      <c r="H17" s="285" t="s">
        <v>113</v>
      </c>
      <c r="I17" s="286"/>
      <c r="J17" s="286"/>
      <c r="K17" s="286"/>
      <c r="L17" s="286"/>
      <c r="M17" s="286"/>
      <c r="N17" s="286"/>
      <c r="O17" s="286"/>
      <c r="P17" s="286"/>
      <c r="Q17" s="286"/>
      <c r="R17" s="286"/>
      <c r="S17" s="286"/>
      <c r="T17" s="286"/>
      <c r="U17" s="286"/>
      <c r="V17" s="286"/>
      <c r="W17" s="286"/>
      <c r="X17" s="286"/>
      <c r="Y17" s="287"/>
      <c r="Z17" s="286"/>
      <c r="AA17" s="286"/>
      <c r="AB17" s="286"/>
      <c r="AC17" s="286"/>
      <c r="AD17" s="288" t="s">
        <v>114</v>
      </c>
      <c r="AE17" s="289" t="s">
        <v>115</v>
      </c>
      <c r="AF17" s="282"/>
      <c r="AG17" s="283" t="s">
        <v>116</v>
      </c>
      <c r="AH17" s="287" t="s">
        <v>117</v>
      </c>
      <c r="AI17" s="287" t="s">
        <v>118</v>
      </c>
      <c r="AJ17" s="287" t="s">
        <v>119</v>
      </c>
      <c r="AK17" s="290" t="s">
        <v>120</v>
      </c>
      <c r="AL17" s="271"/>
      <c r="AM17" s="283" t="s">
        <v>121</v>
      </c>
      <c r="AN17" s="290" t="s">
        <v>122</v>
      </c>
      <c r="AO17" s="271"/>
      <c r="AP17" s="229"/>
      <c r="AQ17" s="271"/>
    </row>
    <row r="18" spans="1:43" ht="51" customHeight="1">
      <c r="A18" s="291">
        <v>1</v>
      </c>
      <c r="B18" s="292" t="s">
        <v>170</v>
      </c>
      <c r="C18" s="292" t="s">
        <v>171</v>
      </c>
      <c r="D18" s="293" t="s">
        <v>172</v>
      </c>
      <c r="E18" s="294" t="s">
        <v>6</v>
      </c>
      <c r="F18" s="295" t="s">
        <v>20</v>
      </c>
      <c r="G18" s="296" t="str">
        <f>+CONCATENATE(E18," - ",F18)</f>
        <v>MUY BAJA - CATASTRÓFICO</v>
      </c>
      <c r="H18" s="297" t="str">
        <f>+VLOOKUP(G18,[1]Datos!D3:E17,2,FALSE)</f>
        <v>EXTREMO</v>
      </c>
      <c r="I18" s="298" t="s">
        <v>173</v>
      </c>
      <c r="J18" s="298" t="s">
        <v>174</v>
      </c>
      <c r="K18" s="298" t="s">
        <v>175</v>
      </c>
      <c r="L18" s="298" t="s">
        <v>176</v>
      </c>
      <c r="M18" s="298" t="s">
        <v>177</v>
      </c>
      <c r="N18" s="299" t="s">
        <v>178</v>
      </c>
      <c r="O18" s="300" t="s">
        <v>3</v>
      </c>
      <c r="P18" s="301" t="s">
        <v>4</v>
      </c>
      <c r="Q18" s="302">
        <f>IF(P18="ASIGNADO",15,IF(P18="NO ASIGNADO",0,"0"))</f>
        <v>15</v>
      </c>
      <c r="R18" s="303">
        <f>SUM(Q18:Q24)</f>
        <v>100</v>
      </c>
      <c r="S18" s="304" t="s">
        <v>132</v>
      </c>
      <c r="T18" s="305">
        <f>IF(T21="DÉBIL",0,IF(T21="MODERADO",50,IF(T21="FUERTE",100,"")))</f>
        <v>100</v>
      </c>
      <c r="U18" s="306" t="str">
        <f>IF(AND(R21="FUERTE",S18="FUERTE (SIEMPRE SE EJECUTA)"),"NO","SÍ")</f>
        <v>NO</v>
      </c>
      <c r="V18" s="307" t="e">
        <f t="array" ref="V18">_xlfn.IFS(AVERAGE(T18,T25,T32,#REF!,#REF!,#REF!)=100,"FUERTE",AVERAGE(T18,T25,T32,#REF!,#REF!,#REF!)&lt;50,"DÉBIL",AVERAGE(T18,T25,T32,#REF!,#REF!,#REF!)&gt;=50,"MODERADO")</f>
        <v>#REF!</v>
      </c>
      <c r="W18" s="308" t="s">
        <v>62</v>
      </c>
      <c r="X18" s="309" t="e">
        <f>IF(AND(E18="MUY BAJA",W21=2),"MUY BAJA",IF(AND(E18="BAJA",W21=2),"MUY BAJA",IF(AND(E18="MEDIA",W21=2),"MUY BAJA",IF(AND(E18="ALTA",W21=2),"BAJA",IF(AND(E18="MUY ALTA",W21=2),"MEDIA",IF(AND(E18="MUY BAJA",W21=1),"MUY BAJA",IF(AND(E18="BAJA",W21=1),"MUY BAJA",IF(AND(E18="MEDIA",W21=1),"BAJA",IF(AND(E18="ALTA",W21=1),"MEDIA",IF(AND(E18="MUY ALTA",W21=1),"ALTA",E18))))))))))</f>
        <v>#REF!</v>
      </c>
      <c r="Y18" s="296" t="e">
        <f>+CONCATENATE(X18," - ",F18)</f>
        <v>#REF!</v>
      </c>
      <c r="Z18" s="310" t="e">
        <f>+VLOOKUP(Y18,[1]Datos!$D$3:$E$17,2,FALSE)</f>
        <v>#REF!</v>
      </c>
      <c r="AA18" s="311" t="s">
        <v>47</v>
      </c>
      <c r="AB18" s="312" t="s">
        <v>179</v>
      </c>
      <c r="AC18" s="313" t="s">
        <v>60</v>
      </c>
      <c r="AD18" s="314" t="s">
        <v>180</v>
      </c>
      <c r="AE18" s="315" t="s">
        <v>181</v>
      </c>
      <c r="AF18" s="316"/>
      <c r="AG18" s="317">
        <v>45784</v>
      </c>
      <c r="AH18" s="318" t="s">
        <v>182</v>
      </c>
      <c r="AI18" s="319" t="s">
        <v>183</v>
      </c>
      <c r="AJ18" s="320" t="s">
        <v>184</v>
      </c>
      <c r="AK18" s="321"/>
      <c r="AL18" s="229"/>
      <c r="AM18" s="322" t="s">
        <v>185</v>
      </c>
      <c r="AN18" s="323" t="s">
        <v>186</v>
      </c>
      <c r="AO18" s="229"/>
      <c r="AP18" s="229"/>
      <c r="AQ18" s="229"/>
    </row>
    <row r="19" spans="1:43" ht="62.25" customHeight="1">
      <c r="A19" s="324"/>
      <c r="B19" s="325"/>
      <c r="C19" s="325"/>
      <c r="D19" s="326"/>
      <c r="E19" s="327"/>
      <c r="F19" s="328"/>
      <c r="G19" s="329"/>
      <c r="H19" s="330"/>
      <c r="I19" s="273"/>
      <c r="J19" s="273"/>
      <c r="K19" s="273"/>
      <c r="L19" s="273"/>
      <c r="M19" s="273"/>
      <c r="N19" s="273"/>
      <c r="O19" s="331" t="s">
        <v>9</v>
      </c>
      <c r="P19" s="332" t="s">
        <v>10</v>
      </c>
      <c r="Q19" s="333">
        <f>IF(P19="ADECUADO",15,IF(P19="INADECUADO",0,"0"))</f>
        <v>15</v>
      </c>
      <c r="R19" s="334"/>
      <c r="S19" s="273"/>
      <c r="T19" s="273"/>
      <c r="U19" s="273"/>
      <c r="V19" s="335"/>
      <c r="W19" s="286"/>
      <c r="X19" s="329"/>
      <c r="Y19" s="329"/>
      <c r="Z19" s="329"/>
      <c r="AA19" s="329"/>
      <c r="AB19" s="336"/>
      <c r="AC19" s="337"/>
      <c r="AD19" s="273"/>
      <c r="AE19" s="274"/>
      <c r="AF19" s="316"/>
      <c r="AG19" s="338"/>
      <c r="AH19" s="339"/>
      <c r="AI19" s="340"/>
      <c r="AJ19" s="341"/>
      <c r="AK19" s="274"/>
      <c r="AL19" s="229"/>
      <c r="AM19" s="272"/>
      <c r="AN19" s="274"/>
      <c r="AO19" s="229"/>
      <c r="AP19" s="229"/>
      <c r="AQ19" s="229"/>
    </row>
    <row r="20" spans="1:43" ht="75.75" customHeight="1">
      <c r="A20" s="324"/>
      <c r="B20" s="325"/>
      <c r="C20" s="325"/>
      <c r="D20" s="326"/>
      <c r="E20" s="327"/>
      <c r="F20" s="328"/>
      <c r="G20" s="329"/>
      <c r="H20" s="330"/>
      <c r="I20" s="273"/>
      <c r="J20" s="273"/>
      <c r="K20" s="273"/>
      <c r="L20" s="273"/>
      <c r="M20" s="273"/>
      <c r="N20" s="273"/>
      <c r="O20" s="342" t="s">
        <v>16</v>
      </c>
      <c r="P20" s="332" t="s">
        <v>17</v>
      </c>
      <c r="Q20" s="333">
        <f>IF(P20="OPORTUNA",15,IF(P20="INOPORTUNA",0,"0"))</f>
        <v>15</v>
      </c>
      <c r="R20" s="334"/>
      <c r="S20" s="273"/>
      <c r="T20" s="286"/>
      <c r="U20" s="273"/>
      <c r="V20" s="335"/>
      <c r="W20" s="343" t="s">
        <v>141</v>
      </c>
      <c r="X20" s="329"/>
      <c r="Y20" s="329"/>
      <c r="Z20" s="329"/>
      <c r="AA20" s="329"/>
      <c r="AB20" s="336"/>
      <c r="AC20" s="337"/>
      <c r="AD20" s="273"/>
      <c r="AE20" s="274"/>
      <c r="AF20" s="316"/>
      <c r="AG20" s="338"/>
      <c r="AH20" s="339"/>
      <c r="AI20" s="340"/>
      <c r="AJ20" s="341"/>
      <c r="AK20" s="274"/>
      <c r="AL20" s="229"/>
      <c r="AM20" s="272"/>
      <c r="AN20" s="274"/>
      <c r="AO20" s="229"/>
      <c r="AP20" s="229"/>
      <c r="AQ20" s="229"/>
    </row>
    <row r="21" spans="1:43" ht="90.75" customHeight="1">
      <c r="A21" s="324"/>
      <c r="B21" s="325"/>
      <c r="C21" s="325"/>
      <c r="D21" s="326"/>
      <c r="E21" s="327"/>
      <c r="F21" s="328"/>
      <c r="G21" s="329"/>
      <c r="H21" s="330"/>
      <c r="I21" s="273"/>
      <c r="J21" s="273"/>
      <c r="K21" s="273"/>
      <c r="L21" s="273"/>
      <c r="M21" s="273"/>
      <c r="N21" s="273"/>
      <c r="O21" s="331" t="s">
        <v>23</v>
      </c>
      <c r="P21" s="332" t="s">
        <v>24</v>
      </c>
      <c r="Q21" s="333">
        <f>IF(P21="PREVENIR",15,IF(P21="DETECTAR",10,IF(P21="NO ES UN CONTROL",0,"0")))</f>
        <v>15</v>
      </c>
      <c r="R21" s="344" t="str">
        <f>IF(R18&lt;86,"DÉBIL",IF(R18&lt;96,"MODERADO",IF(R18&lt;101,"FUERTE","")))</f>
        <v>FUERTE</v>
      </c>
      <c r="S21" s="273"/>
      <c r="T21" s="345" t="str">
        <f>IF(AND(R21="FUERTE",S18="FUERTE (SIEMPRE SE EJECUTA)"),"FUERTE",IF(OR(R21="DÉBIL",S18="DÉBIL (NO SE EJECUTA)"),"DÉBIL",IF(OR(R21="MODERADO",S18="MODERADO (ALGUNAS VECES)"),"MODERADO")))</f>
        <v>FUERTE</v>
      </c>
      <c r="U21" s="273"/>
      <c r="V21" s="335"/>
      <c r="W21" s="346" t="e">
        <f>IF(AND($V$18="FUERTE",$W$18="DIRECTAMENTE"),2,IF(AND($V$18="FUERTE",$W$18="DIRECTAMENTE"),2,IF(AND($V$18="FUERTE",$W$18="DIRECTAMENTE"),2,IF(AND($V$18="FUERTE",$W$18="NO DISMINUYE"),0,IF(AND($V$18="MODERADO",$W$18="DIRECTAMENTE"),1,IF(AND($V$18="MODERADO",$W$18="DIRECTAMENTE"),1,IF(AND($V$18="MODERADO",$W$18="DIRECTAMENTE"),1,IF(AND($V$18="MODERADO",$W$18="NO DISMINUYE"),0,"N/A"))))))))</f>
        <v>#REF!</v>
      </c>
      <c r="X21" s="329"/>
      <c r="Y21" s="329"/>
      <c r="Z21" s="329"/>
      <c r="AA21" s="329"/>
      <c r="AB21" s="336"/>
      <c r="AC21" s="337"/>
      <c r="AD21" s="273"/>
      <c r="AE21" s="347" t="s">
        <v>142</v>
      </c>
      <c r="AF21" s="348"/>
      <c r="AG21" s="338"/>
      <c r="AH21" s="339"/>
      <c r="AI21" s="340"/>
      <c r="AJ21" s="341"/>
      <c r="AK21" s="274"/>
      <c r="AL21" s="229"/>
      <c r="AM21" s="272"/>
      <c r="AN21" s="274"/>
      <c r="AO21" s="229"/>
      <c r="AP21" s="229"/>
      <c r="AQ21" s="229"/>
    </row>
    <row r="22" spans="1:43" ht="111" customHeight="1">
      <c r="A22" s="324"/>
      <c r="B22" s="325"/>
      <c r="C22" s="325"/>
      <c r="D22" s="326"/>
      <c r="E22" s="327"/>
      <c r="F22" s="328"/>
      <c r="G22" s="329"/>
      <c r="H22" s="330"/>
      <c r="I22" s="273"/>
      <c r="J22" s="273"/>
      <c r="K22" s="273"/>
      <c r="L22" s="273"/>
      <c r="M22" s="273"/>
      <c r="N22" s="273"/>
      <c r="O22" s="331" t="s">
        <v>29</v>
      </c>
      <c r="P22" s="332" t="s">
        <v>30</v>
      </c>
      <c r="Q22" s="333">
        <f>IF(P22="CONFIABLE",15,IF(P22="NO CONFIABLE",0,"0"))</f>
        <v>15</v>
      </c>
      <c r="R22" s="334"/>
      <c r="S22" s="273"/>
      <c r="T22" s="273"/>
      <c r="U22" s="273"/>
      <c r="V22" s="335"/>
      <c r="W22" s="329"/>
      <c r="X22" s="329"/>
      <c r="Y22" s="329"/>
      <c r="Z22" s="329"/>
      <c r="AA22" s="329"/>
      <c r="AB22" s="336"/>
      <c r="AC22" s="337"/>
      <c r="AD22" s="273"/>
      <c r="AE22" s="349"/>
      <c r="AF22" s="348"/>
      <c r="AG22" s="338"/>
      <c r="AH22" s="339"/>
      <c r="AI22" s="340"/>
      <c r="AJ22" s="341"/>
      <c r="AK22" s="274"/>
      <c r="AL22" s="229"/>
      <c r="AM22" s="272"/>
      <c r="AN22" s="274"/>
      <c r="AO22" s="229"/>
      <c r="AP22" s="229"/>
      <c r="AQ22" s="229"/>
    </row>
    <row r="23" spans="1:43" ht="84" customHeight="1">
      <c r="A23" s="324"/>
      <c r="B23" s="325"/>
      <c r="C23" s="325"/>
      <c r="D23" s="326"/>
      <c r="E23" s="327"/>
      <c r="F23" s="328"/>
      <c r="G23" s="329"/>
      <c r="H23" s="330"/>
      <c r="I23" s="273"/>
      <c r="J23" s="273"/>
      <c r="K23" s="273"/>
      <c r="L23" s="273"/>
      <c r="M23" s="273"/>
      <c r="N23" s="273"/>
      <c r="O23" s="331" t="s">
        <v>34</v>
      </c>
      <c r="P23" s="332" t="s">
        <v>35</v>
      </c>
      <c r="Q23" s="333">
        <f>IF(P23="SE INVESTIGAN Y SE RESUELVEN OPORTUNAMENTE",15,IF(P23="NO SE INVESTIGAN Y SE RESUELVEN OPORTUNAMENTE",0,"0"))</f>
        <v>15</v>
      </c>
      <c r="R23" s="334"/>
      <c r="S23" s="273"/>
      <c r="T23" s="273"/>
      <c r="U23" s="273"/>
      <c r="V23" s="335"/>
      <c r="W23" s="329"/>
      <c r="X23" s="329"/>
      <c r="Y23" s="329"/>
      <c r="Z23" s="329"/>
      <c r="AA23" s="329"/>
      <c r="AB23" s="336"/>
      <c r="AC23" s="337"/>
      <c r="AD23" s="273"/>
      <c r="AE23" s="315" t="s">
        <v>187</v>
      </c>
      <c r="AF23" s="316"/>
      <c r="AG23" s="338"/>
      <c r="AH23" s="339"/>
      <c r="AI23" s="340"/>
      <c r="AJ23" s="341"/>
      <c r="AK23" s="274"/>
      <c r="AL23" s="229"/>
      <c r="AM23" s="272"/>
      <c r="AN23" s="274"/>
      <c r="AO23" s="229"/>
      <c r="AP23" s="229"/>
      <c r="AQ23" s="229"/>
    </row>
    <row r="24" spans="1:43" ht="80.25" customHeight="1" thickBot="1">
      <c r="A24" s="324"/>
      <c r="B24" s="325"/>
      <c r="C24" s="325"/>
      <c r="D24" s="326"/>
      <c r="E24" s="327"/>
      <c r="F24" s="328"/>
      <c r="G24" s="329"/>
      <c r="H24" s="330"/>
      <c r="I24" s="286"/>
      <c r="J24" s="286"/>
      <c r="K24" s="286"/>
      <c r="L24" s="286"/>
      <c r="M24" s="286"/>
      <c r="N24" s="286"/>
      <c r="O24" s="350" t="s">
        <v>38</v>
      </c>
      <c r="P24" s="351" t="s">
        <v>39</v>
      </c>
      <c r="Q24" s="352">
        <f>IF(P24="COMPLETA",10,IF(P24="INCOMPLETA",5,IF(P24="NO EXISTE",0,"0")))</f>
        <v>10</v>
      </c>
      <c r="R24" s="353"/>
      <c r="S24" s="354"/>
      <c r="T24" s="354"/>
      <c r="U24" s="354"/>
      <c r="V24" s="335"/>
      <c r="W24" s="329"/>
      <c r="X24" s="329"/>
      <c r="Y24" s="329"/>
      <c r="Z24" s="329"/>
      <c r="AA24" s="329"/>
      <c r="AB24" s="336"/>
      <c r="AC24" s="337"/>
      <c r="AD24" s="354"/>
      <c r="AE24" s="355"/>
      <c r="AF24" s="316"/>
      <c r="AG24" s="356"/>
      <c r="AH24" s="357"/>
      <c r="AI24" s="358"/>
      <c r="AJ24" s="359"/>
      <c r="AK24" s="355"/>
      <c r="AL24" s="229"/>
      <c r="AM24" s="360"/>
      <c r="AN24" s="349"/>
      <c r="AO24" s="229"/>
      <c r="AP24" s="229"/>
      <c r="AQ24" s="229"/>
    </row>
    <row r="25" spans="1:43" ht="38.25" customHeight="1">
      <c r="A25" s="324"/>
      <c r="B25" s="325"/>
      <c r="C25" s="325"/>
      <c r="D25" s="326"/>
      <c r="E25" s="327"/>
      <c r="F25" s="328"/>
      <c r="G25" s="329"/>
      <c r="H25" s="330"/>
      <c r="I25" s="299" t="s">
        <v>188</v>
      </c>
      <c r="J25" s="299" t="s">
        <v>189</v>
      </c>
      <c r="K25" s="299" t="s">
        <v>190</v>
      </c>
      <c r="L25" s="299" t="s">
        <v>191</v>
      </c>
      <c r="M25" s="299" t="s">
        <v>192</v>
      </c>
      <c r="N25" s="299" t="s">
        <v>193</v>
      </c>
      <c r="O25" s="300" t="s">
        <v>3</v>
      </c>
      <c r="P25" s="301" t="s">
        <v>4</v>
      </c>
      <c r="Q25" s="302">
        <f>IF(P25="ASIGNADO",15,IF(P25="NO ASIGNADO",0,"0"))</f>
        <v>15</v>
      </c>
      <c r="R25" s="361">
        <f>SUM(Q25:Q31)</f>
        <v>100</v>
      </c>
      <c r="S25" s="362" t="s">
        <v>132</v>
      </c>
      <c r="T25" s="305">
        <f>IF(T28="DÉBIL",0,IF(T28="MODERADO",50,IF(T28="FUERTE",100,"")))</f>
        <v>100</v>
      </c>
      <c r="U25" s="306" t="str">
        <f>IF(AND(R28="FUERTE",S25="FUERTE (SIEMPRE SE EJECUTA)"),"NO","SÍ")</f>
        <v>NO</v>
      </c>
      <c r="V25" s="335"/>
      <c r="W25" s="329"/>
      <c r="X25" s="329"/>
      <c r="Y25" s="329"/>
      <c r="Z25" s="329"/>
      <c r="AA25" s="329"/>
      <c r="AB25" s="336"/>
      <c r="AC25" s="337"/>
      <c r="AD25" s="363"/>
      <c r="AE25" s="364"/>
      <c r="AF25" s="316"/>
      <c r="AG25" s="317">
        <v>45784</v>
      </c>
      <c r="AH25" s="318" t="s">
        <v>194</v>
      </c>
      <c r="AI25" s="319"/>
      <c r="AJ25" s="320" t="s">
        <v>184</v>
      </c>
      <c r="AK25" s="365"/>
      <c r="AL25" s="229"/>
      <c r="AM25" s="366" t="s">
        <v>195</v>
      </c>
      <c r="AN25" s="323" t="s">
        <v>196</v>
      </c>
      <c r="AO25" s="229"/>
      <c r="AP25" s="229"/>
      <c r="AQ25" s="229"/>
    </row>
    <row r="26" spans="1:43" ht="55.5" customHeight="1">
      <c r="A26" s="324"/>
      <c r="B26" s="325"/>
      <c r="C26" s="325"/>
      <c r="D26" s="326"/>
      <c r="E26" s="327"/>
      <c r="F26" s="328"/>
      <c r="G26" s="329"/>
      <c r="H26" s="330"/>
      <c r="I26" s="273"/>
      <c r="J26" s="273"/>
      <c r="K26" s="273"/>
      <c r="L26" s="273"/>
      <c r="M26" s="273"/>
      <c r="N26" s="273"/>
      <c r="O26" s="331" t="s">
        <v>9</v>
      </c>
      <c r="P26" s="332" t="s">
        <v>151</v>
      </c>
      <c r="Q26" s="333">
        <f>IF(P26="ADECUADO",15,IF(P26="INADECUADO",0,"0"))</f>
        <v>15</v>
      </c>
      <c r="R26" s="334"/>
      <c r="S26" s="273"/>
      <c r="T26" s="273"/>
      <c r="U26" s="273"/>
      <c r="V26" s="335"/>
      <c r="W26" s="329"/>
      <c r="X26" s="329"/>
      <c r="Y26" s="329"/>
      <c r="Z26" s="329"/>
      <c r="AA26" s="329"/>
      <c r="AB26" s="336"/>
      <c r="AC26" s="337"/>
      <c r="AD26" s="272"/>
      <c r="AE26" s="274"/>
      <c r="AF26" s="316"/>
      <c r="AG26" s="338"/>
      <c r="AH26" s="339"/>
      <c r="AI26" s="340"/>
      <c r="AJ26" s="341"/>
      <c r="AK26" s="274"/>
      <c r="AL26" s="229"/>
      <c r="AM26" s="272"/>
      <c r="AN26" s="274"/>
      <c r="AO26" s="229"/>
      <c r="AP26" s="229"/>
      <c r="AQ26" s="229"/>
    </row>
    <row r="27" spans="1:43" ht="85.5" customHeight="1">
      <c r="A27" s="324"/>
      <c r="B27" s="325"/>
      <c r="C27" s="325"/>
      <c r="D27" s="326"/>
      <c r="E27" s="327"/>
      <c r="F27" s="328"/>
      <c r="G27" s="329"/>
      <c r="H27" s="330"/>
      <c r="I27" s="273"/>
      <c r="J27" s="273"/>
      <c r="K27" s="273"/>
      <c r="L27" s="273"/>
      <c r="M27" s="273"/>
      <c r="N27" s="273"/>
      <c r="O27" s="342" t="s">
        <v>16</v>
      </c>
      <c r="P27" s="332" t="s">
        <v>17</v>
      </c>
      <c r="Q27" s="333">
        <f>IF(P27="OPORTUNA",15,IF(P27="INOPORTUNA",0,"0"))</f>
        <v>15</v>
      </c>
      <c r="R27" s="367"/>
      <c r="S27" s="273"/>
      <c r="T27" s="286"/>
      <c r="U27" s="273"/>
      <c r="V27" s="335"/>
      <c r="W27" s="329"/>
      <c r="X27" s="329"/>
      <c r="Y27" s="329"/>
      <c r="Z27" s="329"/>
      <c r="AA27" s="329"/>
      <c r="AB27" s="336"/>
      <c r="AC27" s="337"/>
      <c r="AD27" s="272"/>
      <c r="AE27" s="349"/>
      <c r="AF27" s="316"/>
      <c r="AG27" s="338"/>
      <c r="AH27" s="339"/>
      <c r="AI27" s="340"/>
      <c r="AJ27" s="341"/>
      <c r="AK27" s="274"/>
      <c r="AL27" s="229"/>
      <c r="AM27" s="272"/>
      <c r="AN27" s="274"/>
      <c r="AO27" s="229"/>
      <c r="AP27" s="229"/>
      <c r="AQ27" s="229"/>
    </row>
    <row r="28" spans="1:43" ht="96.75" customHeight="1">
      <c r="A28" s="324"/>
      <c r="B28" s="325"/>
      <c r="C28" s="325"/>
      <c r="D28" s="326"/>
      <c r="E28" s="327"/>
      <c r="F28" s="328"/>
      <c r="G28" s="329"/>
      <c r="H28" s="330"/>
      <c r="I28" s="273"/>
      <c r="J28" s="273"/>
      <c r="K28" s="273"/>
      <c r="L28" s="273"/>
      <c r="M28" s="273"/>
      <c r="N28" s="273"/>
      <c r="O28" s="331" t="s">
        <v>23</v>
      </c>
      <c r="P28" s="332" t="s">
        <v>24</v>
      </c>
      <c r="Q28" s="333">
        <f>IF(P28="PREVENIR",15,IF(P28="DETECTAR",10,IF(P28="NO ES UN CONTROL",0,"0")))</f>
        <v>15</v>
      </c>
      <c r="R28" s="344" t="str">
        <f>IF(R25&lt;86,"DÉBIL",IF(R25&lt;96,"MODERADO",IF(R25&lt;101,"FUERTE","")))</f>
        <v>FUERTE</v>
      </c>
      <c r="S28" s="273"/>
      <c r="T28" s="345" t="str">
        <f>IF(AND(R28="FUERTE",S25="FUERTE (SIEMPRE SE EJECUTA)"),"FUERTE",IF(OR(R28="DÉBIL",S25="DÉBIL (NO SE EJECUTA)"),"DÉBIL",IF(OR(R28="MODERADO",S25="MODERADO (ALGUNAS VECES)"),"MODERADO")))</f>
        <v>FUERTE</v>
      </c>
      <c r="U28" s="273"/>
      <c r="V28" s="335"/>
      <c r="W28" s="329"/>
      <c r="X28" s="329"/>
      <c r="Y28" s="329"/>
      <c r="Z28" s="329"/>
      <c r="AA28" s="329"/>
      <c r="AB28" s="336"/>
      <c r="AC28" s="337"/>
      <c r="AD28" s="272"/>
      <c r="AE28" s="347" t="s">
        <v>142</v>
      </c>
      <c r="AF28" s="348"/>
      <c r="AG28" s="338"/>
      <c r="AH28" s="339"/>
      <c r="AI28" s="340"/>
      <c r="AJ28" s="341"/>
      <c r="AK28" s="274"/>
      <c r="AL28" s="229"/>
      <c r="AM28" s="272"/>
      <c r="AN28" s="274"/>
      <c r="AO28" s="229"/>
      <c r="AP28" s="229"/>
      <c r="AQ28" s="229"/>
    </row>
    <row r="29" spans="1:43" ht="69.75" customHeight="1">
      <c r="A29" s="324"/>
      <c r="B29" s="325"/>
      <c r="C29" s="325"/>
      <c r="D29" s="326"/>
      <c r="E29" s="327"/>
      <c r="F29" s="328"/>
      <c r="G29" s="329"/>
      <c r="H29" s="330"/>
      <c r="I29" s="273"/>
      <c r="J29" s="273"/>
      <c r="K29" s="273"/>
      <c r="L29" s="273"/>
      <c r="M29" s="273"/>
      <c r="N29" s="273"/>
      <c r="O29" s="331" t="s">
        <v>29</v>
      </c>
      <c r="P29" s="332" t="s">
        <v>30</v>
      </c>
      <c r="Q29" s="333">
        <f>IF(P29="CONFIABLE",15,IF(P29="NO CONFIABLE",0,"0"))</f>
        <v>15</v>
      </c>
      <c r="R29" s="334"/>
      <c r="S29" s="273"/>
      <c r="T29" s="273"/>
      <c r="U29" s="273"/>
      <c r="V29" s="335"/>
      <c r="W29" s="329"/>
      <c r="X29" s="329"/>
      <c r="Y29" s="329"/>
      <c r="Z29" s="329"/>
      <c r="AA29" s="329"/>
      <c r="AB29" s="336"/>
      <c r="AC29" s="337"/>
      <c r="AD29" s="272"/>
      <c r="AE29" s="349"/>
      <c r="AF29" s="348"/>
      <c r="AG29" s="338"/>
      <c r="AH29" s="339"/>
      <c r="AI29" s="340"/>
      <c r="AJ29" s="341"/>
      <c r="AK29" s="274"/>
      <c r="AL29" s="229"/>
      <c r="AM29" s="272"/>
      <c r="AN29" s="274"/>
      <c r="AO29" s="229"/>
      <c r="AP29" s="229"/>
      <c r="AQ29" s="229"/>
    </row>
    <row r="30" spans="1:43" ht="86.25" customHeight="1">
      <c r="A30" s="324"/>
      <c r="B30" s="325"/>
      <c r="C30" s="325"/>
      <c r="D30" s="326"/>
      <c r="E30" s="327"/>
      <c r="F30" s="328"/>
      <c r="G30" s="329"/>
      <c r="H30" s="330"/>
      <c r="I30" s="273"/>
      <c r="J30" s="273"/>
      <c r="K30" s="273"/>
      <c r="L30" s="273"/>
      <c r="M30" s="273"/>
      <c r="N30" s="273"/>
      <c r="O30" s="331" t="s">
        <v>34</v>
      </c>
      <c r="P30" s="332" t="s">
        <v>35</v>
      </c>
      <c r="Q30" s="333">
        <f>IF(P30="SE INVESTIGAN Y SE RESUELVEN OPORTUNAMENTE",15,IF(P30="NO SE INVESTIGAN Y SE RESUELVEN OPORTUNAMENTE",0,"0"))</f>
        <v>15</v>
      </c>
      <c r="R30" s="334"/>
      <c r="S30" s="273"/>
      <c r="T30" s="273"/>
      <c r="U30" s="273"/>
      <c r="V30" s="335"/>
      <c r="W30" s="329"/>
      <c r="X30" s="329"/>
      <c r="Y30" s="329"/>
      <c r="Z30" s="329"/>
      <c r="AA30" s="329"/>
      <c r="AB30" s="336"/>
      <c r="AC30" s="337"/>
      <c r="AD30" s="272"/>
      <c r="AE30" s="315"/>
      <c r="AF30" s="316"/>
      <c r="AG30" s="338"/>
      <c r="AH30" s="339"/>
      <c r="AI30" s="340"/>
      <c r="AJ30" s="341"/>
      <c r="AK30" s="274"/>
      <c r="AL30" s="229"/>
      <c r="AM30" s="272"/>
      <c r="AN30" s="274"/>
      <c r="AO30" s="229"/>
      <c r="AP30" s="229"/>
      <c r="AQ30" s="229"/>
    </row>
    <row r="31" spans="1:43" ht="69.75" customHeight="1" thickBot="1">
      <c r="A31" s="324"/>
      <c r="B31" s="325"/>
      <c r="C31" s="325"/>
      <c r="D31" s="326"/>
      <c r="E31" s="327"/>
      <c r="F31" s="328"/>
      <c r="G31" s="329"/>
      <c r="H31" s="330"/>
      <c r="I31" s="286"/>
      <c r="J31" s="286"/>
      <c r="K31" s="286"/>
      <c r="L31" s="286"/>
      <c r="M31" s="286"/>
      <c r="N31" s="286"/>
      <c r="O31" s="350" t="s">
        <v>38</v>
      </c>
      <c r="P31" s="351" t="s">
        <v>152</v>
      </c>
      <c r="Q31" s="352">
        <f>IF(P31="COMPLETA",10,IF(P31="INCOMPLETA",5,IF(P31="NO EXISTE",0,"0")))</f>
        <v>10</v>
      </c>
      <c r="R31" s="353"/>
      <c r="S31" s="354"/>
      <c r="T31" s="354"/>
      <c r="U31" s="354"/>
      <c r="V31" s="335"/>
      <c r="W31" s="329"/>
      <c r="X31" s="329"/>
      <c r="Y31" s="329"/>
      <c r="Z31" s="329"/>
      <c r="AA31" s="329"/>
      <c r="AB31" s="336"/>
      <c r="AC31" s="337"/>
      <c r="AD31" s="360"/>
      <c r="AE31" s="355"/>
      <c r="AF31" s="316"/>
      <c r="AG31" s="356"/>
      <c r="AH31" s="357"/>
      <c r="AI31" s="358"/>
      <c r="AJ31" s="359"/>
      <c r="AK31" s="355"/>
      <c r="AL31" s="229"/>
      <c r="AM31" s="360"/>
      <c r="AN31" s="349"/>
      <c r="AO31" s="229"/>
      <c r="AP31" s="229"/>
      <c r="AQ31" s="229"/>
    </row>
    <row r="32" spans="1:43" ht="63.75" customHeight="1">
      <c r="A32" s="324"/>
      <c r="B32" s="325"/>
      <c r="C32" s="325"/>
      <c r="D32" s="326"/>
      <c r="E32" s="327"/>
      <c r="F32" s="328"/>
      <c r="G32" s="329"/>
      <c r="H32" s="330"/>
      <c r="I32" s="298" t="s">
        <v>197</v>
      </c>
      <c r="J32" s="298" t="s">
        <v>198</v>
      </c>
      <c r="K32" s="298" t="s">
        <v>199</v>
      </c>
      <c r="L32" s="298" t="s">
        <v>200</v>
      </c>
      <c r="M32" s="299" t="s">
        <v>201</v>
      </c>
      <c r="N32" s="299" t="s">
        <v>202</v>
      </c>
      <c r="O32" s="300" t="s">
        <v>3</v>
      </c>
      <c r="P32" s="301" t="s">
        <v>4</v>
      </c>
      <c r="Q32" s="302">
        <f>IF(P32="ASIGNADO",15,IF(P32="NO ASIGNADO",0,"0"))</f>
        <v>15</v>
      </c>
      <c r="R32" s="361">
        <f>SUM(Q32:Q38)</f>
        <v>100</v>
      </c>
      <c r="S32" s="362" t="s">
        <v>132</v>
      </c>
      <c r="T32" s="305">
        <f>IF(T35="DÉBIL",0,IF(T35="MODERADO",50,IF(T35="FUERTE",100,"")))</f>
        <v>100</v>
      </c>
      <c r="U32" s="306" t="str">
        <f>IF(AND(R35="FUERTE",S32="FUERTE (SIEMPRE SE EJECUTA)"),"NO","SÍ")</f>
        <v>NO</v>
      </c>
      <c r="V32" s="335"/>
      <c r="W32" s="329"/>
      <c r="X32" s="329"/>
      <c r="Y32" s="329"/>
      <c r="Z32" s="329"/>
      <c r="AA32" s="329"/>
      <c r="AB32" s="336"/>
      <c r="AC32" s="337"/>
      <c r="AD32" s="363"/>
      <c r="AE32" s="364"/>
      <c r="AF32" s="316"/>
      <c r="AG32" s="317">
        <v>45784</v>
      </c>
      <c r="AH32" s="318" t="s">
        <v>203</v>
      </c>
      <c r="AI32" s="319"/>
      <c r="AJ32" s="320" t="s">
        <v>184</v>
      </c>
      <c r="AK32" s="365"/>
      <c r="AL32" s="229"/>
      <c r="AM32" s="366" t="s">
        <v>204</v>
      </c>
      <c r="AN32" s="323" t="s">
        <v>205</v>
      </c>
      <c r="AO32" s="229"/>
      <c r="AP32" s="229"/>
      <c r="AQ32" s="229"/>
    </row>
    <row r="33" spans="1:43" ht="63.75" customHeight="1">
      <c r="A33" s="324"/>
      <c r="B33" s="325"/>
      <c r="C33" s="325"/>
      <c r="D33" s="326"/>
      <c r="E33" s="327"/>
      <c r="F33" s="328"/>
      <c r="G33" s="329"/>
      <c r="H33" s="330"/>
      <c r="I33" s="273"/>
      <c r="J33" s="273"/>
      <c r="K33" s="273"/>
      <c r="L33" s="273"/>
      <c r="M33" s="273"/>
      <c r="N33" s="273"/>
      <c r="O33" s="331" t="s">
        <v>9</v>
      </c>
      <c r="P33" s="332" t="s">
        <v>151</v>
      </c>
      <c r="Q33" s="333">
        <f>IF(P33="ADECUADO",15,IF(P33="INADECUADO",0,"0"))</f>
        <v>15</v>
      </c>
      <c r="R33" s="334"/>
      <c r="S33" s="273"/>
      <c r="T33" s="273"/>
      <c r="U33" s="273"/>
      <c r="V33" s="335"/>
      <c r="W33" s="329"/>
      <c r="X33" s="329"/>
      <c r="Y33" s="329"/>
      <c r="Z33" s="329"/>
      <c r="AA33" s="329"/>
      <c r="AB33" s="336"/>
      <c r="AC33" s="337"/>
      <c r="AD33" s="272"/>
      <c r="AE33" s="274"/>
      <c r="AF33" s="316"/>
      <c r="AG33" s="338"/>
      <c r="AH33" s="339"/>
      <c r="AI33" s="340"/>
      <c r="AJ33" s="341"/>
      <c r="AK33" s="274"/>
      <c r="AL33" s="229"/>
      <c r="AM33" s="272"/>
      <c r="AN33" s="274"/>
      <c r="AO33" s="229"/>
      <c r="AP33" s="229"/>
      <c r="AQ33" s="229"/>
    </row>
    <row r="34" spans="1:43" ht="63.75" customHeight="1">
      <c r="A34" s="324"/>
      <c r="B34" s="325"/>
      <c r="C34" s="325"/>
      <c r="D34" s="326"/>
      <c r="E34" s="327"/>
      <c r="F34" s="328"/>
      <c r="G34" s="329"/>
      <c r="H34" s="330"/>
      <c r="I34" s="273"/>
      <c r="J34" s="273"/>
      <c r="K34" s="273"/>
      <c r="L34" s="273"/>
      <c r="M34" s="273"/>
      <c r="N34" s="273"/>
      <c r="O34" s="342" t="s">
        <v>16</v>
      </c>
      <c r="P34" s="332" t="s">
        <v>17</v>
      </c>
      <c r="Q34" s="333">
        <f>IF(P34="OPORTUNA",15,IF(P34="INOPORTUNA",0,"0"))</f>
        <v>15</v>
      </c>
      <c r="R34" s="367"/>
      <c r="S34" s="273"/>
      <c r="T34" s="286"/>
      <c r="U34" s="273"/>
      <c r="V34" s="335"/>
      <c r="W34" s="329"/>
      <c r="X34" s="329"/>
      <c r="Y34" s="329"/>
      <c r="Z34" s="329"/>
      <c r="AA34" s="329"/>
      <c r="AB34" s="336"/>
      <c r="AC34" s="337"/>
      <c r="AD34" s="272"/>
      <c r="AE34" s="349"/>
      <c r="AF34" s="316"/>
      <c r="AG34" s="338"/>
      <c r="AH34" s="339"/>
      <c r="AI34" s="340"/>
      <c r="AJ34" s="341"/>
      <c r="AK34" s="274"/>
      <c r="AL34" s="229"/>
      <c r="AM34" s="272"/>
      <c r="AN34" s="274"/>
      <c r="AO34" s="229"/>
      <c r="AP34" s="229"/>
      <c r="AQ34" s="229"/>
    </row>
    <row r="35" spans="1:43" ht="63.75" customHeight="1">
      <c r="A35" s="324"/>
      <c r="B35" s="325"/>
      <c r="C35" s="325"/>
      <c r="D35" s="326"/>
      <c r="E35" s="327"/>
      <c r="F35" s="328"/>
      <c r="G35" s="329"/>
      <c r="H35" s="330"/>
      <c r="I35" s="273"/>
      <c r="J35" s="273"/>
      <c r="K35" s="273"/>
      <c r="L35" s="273"/>
      <c r="M35" s="273"/>
      <c r="N35" s="273"/>
      <c r="O35" s="331" t="s">
        <v>23</v>
      </c>
      <c r="P35" s="332" t="s">
        <v>24</v>
      </c>
      <c r="Q35" s="333">
        <f>IF(P35="PREVENIR",15,IF(P35="DETECTAR",10,IF(P35="NO ES UN CONTROL",0,"0")))</f>
        <v>15</v>
      </c>
      <c r="R35" s="344" t="str">
        <f>IF(R32&lt;86,"DÉBIL",IF(R32&lt;96,"MODERADO",IF(R32&lt;101,"FUERTE","")))</f>
        <v>FUERTE</v>
      </c>
      <c r="S35" s="273"/>
      <c r="T35" s="345" t="str">
        <f>IF(AND(R35="FUERTE",S32="FUERTE (SIEMPRE SE EJECUTA)"),"FUERTE",IF(OR(R35="DÉBIL",S32="DÉBIL (NO SE EJECUTA)"),"DÉBIL",IF(OR(R35="MODERADO",S32="MODERADO (ALGUNAS VECES)"),"MODERADO")))</f>
        <v>FUERTE</v>
      </c>
      <c r="U35" s="273"/>
      <c r="V35" s="335"/>
      <c r="W35" s="329"/>
      <c r="X35" s="329"/>
      <c r="Y35" s="329"/>
      <c r="Z35" s="329"/>
      <c r="AA35" s="329"/>
      <c r="AB35" s="336"/>
      <c r="AC35" s="337"/>
      <c r="AD35" s="272"/>
      <c r="AE35" s="347" t="s">
        <v>142</v>
      </c>
      <c r="AF35" s="348"/>
      <c r="AG35" s="338"/>
      <c r="AH35" s="339"/>
      <c r="AI35" s="340"/>
      <c r="AJ35" s="341"/>
      <c r="AK35" s="274"/>
      <c r="AL35" s="229"/>
      <c r="AM35" s="272"/>
      <c r="AN35" s="274"/>
      <c r="AO35" s="229"/>
      <c r="AP35" s="229"/>
      <c r="AQ35" s="229"/>
    </row>
    <row r="36" spans="1:43" ht="63.75" customHeight="1">
      <c r="A36" s="324"/>
      <c r="B36" s="325"/>
      <c r="C36" s="325"/>
      <c r="D36" s="326"/>
      <c r="E36" s="327"/>
      <c r="F36" s="328"/>
      <c r="G36" s="329"/>
      <c r="H36" s="330"/>
      <c r="I36" s="273"/>
      <c r="J36" s="273"/>
      <c r="K36" s="273"/>
      <c r="L36" s="273"/>
      <c r="M36" s="273"/>
      <c r="N36" s="273"/>
      <c r="O36" s="331" t="s">
        <v>29</v>
      </c>
      <c r="P36" s="332" t="s">
        <v>30</v>
      </c>
      <c r="Q36" s="333">
        <f>IF(P36="CONFIABLE",15,IF(P36="NO CONFIABLE",0,"0"))</f>
        <v>15</v>
      </c>
      <c r="R36" s="334"/>
      <c r="S36" s="273"/>
      <c r="T36" s="273"/>
      <c r="U36" s="273"/>
      <c r="V36" s="335"/>
      <c r="W36" s="329"/>
      <c r="X36" s="329"/>
      <c r="Y36" s="329"/>
      <c r="Z36" s="329"/>
      <c r="AA36" s="329"/>
      <c r="AB36" s="336"/>
      <c r="AC36" s="337"/>
      <c r="AD36" s="272"/>
      <c r="AE36" s="349"/>
      <c r="AF36" s="348"/>
      <c r="AG36" s="338"/>
      <c r="AH36" s="339"/>
      <c r="AI36" s="340"/>
      <c r="AJ36" s="341"/>
      <c r="AK36" s="274"/>
      <c r="AL36" s="229"/>
      <c r="AM36" s="272"/>
      <c r="AN36" s="274"/>
      <c r="AO36" s="229"/>
      <c r="AP36" s="229"/>
      <c r="AQ36" s="229"/>
    </row>
    <row r="37" spans="1:43" ht="63.75" customHeight="1">
      <c r="A37" s="324"/>
      <c r="B37" s="325"/>
      <c r="C37" s="325"/>
      <c r="D37" s="326"/>
      <c r="E37" s="327"/>
      <c r="F37" s="328"/>
      <c r="G37" s="329"/>
      <c r="H37" s="330"/>
      <c r="I37" s="273"/>
      <c r="J37" s="273"/>
      <c r="K37" s="273"/>
      <c r="L37" s="273"/>
      <c r="M37" s="273"/>
      <c r="N37" s="273"/>
      <c r="O37" s="331" t="s">
        <v>34</v>
      </c>
      <c r="P37" s="332" t="s">
        <v>35</v>
      </c>
      <c r="Q37" s="333">
        <f>IF(P37="SE INVESTIGAN Y SE RESUELVEN OPORTUNAMENTE",15,IF(P37="NO SE INVESTIGAN Y SE RESUELVEN OPORTUNAMENTE",0,"0"))</f>
        <v>15</v>
      </c>
      <c r="R37" s="334"/>
      <c r="S37" s="273"/>
      <c r="T37" s="273"/>
      <c r="U37" s="273"/>
      <c r="V37" s="335"/>
      <c r="W37" s="329"/>
      <c r="X37" s="329"/>
      <c r="Y37" s="329"/>
      <c r="Z37" s="329"/>
      <c r="AA37" s="329"/>
      <c r="AB37" s="336"/>
      <c r="AC37" s="337"/>
      <c r="AD37" s="272"/>
      <c r="AE37" s="315"/>
      <c r="AF37" s="316"/>
      <c r="AG37" s="338"/>
      <c r="AH37" s="339"/>
      <c r="AI37" s="340"/>
      <c r="AJ37" s="341"/>
      <c r="AK37" s="274"/>
      <c r="AL37" s="229"/>
      <c r="AM37" s="272"/>
      <c r="AN37" s="274"/>
      <c r="AO37" s="229"/>
      <c r="AP37" s="229"/>
      <c r="AQ37" s="229"/>
    </row>
    <row r="38" spans="1:43" ht="63.75" customHeight="1" thickBot="1">
      <c r="A38" s="324"/>
      <c r="B38" s="325"/>
      <c r="C38" s="325"/>
      <c r="D38" s="326"/>
      <c r="E38" s="327"/>
      <c r="F38" s="328"/>
      <c r="G38" s="329"/>
      <c r="H38" s="330"/>
      <c r="I38" s="286"/>
      <c r="J38" s="286"/>
      <c r="K38" s="286"/>
      <c r="L38" s="286"/>
      <c r="M38" s="286"/>
      <c r="N38" s="286"/>
      <c r="O38" s="350" t="s">
        <v>38</v>
      </c>
      <c r="P38" s="351" t="s">
        <v>152</v>
      </c>
      <c r="Q38" s="352">
        <f>IF(P38="COMPLETA",10,IF(P38="INCOMPLETA",5,IF(P38="NO EXISTE",0,"0")))</f>
        <v>10</v>
      </c>
      <c r="R38" s="353"/>
      <c r="S38" s="354"/>
      <c r="T38" s="354"/>
      <c r="U38" s="354"/>
      <c r="V38" s="335"/>
      <c r="W38" s="329"/>
      <c r="X38" s="329"/>
      <c r="Y38" s="329"/>
      <c r="Z38" s="329"/>
      <c r="AA38" s="329"/>
      <c r="AB38" s="336"/>
      <c r="AC38" s="337"/>
      <c r="AD38" s="360"/>
      <c r="AE38" s="355"/>
      <c r="AF38" s="316"/>
      <c r="AG38" s="356"/>
      <c r="AH38" s="357"/>
      <c r="AI38" s="358"/>
      <c r="AJ38" s="359"/>
      <c r="AK38" s="355"/>
      <c r="AL38" s="229"/>
      <c r="AM38" s="360"/>
      <c r="AN38" s="349"/>
      <c r="AO38" s="229"/>
      <c r="AP38" s="229"/>
      <c r="AQ38" s="229"/>
    </row>
    <row r="39" spans="1:43" ht="63.75" customHeight="1">
      <c r="A39" s="291">
        <v>2</v>
      </c>
      <c r="B39" s="292" t="s">
        <v>206</v>
      </c>
      <c r="C39" s="292" t="s">
        <v>207</v>
      </c>
      <c r="D39" s="293" t="s">
        <v>208</v>
      </c>
      <c r="E39" s="294" t="s">
        <v>6</v>
      </c>
      <c r="F39" s="295" t="s">
        <v>13</v>
      </c>
      <c r="G39" s="368" t="str">
        <f>+CONCATENATE(E39," - ",F39)</f>
        <v>MUY BAJA - MAYOR</v>
      </c>
      <c r="H39" s="297" t="s">
        <v>15</v>
      </c>
      <c r="I39" s="298" t="s">
        <v>188</v>
      </c>
      <c r="J39" s="298" t="s">
        <v>209</v>
      </c>
      <c r="K39" s="298" t="s">
        <v>210</v>
      </c>
      <c r="L39" s="298" t="s">
        <v>211</v>
      </c>
      <c r="M39" s="298" t="s">
        <v>212</v>
      </c>
      <c r="N39" s="299" t="s">
        <v>213</v>
      </c>
      <c r="O39" s="300" t="s">
        <v>3</v>
      </c>
      <c r="P39" s="301" t="s">
        <v>4</v>
      </c>
      <c r="Q39" s="302">
        <f>IF(P39="ASIGNADO",15,IF(P39="NO ASIGNADO",0,"0"))</f>
        <v>15</v>
      </c>
      <c r="R39" s="303">
        <f>SUM(Q39:Q45)</f>
        <v>100</v>
      </c>
      <c r="S39" s="304" t="s">
        <v>132</v>
      </c>
      <c r="T39" s="305">
        <f>IF(T42="DÉBIL",0,IF(T42="MODERADO",50,IF(T42="FUERTE",100,"")))</f>
        <v>100</v>
      </c>
      <c r="U39" s="306" t="str">
        <f>IF(AND(R42="FUERTE",S39="FUERTE (SIEMPRE SE EJECUTA)"),"NO","SÍ")</f>
        <v>NO</v>
      </c>
      <c r="V39" s="369" t="str">
        <f t="array" ref="V39">_xlfn.IFS(AVERAGE(T39,T46,T53,T60,T67,T74)=100,"FUERTE",AVERAGE(T39,T46,T53,T60,T67,T74)&lt;50,"DÉBIL",AVERAGE(T39,T46,T53,T60,T67,T74)&gt;=50,"MODERADO")</f>
        <v>FUERTE</v>
      </c>
      <c r="W39" s="308" t="s">
        <v>62</v>
      </c>
      <c r="X39" s="370" t="str">
        <f>IF(AND(E39="MUY BAJA",W42=2),"MUY BAJA",IF(AND(E39="BAJA",W42=2),"MUY BAJA",IF(AND(E39="MEDIA",W42=2),"MUY BAJA",IF(AND(E39="ALTA",W42=2),"BAJA",IF(AND(E39="MUY ALTA",W42=2),"MEDIA",IF(AND(E39="MUY BAJA",W42=1),"MUY BAJA",IF(AND(E39="BAJA",W42=1),"MUY BAJA",IF(AND(E39="MEDIA",W42=1),"BAJA",IF(AND(E39="ALTA",W42=1),"MEDIA",IF(AND(E39="MUY ALTA",W42=1),"ALTA",E39))))))))))</f>
        <v>MUY BAJA</v>
      </c>
      <c r="Y39" s="368" t="str">
        <f>+CONCATENATE(X39," - ",F39)</f>
        <v>MUY BAJA - MAYOR</v>
      </c>
      <c r="Z39" s="297" t="str">
        <f>+VLOOKUP(Y39,[1]Datos!$D$3:$E$17,2,FALSE)</f>
        <v>ALTO</v>
      </c>
      <c r="AA39" s="295" t="s">
        <v>47</v>
      </c>
      <c r="AB39" s="293" t="s">
        <v>214</v>
      </c>
      <c r="AC39" s="371" t="s">
        <v>60</v>
      </c>
      <c r="AD39" s="314" t="s">
        <v>215</v>
      </c>
      <c r="AE39" s="315" t="s">
        <v>181</v>
      </c>
      <c r="AF39" s="316"/>
      <c r="AG39" s="317">
        <v>45784</v>
      </c>
      <c r="AH39" s="320" t="s">
        <v>216</v>
      </c>
      <c r="AI39" s="319" t="s">
        <v>183</v>
      </c>
      <c r="AJ39" s="320" t="s">
        <v>184</v>
      </c>
      <c r="AK39" s="321"/>
      <c r="AL39" s="229"/>
      <c r="AM39" s="322" t="s">
        <v>217</v>
      </c>
      <c r="AN39" s="323" t="s">
        <v>186</v>
      </c>
    </row>
    <row r="40" spans="1:43" ht="63.75" customHeight="1">
      <c r="A40" s="272"/>
      <c r="B40" s="273"/>
      <c r="C40" s="273"/>
      <c r="D40" s="274"/>
      <c r="E40" s="272"/>
      <c r="F40" s="273"/>
      <c r="G40" s="273"/>
      <c r="H40" s="273"/>
      <c r="I40" s="273"/>
      <c r="J40" s="273"/>
      <c r="K40" s="273"/>
      <c r="L40" s="273"/>
      <c r="M40" s="273"/>
      <c r="N40" s="273"/>
      <c r="O40" s="331" t="s">
        <v>9</v>
      </c>
      <c r="P40" s="332" t="s">
        <v>10</v>
      </c>
      <c r="Q40" s="333">
        <f>IF(P40="ADECUADO",15,IF(P40="INADECUADO",0,"0"))</f>
        <v>15</v>
      </c>
      <c r="R40" s="334"/>
      <c r="S40" s="273"/>
      <c r="T40" s="273"/>
      <c r="U40" s="273"/>
      <c r="V40" s="372"/>
      <c r="W40" s="286"/>
      <c r="X40" s="273"/>
      <c r="Y40" s="273"/>
      <c r="Z40" s="273"/>
      <c r="AA40" s="273"/>
      <c r="AB40" s="274"/>
      <c r="AC40" s="231"/>
      <c r="AD40" s="273"/>
      <c r="AE40" s="274"/>
      <c r="AF40" s="316"/>
      <c r="AG40" s="338"/>
      <c r="AH40" s="341"/>
      <c r="AI40" s="340"/>
      <c r="AJ40" s="341"/>
      <c r="AK40" s="274"/>
      <c r="AL40" s="229"/>
      <c r="AM40" s="272"/>
      <c r="AN40" s="274"/>
    </row>
    <row r="41" spans="1:43" ht="63.75" customHeight="1">
      <c r="A41" s="272"/>
      <c r="B41" s="273"/>
      <c r="C41" s="273"/>
      <c r="D41" s="274"/>
      <c r="E41" s="272"/>
      <c r="F41" s="273"/>
      <c r="G41" s="273"/>
      <c r="H41" s="273"/>
      <c r="I41" s="273"/>
      <c r="J41" s="273"/>
      <c r="K41" s="273"/>
      <c r="L41" s="273"/>
      <c r="M41" s="273"/>
      <c r="N41" s="273"/>
      <c r="O41" s="342" t="s">
        <v>16</v>
      </c>
      <c r="P41" s="332" t="s">
        <v>17</v>
      </c>
      <c r="Q41" s="333">
        <f>IF(P41="OPORTUNA",15,IF(P41="INOPORTUNA",0,"0"))</f>
        <v>15</v>
      </c>
      <c r="R41" s="334"/>
      <c r="S41" s="273"/>
      <c r="T41" s="286"/>
      <c r="U41" s="273"/>
      <c r="V41" s="372"/>
      <c r="W41" s="343" t="s">
        <v>141</v>
      </c>
      <c r="X41" s="273"/>
      <c r="Y41" s="273"/>
      <c r="Z41" s="273"/>
      <c r="AA41" s="273"/>
      <c r="AB41" s="274"/>
      <c r="AC41" s="231"/>
      <c r="AD41" s="273"/>
      <c r="AE41" s="274"/>
      <c r="AF41" s="316"/>
      <c r="AG41" s="338"/>
      <c r="AH41" s="341"/>
      <c r="AI41" s="340"/>
      <c r="AJ41" s="341"/>
      <c r="AK41" s="274"/>
      <c r="AL41" s="229"/>
      <c r="AM41" s="272"/>
      <c r="AN41" s="274"/>
    </row>
    <row r="42" spans="1:43" ht="63.75" customHeight="1">
      <c r="A42" s="272"/>
      <c r="B42" s="273"/>
      <c r="C42" s="273"/>
      <c r="D42" s="274"/>
      <c r="E42" s="272"/>
      <c r="F42" s="273"/>
      <c r="G42" s="273"/>
      <c r="H42" s="273"/>
      <c r="I42" s="273"/>
      <c r="J42" s="273"/>
      <c r="K42" s="273"/>
      <c r="L42" s="273"/>
      <c r="M42" s="273"/>
      <c r="N42" s="273"/>
      <c r="O42" s="331" t="s">
        <v>23</v>
      </c>
      <c r="P42" s="332" t="s">
        <v>24</v>
      </c>
      <c r="Q42" s="333">
        <f>IF(P42="PREVENIR",15,IF(P42="DETECTAR",10,IF(P42="NO ES UN CONTROL",0,"0")))</f>
        <v>15</v>
      </c>
      <c r="R42" s="344" t="str">
        <f>IF(R39&lt;86,"DÉBIL",IF(R39&lt;96,"MODERADO",IF(R39&lt;101,"FUERTE","")))</f>
        <v>FUERTE</v>
      </c>
      <c r="S42" s="273"/>
      <c r="T42" s="345" t="str">
        <f>IF(AND(R42="FUERTE",S39="FUERTE (SIEMPRE SE EJECUTA)"),"FUERTE",IF(OR(R42="DÉBIL",S39="DÉBIL (NO SE EJECUTA)"),"DÉBIL",IF(OR(R42="MODERADO",S39="MODERADO (ALGUNAS VECES)"),"MODERADO")))</f>
        <v>FUERTE</v>
      </c>
      <c r="U42" s="273"/>
      <c r="V42" s="372"/>
      <c r="W42" s="373">
        <v>2</v>
      </c>
      <c r="X42" s="273"/>
      <c r="Y42" s="273"/>
      <c r="Z42" s="273"/>
      <c r="AA42" s="273"/>
      <c r="AB42" s="274"/>
      <c r="AC42" s="231"/>
      <c r="AD42" s="273"/>
      <c r="AE42" s="347" t="s">
        <v>142</v>
      </c>
      <c r="AF42" s="348"/>
      <c r="AG42" s="338"/>
      <c r="AH42" s="341"/>
      <c r="AI42" s="340"/>
      <c r="AJ42" s="341"/>
      <c r="AK42" s="274"/>
      <c r="AL42" s="229"/>
      <c r="AM42" s="272"/>
      <c r="AN42" s="274"/>
    </row>
    <row r="43" spans="1:43" ht="63.75" customHeight="1">
      <c r="A43" s="272"/>
      <c r="B43" s="273"/>
      <c r="C43" s="273"/>
      <c r="D43" s="274"/>
      <c r="E43" s="272"/>
      <c r="F43" s="273"/>
      <c r="G43" s="273"/>
      <c r="H43" s="273"/>
      <c r="I43" s="273"/>
      <c r="J43" s="273"/>
      <c r="K43" s="273"/>
      <c r="L43" s="273"/>
      <c r="M43" s="273"/>
      <c r="N43" s="273"/>
      <c r="O43" s="331" t="s">
        <v>29</v>
      </c>
      <c r="P43" s="332" t="s">
        <v>30</v>
      </c>
      <c r="Q43" s="333">
        <f>IF(P43="CONFIABLE",15,IF(P43="NO CONFIABLE",0,"0"))</f>
        <v>15</v>
      </c>
      <c r="R43" s="334"/>
      <c r="S43" s="273"/>
      <c r="T43" s="273"/>
      <c r="U43" s="273"/>
      <c r="V43" s="372"/>
      <c r="W43" s="273"/>
      <c r="X43" s="273"/>
      <c r="Y43" s="273"/>
      <c r="Z43" s="273"/>
      <c r="AA43" s="273"/>
      <c r="AB43" s="274"/>
      <c r="AC43" s="231"/>
      <c r="AD43" s="273"/>
      <c r="AE43" s="349"/>
      <c r="AF43" s="348"/>
      <c r="AG43" s="338"/>
      <c r="AH43" s="341"/>
      <c r="AI43" s="340"/>
      <c r="AJ43" s="341"/>
      <c r="AK43" s="274"/>
      <c r="AL43" s="229"/>
      <c r="AM43" s="272"/>
      <c r="AN43" s="274"/>
    </row>
    <row r="44" spans="1:43" ht="63.75" customHeight="1">
      <c r="A44" s="272"/>
      <c r="B44" s="273"/>
      <c r="C44" s="273"/>
      <c r="D44" s="274"/>
      <c r="E44" s="272"/>
      <c r="F44" s="273"/>
      <c r="G44" s="273"/>
      <c r="H44" s="273"/>
      <c r="I44" s="273"/>
      <c r="J44" s="273"/>
      <c r="K44" s="273"/>
      <c r="L44" s="273"/>
      <c r="M44" s="273"/>
      <c r="N44" s="273"/>
      <c r="O44" s="331" t="s">
        <v>34</v>
      </c>
      <c r="P44" s="332" t="s">
        <v>35</v>
      </c>
      <c r="Q44" s="333">
        <f>IF(P44="SE INVESTIGAN Y SE RESUELVEN OPORTUNAMENTE",15,IF(P44="NO SE INVESTIGAN Y SE RESUELVEN OPORTUNAMENTE",0,"0"))</f>
        <v>15</v>
      </c>
      <c r="R44" s="334"/>
      <c r="S44" s="273"/>
      <c r="T44" s="273"/>
      <c r="U44" s="273"/>
      <c r="V44" s="372"/>
      <c r="W44" s="273"/>
      <c r="X44" s="273"/>
      <c r="Y44" s="273"/>
      <c r="Z44" s="273"/>
      <c r="AA44" s="273"/>
      <c r="AB44" s="274"/>
      <c r="AC44" s="231"/>
      <c r="AD44" s="273"/>
      <c r="AE44" s="315" t="s">
        <v>187</v>
      </c>
      <c r="AF44" s="316"/>
      <c r="AG44" s="338"/>
      <c r="AH44" s="341"/>
      <c r="AI44" s="340"/>
      <c r="AJ44" s="341"/>
      <c r="AK44" s="274"/>
      <c r="AL44" s="229"/>
      <c r="AM44" s="272"/>
      <c r="AN44" s="274"/>
    </row>
    <row r="45" spans="1:43" ht="63.75" customHeight="1" thickBot="1">
      <c r="A45" s="272"/>
      <c r="B45" s="273"/>
      <c r="C45" s="273"/>
      <c r="D45" s="274"/>
      <c r="E45" s="272"/>
      <c r="F45" s="273"/>
      <c r="G45" s="273"/>
      <c r="H45" s="273"/>
      <c r="I45" s="286"/>
      <c r="J45" s="286"/>
      <c r="K45" s="286"/>
      <c r="L45" s="286"/>
      <c r="M45" s="286"/>
      <c r="N45" s="286"/>
      <c r="O45" s="350" t="s">
        <v>38</v>
      </c>
      <c r="P45" s="351" t="s">
        <v>39</v>
      </c>
      <c r="Q45" s="352">
        <f>IF(P45="COMPLETA",10,IF(P45="INCOMPLETA",5,IF(P45="NO EXISTE",0,"0")))</f>
        <v>10</v>
      </c>
      <c r="R45" s="353"/>
      <c r="S45" s="354"/>
      <c r="T45" s="354"/>
      <c r="U45" s="354"/>
      <c r="V45" s="372"/>
      <c r="W45" s="273"/>
      <c r="X45" s="273"/>
      <c r="Y45" s="273"/>
      <c r="Z45" s="273"/>
      <c r="AA45" s="273"/>
      <c r="AB45" s="274"/>
      <c r="AC45" s="231"/>
      <c r="AD45" s="354"/>
      <c r="AE45" s="355"/>
      <c r="AF45" s="316"/>
      <c r="AG45" s="356"/>
      <c r="AH45" s="359"/>
      <c r="AI45" s="358"/>
      <c r="AJ45" s="359"/>
      <c r="AK45" s="355"/>
      <c r="AL45" s="229"/>
      <c r="AM45" s="360"/>
      <c r="AN45" s="349"/>
    </row>
    <row r="46" spans="1:43" ht="63.75" customHeight="1">
      <c r="A46" s="272"/>
      <c r="B46" s="273"/>
      <c r="C46" s="273"/>
      <c r="D46" s="274"/>
      <c r="E46" s="272"/>
      <c r="F46" s="273"/>
      <c r="G46" s="273"/>
      <c r="H46" s="273"/>
      <c r="I46" s="298" t="s">
        <v>218</v>
      </c>
      <c r="J46" s="298" t="s">
        <v>219</v>
      </c>
      <c r="K46" s="298" t="s">
        <v>220</v>
      </c>
      <c r="L46" s="298" t="s">
        <v>221</v>
      </c>
      <c r="M46" s="298" t="s">
        <v>222</v>
      </c>
      <c r="N46" s="298" t="s">
        <v>223</v>
      </c>
      <c r="O46" s="300" t="s">
        <v>3</v>
      </c>
      <c r="P46" s="301" t="s">
        <v>4</v>
      </c>
      <c r="Q46" s="302">
        <f>IF(P46="ASIGNADO",15,IF(P46="NO ASIGNADO",0,"0"))</f>
        <v>15</v>
      </c>
      <c r="R46" s="361">
        <f>SUM(Q46:Q52)</f>
        <v>100</v>
      </c>
      <c r="S46" s="362" t="s">
        <v>132</v>
      </c>
      <c r="T46" s="305">
        <f>IF(T49="DÉBIL",0,IF(T49="MODERADO",50,IF(T49="FUERTE",100,"")))</f>
        <v>100</v>
      </c>
      <c r="U46" s="306" t="str">
        <f>IF(AND(R49="FUERTE",S46="FUERTE (SIEMPRE SE EJECUTA)"),"NO","SÍ")</f>
        <v>NO</v>
      </c>
      <c r="V46" s="372"/>
      <c r="W46" s="273"/>
      <c r="X46" s="273"/>
      <c r="Y46" s="273"/>
      <c r="Z46" s="273"/>
      <c r="AA46" s="273"/>
      <c r="AB46" s="274"/>
      <c r="AC46" s="231"/>
      <c r="AD46" s="363"/>
      <c r="AE46" s="364"/>
      <c r="AF46" s="316"/>
      <c r="AG46" s="317">
        <v>45784</v>
      </c>
      <c r="AH46" s="320" t="s">
        <v>224</v>
      </c>
      <c r="AI46" s="319"/>
      <c r="AJ46" s="320" t="s">
        <v>184</v>
      </c>
      <c r="AK46" s="365"/>
      <c r="AL46" s="229"/>
      <c r="AM46" s="322" t="s">
        <v>225</v>
      </c>
      <c r="AN46" s="323" t="s">
        <v>196</v>
      </c>
    </row>
    <row r="47" spans="1:43" ht="63.75" customHeight="1">
      <c r="A47" s="272"/>
      <c r="B47" s="273"/>
      <c r="C47" s="273"/>
      <c r="D47" s="274"/>
      <c r="E47" s="272"/>
      <c r="F47" s="273"/>
      <c r="G47" s="273"/>
      <c r="H47" s="273"/>
      <c r="I47" s="273"/>
      <c r="J47" s="273"/>
      <c r="K47" s="273"/>
      <c r="L47" s="273"/>
      <c r="M47" s="273"/>
      <c r="N47" s="273"/>
      <c r="O47" s="331" t="s">
        <v>9</v>
      </c>
      <c r="P47" s="332" t="s">
        <v>151</v>
      </c>
      <c r="Q47" s="333">
        <f>IF(P47="ADECUADO",15,IF(P47="INADECUADO",0,"0"))</f>
        <v>15</v>
      </c>
      <c r="R47" s="334"/>
      <c r="S47" s="273"/>
      <c r="T47" s="273"/>
      <c r="U47" s="273"/>
      <c r="V47" s="372"/>
      <c r="W47" s="273"/>
      <c r="X47" s="273"/>
      <c r="Y47" s="273"/>
      <c r="Z47" s="273"/>
      <c r="AA47" s="273"/>
      <c r="AB47" s="274"/>
      <c r="AC47" s="231"/>
      <c r="AD47" s="272"/>
      <c r="AE47" s="274"/>
      <c r="AF47" s="316"/>
      <c r="AG47" s="338"/>
      <c r="AH47" s="341"/>
      <c r="AI47" s="340"/>
      <c r="AJ47" s="341"/>
      <c r="AK47" s="274"/>
      <c r="AL47" s="229"/>
      <c r="AM47" s="272"/>
      <c r="AN47" s="274"/>
    </row>
    <row r="48" spans="1:43" ht="63.75" customHeight="1">
      <c r="A48" s="272"/>
      <c r="B48" s="273"/>
      <c r="C48" s="273"/>
      <c r="D48" s="274"/>
      <c r="E48" s="272"/>
      <c r="F48" s="273"/>
      <c r="G48" s="273"/>
      <c r="H48" s="273"/>
      <c r="I48" s="273"/>
      <c r="J48" s="273"/>
      <c r="K48" s="273"/>
      <c r="L48" s="273"/>
      <c r="M48" s="273"/>
      <c r="N48" s="273"/>
      <c r="O48" s="342" t="s">
        <v>16</v>
      </c>
      <c r="P48" s="332" t="s">
        <v>17</v>
      </c>
      <c r="Q48" s="333">
        <f>IF(P48="OPORTUNA",15,IF(P48="INOPORTUNA",0,"0"))</f>
        <v>15</v>
      </c>
      <c r="R48" s="367"/>
      <c r="S48" s="273"/>
      <c r="T48" s="286"/>
      <c r="U48" s="273"/>
      <c r="V48" s="372"/>
      <c r="W48" s="273"/>
      <c r="X48" s="273"/>
      <c r="Y48" s="273"/>
      <c r="Z48" s="273"/>
      <c r="AA48" s="273"/>
      <c r="AB48" s="274"/>
      <c r="AC48" s="231"/>
      <c r="AD48" s="272"/>
      <c r="AE48" s="349"/>
      <c r="AF48" s="316"/>
      <c r="AG48" s="338"/>
      <c r="AH48" s="341"/>
      <c r="AI48" s="340"/>
      <c r="AJ48" s="341"/>
      <c r="AK48" s="274"/>
      <c r="AL48" s="229"/>
      <c r="AM48" s="272"/>
      <c r="AN48" s="274"/>
    </row>
    <row r="49" spans="1:40" ht="63.75" customHeight="1">
      <c r="A49" s="272"/>
      <c r="B49" s="273"/>
      <c r="C49" s="273"/>
      <c r="D49" s="274"/>
      <c r="E49" s="272"/>
      <c r="F49" s="273"/>
      <c r="G49" s="273"/>
      <c r="H49" s="273"/>
      <c r="I49" s="273"/>
      <c r="J49" s="273"/>
      <c r="K49" s="273"/>
      <c r="L49" s="273"/>
      <c r="M49" s="273"/>
      <c r="N49" s="273"/>
      <c r="O49" s="331" t="s">
        <v>23</v>
      </c>
      <c r="P49" s="332" t="s">
        <v>24</v>
      </c>
      <c r="Q49" s="333">
        <f>IF(P49="PREVENIR",15,IF(P49="DETECTAR",10,IF(P49="NO ES UN CONTROL",0,"0")))</f>
        <v>15</v>
      </c>
      <c r="R49" s="344" t="str">
        <f>IF(R46&lt;86,"DÉBIL",IF(R46&lt;96,"MODERADO",IF(R46&lt;101,"FUERTE","")))</f>
        <v>FUERTE</v>
      </c>
      <c r="S49" s="273"/>
      <c r="T49" s="345" t="str">
        <f>IF(AND(R49="FUERTE",S46="FUERTE (SIEMPRE SE EJECUTA)"),"FUERTE",IF(OR(R49="DÉBIL",S46="DÉBIL (NO SE EJECUTA)"),"DÉBIL",IF(OR(R49="MODERADO",S46="MODERADO (ALGUNAS VECES)"),"MODERADO")))</f>
        <v>FUERTE</v>
      </c>
      <c r="U49" s="273"/>
      <c r="V49" s="372"/>
      <c r="W49" s="273"/>
      <c r="X49" s="273"/>
      <c r="Y49" s="273"/>
      <c r="Z49" s="273"/>
      <c r="AA49" s="273"/>
      <c r="AB49" s="274"/>
      <c r="AC49" s="231"/>
      <c r="AD49" s="272"/>
      <c r="AE49" s="347" t="s">
        <v>142</v>
      </c>
      <c r="AF49" s="348"/>
      <c r="AG49" s="338"/>
      <c r="AH49" s="341"/>
      <c r="AI49" s="340"/>
      <c r="AJ49" s="341"/>
      <c r="AK49" s="274"/>
      <c r="AL49" s="229"/>
      <c r="AM49" s="272"/>
      <c r="AN49" s="274"/>
    </row>
    <row r="50" spans="1:40" ht="63.75" customHeight="1">
      <c r="A50" s="272"/>
      <c r="B50" s="273"/>
      <c r="C50" s="273"/>
      <c r="D50" s="274"/>
      <c r="E50" s="272"/>
      <c r="F50" s="273"/>
      <c r="G50" s="273"/>
      <c r="H50" s="273"/>
      <c r="I50" s="273"/>
      <c r="J50" s="273"/>
      <c r="K50" s="273"/>
      <c r="L50" s="273"/>
      <c r="M50" s="273"/>
      <c r="N50" s="273"/>
      <c r="O50" s="331" t="s">
        <v>29</v>
      </c>
      <c r="P50" s="332" t="s">
        <v>30</v>
      </c>
      <c r="Q50" s="333">
        <f>IF(P50="CONFIABLE",15,IF(P50="NO CONFIABLE",0,"0"))</f>
        <v>15</v>
      </c>
      <c r="R50" s="334"/>
      <c r="S50" s="273"/>
      <c r="T50" s="273"/>
      <c r="U50" s="273"/>
      <c r="V50" s="372"/>
      <c r="W50" s="273"/>
      <c r="X50" s="273"/>
      <c r="Y50" s="273"/>
      <c r="Z50" s="273"/>
      <c r="AA50" s="273"/>
      <c r="AB50" s="274"/>
      <c r="AC50" s="231"/>
      <c r="AD50" s="272"/>
      <c r="AE50" s="349"/>
      <c r="AF50" s="348"/>
      <c r="AG50" s="338"/>
      <c r="AH50" s="341"/>
      <c r="AI50" s="340"/>
      <c r="AJ50" s="341"/>
      <c r="AK50" s="274"/>
      <c r="AL50" s="229"/>
      <c r="AM50" s="272"/>
      <c r="AN50" s="274"/>
    </row>
    <row r="51" spans="1:40" ht="63.75" customHeight="1">
      <c r="A51" s="272"/>
      <c r="B51" s="273"/>
      <c r="C51" s="273"/>
      <c r="D51" s="274"/>
      <c r="E51" s="272"/>
      <c r="F51" s="273"/>
      <c r="G51" s="273"/>
      <c r="H51" s="273"/>
      <c r="I51" s="273"/>
      <c r="J51" s="273"/>
      <c r="K51" s="273"/>
      <c r="L51" s="273"/>
      <c r="M51" s="273"/>
      <c r="N51" s="273"/>
      <c r="O51" s="331" t="s">
        <v>34</v>
      </c>
      <c r="P51" s="332" t="s">
        <v>35</v>
      </c>
      <c r="Q51" s="333">
        <f>IF(P51="SE INVESTIGAN Y SE RESUELVEN OPORTUNAMENTE",15,IF(P51="NO SE INVESTIGAN Y SE RESUELVEN OPORTUNAMENTE",0,"0"))</f>
        <v>15</v>
      </c>
      <c r="R51" s="334"/>
      <c r="S51" s="273"/>
      <c r="T51" s="273"/>
      <c r="U51" s="273"/>
      <c r="V51" s="372"/>
      <c r="W51" s="273"/>
      <c r="X51" s="273"/>
      <c r="Y51" s="273"/>
      <c r="Z51" s="273"/>
      <c r="AA51" s="273"/>
      <c r="AB51" s="274"/>
      <c r="AC51" s="231"/>
      <c r="AD51" s="272"/>
      <c r="AE51" s="315"/>
      <c r="AF51" s="316"/>
      <c r="AG51" s="338"/>
      <c r="AH51" s="341"/>
      <c r="AI51" s="340"/>
      <c r="AJ51" s="341"/>
      <c r="AK51" s="274"/>
      <c r="AL51" s="229"/>
      <c r="AM51" s="272"/>
      <c r="AN51" s="274"/>
    </row>
    <row r="52" spans="1:40" ht="63.75" customHeight="1" thickBot="1">
      <c r="A52" s="272"/>
      <c r="B52" s="273"/>
      <c r="C52" s="273"/>
      <c r="D52" s="274"/>
      <c r="E52" s="272"/>
      <c r="F52" s="273"/>
      <c r="G52" s="273"/>
      <c r="H52" s="273"/>
      <c r="I52" s="286"/>
      <c r="J52" s="286"/>
      <c r="K52" s="286"/>
      <c r="L52" s="286"/>
      <c r="M52" s="286"/>
      <c r="N52" s="286"/>
      <c r="O52" s="350" t="s">
        <v>38</v>
      </c>
      <c r="P52" s="351" t="s">
        <v>152</v>
      </c>
      <c r="Q52" s="352">
        <f>IF(P52="COMPLETA",10,IF(P52="INCOMPLETA",5,IF(P52="NO EXISTE",0,"0")))</f>
        <v>10</v>
      </c>
      <c r="R52" s="353"/>
      <c r="S52" s="354"/>
      <c r="T52" s="354"/>
      <c r="U52" s="354"/>
      <c r="V52" s="372"/>
      <c r="W52" s="273"/>
      <c r="X52" s="273"/>
      <c r="Y52" s="273"/>
      <c r="Z52" s="273"/>
      <c r="AA52" s="273"/>
      <c r="AB52" s="274"/>
      <c r="AC52" s="231"/>
      <c r="AD52" s="360"/>
      <c r="AE52" s="355"/>
      <c r="AF52" s="316"/>
      <c r="AG52" s="356"/>
      <c r="AH52" s="359"/>
      <c r="AI52" s="358"/>
      <c r="AJ52" s="359"/>
      <c r="AK52" s="355"/>
      <c r="AL52" s="229"/>
      <c r="AM52" s="360"/>
      <c r="AN52" s="349"/>
    </row>
    <row r="53" spans="1:40" ht="63.75" customHeight="1">
      <c r="A53" s="272"/>
      <c r="B53" s="273"/>
      <c r="C53" s="273"/>
      <c r="D53" s="274"/>
      <c r="E53" s="272"/>
      <c r="F53" s="273"/>
      <c r="G53" s="273"/>
      <c r="H53" s="273"/>
      <c r="I53" s="298" t="s">
        <v>226</v>
      </c>
      <c r="J53" s="299" t="s">
        <v>227</v>
      </c>
      <c r="K53" s="299" t="s">
        <v>228</v>
      </c>
      <c r="L53" s="299" t="s">
        <v>229</v>
      </c>
      <c r="M53" s="299" t="s">
        <v>230</v>
      </c>
      <c r="N53" s="299" t="s">
        <v>231</v>
      </c>
      <c r="O53" s="300" t="s">
        <v>3</v>
      </c>
      <c r="P53" s="301" t="s">
        <v>4</v>
      </c>
      <c r="Q53" s="302">
        <f>IF(P53="ASIGNADO",15,IF(P53="NO ASIGNADO",0,"0"))</f>
        <v>15</v>
      </c>
      <c r="R53" s="361">
        <f>SUM(Q53:Q59)</f>
        <v>100</v>
      </c>
      <c r="S53" s="362" t="s">
        <v>132</v>
      </c>
      <c r="T53" s="305">
        <f>IF(T56="DÉBIL",0,IF(T56="MODERADO",50,IF(T56="FUERTE",100,"")))</f>
        <v>100</v>
      </c>
      <c r="U53" s="306" t="str">
        <f>IF(AND(R56="FUERTE",S53="FUERTE (SIEMPRE SE EJECUTA)"),"NO","SÍ")</f>
        <v>NO</v>
      </c>
      <c r="V53" s="372"/>
      <c r="W53" s="273"/>
      <c r="X53" s="273"/>
      <c r="Y53" s="273"/>
      <c r="Z53" s="273"/>
      <c r="AA53" s="273"/>
      <c r="AB53" s="274"/>
      <c r="AC53" s="231"/>
      <c r="AD53" s="363"/>
      <c r="AE53" s="364"/>
      <c r="AF53" s="316"/>
      <c r="AG53" s="317">
        <v>45784</v>
      </c>
      <c r="AH53" s="320" t="s">
        <v>232</v>
      </c>
      <c r="AI53" s="319"/>
      <c r="AJ53" s="320" t="s">
        <v>184</v>
      </c>
      <c r="AK53" s="365"/>
      <c r="AL53" s="229"/>
      <c r="AM53" s="322" t="s">
        <v>233</v>
      </c>
      <c r="AN53" s="323" t="s">
        <v>205</v>
      </c>
    </row>
    <row r="54" spans="1:40" ht="63.75" customHeight="1">
      <c r="A54" s="272"/>
      <c r="B54" s="273"/>
      <c r="C54" s="273"/>
      <c r="D54" s="274"/>
      <c r="E54" s="272"/>
      <c r="F54" s="273"/>
      <c r="G54" s="273"/>
      <c r="H54" s="273"/>
      <c r="I54" s="273"/>
      <c r="J54" s="273"/>
      <c r="K54" s="273"/>
      <c r="L54" s="273"/>
      <c r="M54" s="273"/>
      <c r="N54" s="273"/>
      <c r="O54" s="331" t="s">
        <v>9</v>
      </c>
      <c r="P54" s="332" t="s">
        <v>151</v>
      </c>
      <c r="Q54" s="333">
        <f>IF(P54="ADECUADO",15,IF(P54="INADECUADO",0,"0"))</f>
        <v>15</v>
      </c>
      <c r="R54" s="334"/>
      <c r="S54" s="273"/>
      <c r="T54" s="273"/>
      <c r="U54" s="273"/>
      <c r="V54" s="372"/>
      <c r="W54" s="273"/>
      <c r="X54" s="273"/>
      <c r="Y54" s="273"/>
      <c r="Z54" s="273"/>
      <c r="AA54" s="273"/>
      <c r="AB54" s="274"/>
      <c r="AC54" s="231"/>
      <c r="AD54" s="272"/>
      <c r="AE54" s="274"/>
      <c r="AF54" s="316"/>
      <c r="AG54" s="338"/>
      <c r="AH54" s="341"/>
      <c r="AI54" s="340"/>
      <c r="AJ54" s="341"/>
      <c r="AK54" s="274"/>
      <c r="AL54" s="229"/>
      <c r="AM54" s="272"/>
      <c r="AN54" s="274"/>
    </row>
    <row r="55" spans="1:40" ht="63.75" customHeight="1">
      <c r="A55" s="272"/>
      <c r="B55" s="273"/>
      <c r="C55" s="273"/>
      <c r="D55" s="274"/>
      <c r="E55" s="272"/>
      <c r="F55" s="273"/>
      <c r="G55" s="273"/>
      <c r="H55" s="273"/>
      <c r="I55" s="273"/>
      <c r="J55" s="273"/>
      <c r="K55" s="273"/>
      <c r="L55" s="273"/>
      <c r="M55" s="273"/>
      <c r="N55" s="273"/>
      <c r="O55" s="342" t="s">
        <v>16</v>
      </c>
      <c r="P55" s="332" t="s">
        <v>17</v>
      </c>
      <c r="Q55" s="333">
        <f>IF(P55="OPORTUNA",15,IF(P55="INOPORTUNA",0,"0"))</f>
        <v>15</v>
      </c>
      <c r="R55" s="367"/>
      <c r="S55" s="273"/>
      <c r="T55" s="286"/>
      <c r="U55" s="273"/>
      <c r="V55" s="372"/>
      <c r="W55" s="273"/>
      <c r="X55" s="273"/>
      <c r="Y55" s="273"/>
      <c r="Z55" s="273"/>
      <c r="AA55" s="273"/>
      <c r="AB55" s="274"/>
      <c r="AC55" s="231"/>
      <c r="AD55" s="272"/>
      <c r="AE55" s="349"/>
      <c r="AF55" s="316"/>
      <c r="AG55" s="338"/>
      <c r="AH55" s="341"/>
      <c r="AI55" s="340"/>
      <c r="AJ55" s="341"/>
      <c r="AK55" s="274"/>
      <c r="AL55" s="229"/>
      <c r="AM55" s="272"/>
      <c r="AN55" s="274"/>
    </row>
    <row r="56" spans="1:40" ht="63.75" customHeight="1">
      <c r="A56" s="272"/>
      <c r="B56" s="273"/>
      <c r="C56" s="273"/>
      <c r="D56" s="274"/>
      <c r="E56" s="272"/>
      <c r="F56" s="273"/>
      <c r="G56" s="273"/>
      <c r="H56" s="273"/>
      <c r="I56" s="273"/>
      <c r="J56" s="273"/>
      <c r="K56" s="273"/>
      <c r="L56" s="273"/>
      <c r="M56" s="273"/>
      <c r="N56" s="273"/>
      <c r="O56" s="331" t="s">
        <v>23</v>
      </c>
      <c r="P56" s="332" t="s">
        <v>24</v>
      </c>
      <c r="Q56" s="333">
        <f>IF(P56="PREVENIR",15,IF(P56="DETECTAR",10,IF(P56="NO ES UN CONTROL",0,"0")))</f>
        <v>15</v>
      </c>
      <c r="R56" s="344" t="str">
        <f>IF(R53&lt;86,"DÉBIL",IF(R53&lt;96,"MODERADO",IF(R53&lt;101,"FUERTE","")))</f>
        <v>FUERTE</v>
      </c>
      <c r="S56" s="273"/>
      <c r="T56" s="345" t="str">
        <f>IF(AND(R56="FUERTE",S53="FUERTE (SIEMPRE SE EJECUTA)"),"FUERTE",IF(OR(R56="DÉBIL",S53="DÉBIL (NO SE EJECUTA)"),"DÉBIL",IF(OR(R56="MODERADO",S53="MODERADO (ALGUNAS VECES)"),"MODERADO")))</f>
        <v>FUERTE</v>
      </c>
      <c r="U56" s="273"/>
      <c r="V56" s="372"/>
      <c r="W56" s="273"/>
      <c r="X56" s="273"/>
      <c r="Y56" s="273"/>
      <c r="Z56" s="273"/>
      <c r="AA56" s="273"/>
      <c r="AB56" s="274"/>
      <c r="AC56" s="231"/>
      <c r="AD56" s="272"/>
      <c r="AE56" s="347" t="s">
        <v>142</v>
      </c>
      <c r="AF56" s="348"/>
      <c r="AG56" s="338"/>
      <c r="AH56" s="341"/>
      <c r="AI56" s="340"/>
      <c r="AJ56" s="341"/>
      <c r="AK56" s="274"/>
      <c r="AL56" s="229"/>
      <c r="AM56" s="272"/>
      <c r="AN56" s="274"/>
    </row>
    <row r="57" spans="1:40" ht="63.75" customHeight="1">
      <c r="A57" s="272"/>
      <c r="B57" s="273"/>
      <c r="C57" s="273"/>
      <c r="D57" s="274"/>
      <c r="E57" s="272"/>
      <c r="F57" s="273"/>
      <c r="G57" s="273"/>
      <c r="H57" s="273"/>
      <c r="I57" s="273"/>
      <c r="J57" s="273"/>
      <c r="K57" s="273"/>
      <c r="L57" s="273"/>
      <c r="M57" s="273"/>
      <c r="N57" s="273"/>
      <c r="O57" s="331" t="s">
        <v>29</v>
      </c>
      <c r="P57" s="332" t="s">
        <v>30</v>
      </c>
      <c r="Q57" s="333">
        <f>IF(P57="CONFIABLE",15,IF(P57="NO CONFIABLE",0,"0"))</f>
        <v>15</v>
      </c>
      <c r="R57" s="334"/>
      <c r="S57" s="273"/>
      <c r="T57" s="273"/>
      <c r="U57" s="273"/>
      <c r="V57" s="372"/>
      <c r="W57" s="273"/>
      <c r="X57" s="273"/>
      <c r="Y57" s="273"/>
      <c r="Z57" s="273"/>
      <c r="AA57" s="273"/>
      <c r="AB57" s="274"/>
      <c r="AC57" s="231"/>
      <c r="AD57" s="272"/>
      <c r="AE57" s="349"/>
      <c r="AF57" s="348"/>
      <c r="AG57" s="338"/>
      <c r="AH57" s="341"/>
      <c r="AI57" s="340"/>
      <c r="AJ57" s="341"/>
      <c r="AK57" s="274"/>
      <c r="AL57" s="229"/>
      <c r="AM57" s="272"/>
      <c r="AN57" s="274"/>
    </row>
    <row r="58" spans="1:40" ht="63.75" customHeight="1">
      <c r="A58" s="272"/>
      <c r="B58" s="273"/>
      <c r="C58" s="273"/>
      <c r="D58" s="274"/>
      <c r="E58" s="272"/>
      <c r="F58" s="273"/>
      <c r="G58" s="273"/>
      <c r="H58" s="273"/>
      <c r="I58" s="273"/>
      <c r="J58" s="273"/>
      <c r="K58" s="273"/>
      <c r="L58" s="273"/>
      <c r="M58" s="273"/>
      <c r="N58" s="273"/>
      <c r="O58" s="331" t="s">
        <v>34</v>
      </c>
      <c r="P58" s="332" t="s">
        <v>35</v>
      </c>
      <c r="Q58" s="333">
        <f>IF(P58="SE INVESTIGAN Y SE RESUELVEN OPORTUNAMENTE",15,IF(P58="NO SE INVESTIGAN Y SE RESUELVEN OPORTUNAMENTE",0,"0"))</f>
        <v>15</v>
      </c>
      <c r="R58" s="334"/>
      <c r="S58" s="273"/>
      <c r="T58" s="273"/>
      <c r="U58" s="273"/>
      <c r="V58" s="372"/>
      <c r="W58" s="273"/>
      <c r="X58" s="273"/>
      <c r="Y58" s="273"/>
      <c r="Z58" s="273"/>
      <c r="AA58" s="273"/>
      <c r="AB58" s="274"/>
      <c r="AC58" s="231"/>
      <c r="AD58" s="272"/>
      <c r="AE58" s="315"/>
      <c r="AF58" s="316"/>
      <c r="AG58" s="338"/>
      <c r="AH58" s="341"/>
      <c r="AI58" s="340"/>
      <c r="AJ58" s="341"/>
      <c r="AK58" s="274"/>
      <c r="AL58" s="229"/>
      <c r="AM58" s="272"/>
      <c r="AN58" s="274"/>
    </row>
    <row r="59" spans="1:40" ht="63.75" customHeight="1" thickBot="1">
      <c r="A59" s="272"/>
      <c r="B59" s="273"/>
      <c r="C59" s="273"/>
      <c r="D59" s="274"/>
      <c r="E59" s="272"/>
      <c r="F59" s="273"/>
      <c r="G59" s="273"/>
      <c r="H59" s="273"/>
      <c r="I59" s="286"/>
      <c r="J59" s="286"/>
      <c r="K59" s="286"/>
      <c r="L59" s="286"/>
      <c r="M59" s="286"/>
      <c r="N59" s="286"/>
      <c r="O59" s="350" t="s">
        <v>38</v>
      </c>
      <c r="P59" s="351" t="s">
        <v>152</v>
      </c>
      <c r="Q59" s="352">
        <f>IF(P59="COMPLETA",10,IF(P59="INCOMPLETA",5,IF(P59="NO EXISTE",0,"0")))</f>
        <v>10</v>
      </c>
      <c r="R59" s="353"/>
      <c r="S59" s="354"/>
      <c r="T59" s="354"/>
      <c r="U59" s="354"/>
      <c r="V59" s="372"/>
      <c r="W59" s="273"/>
      <c r="X59" s="273"/>
      <c r="Y59" s="273"/>
      <c r="Z59" s="273"/>
      <c r="AA59" s="273"/>
      <c r="AB59" s="274"/>
      <c r="AC59" s="231"/>
      <c r="AD59" s="360"/>
      <c r="AE59" s="355"/>
      <c r="AF59" s="316"/>
      <c r="AG59" s="356"/>
      <c r="AH59" s="359"/>
      <c r="AI59" s="358"/>
      <c r="AJ59" s="359"/>
      <c r="AK59" s="355"/>
      <c r="AL59" s="229"/>
      <c r="AM59" s="360"/>
      <c r="AN59" s="349"/>
    </row>
    <row r="60" spans="1:40" ht="15.75" customHeight="1">
      <c r="A60" s="272"/>
      <c r="B60" s="273"/>
      <c r="C60" s="273"/>
      <c r="D60" s="274"/>
      <c r="E60" s="272"/>
      <c r="F60" s="273"/>
      <c r="G60" s="273"/>
      <c r="H60" s="273"/>
      <c r="I60" s="298" t="s">
        <v>234</v>
      </c>
      <c r="J60" s="298" t="s">
        <v>235</v>
      </c>
      <c r="K60" s="298" t="s">
        <v>236</v>
      </c>
      <c r="L60" s="298" t="s">
        <v>237</v>
      </c>
      <c r="M60" s="298" t="s">
        <v>238</v>
      </c>
      <c r="N60" s="299" t="s">
        <v>239</v>
      </c>
      <c r="O60" s="300" t="s">
        <v>3</v>
      </c>
      <c r="P60" s="301" t="s">
        <v>4</v>
      </c>
      <c r="Q60" s="302">
        <f>IF(P60="ASIGNADO",15,IF(P60="NO ASIGNADO",0,"0"))</f>
        <v>15</v>
      </c>
      <c r="R60" s="361">
        <f>SUM(Q60:Q66)</f>
        <v>100</v>
      </c>
      <c r="S60" s="362" t="s">
        <v>132</v>
      </c>
      <c r="T60" s="305">
        <f>IF(T63="DÉBIL",0,IF(T63="MODERADO",50,IF(T63="FUERTE",100,"")))</f>
        <v>100</v>
      </c>
      <c r="U60" s="306" t="str">
        <f>IF(AND(R63="FUERTE",S60="FUERTE (SIEMPRE SE EJECUTA)"),"NO","SÍ")</f>
        <v>NO</v>
      </c>
      <c r="V60" s="372"/>
      <c r="W60" s="273"/>
      <c r="X60" s="273"/>
      <c r="Y60" s="273"/>
      <c r="Z60" s="273"/>
      <c r="AA60" s="273"/>
      <c r="AB60" s="274"/>
      <c r="AC60" s="231"/>
      <c r="AD60" s="363"/>
      <c r="AE60" s="364"/>
      <c r="AF60" s="316"/>
      <c r="AG60" s="317">
        <v>45784</v>
      </c>
      <c r="AH60" s="320" t="s">
        <v>240</v>
      </c>
      <c r="AI60" s="319"/>
      <c r="AJ60" s="320" t="s">
        <v>184</v>
      </c>
      <c r="AK60" s="365"/>
      <c r="AL60" s="229"/>
      <c r="AM60" s="322" t="s">
        <v>241</v>
      </c>
      <c r="AN60" s="323" t="s">
        <v>242</v>
      </c>
    </row>
    <row r="61" spans="1:40" ht="15.75" customHeight="1">
      <c r="A61" s="272"/>
      <c r="B61" s="273"/>
      <c r="C61" s="273"/>
      <c r="D61" s="274"/>
      <c r="E61" s="272"/>
      <c r="F61" s="273"/>
      <c r="G61" s="273"/>
      <c r="H61" s="273"/>
      <c r="I61" s="273"/>
      <c r="J61" s="273"/>
      <c r="K61" s="273"/>
      <c r="L61" s="273"/>
      <c r="M61" s="273"/>
      <c r="N61" s="273"/>
      <c r="O61" s="331" t="s">
        <v>9</v>
      </c>
      <c r="P61" s="332" t="s">
        <v>151</v>
      </c>
      <c r="Q61" s="333">
        <f>IF(P61="ADECUADO",15,IF(P61="INADECUADO",0,"0"))</f>
        <v>15</v>
      </c>
      <c r="R61" s="334"/>
      <c r="S61" s="273"/>
      <c r="T61" s="273"/>
      <c r="U61" s="273"/>
      <c r="V61" s="372"/>
      <c r="W61" s="273"/>
      <c r="X61" s="273"/>
      <c r="Y61" s="273"/>
      <c r="Z61" s="273"/>
      <c r="AA61" s="273"/>
      <c r="AB61" s="274"/>
      <c r="AC61" s="231"/>
      <c r="AD61" s="272"/>
      <c r="AE61" s="274"/>
      <c r="AF61" s="316"/>
      <c r="AG61" s="338"/>
      <c r="AH61" s="341"/>
      <c r="AI61" s="340"/>
      <c r="AJ61" s="341"/>
      <c r="AK61" s="274"/>
      <c r="AL61" s="229"/>
      <c r="AM61" s="272"/>
      <c r="AN61" s="374"/>
    </row>
    <row r="62" spans="1:40" ht="15.75" customHeight="1">
      <c r="A62" s="272"/>
      <c r="B62" s="273"/>
      <c r="C62" s="273"/>
      <c r="D62" s="274"/>
      <c r="E62" s="272"/>
      <c r="F62" s="273"/>
      <c r="G62" s="273"/>
      <c r="H62" s="273"/>
      <c r="I62" s="273"/>
      <c r="J62" s="273"/>
      <c r="K62" s="273"/>
      <c r="L62" s="273"/>
      <c r="M62" s="273"/>
      <c r="N62" s="273"/>
      <c r="O62" s="342" t="s">
        <v>16</v>
      </c>
      <c r="P62" s="332" t="s">
        <v>17</v>
      </c>
      <c r="Q62" s="333">
        <f>IF(P62="OPORTUNA",15,IF(P62="INOPORTUNA",0,"0"))</f>
        <v>15</v>
      </c>
      <c r="R62" s="367"/>
      <c r="S62" s="273"/>
      <c r="T62" s="286"/>
      <c r="U62" s="273"/>
      <c r="V62" s="372"/>
      <c r="W62" s="273"/>
      <c r="X62" s="273"/>
      <c r="Y62" s="273"/>
      <c r="Z62" s="273"/>
      <c r="AA62" s="273"/>
      <c r="AB62" s="274"/>
      <c r="AC62" s="231"/>
      <c r="AD62" s="272"/>
      <c r="AE62" s="349"/>
      <c r="AF62" s="316"/>
      <c r="AG62" s="338"/>
      <c r="AH62" s="341"/>
      <c r="AI62" s="340"/>
      <c r="AJ62" s="341"/>
      <c r="AK62" s="274"/>
      <c r="AL62" s="229"/>
      <c r="AM62" s="272"/>
      <c r="AN62" s="374"/>
    </row>
    <row r="63" spans="1:40" ht="15.75" customHeight="1">
      <c r="A63" s="272"/>
      <c r="B63" s="273"/>
      <c r="C63" s="273"/>
      <c r="D63" s="274"/>
      <c r="E63" s="272"/>
      <c r="F63" s="273"/>
      <c r="G63" s="273"/>
      <c r="H63" s="273"/>
      <c r="I63" s="273"/>
      <c r="J63" s="273"/>
      <c r="K63" s="273"/>
      <c r="L63" s="273"/>
      <c r="M63" s="273"/>
      <c r="N63" s="273"/>
      <c r="O63" s="331" t="s">
        <v>23</v>
      </c>
      <c r="P63" s="332" t="s">
        <v>24</v>
      </c>
      <c r="Q63" s="333">
        <f>IF(P63="PREVENIR",15,IF(P63="DETECTAR",10,IF(P63="NO ES UN CONTROL",0,"0")))</f>
        <v>15</v>
      </c>
      <c r="R63" s="344" t="str">
        <f>IF(R60&lt;86,"DÉBIL",IF(R60&lt;96,"MODERADO",IF(R60&lt;101,"FUERTE","")))</f>
        <v>FUERTE</v>
      </c>
      <c r="S63" s="273"/>
      <c r="T63" s="345" t="str">
        <f>IF(AND(R63="FUERTE",S60="FUERTE (SIEMPRE SE EJECUTA)"),"FUERTE",IF(OR(R63="DÉBIL",S60="DÉBIL (NO SE EJECUTA)"),"DÉBIL",IF(OR(R63="MODERADO",S60="MODERADO (ALGUNAS VECES)"),"MODERADO")))</f>
        <v>FUERTE</v>
      </c>
      <c r="U63" s="273"/>
      <c r="V63" s="372"/>
      <c r="W63" s="273"/>
      <c r="X63" s="273"/>
      <c r="Y63" s="273"/>
      <c r="Z63" s="273"/>
      <c r="AA63" s="273"/>
      <c r="AB63" s="274"/>
      <c r="AC63" s="231"/>
      <c r="AD63" s="272"/>
      <c r="AE63" s="347" t="s">
        <v>142</v>
      </c>
      <c r="AF63" s="348"/>
      <c r="AG63" s="338"/>
      <c r="AH63" s="341"/>
      <c r="AI63" s="340"/>
      <c r="AJ63" s="341"/>
      <c r="AK63" s="274"/>
      <c r="AL63" s="229"/>
      <c r="AM63" s="272"/>
      <c r="AN63" s="374"/>
    </row>
    <row r="64" spans="1:40" ht="15.75" customHeight="1">
      <c r="A64" s="272"/>
      <c r="B64" s="273"/>
      <c r="C64" s="273"/>
      <c r="D64" s="274"/>
      <c r="E64" s="272"/>
      <c r="F64" s="273"/>
      <c r="G64" s="273"/>
      <c r="H64" s="273"/>
      <c r="I64" s="273"/>
      <c r="J64" s="273"/>
      <c r="K64" s="273"/>
      <c r="L64" s="273"/>
      <c r="M64" s="273"/>
      <c r="N64" s="273"/>
      <c r="O64" s="331" t="s">
        <v>29</v>
      </c>
      <c r="P64" s="332" t="s">
        <v>30</v>
      </c>
      <c r="Q64" s="333">
        <f>IF(P64="CONFIABLE",15,IF(P64="NO CONFIABLE",0,"0"))</f>
        <v>15</v>
      </c>
      <c r="R64" s="334"/>
      <c r="S64" s="273"/>
      <c r="T64" s="273"/>
      <c r="U64" s="273"/>
      <c r="V64" s="372"/>
      <c r="W64" s="273"/>
      <c r="X64" s="273"/>
      <c r="Y64" s="273"/>
      <c r="Z64" s="273"/>
      <c r="AA64" s="273"/>
      <c r="AB64" s="274"/>
      <c r="AC64" s="231"/>
      <c r="AD64" s="272"/>
      <c r="AE64" s="349"/>
      <c r="AF64" s="348"/>
      <c r="AG64" s="338"/>
      <c r="AH64" s="341"/>
      <c r="AI64" s="340"/>
      <c r="AJ64" s="341"/>
      <c r="AK64" s="274"/>
      <c r="AL64" s="229"/>
      <c r="AM64" s="272"/>
      <c r="AN64" s="374"/>
    </row>
    <row r="65" spans="1:40" ht="15.75" customHeight="1">
      <c r="A65" s="272"/>
      <c r="B65" s="273"/>
      <c r="C65" s="273"/>
      <c r="D65" s="274"/>
      <c r="E65" s="272"/>
      <c r="F65" s="273"/>
      <c r="G65" s="273"/>
      <c r="H65" s="273"/>
      <c r="I65" s="273"/>
      <c r="J65" s="273"/>
      <c r="K65" s="273"/>
      <c r="L65" s="273"/>
      <c r="M65" s="273"/>
      <c r="N65" s="273"/>
      <c r="O65" s="331" t="s">
        <v>34</v>
      </c>
      <c r="P65" s="332" t="s">
        <v>35</v>
      </c>
      <c r="Q65" s="333">
        <f>IF(P65="SE INVESTIGAN Y SE RESUELVEN OPORTUNAMENTE",15,IF(P65="NO SE INVESTIGAN Y SE RESUELVEN OPORTUNAMENTE",0,"0"))</f>
        <v>15</v>
      </c>
      <c r="R65" s="334"/>
      <c r="S65" s="273"/>
      <c r="T65" s="273"/>
      <c r="U65" s="273"/>
      <c r="V65" s="372"/>
      <c r="W65" s="273"/>
      <c r="X65" s="273"/>
      <c r="Y65" s="273"/>
      <c r="Z65" s="273"/>
      <c r="AA65" s="273"/>
      <c r="AB65" s="274"/>
      <c r="AC65" s="231"/>
      <c r="AD65" s="272"/>
      <c r="AE65" s="315"/>
      <c r="AF65" s="316"/>
      <c r="AG65" s="338"/>
      <c r="AH65" s="341"/>
      <c r="AI65" s="340"/>
      <c r="AJ65" s="341"/>
      <c r="AK65" s="274"/>
      <c r="AL65" s="229"/>
      <c r="AM65" s="272"/>
      <c r="AN65" s="374"/>
    </row>
    <row r="66" spans="1:40" ht="15.75" customHeight="1" thickBot="1">
      <c r="A66" s="272"/>
      <c r="B66" s="273"/>
      <c r="C66" s="273"/>
      <c r="D66" s="274"/>
      <c r="E66" s="272"/>
      <c r="F66" s="273"/>
      <c r="G66" s="273"/>
      <c r="H66" s="273"/>
      <c r="I66" s="286"/>
      <c r="J66" s="286"/>
      <c r="K66" s="286"/>
      <c r="L66" s="286"/>
      <c r="M66" s="286"/>
      <c r="N66" s="286"/>
      <c r="O66" s="350" t="s">
        <v>38</v>
      </c>
      <c r="P66" s="351" t="s">
        <v>152</v>
      </c>
      <c r="Q66" s="352">
        <f>IF(P66="COMPLETA",10,IF(P66="INCOMPLETA",5,IF(P66="NO EXISTE",0,"0")))</f>
        <v>10</v>
      </c>
      <c r="R66" s="353"/>
      <c r="S66" s="354"/>
      <c r="T66" s="354"/>
      <c r="U66" s="354"/>
      <c r="V66" s="372"/>
      <c r="W66" s="273"/>
      <c r="X66" s="273"/>
      <c r="Y66" s="273"/>
      <c r="Z66" s="273"/>
      <c r="AA66" s="273"/>
      <c r="AB66" s="274"/>
      <c r="AC66" s="231"/>
      <c r="AD66" s="360"/>
      <c r="AE66" s="355"/>
      <c r="AF66" s="316"/>
      <c r="AG66" s="356"/>
      <c r="AH66" s="359"/>
      <c r="AI66" s="358"/>
      <c r="AJ66" s="359"/>
      <c r="AK66" s="355"/>
      <c r="AL66" s="229"/>
      <c r="AM66" s="360"/>
      <c r="AN66" s="375"/>
    </row>
    <row r="67" spans="1:40" ht="15.75" customHeight="1">
      <c r="A67" s="272"/>
      <c r="B67" s="273"/>
      <c r="C67" s="273"/>
      <c r="D67" s="274"/>
      <c r="E67" s="272"/>
      <c r="F67" s="273"/>
      <c r="G67" s="273"/>
      <c r="H67" s="273"/>
      <c r="I67" s="298"/>
      <c r="J67" s="299"/>
      <c r="K67" s="299"/>
      <c r="L67" s="376"/>
      <c r="M67" s="376"/>
      <c r="N67" s="299"/>
      <c r="O67" s="300" t="s">
        <v>3</v>
      </c>
      <c r="P67" s="301" t="s">
        <v>4</v>
      </c>
      <c r="Q67" s="302">
        <f>IF(P67="ASIGNADO",15,IF(P67="NO ASIGNADO",0,"0"))</f>
        <v>15</v>
      </c>
      <c r="R67" s="361">
        <f>SUM(Q67:Q73)</f>
        <v>100</v>
      </c>
      <c r="S67" s="362" t="s">
        <v>132</v>
      </c>
      <c r="T67" s="305">
        <f>IF(T70="DÉBIL",0,IF(T70="MODERADO",50,IF(T70="FUERTE",100,"")))</f>
        <v>100</v>
      </c>
      <c r="U67" s="306" t="str">
        <f>IF(AND(R70="FUERTE",S67="FUERTE (SIEMPRE SE EJECUTA)"),"NO","SÍ")</f>
        <v>NO</v>
      </c>
      <c r="V67" s="372"/>
      <c r="W67" s="273"/>
      <c r="X67" s="273"/>
      <c r="Y67" s="273"/>
      <c r="Z67" s="273"/>
      <c r="AA67" s="273"/>
      <c r="AB67" s="274"/>
      <c r="AC67" s="231"/>
      <c r="AD67" s="363"/>
      <c r="AE67" s="364"/>
      <c r="AF67" s="316"/>
      <c r="AG67" s="377"/>
      <c r="AH67" s="378"/>
      <c r="AI67" s="378"/>
      <c r="AJ67" s="378"/>
      <c r="AK67" s="365"/>
      <c r="AL67" s="229"/>
      <c r="AM67" s="379"/>
      <c r="AN67" s="323"/>
    </row>
    <row r="68" spans="1:40" ht="15.75" customHeight="1">
      <c r="A68" s="272"/>
      <c r="B68" s="273"/>
      <c r="C68" s="273"/>
      <c r="D68" s="274"/>
      <c r="E68" s="272"/>
      <c r="F68" s="273"/>
      <c r="G68" s="273"/>
      <c r="H68" s="273"/>
      <c r="I68" s="273"/>
      <c r="J68" s="273"/>
      <c r="K68" s="273"/>
      <c r="L68" s="380"/>
      <c r="M68" s="380"/>
      <c r="N68" s="273"/>
      <c r="O68" s="331" t="s">
        <v>9</v>
      </c>
      <c r="P68" s="332" t="s">
        <v>151</v>
      </c>
      <c r="Q68" s="333">
        <f>IF(P68="ADECUADO",15,IF(P68="INADECUADO",0,"0"))</f>
        <v>15</v>
      </c>
      <c r="R68" s="334"/>
      <c r="S68" s="273"/>
      <c r="T68" s="273"/>
      <c r="U68" s="273"/>
      <c r="V68" s="372"/>
      <c r="W68" s="273"/>
      <c r="X68" s="273"/>
      <c r="Y68" s="273"/>
      <c r="Z68" s="273"/>
      <c r="AA68" s="273"/>
      <c r="AB68" s="274"/>
      <c r="AC68" s="231"/>
      <c r="AD68" s="272"/>
      <c r="AE68" s="274"/>
      <c r="AF68" s="316"/>
      <c r="AG68" s="272"/>
      <c r="AH68" s="273"/>
      <c r="AI68" s="273"/>
      <c r="AJ68" s="273"/>
      <c r="AK68" s="274"/>
      <c r="AL68" s="229"/>
      <c r="AM68" s="381"/>
      <c r="AN68" s="274"/>
    </row>
    <row r="69" spans="1:40" ht="15.75" customHeight="1">
      <c r="A69" s="272"/>
      <c r="B69" s="273"/>
      <c r="C69" s="273"/>
      <c r="D69" s="274"/>
      <c r="E69" s="272"/>
      <c r="F69" s="273"/>
      <c r="G69" s="273"/>
      <c r="H69" s="273"/>
      <c r="I69" s="273"/>
      <c r="J69" s="273"/>
      <c r="K69" s="273"/>
      <c r="L69" s="380"/>
      <c r="M69" s="380"/>
      <c r="N69" s="273"/>
      <c r="O69" s="342" t="s">
        <v>16</v>
      </c>
      <c r="P69" s="332" t="s">
        <v>17</v>
      </c>
      <c r="Q69" s="333">
        <f>IF(P69="OPORTUNA",15,IF(P69="INOPORTUNA",0,"0"))</f>
        <v>15</v>
      </c>
      <c r="R69" s="367"/>
      <c r="S69" s="273"/>
      <c r="T69" s="286"/>
      <c r="U69" s="273"/>
      <c r="V69" s="372"/>
      <c r="W69" s="273"/>
      <c r="X69" s="273"/>
      <c r="Y69" s="273"/>
      <c r="Z69" s="273"/>
      <c r="AA69" s="273"/>
      <c r="AB69" s="274"/>
      <c r="AC69" s="231"/>
      <c r="AD69" s="272"/>
      <c r="AE69" s="349"/>
      <c r="AF69" s="316"/>
      <c r="AG69" s="272"/>
      <c r="AH69" s="273"/>
      <c r="AI69" s="273"/>
      <c r="AJ69" s="273"/>
      <c r="AK69" s="274"/>
      <c r="AL69" s="229"/>
      <c r="AM69" s="381"/>
      <c r="AN69" s="274"/>
    </row>
    <row r="70" spans="1:40" ht="15.75" customHeight="1">
      <c r="A70" s="272"/>
      <c r="B70" s="273"/>
      <c r="C70" s="273"/>
      <c r="D70" s="274"/>
      <c r="E70" s="272"/>
      <c r="F70" s="273"/>
      <c r="G70" s="273"/>
      <c r="H70" s="273"/>
      <c r="I70" s="273"/>
      <c r="J70" s="273"/>
      <c r="K70" s="273"/>
      <c r="L70" s="380"/>
      <c r="M70" s="380"/>
      <c r="N70" s="273"/>
      <c r="O70" s="331" t="s">
        <v>23</v>
      </c>
      <c r="P70" s="332" t="s">
        <v>24</v>
      </c>
      <c r="Q70" s="333">
        <f>IF(P70="PREVENIR",15,IF(P70="DETECTAR",10,IF(P70="NO ES UN CONTROL",0,"0")))</f>
        <v>15</v>
      </c>
      <c r="R70" s="344" t="str">
        <f>IF(R67&lt;86,"DÉBIL",IF(R67&lt;96,"MODERADO",IF(R67&lt;101,"FUERTE","")))</f>
        <v>FUERTE</v>
      </c>
      <c r="S70" s="273"/>
      <c r="T70" s="345" t="str">
        <f>IF(AND(R70="FUERTE",S67="FUERTE (SIEMPRE SE EJECUTA)"),"FUERTE",IF(OR(R70="DÉBIL",S67="DÉBIL (NO SE EJECUTA)"),"DÉBIL",IF(OR(R70="MODERADO",S67="MODERADO (ALGUNAS VECES)"),"MODERADO")))</f>
        <v>FUERTE</v>
      </c>
      <c r="U70" s="273"/>
      <c r="V70" s="372"/>
      <c r="W70" s="273"/>
      <c r="X70" s="273"/>
      <c r="Y70" s="273"/>
      <c r="Z70" s="273"/>
      <c r="AA70" s="273"/>
      <c r="AB70" s="274"/>
      <c r="AC70" s="231"/>
      <c r="AD70" s="272"/>
      <c r="AE70" s="347" t="s">
        <v>142</v>
      </c>
      <c r="AF70" s="348"/>
      <c r="AG70" s="272"/>
      <c r="AH70" s="273"/>
      <c r="AI70" s="273"/>
      <c r="AJ70" s="273"/>
      <c r="AK70" s="274"/>
      <c r="AL70" s="229"/>
      <c r="AM70" s="381"/>
      <c r="AN70" s="274"/>
    </row>
    <row r="71" spans="1:40" ht="15.75" customHeight="1">
      <c r="A71" s="272"/>
      <c r="B71" s="273"/>
      <c r="C71" s="273"/>
      <c r="D71" s="274"/>
      <c r="E71" s="272"/>
      <c r="F71" s="273"/>
      <c r="G71" s="273"/>
      <c r="H71" s="273"/>
      <c r="I71" s="273"/>
      <c r="J71" s="273"/>
      <c r="K71" s="273"/>
      <c r="L71" s="380"/>
      <c r="M71" s="380"/>
      <c r="N71" s="273"/>
      <c r="O71" s="331" t="s">
        <v>29</v>
      </c>
      <c r="P71" s="332" t="s">
        <v>30</v>
      </c>
      <c r="Q71" s="333">
        <f>IF(P71="CONFIABLE",15,IF(P71="NO CONFIABLE",0,"0"))</f>
        <v>15</v>
      </c>
      <c r="R71" s="334"/>
      <c r="S71" s="273"/>
      <c r="T71" s="273"/>
      <c r="U71" s="273"/>
      <c r="V71" s="372"/>
      <c r="W71" s="273"/>
      <c r="X71" s="273"/>
      <c r="Y71" s="273"/>
      <c r="Z71" s="273"/>
      <c r="AA71" s="273"/>
      <c r="AB71" s="274"/>
      <c r="AC71" s="231"/>
      <c r="AD71" s="272"/>
      <c r="AE71" s="349"/>
      <c r="AF71" s="348"/>
      <c r="AG71" s="272"/>
      <c r="AH71" s="273"/>
      <c r="AI71" s="273"/>
      <c r="AJ71" s="273"/>
      <c r="AK71" s="274"/>
      <c r="AL71" s="229"/>
      <c r="AM71" s="381"/>
      <c r="AN71" s="274"/>
    </row>
    <row r="72" spans="1:40" ht="15.75" customHeight="1">
      <c r="A72" s="272"/>
      <c r="B72" s="273"/>
      <c r="C72" s="273"/>
      <c r="D72" s="274"/>
      <c r="E72" s="272"/>
      <c r="F72" s="273"/>
      <c r="G72" s="273"/>
      <c r="H72" s="273"/>
      <c r="I72" s="273"/>
      <c r="J72" s="273"/>
      <c r="K72" s="273"/>
      <c r="L72" s="380"/>
      <c r="M72" s="380"/>
      <c r="N72" s="273"/>
      <c r="O72" s="331" t="s">
        <v>34</v>
      </c>
      <c r="P72" s="332" t="s">
        <v>35</v>
      </c>
      <c r="Q72" s="333">
        <f>IF(P72="SE INVESTIGAN Y SE RESUELVEN OPORTUNAMENTE",15,IF(P72="NO SE INVESTIGAN Y SE RESUELVEN OPORTUNAMENTE",0,"0"))</f>
        <v>15</v>
      </c>
      <c r="R72" s="334"/>
      <c r="S72" s="273"/>
      <c r="T72" s="273"/>
      <c r="U72" s="273"/>
      <c r="V72" s="372"/>
      <c r="W72" s="273"/>
      <c r="X72" s="273"/>
      <c r="Y72" s="273"/>
      <c r="Z72" s="273"/>
      <c r="AA72" s="273"/>
      <c r="AB72" s="274"/>
      <c r="AC72" s="231"/>
      <c r="AD72" s="272"/>
      <c r="AE72" s="315"/>
      <c r="AF72" s="316"/>
      <c r="AG72" s="272"/>
      <c r="AH72" s="273"/>
      <c r="AI72" s="273"/>
      <c r="AJ72" s="273"/>
      <c r="AK72" s="274"/>
      <c r="AL72" s="229"/>
      <c r="AM72" s="381"/>
      <c r="AN72" s="274"/>
    </row>
    <row r="73" spans="1:40" ht="15.75" customHeight="1" thickBot="1">
      <c r="A73" s="272"/>
      <c r="B73" s="273"/>
      <c r="C73" s="273"/>
      <c r="D73" s="274"/>
      <c r="E73" s="272"/>
      <c r="F73" s="273"/>
      <c r="G73" s="273"/>
      <c r="H73" s="273"/>
      <c r="I73" s="286"/>
      <c r="J73" s="286"/>
      <c r="K73" s="286"/>
      <c r="L73" s="382"/>
      <c r="M73" s="382"/>
      <c r="N73" s="286"/>
      <c r="O73" s="350" t="s">
        <v>38</v>
      </c>
      <c r="P73" s="351" t="s">
        <v>39</v>
      </c>
      <c r="Q73" s="352">
        <f>IF(P73="COMPLETA",10,IF(P73="INCOMPLETA",5,IF(P73="NO EXISTE",0,"0")))</f>
        <v>10</v>
      </c>
      <c r="R73" s="353"/>
      <c r="S73" s="354"/>
      <c r="T73" s="354"/>
      <c r="U73" s="354"/>
      <c r="V73" s="372"/>
      <c r="W73" s="273"/>
      <c r="X73" s="273"/>
      <c r="Y73" s="273"/>
      <c r="Z73" s="273"/>
      <c r="AA73" s="273"/>
      <c r="AB73" s="274"/>
      <c r="AC73" s="231"/>
      <c r="AD73" s="360"/>
      <c r="AE73" s="355"/>
      <c r="AF73" s="316"/>
      <c r="AG73" s="360"/>
      <c r="AH73" s="354"/>
      <c r="AI73" s="354"/>
      <c r="AJ73" s="354"/>
      <c r="AK73" s="355"/>
      <c r="AL73" s="229"/>
      <c r="AM73" s="383"/>
      <c r="AN73" s="349"/>
    </row>
    <row r="74" spans="1:40" ht="15.75" customHeight="1">
      <c r="A74" s="272"/>
      <c r="B74" s="273"/>
      <c r="C74" s="273"/>
      <c r="D74" s="274"/>
      <c r="E74" s="272"/>
      <c r="F74" s="273"/>
      <c r="G74" s="273"/>
      <c r="H74" s="273"/>
      <c r="I74" s="298"/>
      <c r="J74" s="299"/>
      <c r="K74" s="299"/>
      <c r="L74" s="299"/>
      <c r="M74" s="299"/>
      <c r="N74" s="299"/>
      <c r="O74" s="300" t="s">
        <v>3</v>
      </c>
      <c r="P74" s="301" t="s">
        <v>4</v>
      </c>
      <c r="Q74" s="302">
        <f>IF(P74="ASIGNADO",15,IF(P74="NO ASIGNADO",0,"0"))</f>
        <v>15</v>
      </c>
      <c r="R74" s="361">
        <f>SUM(Q74:Q80)</f>
        <v>100</v>
      </c>
      <c r="S74" s="362" t="s">
        <v>132</v>
      </c>
      <c r="T74" s="305">
        <f>IF(T77="DÉBIL",0,IF(T77="MODERADO",50,IF(T77="FUERTE",100,"")))</f>
        <v>100</v>
      </c>
      <c r="U74" s="306" t="str">
        <f>IF(AND(R77="FUERTE",S74="FUERTE (SIEMPRE SE EJECUTA)"),"NO","SÍ")</f>
        <v>NO</v>
      </c>
      <c r="V74" s="372"/>
      <c r="W74" s="273"/>
      <c r="X74" s="273"/>
      <c r="Y74" s="273"/>
      <c r="Z74" s="273"/>
      <c r="AA74" s="273"/>
      <c r="AB74" s="274"/>
      <c r="AC74" s="231"/>
      <c r="AD74" s="363"/>
      <c r="AE74" s="364"/>
      <c r="AF74" s="316"/>
      <c r="AG74" s="377"/>
      <c r="AH74" s="378"/>
      <c r="AI74" s="378"/>
      <c r="AJ74" s="378"/>
      <c r="AK74" s="365"/>
      <c r="AL74" s="229"/>
      <c r="AM74" s="366"/>
      <c r="AN74" s="323"/>
    </row>
    <row r="75" spans="1:40" ht="15.75" customHeight="1">
      <c r="A75" s="272"/>
      <c r="B75" s="273"/>
      <c r="C75" s="273"/>
      <c r="D75" s="274"/>
      <c r="E75" s="272"/>
      <c r="F75" s="273"/>
      <c r="G75" s="273"/>
      <c r="H75" s="273"/>
      <c r="I75" s="273"/>
      <c r="J75" s="273"/>
      <c r="K75" s="273"/>
      <c r="L75" s="273"/>
      <c r="M75" s="273"/>
      <c r="N75" s="273"/>
      <c r="O75" s="331" t="s">
        <v>9</v>
      </c>
      <c r="P75" s="332" t="s">
        <v>10</v>
      </c>
      <c r="Q75" s="333">
        <f>IF(P75="ADECUADO",15,IF(P75="INADECUADO",0,"0"))</f>
        <v>15</v>
      </c>
      <c r="R75" s="334"/>
      <c r="S75" s="273"/>
      <c r="T75" s="273"/>
      <c r="U75" s="273"/>
      <c r="V75" s="372"/>
      <c r="W75" s="273"/>
      <c r="X75" s="273"/>
      <c r="Y75" s="273"/>
      <c r="Z75" s="273"/>
      <c r="AA75" s="273"/>
      <c r="AB75" s="274"/>
      <c r="AC75" s="231"/>
      <c r="AD75" s="272"/>
      <c r="AE75" s="274"/>
      <c r="AF75" s="316"/>
      <c r="AG75" s="272"/>
      <c r="AH75" s="273"/>
      <c r="AI75" s="273"/>
      <c r="AJ75" s="273"/>
      <c r="AK75" s="274"/>
      <c r="AL75" s="229"/>
      <c r="AM75" s="272"/>
      <c r="AN75" s="274"/>
    </row>
    <row r="76" spans="1:40" ht="15.75" customHeight="1">
      <c r="A76" s="272"/>
      <c r="B76" s="273"/>
      <c r="C76" s="273"/>
      <c r="D76" s="274"/>
      <c r="E76" s="272"/>
      <c r="F76" s="273"/>
      <c r="G76" s="273"/>
      <c r="H76" s="273"/>
      <c r="I76" s="273"/>
      <c r="J76" s="273"/>
      <c r="K76" s="273"/>
      <c r="L76" s="273"/>
      <c r="M76" s="273"/>
      <c r="N76" s="273"/>
      <c r="O76" s="342" t="s">
        <v>16</v>
      </c>
      <c r="P76" s="332" t="s">
        <v>17</v>
      </c>
      <c r="Q76" s="333">
        <f>IF(P76="OPORTUNA",15,IF(P76="INOPORTUNA",0,"0"))</f>
        <v>15</v>
      </c>
      <c r="R76" s="367"/>
      <c r="S76" s="273"/>
      <c r="T76" s="286"/>
      <c r="U76" s="273"/>
      <c r="V76" s="372"/>
      <c r="W76" s="273"/>
      <c r="X76" s="273"/>
      <c r="Y76" s="273"/>
      <c r="Z76" s="273"/>
      <c r="AA76" s="273"/>
      <c r="AB76" s="274"/>
      <c r="AC76" s="231"/>
      <c r="AD76" s="272"/>
      <c r="AE76" s="349"/>
      <c r="AF76" s="316"/>
      <c r="AG76" s="272"/>
      <c r="AH76" s="273"/>
      <c r="AI76" s="273"/>
      <c r="AJ76" s="273"/>
      <c r="AK76" s="274"/>
      <c r="AL76" s="229"/>
      <c r="AM76" s="272"/>
      <c r="AN76" s="274"/>
    </row>
    <row r="77" spans="1:40" ht="15.75" customHeight="1">
      <c r="A77" s="272"/>
      <c r="B77" s="273"/>
      <c r="C77" s="273"/>
      <c r="D77" s="274"/>
      <c r="E77" s="272"/>
      <c r="F77" s="273"/>
      <c r="G77" s="273"/>
      <c r="H77" s="273"/>
      <c r="I77" s="273"/>
      <c r="J77" s="273"/>
      <c r="K77" s="273"/>
      <c r="L77" s="273"/>
      <c r="M77" s="273"/>
      <c r="N77" s="273"/>
      <c r="O77" s="331" t="s">
        <v>23</v>
      </c>
      <c r="P77" s="332" t="s">
        <v>24</v>
      </c>
      <c r="Q77" s="333">
        <f>IF(P77="PREVENIR",15,IF(P77="DETECTAR",10,IF(P77="NO ES UN CONTROL",0,"0")))</f>
        <v>15</v>
      </c>
      <c r="R77" s="344" t="str">
        <f>IF(R74&lt;86,"DÉBIL",IF(R74&lt;96,"MODERADO",IF(R74&lt;101,"FUERTE","")))</f>
        <v>FUERTE</v>
      </c>
      <c r="S77" s="273"/>
      <c r="T77" s="345" t="str">
        <f>IF(AND(R77="FUERTE",S74="FUERTE (SIEMPRE SE EJECUTA)"),"FUERTE",IF(OR(R77="DÉBIL",S74="DÉBIL (NO SE EJECUTA)"),"DÉBIL",IF(OR(R77="MODERADO",S74="MODERADO (ALGUNAS VECES)"),"MODERADO")))</f>
        <v>FUERTE</v>
      </c>
      <c r="U77" s="273"/>
      <c r="V77" s="372"/>
      <c r="W77" s="273"/>
      <c r="X77" s="273"/>
      <c r="Y77" s="273"/>
      <c r="Z77" s="273"/>
      <c r="AA77" s="273"/>
      <c r="AB77" s="274"/>
      <c r="AC77" s="231"/>
      <c r="AD77" s="272"/>
      <c r="AE77" s="347" t="s">
        <v>142</v>
      </c>
      <c r="AF77" s="348"/>
      <c r="AG77" s="272"/>
      <c r="AH77" s="273"/>
      <c r="AI77" s="273"/>
      <c r="AJ77" s="273"/>
      <c r="AK77" s="274"/>
      <c r="AL77" s="229"/>
      <c r="AM77" s="272"/>
      <c r="AN77" s="274"/>
    </row>
    <row r="78" spans="1:40" ht="15.75" customHeight="1">
      <c r="A78" s="272"/>
      <c r="B78" s="273"/>
      <c r="C78" s="273"/>
      <c r="D78" s="274"/>
      <c r="E78" s="272"/>
      <c r="F78" s="273"/>
      <c r="G78" s="273"/>
      <c r="H78" s="273"/>
      <c r="I78" s="273"/>
      <c r="J78" s="273"/>
      <c r="K78" s="273"/>
      <c r="L78" s="273"/>
      <c r="M78" s="273"/>
      <c r="N78" s="273"/>
      <c r="O78" s="331" t="s">
        <v>29</v>
      </c>
      <c r="P78" s="332" t="s">
        <v>30</v>
      </c>
      <c r="Q78" s="333">
        <f>IF(P78="CONFIABLE",15,IF(P78="NO CONFIABLE",0,"0"))</f>
        <v>15</v>
      </c>
      <c r="R78" s="334"/>
      <c r="S78" s="273"/>
      <c r="T78" s="273"/>
      <c r="U78" s="273"/>
      <c r="V78" s="372"/>
      <c r="W78" s="273"/>
      <c r="X78" s="273"/>
      <c r="Y78" s="273"/>
      <c r="Z78" s="273"/>
      <c r="AA78" s="273"/>
      <c r="AB78" s="274"/>
      <c r="AC78" s="231"/>
      <c r="AD78" s="272"/>
      <c r="AE78" s="349"/>
      <c r="AF78" s="348"/>
      <c r="AG78" s="272"/>
      <c r="AH78" s="273"/>
      <c r="AI78" s="273"/>
      <c r="AJ78" s="273"/>
      <c r="AK78" s="274"/>
      <c r="AL78" s="229"/>
      <c r="AM78" s="272"/>
      <c r="AN78" s="274"/>
    </row>
    <row r="79" spans="1:40" ht="15.75" customHeight="1">
      <c r="A79" s="272"/>
      <c r="B79" s="273"/>
      <c r="C79" s="273"/>
      <c r="D79" s="274"/>
      <c r="E79" s="272"/>
      <c r="F79" s="273"/>
      <c r="G79" s="273"/>
      <c r="H79" s="273"/>
      <c r="I79" s="273"/>
      <c r="J79" s="273"/>
      <c r="K79" s="273"/>
      <c r="L79" s="273"/>
      <c r="M79" s="273"/>
      <c r="N79" s="273"/>
      <c r="O79" s="331" t="s">
        <v>34</v>
      </c>
      <c r="P79" s="332" t="s">
        <v>35</v>
      </c>
      <c r="Q79" s="333">
        <f>IF(P79="SE INVESTIGAN Y SE RESUELVEN OPORTUNAMENTE",15,IF(P79="NO SE INVESTIGAN Y SE RESUELVEN OPORTUNAMENTE",0,"0"))</f>
        <v>15</v>
      </c>
      <c r="R79" s="334"/>
      <c r="S79" s="273"/>
      <c r="T79" s="273"/>
      <c r="U79" s="273"/>
      <c r="V79" s="372"/>
      <c r="W79" s="273"/>
      <c r="X79" s="273"/>
      <c r="Y79" s="273"/>
      <c r="Z79" s="273"/>
      <c r="AA79" s="273"/>
      <c r="AB79" s="274"/>
      <c r="AC79" s="231"/>
      <c r="AD79" s="272"/>
      <c r="AE79" s="315"/>
      <c r="AF79" s="316"/>
      <c r="AG79" s="272"/>
      <c r="AH79" s="273"/>
      <c r="AI79" s="273"/>
      <c r="AJ79" s="273"/>
      <c r="AK79" s="274"/>
      <c r="AL79" s="229"/>
      <c r="AM79" s="272"/>
      <c r="AN79" s="274"/>
    </row>
    <row r="80" spans="1:40" ht="15.75" customHeight="1" thickBot="1">
      <c r="A80" s="360"/>
      <c r="B80" s="354"/>
      <c r="C80" s="354"/>
      <c r="D80" s="355"/>
      <c r="E80" s="360"/>
      <c r="F80" s="354"/>
      <c r="G80" s="354"/>
      <c r="H80" s="354"/>
      <c r="I80" s="286"/>
      <c r="J80" s="286"/>
      <c r="K80" s="286"/>
      <c r="L80" s="286"/>
      <c r="M80" s="286"/>
      <c r="N80" s="286"/>
      <c r="O80" s="350" t="s">
        <v>38</v>
      </c>
      <c r="P80" s="351" t="s">
        <v>39</v>
      </c>
      <c r="Q80" s="352">
        <f>IF(P80="COMPLETA",10,IF(P80="INCOMPLETA",5,IF(P80="NO EXISTE",0,"0")))</f>
        <v>10</v>
      </c>
      <c r="R80" s="353"/>
      <c r="S80" s="354"/>
      <c r="T80" s="354"/>
      <c r="U80" s="354"/>
      <c r="V80" s="384"/>
      <c r="W80" s="354"/>
      <c r="X80" s="354"/>
      <c r="Y80" s="354"/>
      <c r="Z80" s="354"/>
      <c r="AA80" s="354"/>
      <c r="AB80" s="355"/>
      <c r="AC80" s="233"/>
      <c r="AD80" s="360"/>
      <c r="AE80" s="355"/>
      <c r="AF80" s="316"/>
      <c r="AG80" s="360"/>
      <c r="AH80" s="354"/>
      <c r="AI80" s="354"/>
      <c r="AJ80" s="354"/>
      <c r="AK80" s="355"/>
      <c r="AL80" s="229"/>
      <c r="AM80" s="360"/>
      <c r="AN80" s="349"/>
    </row>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sheetData>
  <mergeCells count="276">
    <mergeCell ref="AN74:AN80"/>
    <mergeCell ref="R77:R80"/>
    <mergeCell ref="T77:T80"/>
    <mergeCell ref="AE77:AE78"/>
    <mergeCell ref="AE79:AE80"/>
    <mergeCell ref="AG74:AG80"/>
    <mergeCell ref="AH74:AH80"/>
    <mergeCell ref="AI74:AI80"/>
    <mergeCell ref="AJ74:AJ80"/>
    <mergeCell ref="AK74:AK80"/>
    <mergeCell ref="AM74:AM80"/>
    <mergeCell ref="R74:R76"/>
    <mergeCell ref="S74:S80"/>
    <mergeCell ref="T74:T76"/>
    <mergeCell ref="U74:U80"/>
    <mergeCell ref="AD74:AD80"/>
    <mergeCell ref="AE74:AE76"/>
    <mergeCell ref="I74:I80"/>
    <mergeCell ref="J74:J80"/>
    <mergeCell ref="K74:K80"/>
    <mergeCell ref="L74:L80"/>
    <mergeCell ref="M74:M80"/>
    <mergeCell ref="N74:N80"/>
    <mergeCell ref="AI67:AI73"/>
    <mergeCell ref="AJ67:AJ73"/>
    <mergeCell ref="AK67:AK73"/>
    <mergeCell ref="AN67:AN73"/>
    <mergeCell ref="R70:R73"/>
    <mergeCell ref="T70:T73"/>
    <mergeCell ref="AE70:AE71"/>
    <mergeCell ref="AE72:AE73"/>
    <mergeCell ref="T67:T69"/>
    <mergeCell ref="U67:U73"/>
    <mergeCell ref="AD67:AD73"/>
    <mergeCell ref="AE67:AE69"/>
    <mergeCell ref="AG67:AG73"/>
    <mergeCell ref="AH67:AH73"/>
    <mergeCell ref="I67:I73"/>
    <mergeCell ref="J67:J73"/>
    <mergeCell ref="K67:K73"/>
    <mergeCell ref="N67:N73"/>
    <mergeCell ref="R67:R69"/>
    <mergeCell ref="S67:S73"/>
    <mergeCell ref="AM60:AM66"/>
    <mergeCell ref="AN60:AN66"/>
    <mergeCell ref="R63:R66"/>
    <mergeCell ref="T63:T66"/>
    <mergeCell ref="AE63:AE64"/>
    <mergeCell ref="AE65:AE66"/>
    <mergeCell ref="AE60:AE62"/>
    <mergeCell ref="AG60:AG66"/>
    <mergeCell ref="AH60:AH66"/>
    <mergeCell ref="AI60:AI66"/>
    <mergeCell ref="AJ60:AJ66"/>
    <mergeCell ref="AK60:AK66"/>
    <mergeCell ref="N60:N66"/>
    <mergeCell ref="R60:R62"/>
    <mergeCell ref="S60:S66"/>
    <mergeCell ref="T60:T62"/>
    <mergeCell ref="U60:U66"/>
    <mergeCell ref="AD60:AD66"/>
    <mergeCell ref="AN53:AN59"/>
    <mergeCell ref="R56:R59"/>
    <mergeCell ref="T56:T59"/>
    <mergeCell ref="AE56:AE57"/>
    <mergeCell ref="AE58:AE59"/>
    <mergeCell ref="I60:I66"/>
    <mergeCell ref="J60:J66"/>
    <mergeCell ref="K60:K66"/>
    <mergeCell ref="L60:L66"/>
    <mergeCell ref="M60:M66"/>
    <mergeCell ref="AG53:AG59"/>
    <mergeCell ref="AH53:AH59"/>
    <mergeCell ref="AI53:AI59"/>
    <mergeCell ref="AJ53:AJ59"/>
    <mergeCell ref="AK53:AK59"/>
    <mergeCell ref="AM53:AM59"/>
    <mergeCell ref="R53:R55"/>
    <mergeCell ref="S53:S59"/>
    <mergeCell ref="T53:T55"/>
    <mergeCell ref="U53:U59"/>
    <mergeCell ref="AD53:AD59"/>
    <mergeCell ref="AE53:AE55"/>
    <mergeCell ref="I53:I59"/>
    <mergeCell ref="J53:J59"/>
    <mergeCell ref="K53:K59"/>
    <mergeCell ref="L53:L59"/>
    <mergeCell ref="M53:M59"/>
    <mergeCell ref="N53:N59"/>
    <mergeCell ref="AI46:AI52"/>
    <mergeCell ref="AJ46:AJ52"/>
    <mergeCell ref="AK46:AK52"/>
    <mergeCell ref="AM46:AM52"/>
    <mergeCell ref="AN46:AN52"/>
    <mergeCell ref="R49:R52"/>
    <mergeCell ref="T49:T52"/>
    <mergeCell ref="AE49:AE50"/>
    <mergeCell ref="AE51:AE52"/>
    <mergeCell ref="M46:M52"/>
    <mergeCell ref="N46:N52"/>
    <mergeCell ref="R46:R48"/>
    <mergeCell ref="S46:S52"/>
    <mergeCell ref="T46:T48"/>
    <mergeCell ref="U46:U52"/>
    <mergeCell ref="AI39:AI45"/>
    <mergeCell ref="AJ39:AJ45"/>
    <mergeCell ref="AK39:AK45"/>
    <mergeCell ref="AM39:AM45"/>
    <mergeCell ref="AN39:AN45"/>
    <mergeCell ref="R42:R45"/>
    <mergeCell ref="T42:T45"/>
    <mergeCell ref="W42:W80"/>
    <mergeCell ref="AE42:AE43"/>
    <mergeCell ref="AE44:AE45"/>
    <mergeCell ref="AB39:AB80"/>
    <mergeCell ref="AC39:AC80"/>
    <mergeCell ref="AD39:AD45"/>
    <mergeCell ref="AE39:AE41"/>
    <mergeCell ref="AG39:AG45"/>
    <mergeCell ref="AH39:AH45"/>
    <mergeCell ref="AD46:AD52"/>
    <mergeCell ref="AE46:AE48"/>
    <mergeCell ref="AG46:AG52"/>
    <mergeCell ref="AH46:AH52"/>
    <mergeCell ref="V39:V80"/>
    <mergeCell ref="W39:W40"/>
    <mergeCell ref="X39:X80"/>
    <mergeCell ref="Y39:Y80"/>
    <mergeCell ref="Z39:Z80"/>
    <mergeCell ref="AA39:AA80"/>
    <mergeCell ref="M39:M45"/>
    <mergeCell ref="N39:N45"/>
    <mergeCell ref="R39:R41"/>
    <mergeCell ref="S39:S45"/>
    <mergeCell ref="T39:T41"/>
    <mergeCell ref="U39:U45"/>
    <mergeCell ref="G39:G80"/>
    <mergeCell ref="H39:H80"/>
    <mergeCell ref="I39:I45"/>
    <mergeCell ref="J39:J45"/>
    <mergeCell ref="K39:K45"/>
    <mergeCell ref="L39:L45"/>
    <mergeCell ref="I46:I52"/>
    <mergeCell ref="J46:J52"/>
    <mergeCell ref="K46:K52"/>
    <mergeCell ref="L46:L52"/>
    <mergeCell ref="A39:A80"/>
    <mergeCell ref="B39:B80"/>
    <mergeCell ref="C39:C80"/>
    <mergeCell ref="D39:D80"/>
    <mergeCell ref="E39:E80"/>
    <mergeCell ref="F39:F80"/>
    <mergeCell ref="AM32:AM38"/>
    <mergeCell ref="AN32:AN38"/>
    <mergeCell ref="R35:R38"/>
    <mergeCell ref="T35:T38"/>
    <mergeCell ref="AE35:AE36"/>
    <mergeCell ref="AE37:AE38"/>
    <mergeCell ref="AE32:AE34"/>
    <mergeCell ref="AG32:AG38"/>
    <mergeCell ref="AH32:AH38"/>
    <mergeCell ref="AI32:AI38"/>
    <mergeCell ref="AJ32:AJ38"/>
    <mergeCell ref="AK32:AK38"/>
    <mergeCell ref="N32:N38"/>
    <mergeCell ref="R32:R34"/>
    <mergeCell ref="S32:S38"/>
    <mergeCell ref="T32:T34"/>
    <mergeCell ref="U32:U38"/>
    <mergeCell ref="AD32:AD38"/>
    <mergeCell ref="AN25:AN31"/>
    <mergeCell ref="R28:R31"/>
    <mergeCell ref="T28:T31"/>
    <mergeCell ref="AE28:AE29"/>
    <mergeCell ref="AE30:AE31"/>
    <mergeCell ref="I32:I38"/>
    <mergeCell ref="J32:J38"/>
    <mergeCell ref="K32:K38"/>
    <mergeCell ref="L32:L38"/>
    <mergeCell ref="M32:M38"/>
    <mergeCell ref="AG25:AG31"/>
    <mergeCell ref="AH25:AH31"/>
    <mergeCell ref="AI25:AI31"/>
    <mergeCell ref="AJ25:AJ31"/>
    <mergeCell ref="AK25:AK31"/>
    <mergeCell ref="AM25:AM31"/>
    <mergeCell ref="R25:R27"/>
    <mergeCell ref="S25:S31"/>
    <mergeCell ref="T25:T27"/>
    <mergeCell ref="U25:U31"/>
    <mergeCell ref="AD25:AD31"/>
    <mergeCell ref="AE25:AE27"/>
    <mergeCell ref="I25:I31"/>
    <mergeCell ref="J25:J31"/>
    <mergeCell ref="K25:K31"/>
    <mergeCell ref="L25:L31"/>
    <mergeCell ref="M25:M31"/>
    <mergeCell ref="N25:N31"/>
    <mergeCell ref="AH18:AH24"/>
    <mergeCell ref="AI18:AI24"/>
    <mergeCell ref="AJ18:AJ24"/>
    <mergeCell ref="AK18:AK24"/>
    <mergeCell ref="AM18:AM24"/>
    <mergeCell ref="AN18:AN24"/>
    <mergeCell ref="T18:T20"/>
    <mergeCell ref="U18:U24"/>
    <mergeCell ref="W18:W19"/>
    <mergeCell ref="AD18:AD24"/>
    <mergeCell ref="AE18:AE20"/>
    <mergeCell ref="AG18:AG24"/>
    <mergeCell ref="T21:T24"/>
    <mergeCell ref="AE21:AE22"/>
    <mergeCell ref="AE23:AE24"/>
    <mergeCell ref="K18:K24"/>
    <mergeCell ref="L18:L24"/>
    <mergeCell ref="M18:M24"/>
    <mergeCell ref="N18:N24"/>
    <mergeCell ref="R18:R20"/>
    <mergeCell ref="S18:S24"/>
    <mergeCell ref="R21:R24"/>
    <mergeCell ref="AD16:AE16"/>
    <mergeCell ref="A18:A38"/>
    <mergeCell ref="B18:B38"/>
    <mergeCell ref="C18:C38"/>
    <mergeCell ref="D18:D38"/>
    <mergeCell ref="E18:E38"/>
    <mergeCell ref="F18:F38"/>
    <mergeCell ref="H18:H38"/>
    <mergeCell ref="I18:I24"/>
    <mergeCell ref="J18:J24"/>
    <mergeCell ref="W16:W17"/>
    <mergeCell ref="X16:X17"/>
    <mergeCell ref="Z16:Z17"/>
    <mergeCell ref="AA16:AA17"/>
    <mergeCell ref="AB16:AB17"/>
    <mergeCell ref="AC16:AC17"/>
    <mergeCell ref="Q16:Q17"/>
    <mergeCell ref="R16:R17"/>
    <mergeCell ref="S16:S17"/>
    <mergeCell ref="T16:T17"/>
    <mergeCell ref="U16:U17"/>
    <mergeCell ref="V16:V17"/>
    <mergeCell ref="Z15:AE15"/>
    <mergeCell ref="E16:H16"/>
    <mergeCell ref="I16:I17"/>
    <mergeCell ref="J16:J17"/>
    <mergeCell ref="K16:K17"/>
    <mergeCell ref="L16:L17"/>
    <mergeCell ref="M16:M17"/>
    <mergeCell ref="N16:N17"/>
    <mergeCell ref="O16:O17"/>
    <mergeCell ref="P16:P17"/>
    <mergeCell ref="A14:D14"/>
    <mergeCell ref="E14:AE14"/>
    <mergeCell ref="AG14:AK16"/>
    <mergeCell ref="AM14:AN16"/>
    <mergeCell ref="A15:A17"/>
    <mergeCell ref="B15:B17"/>
    <mergeCell ref="C15:C17"/>
    <mergeCell ref="D15:D17"/>
    <mergeCell ref="E15:H15"/>
    <mergeCell ref="I15:W15"/>
    <mergeCell ref="A6:B6"/>
    <mergeCell ref="A8:B8"/>
    <mergeCell ref="C8:H8"/>
    <mergeCell ref="A10:B10"/>
    <mergeCell ref="C10:I10"/>
    <mergeCell ref="A11:B11"/>
    <mergeCell ref="C11:I11"/>
    <mergeCell ref="A1:B4"/>
    <mergeCell ref="C1:AJ2"/>
    <mergeCell ref="AK1:AM1"/>
    <mergeCell ref="AK2:AM2"/>
    <mergeCell ref="C3:AJ4"/>
    <mergeCell ref="AK3:AM3"/>
    <mergeCell ref="AK4:AM4"/>
  </mergeCells>
  <conditionalFormatting sqref="H18">
    <cfRule type="containsText" dxfId="17" priority="7" operator="containsText" text="EXTREMO">
      <formula>NOT(ISERROR(SEARCH(("EXTREMO"),(H18))))</formula>
    </cfRule>
    <cfRule type="containsText" dxfId="16" priority="8" operator="containsText" text="ALTO">
      <formula>NOT(ISERROR(SEARCH(("ALTO"),(H18))))</formula>
    </cfRule>
    <cfRule type="containsText" dxfId="15" priority="9" operator="containsText" text="MODERADO">
      <formula>NOT(ISERROR(SEARCH(("MODERADO"),(H18))))</formula>
    </cfRule>
  </conditionalFormatting>
  <conditionalFormatting sqref="Z18">
    <cfRule type="containsText" dxfId="14" priority="10" operator="containsText" text="EXTREMO">
      <formula>NOT(ISERROR(SEARCH(("EXTREMO"),(Z18))))</formula>
    </cfRule>
    <cfRule type="containsText" dxfId="13" priority="11" operator="containsText" text="ALTO">
      <formula>NOT(ISERROR(SEARCH(("ALTO"),(Z18))))</formula>
    </cfRule>
    <cfRule type="containsText" dxfId="12" priority="12" operator="containsText" text="MODERADO">
      <formula>NOT(ISERROR(SEARCH(("MODERADO"),(Z18))))</formula>
    </cfRule>
  </conditionalFormatting>
  <conditionalFormatting sqref="H39">
    <cfRule type="containsText" dxfId="11" priority="1" operator="containsText" text="EXTREMO">
      <formula>NOT(ISERROR(SEARCH(("EXTREMO"),(H39))))</formula>
    </cfRule>
    <cfRule type="containsText" dxfId="10" priority="2" operator="containsText" text="ALTO">
      <formula>NOT(ISERROR(SEARCH(("ALTO"),(H39))))</formula>
    </cfRule>
    <cfRule type="containsText" dxfId="9" priority="3" operator="containsText" text="MODERADO">
      <formula>NOT(ISERROR(SEARCH(("MODERADO"),(H39))))</formula>
    </cfRule>
  </conditionalFormatting>
  <conditionalFormatting sqref="Z39">
    <cfRule type="containsText" dxfId="8" priority="4" operator="containsText" text="EXTREMO">
      <formula>NOT(ISERROR(SEARCH(("EXTREMO"),(Z39))))</formula>
    </cfRule>
    <cfRule type="containsText" dxfId="7" priority="5" operator="containsText" text="ALTO">
      <formula>NOT(ISERROR(SEARCH(("ALTO"),(Z39))))</formula>
    </cfRule>
    <cfRule type="containsText" dxfId="6" priority="6" operator="containsText" text="MODERADO">
      <formula>NOT(ISERROR(SEARCH(("MODERADO"),(Z39))))</formula>
    </cfRule>
  </conditionalFormatting>
  <pageMargins left="0.70866141732283472" right="0.70866141732283472" top="0.74803149606299213" bottom="0.74803149606299213" header="0" footer="0"/>
  <pageSetup scale="14" orientation="landscape"/>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C56F5C5-5E34-4A4E-9B07-96FC2C5AC3D0}">
  <dimension ref="A1:AQ995"/>
  <sheetViews>
    <sheetView showGridLines="0" tabSelected="1" topLeftCell="AH9" workbookViewId="0">
      <selection activeCell="AK25" sqref="AK25:AK31"/>
    </sheetView>
  </sheetViews>
  <sheetFormatPr baseColWidth="10" defaultColWidth="14.42578125" defaultRowHeight="15" customHeight="1"/>
  <cols>
    <col min="1" max="1" width="9.42578125" style="230" customWidth="1"/>
    <col min="2" max="4" width="32.5703125" style="230" customWidth="1"/>
    <col min="5" max="6" width="20.85546875" style="230" customWidth="1"/>
    <col min="7" max="7" width="20.85546875" style="230" hidden="1" customWidth="1"/>
    <col min="8" max="8" width="25.42578125" style="230" customWidth="1"/>
    <col min="9" max="9" width="48.42578125" style="230" customWidth="1"/>
    <col min="10" max="14" width="41.28515625" style="230" customWidth="1"/>
    <col min="15" max="15" width="53.7109375" style="230" customWidth="1"/>
    <col min="16" max="16" width="24.5703125" style="230" customWidth="1"/>
    <col min="17" max="17" width="11.42578125" style="230" customWidth="1"/>
    <col min="18" max="20" width="24.5703125" style="230" customWidth="1"/>
    <col min="21" max="21" width="19.7109375" style="230" customWidth="1"/>
    <col min="22" max="24" width="25.140625" style="230" customWidth="1"/>
    <col min="25" max="25" width="25.140625" style="230" hidden="1" customWidth="1"/>
    <col min="26" max="26" width="25.140625" style="230" customWidth="1"/>
    <col min="27" max="27" width="16.5703125" style="230" customWidth="1"/>
    <col min="28" max="29" width="33.42578125" style="230" customWidth="1"/>
    <col min="30" max="30" width="38.5703125" style="230" customWidth="1"/>
    <col min="31" max="31" width="25.42578125" style="230" customWidth="1"/>
    <col min="32" max="32" width="1.7109375" style="230" customWidth="1"/>
    <col min="33" max="35" width="33.42578125" style="230" customWidth="1"/>
    <col min="36" max="36" width="40.28515625" style="230" customWidth="1"/>
    <col min="37" max="37" width="34.85546875" style="230" customWidth="1"/>
    <col min="38" max="38" width="3.7109375" style="230" customWidth="1"/>
    <col min="39" max="39" width="42.5703125" style="230" customWidth="1"/>
    <col min="40" max="40" width="50.28515625" style="230" customWidth="1"/>
    <col min="41" max="43" width="11.42578125" style="230" customWidth="1"/>
    <col min="44" max="16384" width="14.42578125" style="230"/>
  </cols>
  <sheetData>
    <row r="1" spans="1:43" ht="27" customHeight="1">
      <c r="A1" s="221"/>
      <c r="B1" s="222"/>
      <c r="C1" s="223" t="s">
        <v>64</v>
      </c>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2"/>
      <c r="AK1" s="225" t="s">
        <v>65</v>
      </c>
      <c r="AL1" s="226"/>
      <c r="AM1" s="227"/>
      <c r="AN1" s="228" t="s">
        <v>66</v>
      </c>
      <c r="AO1" s="229"/>
      <c r="AP1" s="229"/>
      <c r="AQ1" s="229"/>
    </row>
    <row r="2" spans="1:43" ht="27" customHeight="1" thickBot="1">
      <c r="A2" s="231"/>
      <c r="B2" s="232"/>
      <c r="C2" s="233"/>
      <c r="D2" s="234"/>
      <c r="E2" s="234"/>
      <c r="F2" s="234"/>
      <c r="G2" s="234"/>
      <c r="H2" s="234"/>
      <c r="I2" s="234"/>
      <c r="J2" s="234"/>
      <c r="K2" s="234"/>
      <c r="L2" s="234"/>
      <c r="M2" s="234"/>
      <c r="N2" s="234"/>
      <c r="O2" s="234"/>
      <c r="P2" s="234"/>
      <c r="Q2" s="234"/>
      <c r="R2" s="234"/>
      <c r="S2" s="234"/>
      <c r="T2" s="234"/>
      <c r="U2" s="234"/>
      <c r="V2" s="234"/>
      <c r="W2" s="234"/>
      <c r="X2" s="234"/>
      <c r="Y2" s="234"/>
      <c r="Z2" s="234"/>
      <c r="AA2" s="234"/>
      <c r="AB2" s="234"/>
      <c r="AC2" s="234"/>
      <c r="AD2" s="234"/>
      <c r="AE2" s="234"/>
      <c r="AF2" s="234"/>
      <c r="AG2" s="234"/>
      <c r="AH2" s="234"/>
      <c r="AI2" s="234"/>
      <c r="AJ2" s="235"/>
      <c r="AK2" s="225" t="s">
        <v>67</v>
      </c>
      <c r="AL2" s="226"/>
      <c r="AM2" s="227"/>
      <c r="AN2" s="236" t="s">
        <v>68</v>
      </c>
      <c r="AO2" s="229"/>
      <c r="AP2" s="229"/>
      <c r="AQ2" s="229"/>
    </row>
    <row r="3" spans="1:43" ht="27" customHeight="1">
      <c r="A3" s="231"/>
      <c r="B3" s="232"/>
      <c r="C3" s="223" t="s">
        <v>69</v>
      </c>
      <c r="D3" s="224"/>
      <c r="E3" s="224"/>
      <c r="F3" s="224"/>
      <c r="G3" s="224"/>
      <c r="H3" s="224"/>
      <c r="I3" s="224"/>
      <c r="J3" s="224"/>
      <c r="K3" s="224"/>
      <c r="L3" s="224"/>
      <c r="M3" s="224"/>
      <c r="N3" s="224"/>
      <c r="O3" s="224"/>
      <c r="P3" s="224"/>
      <c r="Q3" s="224"/>
      <c r="R3" s="224"/>
      <c r="S3" s="224"/>
      <c r="T3" s="224"/>
      <c r="U3" s="224"/>
      <c r="V3" s="224"/>
      <c r="W3" s="224"/>
      <c r="X3" s="224"/>
      <c r="Y3" s="224"/>
      <c r="Z3" s="224"/>
      <c r="AA3" s="224"/>
      <c r="AB3" s="224"/>
      <c r="AC3" s="224"/>
      <c r="AD3" s="224"/>
      <c r="AE3" s="224"/>
      <c r="AF3" s="224"/>
      <c r="AG3" s="224"/>
      <c r="AH3" s="224"/>
      <c r="AI3" s="224"/>
      <c r="AJ3" s="222"/>
      <c r="AK3" s="225" t="s">
        <v>70</v>
      </c>
      <c r="AL3" s="226"/>
      <c r="AM3" s="227"/>
      <c r="AN3" s="228" t="s">
        <v>71</v>
      </c>
      <c r="AO3" s="229"/>
      <c r="AP3" s="229"/>
      <c r="AQ3" s="229"/>
    </row>
    <row r="4" spans="1:43" ht="27" customHeight="1" thickBot="1">
      <c r="A4" s="233"/>
      <c r="B4" s="235"/>
      <c r="C4" s="233"/>
      <c r="D4" s="234"/>
      <c r="E4" s="234"/>
      <c r="F4" s="234"/>
      <c r="G4" s="234"/>
      <c r="H4" s="234"/>
      <c r="I4" s="234"/>
      <c r="J4" s="234"/>
      <c r="K4" s="234"/>
      <c r="L4" s="234"/>
      <c r="M4" s="234"/>
      <c r="N4" s="234"/>
      <c r="O4" s="234"/>
      <c r="P4" s="234"/>
      <c r="Q4" s="234"/>
      <c r="R4" s="234"/>
      <c r="S4" s="234"/>
      <c r="T4" s="234"/>
      <c r="U4" s="234"/>
      <c r="V4" s="234"/>
      <c r="W4" s="234"/>
      <c r="X4" s="234"/>
      <c r="Y4" s="234"/>
      <c r="Z4" s="234"/>
      <c r="AA4" s="234"/>
      <c r="AB4" s="234"/>
      <c r="AC4" s="234"/>
      <c r="AD4" s="234"/>
      <c r="AE4" s="234"/>
      <c r="AF4" s="234"/>
      <c r="AG4" s="234"/>
      <c r="AH4" s="234"/>
      <c r="AI4" s="234"/>
      <c r="AJ4" s="235"/>
      <c r="AK4" s="225" t="s">
        <v>72</v>
      </c>
      <c r="AL4" s="226"/>
      <c r="AM4" s="227"/>
      <c r="AN4" s="237">
        <v>45677</v>
      </c>
      <c r="AO4" s="229"/>
      <c r="AP4" s="229"/>
      <c r="AQ4" s="229"/>
    </row>
    <row r="5" spans="1:43" ht="27" customHeight="1" thickBot="1">
      <c r="A5" s="238"/>
      <c r="B5" s="239"/>
      <c r="C5" s="239"/>
      <c r="D5" s="239"/>
      <c r="E5" s="239"/>
      <c r="F5" s="239"/>
      <c r="G5" s="239"/>
      <c r="H5" s="239"/>
      <c r="I5" s="239"/>
      <c r="J5" s="239"/>
      <c r="K5" s="239"/>
      <c r="L5" s="239"/>
      <c r="M5" s="239"/>
      <c r="N5" s="239"/>
      <c r="O5" s="239"/>
      <c r="P5" s="239"/>
      <c r="Q5" s="239"/>
      <c r="R5" s="239"/>
      <c r="S5" s="239"/>
      <c r="T5" s="239"/>
      <c r="U5" s="239"/>
      <c r="V5" s="239"/>
      <c r="W5" s="239"/>
      <c r="X5" s="239"/>
      <c r="Y5" s="239"/>
      <c r="Z5" s="239"/>
      <c r="AA5" s="239"/>
      <c r="AB5" s="239"/>
      <c r="AC5" s="239"/>
      <c r="AD5" s="239"/>
      <c r="AE5" s="239"/>
      <c r="AF5" s="239"/>
      <c r="AG5" s="239"/>
      <c r="AH5" s="239"/>
      <c r="AI5" s="239"/>
      <c r="AJ5" s="240"/>
      <c r="AK5" s="241"/>
      <c r="AL5" s="229"/>
      <c r="AM5" s="229"/>
      <c r="AN5" s="229"/>
      <c r="AO5" s="229"/>
      <c r="AP5" s="229"/>
      <c r="AQ5" s="229"/>
    </row>
    <row r="6" spans="1:43" ht="36" customHeight="1" thickBot="1">
      <c r="A6" s="242" t="s">
        <v>73</v>
      </c>
      <c r="B6" s="243"/>
      <c r="C6" s="385">
        <v>45610</v>
      </c>
      <c r="D6" s="245"/>
      <c r="E6" s="239"/>
      <c r="F6" s="239"/>
      <c r="G6" s="239"/>
      <c r="H6" s="239"/>
      <c r="I6" s="239"/>
      <c r="J6" s="239"/>
      <c r="K6" s="239"/>
      <c r="L6" s="239"/>
      <c r="M6" s="239"/>
      <c r="N6" s="239"/>
      <c r="O6" s="239"/>
      <c r="P6" s="239"/>
      <c r="Q6" s="239"/>
      <c r="R6" s="239"/>
      <c r="S6" s="239"/>
      <c r="T6" s="239"/>
      <c r="U6" s="239"/>
      <c r="V6" s="239"/>
      <c r="W6" s="239"/>
      <c r="X6" s="239"/>
      <c r="Y6" s="239"/>
      <c r="Z6" s="239"/>
      <c r="AA6" s="239"/>
      <c r="AB6" s="239"/>
      <c r="AC6" s="239"/>
      <c r="AD6" s="239"/>
      <c r="AE6" s="239"/>
      <c r="AF6" s="239"/>
      <c r="AG6" s="239"/>
      <c r="AH6" s="239"/>
      <c r="AI6" s="239"/>
      <c r="AJ6" s="240"/>
      <c r="AK6" s="239"/>
      <c r="AL6" s="229"/>
      <c r="AM6" s="229"/>
      <c r="AN6" s="229"/>
      <c r="AO6" s="229"/>
      <c r="AP6" s="229"/>
      <c r="AQ6" s="229"/>
    </row>
    <row r="7" spans="1:43" ht="17.25" customHeight="1" thickBot="1">
      <c r="A7" s="246"/>
      <c r="B7" s="239"/>
      <c r="C7" s="239"/>
      <c r="D7" s="239"/>
      <c r="E7" s="239"/>
      <c r="F7" s="239"/>
      <c r="G7" s="239"/>
      <c r="H7" s="239"/>
      <c r="I7" s="239"/>
      <c r="J7" s="239"/>
      <c r="K7" s="239"/>
      <c r="L7" s="239"/>
      <c r="M7" s="239"/>
      <c r="N7" s="239"/>
      <c r="O7" s="239"/>
      <c r="P7" s="239"/>
      <c r="Q7" s="239"/>
      <c r="R7" s="239"/>
      <c r="S7" s="239"/>
      <c r="T7" s="239"/>
      <c r="U7" s="239"/>
      <c r="V7" s="239"/>
      <c r="W7" s="239"/>
      <c r="X7" s="239"/>
      <c r="Y7" s="239"/>
      <c r="Z7" s="239"/>
      <c r="AA7" s="239"/>
      <c r="AB7" s="239"/>
      <c r="AC7" s="239"/>
      <c r="AD7" s="239"/>
      <c r="AE7" s="239"/>
      <c r="AF7" s="239"/>
      <c r="AG7" s="239"/>
      <c r="AH7" s="239"/>
      <c r="AI7" s="239"/>
      <c r="AJ7" s="240"/>
      <c r="AK7" s="239"/>
      <c r="AL7" s="229"/>
      <c r="AM7" s="229"/>
      <c r="AN7" s="229"/>
      <c r="AO7" s="229"/>
      <c r="AP7" s="229"/>
      <c r="AQ7" s="229"/>
    </row>
    <row r="8" spans="1:43" ht="59.25" customHeight="1" thickBot="1">
      <c r="A8" s="247" t="s">
        <v>75</v>
      </c>
      <c r="B8" s="243"/>
      <c r="C8" s="248" t="s">
        <v>243</v>
      </c>
      <c r="D8" s="243"/>
      <c r="E8" s="243"/>
      <c r="F8" s="243"/>
      <c r="G8" s="243"/>
      <c r="H8" s="249"/>
      <c r="I8" s="239"/>
      <c r="J8" s="239"/>
      <c r="K8" s="239"/>
      <c r="L8" s="239"/>
      <c r="T8" s="239"/>
      <c r="U8" s="239"/>
      <c r="V8" s="239"/>
      <c r="W8" s="239"/>
      <c r="X8" s="239"/>
      <c r="Y8" s="239"/>
      <c r="Z8" s="239"/>
      <c r="AA8" s="239"/>
      <c r="AB8" s="239"/>
      <c r="AC8" s="239"/>
      <c r="AD8" s="239"/>
      <c r="AE8" s="239"/>
      <c r="AF8" s="239"/>
      <c r="AG8" s="239"/>
      <c r="AH8" s="239"/>
      <c r="AI8" s="239"/>
      <c r="AJ8" s="240"/>
      <c r="AK8" s="239"/>
      <c r="AL8" s="229"/>
      <c r="AM8" s="229"/>
      <c r="AN8" s="229"/>
      <c r="AO8" s="229"/>
      <c r="AP8" s="229"/>
      <c r="AQ8" s="229"/>
    </row>
    <row r="9" spans="1:43" ht="13.5" customHeight="1" thickBot="1">
      <c r="A9" s="250"/>
      <c r="B9" s="251"/>
      <c r="C9" s="251"/>
      <c r="D9" s="251"/>
      <c r="E9" s="251"/>
      <c r="F9" s="251"/>
      <c r="G9" s="251"/>
      <c r="H9" s="251"/>
      <c r="I9" s="251"/>
      <c r="J9" s="251"/>
      <c r="K9" s="251"/>
      <c r="L9" s="251"/>
      <c r="M9" s="251"/>
      <c r="N9" s="251"/>
      <c r="O9" s="251"/>
      <c r="P9" s="251"/>
      <c r="Q9" s="251"/>
      <c r="R9" s="251"/>
      <c r="S9" s="251"/>
      <c r="T9" s="239"/>
      <c r="U9" s="239"/>
      <c r="V9" s="239"/>
      <c r="W9" s="239"/>
      <c r="X9" s="239"/>
      <c r="Y9" s="239"/>
      <c r="Z9" s="239"/>
      <c r="AA9" s="239"/>
      <c r="AB9" s="239"/>
      <c r="AC9" s="239"/>
      <c r="AD9" s="239"/>
      <c r="AE9" s="239"/>
      <c r="AF9" s="239"/>
      <c r="AG9" s="239"/>
      <c r="AH9" s="239"/>
      <c r="AI9" s="239"/>
      <c r="AJ9" s="240"/>
      <c r="AK9" s="239"/>
      <c r="AL9" s="229"/>
      <c r="AM9" s="229"/>
      <c r="AN9" s="229"/>
      <c r="AO9" s="229"/>
      <c r="AP9" s="229"/>
      <c r="AQ9" s="229"/>
    </row>
    <row r="10" spans="1:43" ht="59.25" customHeight="1" thickBot="1">
      <c r="A10" s="247" t="s">
        <v>77</v>
      </c>
      <c r="B10" s="243"/>
      <c r="C10" s="386" t="s">
        <v>244</v>
      </c>
      <c r="D10" s="243"/>
      <c r="E10" s="243"/>
      <c r="F10" s="243"/>
      <c r="G10" s="243"/>
      <c r="H10" s="243"/>
      <c r="I10" s="243"/>
      <c r="J10" s="249"/>
      <c r="K10" s="253"/>
      <c r="L10" s="253"/>
      <c r="M10" s="253"/>
      <c r="N10" s="253"/>
      <c r="O10" s="239"/>
      <c r="P10" s="239"/>
      <c r="Q10" s="239"/>
      <c r="R10" s="239"/>
      <c r="S10" s="239"/>
      <c r="T10" s="239"/>
      <c r="U10" s="239"/>
      <c r="V10" s="239"/>
      <c r="W10" s="239"/>
      <c r="X10" s="239"/>
      <c r="Y10" s="239"/>
      <c r="Z10" s="239"/>
      <c r="AA10" s="239"/>
      <c r="AB10" s="239"/>
      <c r="AC10" s="239"/>
      <c r="AD10" s="239"/>
      <c r="AE10" s="239"/>
      <c r="AF10" s="239"/>
      <c r="AG10" s="239"/>
      <c r="AH10" s="239"/>
      <c r="AI10" s="239"/>
      <c r="AJ10" s="240"/>
      <c r="AK10" s="239"/>
      <c r="AL10" s="229"/>
      <c r="AM10" s="229"/>
      <c r="AN10" s="229"/>
      <c r="AO10" s="229"/>
      <c r="AP10" s="229"/>
      <c r="AQ10" s="229"/>
    </row>
    <row r="11" spans="1:43" ht="68.25" customHeight="1" thickBot="1">
      <c r="A11" s="247" t="s">
        <v>79</v>
      </c>
      <c r="B11" s="243"/>
      <c r="C11" s="386" t="s">
        <v>245</v>
      </c>
      <c r="D11" s="243"/>
      <c r="E11" s="243"/>
      <c r="F11" s="243"/>
      <c r="G11" s="243"/>
      <c r="H11" s="243"/>
      <c r="I11" s="243"/>
      <c r="J11" s="249"/>
      <c r="K11" s="253"/>
      <c r="L11" s="253"/>
      <c r="M11" s="253"/>
      <c r="N11" s="253"/>
      <c r="O11" s="239"/>
      <c r="P11" s="239"/>
      <c r="Q11" s="239"/>
      <c r="R11" s="239"/>
      <c r="S11" s="239"/>
      <c r="T11" s="239"/>
      <c r="U11" s="239"/>
      <c r="V11" s="239"/>
      <c r="W11" s="239"/>
      <c r="X11" s="239"/>
      <c r="Y11" s="239"/>
      <c r="Z11" s="239"/>
      <c r="AA11" s="239"/>
      <c r="AB11" s="239"/>
      <c r="AC11" s="239"/>
      <c r="AD11" s="239"/>
      <c r="AE11" s="239"/>
      <c r="AF11" s="239"/>
      <c r="AG11" s="239"/>
      <c r="AH11" s="239"/>
      <c r="AI11" s="239"/>
      <c r="AJ11" s="240"/>
      <c r="AK11" s="239"/>
      <c r="AL11" s="229"/>
      <c r="AM11" s="229"/>
      <c r="AN11" s="229"/>
      <c r="AO11" s="229"/>
      <c r="AP11" s="229"/>
      <c r="AQ11" s="229"/>
    </row>
    <row r="12" spans="1:43" ht="15.75" customHeight="1">
      <c r="A12" s="239"/>
      <c r="B12" s="239"/>
      <c r="C12" s="239"/>
      <c r="D12" s="239"/>
      <c r="E12" s="239"/>
      <c r="F12" s="239"/>
      <c r="G12" s="239"/>
      <c r="H12" s="239"/>
      <c r="I12" s="239"/>
      <c r="J12" s="239"/>
      <c r="K12" s="239"/>
      <c r="L12" s="239"/>
      <c r="M12" s="239"/>
      <c r="N12" s="239"/>
      <c r="O12" s="239"/>
      <c r="P12" s="239"/>
      <c r="Q12" s="239"/>
      <c r="R12" s="239"/>
      <c r="S12" s="239"/>
      <c r="T12" s="239"/>
      <c r="U12" s="239"/>
      <c r="V12" s="239"/>
      <c r="W12" s="239"/>
      <c r="X12" s="239"/>
      <c r="Y12" s="239"/>
      <c r="Z12" s="239"/>
      <c r="AA12" s="239"/>
      <c r="AB12" s="239"/>
      <c r="AC12" s="239"/>
      <c r="AD12" s="239"/>
      <c r="AE12" s="239"/>
      <c r="AF12" s="239"/>
      <c r="AG12" s="239"/>
      <c r="AH12" s="239"/>
      <c r="AI12" s="239"/>
      <c r="AJ12" s="240"/>
      <c r="AK12" s="239"/>
      <c r="AL12" s="229"/>
      <c r="AM12" s="229"/>
      <c r="AN12" s="229"/>
      <c r="AO12" s="229"/>
      <c r="AP12" s="229"/>
      <c r="AQ12" s="229"/>
    </row>
    <row r="13" spans="1:43" ht="15.75" customHeight="1" thickBot="1">
      <c r="A13" s="254"/>
      <c r="B13" s="239"/>
      <c r="C13" s="239"/>
      <c r="D13" s="239"/>
      <c r="E13" s="239"/>
      <c r="F13" s="239"/>
      <c r="G13" s="239"/>
      <c r="H13" s="239"/>
      <c r="I13" s="239"/>
      <c r="J13" s="239"/>
      <c r="K13" s="239"/>
      <c r="L13" s="239"/>
      <c r="M13" s="239"/>
      <c r="N13" s="239"/>
      <c r="O13" s="239"/>
      <c r="P13" s="239"/>
      <c r="Q13" s="239"/>
      <c r="R13" s="239"/>
      <c r="S13" s="239"/>
      <c r="T13" s="239"/>
      <c r="U13" s="239"/>
      <c r="V13" s="239"/>
      <c r="W13" s="239"/>
      <c r="X13" s="239"/>
      <c r="Y13" s="239"/>
      <c r="Z13" s="239"/>
      <c r="AA13" s="239"/>
      <c r="AB13" s="239"/>
      <c r="AC13" s="239"/>
      <c r="AD13" s="239"/>
      <c r="AE13" s="239"/>
      <c r="AF13" s="239"/>
      <c r="AG13" s="255"/>
      <c r="AH13" s="255"/>
      <c r="AI13" s="255"/>
      <c r="AJ13" s="256"/>
      <c r="AK13" s="257"/>
      <c r="AL13" s="229"/>
      <c r="AM13" s="229"/>
      <c r="AN13" s="229"/>
      <c r="AO13" s="229"/>
      <c r="AP13" s="229"/>
      <c r="AQ13" s="229"/>
    </row>
    <row r="14" spans="1:43">
      <c r="A14" s="258" t="s">
        <v>81</v>
      </c>
      <c r="B14" s="259"/>
      <c r="C14" s="259"/>
      <c r="D14" s="260"/>
      <c r="E14" s="258" t="s">
        <v>82</v>
      </c>
      <c r="F14" s="259"/>
      <c r="G14" s="259"/>
      <c r="H14" s="259"/>
      <c r="I14" s="259"/>
      <c r="J14" s="259"/>
      <c r="K14" s="259"/>
      <c r="L14" s="259"/>
      <c r="M14" s="259"/>
      <c r="N14" s="259"/>
      <c r="O14" s="259"/>
      <c r="P14" s="259"/>
      <c r="Q14" s="259"/>
      <c r="R14" s="259"/>
      <c r="S14" s="259"/>
      <c r="T14" s="259"/>
      <c r="U14" s="259"/>
      <c r="V14" s="259"/>
      <c r="W14" s="259"/>
      <c r="X14" s="259"/>
      <c r="Y14" s="259"/>
      <c r="Z14" s="259"/>
      <c r="AA14" s="259"/>
      <c r="AB14" s="259"/>
      <c r="AC14" s="259"/>
      <c r="AD14" s="259"/>
      <c r="AE14" s="260"/>
      <c r="AF14" s="387"/>
      <c r="AG14" s="262" t="s">
        <v>83</v>
      </c>
      <c r="AH14" s="224"/>
      <c r="AI14" s="224"/>
      <c r="AJ14" s="224"/>
      <c r="AK14" s="222"/>
      <c r="AL14" s="229"/>
      <c r="AM14" s="262" t="s">
        <v>84</v>
      </c>
      <c r="AN14" s="222"/>
      <c r="AO14" s="229"/>
      <c r="AP14" s="229"/>
      <c r="AQ14" s="229"/>
    </row>
    <row r="15" spans="1:43">
      <c r="A15" s="263" t="s">
        <v>85</v>
      </c>
      <c r="B15" s="264" t="s">
        <v>86</v>
      </c>
      <c r="C15" s="264" t="s">
        <v>87</v>
      </c>
      <c r="D15" s="265" t="s">
        <v>88</v>
      </c>
      <c r="E15" s="266" t="s">
        <v>89</v>
      </c>
      <c r="F15" s="226"/>
      <c r="G15" s="226"/>
      <c r="H15" s="227"/>
      <c r="I15" s="267" t="s">
        <v>90</v>
      </c>
      <c r="J15" s="226"/>
      <c r="K15" s="226"/>
      <c r="L15" s="226"/>
      <c r="M15" s="226"/>
      <c r="N15" s="226"/>
      <c r="O15" s="226"/>
      <c r="P15" s="226"/>
      <c r="Q15" s="226"/>
      <c r="R15" s="226"/>
      <c r="S15" s="226"/>
      <c r="T15" s="226"/>
      <c r="U15" s="226"/>
      <c r="V15" s="226"/>
      <c r="W15" s="226"/>
      <c r="X15" s="268"/>
      <c r="Y15" s="268"/>
      <c r="Z15" s="267" t="s">
        <v>91</v>
      </c>
      <c r="AA15" s="226"/>
      <c r="AB15" s="226"/>
      <c r="AC15" s="226"/>
      <c r="AD15" s="226"/>
      <c r="AE15" s="269"/>
      <c r="AF15" s="387"/>
      <c r="AG15" s="231"/>
      <c r="AH15" s="270"/>
      <c r="AI15" s="270"/>
      <c r="AJ15" s="270"/>
      <c r="AK15" s="232"/>
      <c r="AL15" s="229"/>
      <c r="AM15" s="231"/>
      <c r="AN15" s="232"/>
      <c r="AO15" s="271"/>
      <c r="AP15" s="271"/>
      <c r="AQ15" s="271"/>
    </row>
    <row r="16" spans="1:43" ht="32.25" customHeight="1" thickBot="1">
      <c r="A16" s="272"/>
      <c r="B16" s="273"/>
      <c r="C16" s="273"/>
      <c r="D16" s="274"/>
      <c r="E16" s="275" t="s">
        <v>92</v>
      </c>
      <c r="F16" s="276"/>
      <c r="G16" s="276"/>
      <c r="H16" s="277"/>
      <c r="I16" s="264" t="s">
        <v>93</v>
      </c>
      <c r="J16" s="264" t="s">
        <v>94</v>
      </c>
      <c r="K16" s="264" t="s">
        <v>95</v>
      </c>
      <c r="L16" s="264" t="s">
        <v>96</v>
      </c>
      <c r="M16" s="264" t="s">
        <v>97</v>
      </c>
      <c r="N16" s="264" t="s">
        <v>98</v>
      </c>
      <c r="O16" s="278" t="s">
        <v>99</v>
      </c>
      <c r="P16" s="278" t="s">
        <v>100</v>
      </c>
      <c r="Q16" s="278" t="s">
        <v>101</v>
      </c>
      <c r="R16" s="264" t="s">
        <v>102</v>
      </c>
      <c r="S16" s="279" t="s">
        <v>103</v>
      </c>
      <c r="T16" s="264" t="s">
        <v>104</v>
      </c>
      <c r="U16" s="264" t="s">
        <v>105</v>
      </c>
      <c r="V16" s="264" t="s">
        <v>106</v>
      </c>
      <c r="W16" s="264" t="s">
        <v>107</v>
      </c>
      <c r="X16" s="264" t="s">
        <v>108</v>
      </c>
      <c r="Y16" s="280"/>
      <c r="Z16" s="279" t="s">
        <v>109</v>
      </c>
      <c r="AA16" s="264" t="s">
        <v>110</v>
      </c>
      <c r="AB16" s="264" t="s">
        <v>111</v>
      </c>
      <c r="AC16" s="264" t="s">
        <v>55</v>
      </c>
      <c r="AD16" s="281" t="s">
        <v>112</v>
      </c>
      <c r="AE16" s="269"/>
      <c r="AF16" s="388"/>
      <c r="AG16" s="233"/>
      <c r="AH16" s="234"/>
      <c r="AI16" s="234"/>
      <c r="AJ16" s="234"/>
      <c r="AK16" s="235"/>
      <c r="AL16" s="271"/>
      <c r="AM16" s="233"/>
      <c r="AN16" s="235"/>
      <c r="AO16" s="271"/>
      <c r="AP16" s="229"/>
      <c r="AQ16" s="271"/>
    </row>
    <row r="17" spans="1:43" ht="102" customHeight="1" thickBot="1">
      <c r="A17" s="272"/>
      <c r="B17" s="273"/>
      <c r="C17" s="273"/>
      <c r="D17" s="274"/>
      <c r="E17" s="283" t="s">
        <v>0</v>
      </c>
      <c r="F17" s="280" t="s">
        <v>1</v>
      </c>
      <c r="G17" s="284"/>
      <c r="H17" s="285" t="s">
        <v>113</v>
      </c>
      <c r="I17" s="286"/>
      <c r="J17" s="286"/>
      <c r="K17" s="286"/>
      <c r="L17" s="286"/>
      <c r="M17" s="286"/>
      <c r="N17" s="286"/>
      <c r="O17" s="286"/>
      <c r="P17" s="286"/>
      <c r="Q17" s="286"/>
      <c r="R17" s="286"/>
      <c r="S17" s="286"/>
      <c r="T17" s="286"/>
      <c r="U17" s="286"/>
      <c r="V17" s="286"/>
      <c r="W17" s="286"/>
      <c r="X17" s="286"/>
      <c r="Y17" s="287"/>
      <c r="Z17" s="286"/>
      <c r="AA17" s="286"/>
      <c r="AB17" s="286"/>
      <c r="AC17" s="286"/>
      <c r="AD17" s="288" t="s">
        <v>114</v>
      </c>
      <c r="AE17" s="289" t="s">
        <v>115</v>
      </c>
      <c r="AF17" s="388"/>
      <c r="AG17" s="283" t="s">
        <v>116</v>
      </c>
      <c r="AH17" s="280" t="s">
        <v>117</v>
      </c>
      <c r="AI17" s="287" t="s">
        <v>118</v>
      </c>
      <c r="AJ17" s="287" t="s">
        <v>119</v>
      </c>
      <c r="AK17" s="290" t="s">
        <v>120</v>
      </c>
      <c r="AL17" s="271"/>
      <c r="AM17" s="283" t="s">
        <v>121</v>
      </c>
      <c r="AN17" s="290" t="s">
        <v>122</v>
      </c>
      <c r="AO17" s="271"/>
      <c r="AP17" s="229"/>
      <c r="AQ17" s="271"/>
    </row>
    <row r="18" spans="1:43" ht="51" customHeight="1">
      <c r="A18" s="291">
        <v>1</v>
      </c>
      <c r="B18" s="389" t="s">
        <v>246</v>
      </c>
      <c r="C18" s="389" t="s">
        <v>247</v>
      </c>
      <c r="D18" s="390" t="s">
        <v>248</v>
      </c>
      <c r="E18" s="294" t="s">
        <v>6</v>
      </c>
      <c r="F18" s="295" t="s">
        <v>13</v>
      </c>
      <c r="G18" s="368" t="str">
        <f>+CONCATENATE(E18," - ",F18)</f>
        <v>MUY BAJA - MAYOR</v>
      </c>
      <c r="H18" s="297" t="str">
        <f>+VLOOKUP(G18,[2]Datos!D3:E17,2,FALSE)</f>
        <v>ALTO</v>
      </c>
      <c r="I18" s="298" t="s">
        <v>249</v>
      </c>
      <c r="J18" s="298" t="s">
        <v>250</v>
      </c>
      <c r="K18" s="298" t="s">
        <v>251</v>
      </c>
      <c r="L18" s="298" t="s">
        <v>252</v>
      </c>
      <c r="M18" s="298" t="s">
        <v>253</v>
      </c>
      <c r="N18" s="298" t="s">
        <v>254</v>
      </c>
      <c r="O18" s="300" t="s">
        <v>3</v>
      </c>
      <c r="P18" s="301" t="s">
        <v>4</v>
      </c>
      <c r="Q18" s="302">
        <f>IF(P18="ASIGNADO",15,IF(P18="NO ASIGNADO",0,"0"))</f>
        <v>15</v>
      </c>
      <c r="R18" s="303">
        <f>SUM(Q18:Q24)</f>
        <v>100</v>
      </c>
      <c r="S18" s="304" t="s">
        <v>132</v>
      </c>
      <c r="T18" s="305">
        <f>IF(T21="DÉBIL",0,IF(T21="MODERADO",50,IF(T21="FUERTE",100,"")))</f>
        <v>100</v>
      </c>
      <c r="U18" s="306" t="str">
        <f>IF(AND(R21="FUERTE",S18="FUERTE (SIEMPRE SE EJECUTA)"),"NO","SÍ")</f>
        <v>NO</v>
      </c>
      <c r="V18" s="391" t="str">
        <f t="array" ref="V18">_xlfn.IFS(AVERAGE(T18,T25,T32,T39,T46,T53)=100,"FUERTE",AVERAGE(T18,T25,T32,T39,T46,T53)&lt;50,"DÉBIL",AVERAGE(T18,T25,T32,T39,T46,T53)&gt;=50,"MODERADO")</f>
        <v>FUERTE</v>
      </c>
      <c r="W18" s="308" t="s">
        <v>62</v>
      </c>
      <c r="X18" s="370" t="str">
        <f>IF(AND(E18="MUY BAJA",W21=2),"MUY BAJA",IF(AND(E18="BAJA",W21=2),"MUY BAJA",IF(AND(E18="MEDIA",W21=2),"MUY BAJA",IF(AND(E18="ALTA",W21=2),"BAJA",IF(AND(E18="MUY ALTA",W21=2),"MEDIA",IF(AND(E18="MUY BAJA",W21=1),"MUY BAJA",IF(AND(E18="BAJA",W21=1),"MUY BAJA",IF(AND(E18="MEDIA",W21=1),"BAJA",IF(AND(E18="ALTA",W21=1),"MEDIA",IF(AND(E18="MUY ALTA",W21=1),"ALTA",E18))))))))))</f>
        <v>MUY BAJA</v>
      </c>
      <c r="Y18" s="368" t="str">
        <f>+CONCATENATE(X18," - ",F18)</f>
        <v>MUY BAJA - MAYOR</v>
      </c>
      <c r="Z18" s="297" t="str">
        <f>+VLOOKUP(Y18,[2]Datos!$D$3:$E$17,2,FALSE)</f>
        <v>ALTO</v>
      </c>
      <c r="AA18" s="295" t="s">
        <v>45</v>
      </c>
      <c r="AB18" s="293" t="s">
        <v>255</v>
      </c>
      <c r="AC18" s="371"/>
      <c r="AD18" s="314" t="s">
        <v>139</v>
      </c>
      <c r="AE18" s="315" t="s">
        <v>139</v>
      </c>
      <c r="AF18" s="316"/>
      <c r="AG18" s="392">
        <v>45785</v>
      </c>
      <c r="AH18" s="393" t="s">
        <v>256</v>
      </c>
      <c r="AI18" s="393" t="s">
        <v>139</v>
      </c>
      <c r="AJ18" s="394" t="s">
        <v>257</v>
      </c>
      <c r="AK18" s="321"/>
      <c r="AL18" s="229"/>
      <c r="AM18" s="322" t="s">
        <v>258</v>
      </c>
      <c r="AN18" s="323" t="s">
        <v>259</v>
      </c>
      <c r="AO18" s="229"/>
      <c r="AP18" s="229"/>
      <c r="AQ18" s="229"/>
    </row>
    <row r="19" spans="1:43" ht="174" customHeight="1">
      <c r="A19" s="272"/>
      <c r="B19" s="395"/>
      <c r="C19" s="395"/>
      <c r="D19" s="396"/>
      <c r="E19" s="272"/>
      <c r="F19" s="273"/>
      <c r="G19" s="273"/>
      <c r="H19" s="273"/>
      <c r="I19" s="273"/>
      <c r="J19" s="273"/>
      <c r="K19" s="273"/>
      <c r="L19" s="273"/>
      <c r="M19" s="273"/>
      <c r="N19" s="273"/>
      <c r="O19" s="331" t="s">
        <v>9</v>
      </c>
      <c r="P19" s="332" t="s">
        <v>10</v>
      </c>
      <c r="Q19" s="333">
        <f>IF(P19="ADECUADO",15,IF(P19="INADECUADO",0,"0"))</f>
        <v>15</v>
      </c>
      <c r="R19" s="334"/>
      <c r="S19" s="273"/>
      <c r="T19" s="273"/>
      <c r="U19" s="273"/>
      <c r="V19" s="397"/>
      <c r="W19" s="286"/>
      <c r="X19" s="273"/>
      <c r="Y19" s="273"/>
      <c r="Z19" s="273"/>
      <c r="AA19" s="273"/>
      <c r="AB19" s="274"/>
      <c r="AC19" s="231"/>
      <c r="AD19" s="273"/>
      <c r="AE19" s="274"/>
      <c r="AF19" s="316"/>
      <c r="AG19" s="398"/>
      <c r="AH19" s="399"/>
      <c r="AI19" s="399"/>
      <c r="AJ19" s="400"/>
      <c r="AK19" s="274"/>
      <c r="AL19" s="229"/>
      <c r="AM19" s="272"/>
      <c r="AN19" s="274"/>
      <c r="AO19" s="229"/>
      <c r="AP19" s="229"/>
      <c r="AQ19" s="229"/>
    </row>
    <row r="20" spans="1:43" ht="75.75" customHeight="1">
      <c r="A20" s="272"/>
      <c r="B20" s="395"/>
      <c r="C20" s="395"/>
      <c r="D20" s="396"/>
      <c r="E20" s="272"/>
      <c r="F20" s="273"/>
      <c r="G20" s="273"/>
      <c r="H20" s="273"/>
      <c r="I20" s="273"/>
      <c r="J20" s="273"/>
      <c r="K20" s="273"/>
      <c r="L20" s="273"/>
      <c r="M20" s="273"/>
      <c r="N20" s="273"/>
      <c r="O20" s="342" t="s">
        <v>16</v>
      </c>
      <c r="P20" s="332" t="s">
        <v>17</v>
      </c>
      <c r="Q20" s="333">
        <f>IF(P20="OPORTUNA",15,IF(P20="INOPORTUNA",0,"0"))</f>
        <v>15</v>
      </c>
      <c r="R20" s="334"/>
      <c r="S20" s="273"/>
      <c r="T20" s="286"/>
      <c r="U20" s="273"/>
      <c r="V20" s="397"/>
      <c r="W20" s="343" t="s">
        <v>141</v>
      </c>
      <c r="X20" s="273"/>
      <c r="Y20" s="273"/>
      <c r="Z20" s="273"/>
      <c r="AA20" s="273"/>
      <c r="AB20" s="274"/>
      <c r="AC20" s="231"/>
      <c r="AD20" s="273"/>
      <c r="AE20" s="274"/>
      <c r="AF20" s="316"/>
      <c r="AG20" s="398"/>
      <c r="AH20" s="399"/>
      <c r="AI20" s="399"/>
      <c r="AJ20" s="400"/>
      <c r="AK20" s="274"/>
      <c r="AL20" s="229"/>
      <c r="AM20" s="272"/>
      <c r="AN20" s="274"/>
      <c r="AO20" s="229"/>
      <c r="AP20" s="229"/>
      <c r="AQ20" s="229"/>
    </row>
    <row r="21" spans="1:43" ht="90.75" customHeight="1">
      <c r="A21" s="272"/>
      <c r="B21" s="395"/>
      <c r="C21" s="395"/>
      <c r="D21" s="396"/>
      <c r="E21" s="272"/>
      <c r="F21" s="273"/>
      <c r="G21" s="273"/>
      <c r="H21" s="273"/>
      <c r="I21" s="273"/>
      <c r="J21" s="273"/>
      <c r="K21" s="273"/>
      <c r="L21" s="273"/>
      <c r="M21" s="273"/>
      <c r="N21" s="273"/>
      <c r="O21" s="331" t="s">
        <v>23</v>
      </c>
      <c r="P21" s="332" t="s">
        <v>24</v>
      </c>
      <c r="Q21" s="333">
        <f>IF(P21="PREVENIR",15,IF(P21="DETECTAR",10,IF(P21="NO ES UN CONTROL",0,"0")))</f>
        <v>15</v>
      </c>
      <c r="R21" s="344" t="str">
        <f>IF(R18&lt;86,"DÉBIL",IF(R18&lt;96,"MODERADO",IF(R18&lt;101,"FUERTE","")))</f>
        <v>FUERTE</v>
      </c>
      <c r="S21" s="273"/>
      <c r="T21" s="345" t="str">
        <f>IF(AND(R21="FUERTE",S18="FUERTE (SIEMPRE SE EJECUTA)"),"FUERTE",IF(OR(R21="DÉBIL",S18="DÉBIL (NO SE EJECUTA)"),"DÉBIL",IF(OR(R21="MODERADO",S18="MODERADO (ALGUNAS VECES)"),"MODERADO")))</f>
        <v>FUERTE</v>
      </c>
      <c r="U21" s="273"/>
      <c r="V21" s="397"/>
      <c r="W21" s="373">
        <f>IF(AND($V$18="FUERTE",$W$18="DIRECTAMENTE"),2,IF(AND($V$18="FUERTE",$W$18="DIRECTAMENTE"),2,IF(AND($V$18="FUERTE",$W$18="DIRECTAMENTE"),2,IF(AND($V$18="FUERTE",$W$18="NO DISMINUYE"),0,IF(AND($V$18="MODERADO",$W$18="DIRECTAMENTE"),1,IF(AND($V$18="MODERADO",$W$18="DIRECTAMENTE"),1,IF(AND($V$18="MODERADO",$W$18="DIRECTAMENTE"),1,IF(AND($V$18="MODERADO",$W$18="NO DISMINUYE"),0,"N/A"))))))))</f>
        <v>2</v>
      </c>
      <c r="X21" s="273"/>
      <c r="Y21" s="273"/>
      <c r="Z21" s="273"/>
      <c r="AA21" s="273"/>
      <c r="AB21" s="274"/>
      <c r="AC21" s="231"/>
      <c r="AD21" s="273"/>
      <c r="AE21" s="347" t="s">
        <v>142</v>
      </c>
      <c r="AF21" s="348"/>
      <c r="AG21" s="398"/>
      <c r="AH21" s="399"/>
      <c r="AI21" s="399"/>
      <c r="AJ21" s="400"/>
      <c r="AK21" s="274"/>
      <c r="AL21" s="229"/>
      <c r="AM21" s="272"/>
      <c r="AN21" s="274"/>
      <c r="AO21" s="229"/>
      <c r="AP21" s="229"/>
      <c r="AQ21" s="229"/>
    </row>
    <row r="22" spans="1:43" ht="111" customHeight="1">
      <c r="A22" s="272"/>
      <c r="B22" s="395"/>
      <c r="C22" s="395"/>
      <c r="D22" s="396"/>
      <c r="E22" s="272"/>
      <c r="F22" s="273"/>
      <c r="G22" s="273"/>
      <c r="H22" s="273"/>
      <c r="I22" s="273"/>
      <c r="J22" s="273"/>
      <c r="K22" s="273"/>
      <c r="L22" s="273"/>
      <c r="M22" s="273"/>
      <c r="N22" s="273"/>
      <c r="O22" s="331" t="s">
        <v>29</v>
      </c>
      <c r="P22" s="332" t="s">
        <v>30</v>
      </c>
      <c r="Q22" s="333">
        <f>IF(P22="CONFIABLE",15,IF(P22="NO CONFIABLE",0,"0"))</f>
        <v>15</v>
      </c>
      <c r="R22" s="334"/>
      <c r="S22" s="273"/>
      <c r="T22" s="273"/>
      <c r="U22" s="273"/>
      <c r="V22" s="397"/>
      <c r="W22" s="273"/>
      <c r="X22" s="273"/>
      <c r="Y22" s="273"/>
      <c r="Z22" s="273"/>
      <c r="AA22" s="273"/>
      <c r="AB22" s="274"/>
      <c r="AC22" s="231"/>
      <c r="AD22" s="273"/>
      <c r="AE22" s="349"/>
      <c r="AF22" s="348"/>
      <c r="AG22" s="401"/>
      <c r="AH22" s="399"/>
      <c r="AI22" s="399"/>
      <c r="AJ22" s="400"/>
      <c r="AK22" s="274"/>
      <c r="AL22" s="229"/>
      <c r="AM22" s="272"/>
      <c r="AN22" s="274"/>
      <c r="AO22" s="229"/>
      <c r="AP22" s="229"/>
      <c r="AQ22" s="229"/>
    </row>
    <row r="23" spans="1:43" ht="84" customHeight="1">
      <c r="A23" s="272"/>
      <c r="B23" s="395"/>
      <c r="C23" s="395"/>
      <c r="D23" s="396"/>
      <c r="E23" s="272"/>
      <c r="F23" s="273"/>
      <c r="G23" s="273"/>
      <c r="H23" s="273"/>
      <c r="I23" s="273"/>
      <c r="J23" s="273"/>
      <c r="K23" s="273"/>
      <c r="L23" s="273"/>
      <c r="M23" s="273"/>
      <c r="N23" s="273"/>
      <c r="O23" s="331" t="s">
        <v>34</v>
      </c>
      <c r="P23" s="332" t="s">
        <v>35</v>
      </c>
      <c r="Q23" s="333">
        <f>IF(P23="SE INVESTIGAN Y SE RESUELVEN OPORTUNAMENTE",15,IF(P23="NO SE INVESTIGAN Y SE RESUELVEN OPORTUNAMENTE",0,"0"))</f>
        <v>15</v>
      </c>
      <c r="R23" s="334"/>
      <c r="S23" s="273"/>
      <c r="T23" s="273"/>
      <c r="U23" s="273"/>
      <c r="V23" s="397"/>
      <c r="W23" s="273"/>
      <c r="X23" s="273"/>
      <c r="Y23" s="273"/>
      <c r="Z23" s="273"/>
      <c r="AA23" s="273"/>
      <c r="AB23" s="274"/>
      <c r="AC23" s="231"/>
      <c r="AD23" s="273"/>
      <c r="AE23" s="315" t="s">
        <v>139</v>
      </c>
      <c r="AF23" s="316"/>
      <c r="AG23" s="401"/>
      <c r="AH23" s="399"/>
      <c r="AI23" s="399"/>
      <c r="AJ23" s="400"/>
      <c r="AK23" s="274"/>
      <c r="AL23" s="229"/>
      <c r="AM23" s="272"/>
      <c r="AN23" s="274"/>
      <c r="AO23" s="229"/>
      <c r="AP23" s="229"/>
      <c r="AQ23" s="229"/>
    </row>
    <row r="24" spans="1:43" ht="80.25" customHeight="1" thickBot="1">
      <c r="A24" s="272"/>
      <c r="B24" s="395"/>
      <c r="C24" s="395"/>
      <c r="D24" s="396"/>
      <c r="E24" s="272"/>
      <c r="F24" s="273"/>
      <c r="G24" s="273"/>
      <c r="H24" s="273"/>
      <c r="I24" s="286"/>
      <c r="J24" s="286"/>
      <c r="K24" s="286"/>
      <c r="L24" s="286"/>
      <c r="M24" s="286"/>
      <c r="N24" s="286"/>
      <c r="O24" s="350" t="s">
        <v>38</v>
      </c>
      <c r="P24" s="351" t="s">
        <v>39</v>
      </c>
      <c r="Q24" s="352">
        <f>IF(P24="COMPLETA",10,IF(P24="INCOMPLETA",5,IF(P24="NO EXISTE",0,"0")))</f>
        <v>10</v>
      </c>
      <c r="R24" s="353"/>
      <c r="S24" s="354"/>
      <c r="T24" s="354"/>
      <c r="U24" s="354"/>
      <c r="V24" s="397"/>
      <c r="W24" s="273"/>
      <c r="X24" s="273"/>
      <c r="Y24" s="273"/>
      <c r="Z24" s="273"/>
      <c r="AA24" s="273"/>
      <c r="AB24" s="274"/>
      <c r="AC24" s="231"/>
      <c r="AD24" s="354"/>
      <c r="AE24" s="355"/>
      <c r="AF24" s="316"/>
      <c r="AG24" s="402"/>
      <c r="AH24" s="403"/>
      <c r="AI24" s="403"/>
      <c r="AJ24" s="404"/>
      <c r="AK24" s="355"/>
      <c r="AL24" s="229"/>
      <c r="AM24" s="360"/>
      <c r="AN24" s="349"/>
      <c r="AO24" s="229"/>
      <c r="AP24" s="229"/>
      <c r="AQ24" s="229"/>
    </row>
    <row r="25" spans="1:43" ht="38.25" customHeight="1">
      <c r="A25" s="272"/>
      <c r="B25" s="395"/>
      <c r="C25" s="395"/>
      <c r="D25" s="396"/>
      <c r="E25" s="272"/>
      <c r="F25" s="273"/>
      <c r="G25" s="273"/>
      <c r="H25" s="273"/>
      <c r="I25" s="298" t="s">
        <v>249</v>
      </c>
      <c r="J25" s="299" t="s">
        <v>198</v>
      </c>
      <c r="K25" s="299" t="s">
        <v>260</v>
      </c>
      <c r="L25" s="299" t="s">
        <v>261</v>
      </c>
      <c r="M25" s="299" t="s">
        <v>262</v>
      </c>
      <c r="N25" s="299" t="s">
        <v>263</v>
      </c>
      <c r="O25" s="300" t="s">
        <v>3</v>
      </c>
      <c r="P25" s="301" t="s">
        <v>4</v>
      </c>
      <c r="Q25" s="302">
        <f>IF(P25="ASIGNADO",15,IF(P25="NO ASIGNADO",0,"0"))</f>
        <v>15</v>
      </c>
      <c r="R25" s="361">
        <f>SUM(Q25:Q31)</f>
        <v>100</v>
      </c>
      <c r="S25" s="362" t="s">
        <v>132</v>
      </c>
      <c r="T25" s="305">
        <f>IF(T28="DÉBIL",0,IF(T28="MODERADO",50,IF(T28="FUERTE",100,"")))</f>
        <v>100</v>
      </c>
      <c r="U25" s="306" t="str">
        <f>IF(AND(R28="FUERTE",S25="FUERTE (SIEMPRE SE EJECUTA)"),"NO","SÍ")</f>
        <v>NO</v>
      </c>
      <c r="V25" s="397"/>
      <c r="W25" s="273"/>
      <c r="X25" s="273"/>
      <c r="Y25" s="273"/>
      <c r="Z25" s="273"/>
      <c r="AA25" s="273"/>
      <c r="AB25" s="274"/>
      <c r="AC25" s="231"/>
      <c r="AD25" s="405"/>
      <c r="AE25" s="406"/>
      <c r="AF25" s="316"/>
      <c r="AG25" s="377">
        <v>45785</v>
      </c>
      <c r="AH25" s="407" t="s">
        <v>264</v>
      </c>
      <c r="AI25" s="378"/>
      <c r="AJ25" s="378" t="s">
        <v>139</v>
      </c>
      <c r="AK25" s="365"/>
      <c r="AL25" s="229"/>
      <c r="AM25" s="366" t="s">
        <v>265</v>
      </c>
      <c r="AN25" s="323" t="s">
        <v>266</v>
      </c>
      <c r="AO25" s="229"/>
      <c r="AP25" s="229"/>
      <c r="AQ25" s="229"/>
    </row>
    <row r="26" spans="1:43" ht="55.5" customHeight="1">
      <c r="A26" s="272"/>
      <c r="B26" s="395"/>
      <c r="C26" s="395"/>
      <c r="D26" s="396"/>
      <c r="E26" s="272"/>
      <c r="F26" s="273"/>
      <c r="G26" s="273"/>
      <c r="H26" s="273"/>
      <c r="I26" s="273"/>
      <c r="J26" s="273"/>
      <c r="K26" s="273"/>
      <c r="L26" s="273"/>
      <c r="M26" s="273"/>
      <c r="N26" s="273"/>
      <c r="O26" s="331" t="s">
        <v>9</v>
      </c>
      <c r="P26" s="332" t="s">
        <v>151</v>
      </c>
      <c r="Q26" s="333">
        <f>IF(P26="ADECUADO",15,IF(P26="INADECUADO",0,"0"))</f>
        <v>15</v>
      </c>
      <c r="R26" s="334"/>
      <c r="S26" s="273"/>
      <c r="T26" s="273"/>
      <c r="U26" s="273"/>
      <c r="V26" s="397"/>
      <c r="W26" s="273"/>
      <c r="X26" s="273"/>
      <c r="Y26" s="273"/>
      <c r="Z26" s="273"/>
      <c r="AA26" s="273"/>
      <c r="AB26" s="274"/>
      <c r="AC26" s="231"/>
      <c r="AD26" s="272"/>
      <c r="AE26" s="274"/>
      <c r="AF26" s="316"/>
      <c r="AG26" s="272"/>
      <c r="AH26" s="408"/>
      <c r="AI26" s="273"/>
      <c r="AJ26" s="273"/>
      <c r="AK26" s="274"/>
      <c r="AL26" s="229"/>
      <c r="AM26" s="272"/>
      <c r="AN26" s="274"/>
      <c r="AO26" s="229"/>
      <c r="AP26" s="229"/>
      <c r="AQ26" s="229"/>
    </row>
    <row r="27" spans="1:43" ht="85.5" customHeight="1">
      <c r="A27" s="272"/>
      <c r="B27" s="395"/>
      <c r="C27" s="395"/>
      <c r="D27" s="396"/>
      <c r="E27" s="272"/>
      <c r="F27" s="273"/>
      <c r="G27" s="273"/>
      <c r="H27" s="273"/>
      <c r="I27" s="273"/>
      <c r="J27" s="273"/>
      <c r="K27" s="273"/>
      <c r="L27" s="273"/>
      <c r="M27" s="273"/>
      <c r="N27" s="273"/>
      <c r="O27" s="342" t="s">
        <v>16</v>
      </c>
      <c r="P27" s="332" t="s">
        <v>17</v>
      </c>
      <c r="Q27" s="333">
        <f>IF(P27="OPORTUNA",15,IF(P27="INOPORTUNA",0,"0"))</f>
        <v>15</v>
      </c>
      <c r="R27" s="367"/>
      <c r="S27" s="273"/>
      <c r="T27" s="286"/>
      <c r="U27" s="273"/>
      <c r="V27" s="397"/>
      <c r="W27" s="273"/>
      <c r="X27" s="273"/>
      <c r="Y27" s="273"/>
      <c r="Z27" s="273"/>
      <c r="AA27" s="273"/>
      <c r="AB27" s="274"/>
      <c r="AC27" s="231"/>
      <c r="AD27" s="272"/>
      <c r="AE27" s="349"/>
      <c r="AF27" s="316"/>
      <c r="AG27" s="272"/>
      <c r="AH27" s="408"/>
      <c r="AI27" s="273"/>
      <c r="AJ27" s="273"/>
      <c r="AK27" s="274"/>
      <c r="AL27" s="229"/>
      <c r="AM27" s="272"/>
      <c r="AN27" s="274"/>
      <c r="AO27" s="229"/>
      <c r="AP27" s="229"/>
      <c r="AQ27" s="229"/>
    </row>
    <row r="28" spans="1:43" ht="96.75" customHeight="1">
      <c r="A28" s="272"/>
      <c r="B28" s="395"/>
      <c r="C28" s="395"/>
      <c r="D28" s="396"/>
      <c r="E28" s="272"/>
      <c r="F28" s="273"/>
      <c r="G28" s="273"/>
      <c r="H28" s="273"/>
      <c r="I28" s="273"/>
      <c r="J28" s="273"/>
      <c r="K28" s="273"/>
      <c r="L28" s="273"/>
      <c r="M28" s="273"/>
      <c r="N28" s="273"/>
      <c r="O28" s="331" t="s">
        <v>23</v>
      </c>
      <c r="P28" s="332" t="s">
        <v>24</v>
      </c>
      <c r="Q28" s="333">
        <f>IF(P28="PREVENIR",15,IF(P28="DETECTAR",10,IF(P28="NO ES UN CONTROL",0,"0")))</f>
        <v>15</v>
      </c>
      <c r="R28" s="344" t="str">
        <f>IF(R25&lt;86,"DÉBIL",IF(R25&lt;96,"MODERADO",IF(R25&lt;101,"FUERTE","")))</f>
        <v>FUERTE</v>
      </c>
      <c r="S28" s="273"/>
      <c r="T28" s="345" t="str">
        <f>IF(AND(R28="FUERTE",S25="FUERTE (SIEMPRE SE EJECUTA)"),"FUERTE",IF(OR(R28="DÉBIL",S25="DÉBIL (NO SE EJECUTA)"),"DÉBIL",IF(OR(R28="MODERADO",S25="MODERADO (ALGUNAS VECES)"),"MODERADO")))</f>
        <v>FUERTE</v>
      </c>
      <c r="U28" s="273"/>
      <c r="V28" s="397"/>
      <c r="W28" s="273"/>
      <c r="X28" s="273"/>
      <c r="Y28" s="273"/>
      <c r="Z28" s="273"/>
      <c r="AA28" s="273"/>
      <c r="AB28" s="274"/>
      <c r="AC28" s="231"/>
      <c r="AD28" s="272"/>
      <c r="AE28" s="347" t="s">
        <v>142</v>
      </c>
      <c r="AF28" s="348"/>
      <c r="AG28" s="272"/>
      <c r="AH28" s="408"/>
      <c r="AI28" s="273"/>
      <c r="AJ28" s="273"/>
      <c r="AK28" s="274"/>
      <c r="AL28" s="229"/>
      <c r="AM28" s="272"/>
      <c r="AN28" s="274"/>
      <c r="AO28" s="229"/>
      <c r="AP28" s="229"/>
      <c r="AQ28" s="229"/>
    </row>
    <row r="29" spans="1:43" ht="69.75" customHeight="1">
      <c r="A29" s="272"/>
      <c r="B29" s="395"/>
      <c r="C29" s="395"/>
      <c r="D29" s="396"/>
      <c r="E29" s="272"/>
      <c r="F29" s="273"/>
      <c r="G29" s="273"/>
      <c r="H29" s="273"/>
      <c r="I29" s="273"/>
      <c r="J29" s="273"/>
      <c r="K29" s="273"/>
      <c r="L29" s="273"/>
      <c r="M29" s="273"/>
      <c r="N29" s="273"/>
      <c r="O29" s="331" t="s">
        <v>29</v>
      </c>
      <c r="P29" s="332" t="s">
        <v>30</v>
      </c>
      <c r="Q29" s="333">
        <f>IF(P29="CONFIABLE",15,IF(P29="NO CONFIABLE",0,"0"))</f>
        <v>15</v>
      </c>
      <c r="R29" s="334"/>
      <c r="S29" s="273"/>
      <c r="T29" s="273"/>
      <c r="U29" s="273"/>
      <c r="V29" s="397"/>
      <c r="W29" s="273"/>
      <c r="X29" s="273"/>
      <c r="Y29" s="273"/>
      <c r="Z29" s="273"/>
      <c r="AA29" s="273"/>
      <c r="AB29" s="274"/>
      <c r="AC29" s="231"/>
      <c r="AD29" s="272"/>
      <c r="AE29" s="349"/>
      <c r="AF29" s="348"/>
      <c r="AG29" s="272"/>
      <c r="AH29" s="408"/>
      <c r="AI29" s="273"/>
      <c r="AJ29" s="273"/>
      <c r="AK29" s="274"/>
      <c r="AL29" s="229"/>
      <c r="AM29" s="272"/>
      <c r="AN29" s="274"/>
      <c r="AO29" s="229"/>
      <c r="AP29" s="229"/>
      <c r="AQ29" s="229"/>
    </row>
    <row r="30" spans="1:43" ht="86.25" customHeight="1">
      <c r="A30" s="272"/>
      <c r="B30" s="395"/>
      <c r="C30" s="395"/>
      <c r="D30" s="396"/>
      <c r="E30" s="272"/>
      <c r="F30" s="273"/>
      <c r="G30" s="273"/>
      <c r="H30" s="273"/>
      <c r="I30" s="273"/>
      <c r="J30" s="273"/>
      <c r="K30" s="273"/>
      <c r="L30" s="273"/>
      <c r="M30" s="273"/>
      <c r="N30" s="273"/>
      <c r="O30" s="331" t="s">
        <v>34</v>
      </c>
      <c r="P30" s="332" t="s">
        <v>35</v>
      </c>
      <c r="Q30" s="333">
        <f>IF(P30="SE INVESTIGAN Y SE RESUELVEN OPORTUNAMENTE",15,IF(P30="NO SE INVESTIGAN Y SE RESUELVEN OPORTUNAMENTE",0,"0"))</f>
        <v>15</v>
      </c>
      <c r="R30" s="334"/>
      <c r="S30" s="273"/>
      <c r="T30" s="273"/>
      <c r="U30" s="273"/>
      <c r="V30" s="397"/>
      <c r="W30" s="273"/>
      <c r="X30" s="273"/>
      <c r="Y30" s="273"/>
      <c r="Z30" s="273"/>
      <c r="AA30" s="273"/>
      <c r="AB30" s="274"/>
      <c r="AC30" s="231"/>
      <c r="AD30" s="272"/>
      <c r="AE30" s="315"/>
      <c r="AF30" s="316"/>
      <c r="AG30" s="272"/>
      <c r="AH30" s="408"/>
      <c r="AI30" s="273"/>
      <c r="AJ30" s="273"/>
      <c r="AK30" s="274"/>
      <c r="AL30" s="229"/>
      <c r="AM30" s="272"/>
      <c r="AN30" s="274"/>
      <c r="AO30" s="229"/>
      <c r="AP30" s="229"/>
      <c r="AQ30" s="229"/>
    </row>
    <row r="31" spans="1:43" ht="69.75" customHeight="1" thickBot="1">
      <c r="A31" s="272"/>
      <c r="B31" s="409"/>
      <c r="C31" s="409"/>
      <c r="D31" s="410"/>
      <c r="E31" s="272"/>
      <c r="F31" s="273"/>
      <c r="G31" s="273"/>
      <c r="H31" s="273"/>
      <c r="I31" s="286"/>
      <c r="J31" s="286"/>
      <c r="K31" s="286"/>
      <c r="L31" s="286"/>
      <c r="M31" s="286"/>
      <c r="N31" s="286"/>
      <c r="O31" s="350" t="s">
        <v>38</v>
      </c>
      <c r="P31" s="351" t="s">
        <v>152</v>
      </c>
      <c r="Q31" s="352">
        <f>IF(P31="COMPLETA",10,IF(P31="INCOMPLETA",5,IF(P31="NO EXISTE",0,"0")))</f>
        <v>10</v>
      </c>
      <c r="R31" s="353"/>
      <c r="S31" s="354"/>
      <c r="T31" s="354"/>
      <c r="U31" s="354"/>
      <c r="V31" s="397"/>
      <c r="W31" s="273"/>
      <c r="X31" s="273"/>
      <c r="Y31" s="273"/>
      <c r="Z31" s="273"/>
      <c r="AA31" s="273"/>
      <c r="AB31" s="274"/>
      <c r="AC31" s="231"/>
      <c r="AD31" s="360"/>
      <c r="AE31" s="355"/>
      <c r="AF31" s="316"/>
      <c r="AG31" s="360"/>
      <c r="AH31" s="411"/>
      <c r="AI31" s="354"/>
      <c r="AJ31" s="354"/>
      <c r="AK31" s="355"/>
      <c r="AL31" s="229"/>
      <c r="AM31" s="360"/>
      <c r="AN31" s="349"/>
      <c r="AO31" s="229"/>
      <c r="AP31" s="229"/>
      <c r="AQ31" s="229"/>
    </row>
    <row r="32" spans="1:43" ht="63.75" hidden="1" customHeight="1">
      <c r="A32" s="272"/>
      <c r="B32" s="299"/>
      <c r="C32" s="298"/>
      <c r="D32" s="412"/>
      <c r="E32" s="272"/>
      <c r="F32" s="273"/>
      <c r="G32" s="273"/>
      <c r="H32" s="273"/>
      <c r="I32" s="413"/>
      <c r="J32" s="413"/>
      <c r="K32" s="413"/>
      <c r="L32" s="413"/>
      <c r="M32" s="299"/>
      <c r="N32" s="299"/>
      <c r="O32" s="300" t="s">
        <v>3</v>
      </c>
      <c r="P32" s="301" t="s">
        <v>4</v>
      </c>
      <c r="Q32" s="302">
        <f>IF(P32="ASIGNADO",15,IF(P32="NO ASIGNADO",0,"0"))</f>
        <v>15</v>
      </c>
      <c r="R32" s="361">
        <f>SUM(Q32:Q38)</f>
        <v>100</v>
      </c>
      <c r="S32" s="362" t="s">
        <v>132</v>
      </c>
      <c r="T32" s="305">
        <f>IF(T35="DÉBIL",0,IF(T35="MODERADO",50,IF(T35="FUERTE",100,"")))</f>
        <v>100</v>
      </c>
      <c r="U32" s="306" t="str">
        <f>IF(AND(R35="FUERTE",S32="FUERTE (SIEMPRE SE EJECUTA)"),"NO","SÍ")</f>
        <v>NO</v>
      </c>
      <c r="V32" s="397"/>
      <c r="W32" s="273"/>
      <c r="X32" s="273"/>
      <c r="Y32" s="273"/>
      <c r="Z32" s="273"/>
      <c r="AA32" s="273"/>
      <c r="AB32" s="274"/>
      <c r="AC32" s="231"/>
      <c r="AD32" s="363"/>
      <c r="AE32" s="364"/>
      <c r="AF32" s="316"/>
      <c r="AG32" s="377"/>
      <c r="AH32" s="378"/>
      <c r="AI32" s="378"/>
      <c r="AJ32" s="378"/>
      <c r="AK32" s="365"/>
      <c r="AL32" s="229"/>
      <c r="AM32" s="366"/>
      <c r="AN32" s="323"/>
      <c r="AO32" s="229"/>
      <c r="AP32" s="229"/>
      <c r="AQ32" s="229"/>
    </row>
    <row r="33" spans="1:43" ht="63.75" hidden="1" customHeight="1">
      <c r="A33" s="272"/>
      <c r="B33" s="273"/>
      <c r="C33" s="273"/>
      <c r="D33" s="274"/>
      <c r="E33" s="272"/>
      <c r="F33" s="273"/>
      <c r="G33" s="273"/>
      <c r="H33" s="273"/>
      <c r="I33" s="273"/>
      <c r="J33" s="273"/>
      <c r="K33" s="273"/>
      <c r="L33" s="273"/>
      <c r="M33" s="273"/>
      <c r="N33" s="273"/>
      <c r="O33" s="331" t="s">
        <v>9</v>
      </c>
      <c r="P33" s="332" t="s">
        <v>151</v>
      </c>
      <c r="Q33" s="333">
        <f>IF(P33="ADECUADO",15,IF(P33="INADECUADO",0,"0"))</f>
        <v>15</v>
      </c>
      <c r="R33" s="334"/>
      <c r="S33" s="273"/>
      <c r="T33" s="273"/>
      <c r="U33" s="273"/>
      <c r="V33" s="397"/>
      <c r="W33" s="273"/>
      <c r="X33" s="273"/>
      <c r="Y33" s="273"/>
      <c r="Z33" s="273"/>
      <c r="AA33" s="273"/>
      <c r="AB33" s="274"/>
      <c r="AC33" s="231"/>
      <c r="AD33" s="272"/>
      <c r="AE33" s="274"/>
      <c r="AF33" s="316"/>
      <c r="AG33" s="272"/>
      <c r="AH33" s="273"/>
      <c r="AI33" s="273"/>
      <c r="AJ33" s="273"/>
      <c r="AK33" s="274"/>
      <c r="AL33" s="229"/>
      <c r="AM33" s="272"/>
      <c r="AN33" s="274"/>
      <c r="AO33" s="229"/>
      <c r="AP33" s="229"/>
      <c r="AQ33" s="229"/>
    </row>
    <row r="34" spans="1:43" ht="63.75" hidden="1" customHeight="1">
      <c r="A34" s="272"/>
      <c r="B34" s="273"/>
      <c r="C34" s="273"/>
      <c r="D34" s="274"/>
      <c r="E34" s="272"/>
      <c r="F34" s="273"/>
      <c r="G34" s="273"/>
      <c r="H34" s="273"/>
      <c r="I34" s="273"/>
      <c r="J34" s="273"/>
      <c r="K34" s="273"/>
      <c r="L34" s="273"/>
      <c r="M34" s="273"/>
      <c r="N34" s="273"/>
      <c r="O34" s="342" t="s">
        <v>16</v>
      </c>
      <c r="P34" s="332" t="s">
        <v>17</v>
      </c>
      <c r="Q34" s="333">
        <f>IF(P34="OPORTUNA",15,IF(P34="INOPORTUNA",0,"0"))</f>
        <v>15</v>
      </c>
      <c r="R34" s="367"/>
      <c r="S34" s="273"/>
      <c r="T34" s="286"/>
      <c r="U34" s="273"/>
      <c r="V34" s="397"/>
      <c r="W34" s="273"/>
      <c r="X34" s="273"/>
      <c r="Y34" s="273"/>
      <c r="Z34" s="273"/>
      <c r="AA34" s="273"/>
      <c r="AB34" s="274"/>
      <c r="AC34" s="231"/>
      <c r="AD34" s="272"/>
      <c r="AE34" s="349"/>
      <c r="AF34" s="316"/>
      <c r="AG34" s="272"/>
      <c r="AH34" s="273"/>
      <c r="AI34" s="273"/>
      <c r="AJ34" s="273"/>
      <c r="AK34" s="274"/>
      <c r="AL34" s="229"/>
      <c r="AM34" s="272"/>
      <c r="AN34" s="274"/>
      <c r="AO34" s="229"/>
      <c r="AP34" s="229"/>
      <c r="AQ34" s="229"/>
    </row>
    <row r="35" spans="1:43" ht="63.75" hidden="1" customHeight="1">
      <c r="A35" s="272"/>
      <c r="B35" s="273"/>
      <c r="C35" s="273"/>
      <c r="D35" s="274"/>
      <c r="E35" s="272"/>
      <c r="F35" s="273"/>
      <c r="G35" s="273"/>
      <c r="H35" s="273"/>
      <c r="I35" s="273"/>
      <c r="J35" s="273"/>
      <c r="K35" s="273"/>
      <c r="L35" s="273"/>
      <c r="M35" s="273"/>
      <c r="N35" s="273"/>
      <c r="O35" s="331" t="s">
        <v>23</v>
      </c>
      <c r="P35" s="332" t="s">
        <v>24</v>
      </c>
      <c r="Q35" s="333">
        <f>IF(P35="PREVENIR",15,IF(P35="DETECTAR",10,IF(P35="NO ES UN CONTROL",0,"0")))</f>
        <v>15</v>
      </c>
      <c r="R35" s="344" t="str">
        <f>IF(R32&lt;86,"DÉBIL",IF(R32&lt;96,"MODERADO",IF(R32&lt;101,"FUERTE","")))</f>
        <v>FUERTE</v>
      </c>
      <c r="S35" s="273"/>
      <c r="T35" s="345" t="str">
        <f>IF(AND(R35="FUERTE",S32="FUERTE (SIEMPRE SE EJECUTA)"),"FUERTE",IF(OR(R35="DÉBIL",S32="DÉBIL (NO SE EJECUTA)"),"DÉBIL",IF(OR(R35="MODERADO",S32="MODERADO (ALGUNAS VECES)"),"MODERADO")))</f>
        <v>FUERTE</v>
      </c>
      <c r="U35" s="273"/>
      <c r="V35" s="397"/>
      <c r="W35" s="273"/>
      <c r="X35" s="273"/>
      <c r="Y35" s="273"/>
      <c r="Z35" s="273"/>
      <c r="AA35" s="273"/>
      <c r="AB35" s="274"/>
      <c r="AC35" s="231"/>
      <c r="AD35" s="272"/>
      <c r="AE35" s="347" t="s">
        <v>142</v>
      </c>
      <c r="AF35" s="348"/>
      <c r="AG35" s="272"/>
      <c r="AH35" s="273"/>
      <c r="AI35" s="273"/>
      <c r="AJ35" s="273"/>
      <c r="AK35" s="274"/>
      <c r="AL35" s="229"/>
      <c r="AM35" s="272"/>
      <c r="AN35" s="274"/>
      <c r="AO35" s="229"/>
      <c r="AP35" s="229"/>
      <c r="AQ35" s="229"/>
    </row>
    <row r="36" spans="1:43" ht="63.75" hidden="1" customHeight="1">
      <c r="A36" s="272"/>
      <c r="B36" s="273"/>
      <c r="C36" s="273"/>
      <c r="D36" s="274"/>
      <c r="E36" s="272"/>
      <c r="F36" s="273"/>
      <c r="G36" s="273"/>
      <c r="H36" s="273"/>
      <c r="I36" s="273"/>
      <c r="J36" s="273"/>
      <c r="K36" s="273"/>
      <c r="L36" s="273"/>
      <c r="M36" s="273"/>
      <c r="N36" s="273"/>
      <c r="O36" s="331" t="s">
        <v>29</v>
      </c>
      <c r="P36" s="332" t="s">
        <v>30</v>
      </c>
      <c r="Q36" s="333">
        <f>IF(P36="CONFIABLE",15,IF(P36="NO CONFIABLE",0,"0"))</f>
        <v>15</v>
      </c>
      <c r="R36" s="334"/>
      <c r="S36" s="273"/>
      <c r="T36" s="273"/>
      <c r="U36" s="273"/>
      <c r="V36" s="397"/>
      <c r="W36" s="273"/>
      <c r="X36" s="273"/>
      <c r="Y36" s="273"/>
      <c r="Z36" s="273"/>
      <c r="AA36" s="273"/>
      <c r="AB36" s="274"/>
      <c r="AC36" s="231"/>
      <c r="AD36" s="272"/>
      <c r="AE36" s="349"/>
      <c r="AF36" s="348"/>
      <c r="AG36" s="272"/>
      <c r="AH36" s="273"/>
      <c r="AI36" s="273"/>
      <c r="AJ36" s="273"/>
      <c r="AK36" s="274"/>
      <c r="AL36" s="229"/>
      <c r="AM36" s="272"/>
      <c r="AN36" s="274"/>
      <c r="AO36" s="229"/>
      <c r="AP36" s="229"/>
      <c r="AQ36" s="229"/>
    </row>
    <row r="37" spans="1:43" ht="63.75" hidden="1" customHeight="1">
      <c r="A37" s="272"/>
      <c r="B37" s="273"/>
      <c r="C37" s="273"/>
      <c r="D37" s="274"/>
      <c r="E37" s="272"/>
      <c r="F37" s="273"/>
      <c r="G37" s="273"/>
      <c r="H37" s="273"/>
      <c r="I37" s="273"/>
      <c r="J37" s="273"/>
      <c r="K37" s="273"/>
      <c r="L37" s="273"/>
      <c r="M37" s="273"/>
      <c r="N37" s="273"/>
      <c r="O37" s="331" t="s">
        <v>34</v>
      </c>
      <c r="P37" s="332" t="s">
        <v>35</v>
      </c>
      <c r="Q37" s="333">
        <f>IF(P37="SE INVESTIGAN Y SE RESUELVEN OPORTUNAMENTE",15,IF(P37="NO SE INVESTIGAN Y SE RESUELVEN OPORTUNAMENTE",0,"0"))</f>
        <v>15</v>
      </c>
      <c r="R37" s="334"/>
      <c r="S37" s="273"/>
      <c r="T37" s="273"/>
      <c r="U37" s="273"/>
      <c r="V37" s="397"/>
      <c r="W37" s="273"/>
      <c r="X37" s="273"/>
      <c r="Y37" s="273"/>
      <c r="Z37" s="273"/>
      <c r="AA37" s="273"/>
      <c r="AB37" s="274"/>
      <c r="AC37" s="231"/>
      <c r="AD37" s="272"/>
      <c r="AE37" s="315"/>
      <c r="AF37" s="316"/>
      <c r="AG37" s="272"/>
      <c r="AH37" s="273"/>
      <c r="AI37" s="273"/>
      <c r="AJ37" s="273"/>
      <c r="AK37" s="274"/>
      <c r="AL37" s="229"/>
      <c r="AM37" s="272"/>
      <c r="AN37" s="274"/>
      <c r="AO37" s="229"/>
      <c r="AP37" s="229"/>
      <c r="AQ37" s="229"/>
    </row>
    <row r="38" spans="1:43" ht="63.75" hidden="1" customHeight="1">
      <c r="A38" s="272"/>
      <c r="B38" s="354"/>
      <c r="C38" s="354"/>
      <c r="D38" s="355"/>
      <c r="E38" s="272"/>
      <c r="F38" s="273"/>
      <c r="G38" s="273"/>
      <c r="H38" s="273"/>
      <c r="I38" s="286"/>
      <c r="J38" s="286"/>
      <c r="K38" s="286"/>
      <c r="L38" s="286"/>
      <c r="M38" s="286"/>
      <c r="N38" s="286"/>
      <c r="O38" s="350" t="s">
        <v>38</v>
      </c>
      <c r="P38" s="351" t="s">
        <v>152</v>
      </c>
      <c r="Q38" s="352">
        <f>IF(P38="COMPLETA",10,IF(P38="INCOMPLETA",5,IF(P38="NO EXISTE",0,"0")))</f>
        <v>10</v>
      </c>
      <c r="R38" s="353"/>
      <c r="S38" s="354"/>
      <c r="T38" s="354"/>
      <c r="U38" s="354"/>
      <c r="V38" s="397"/>
      <c r="W38" s="273"/>
      <c r="X38" s="273"/>
      <c r="Y38" s="273"/>
      <c r="Z38" s="273"/>
      <c r="AA38" s="273"/>
      <c r="AB38" s="274"/>
      <c r="AC38" s="231"/>
      <c r="AD38" s="360"/>
      <c r="AE38" s="355"/>
      <c r="AF38" s="316"/>
      <c r="AG38" s="360"/>
      <c r="AH38" s="354"/>
      <c r="AI38" s="354"/>
      <c r="AJ38" s="354"/>
      <c r="AK38" s="355"/>
      <c r="AL38" s="229"/>
      <c r="AM38" s="360"/>
      <c r="AN38" s="349"/>
      <c r="AO38" s="229"/>
      <c r="AP38" s="229"/>
      <c r="AQ38" s="229"/>
    </row>
    <row r="39" spans="1:43" ht="63.75" hidden="1" customHeight="1">
      <c r="A39" s="272"/>
      <c r="B39" s="299"/>
      <c r="C39" s="298"/>
      <c r="D39" s="412"/>
      <c r="E39" s="272"/>
      <c r="F39" s="273"/>
      <c r="G39" s="273"/>
      <c r="H39" s="273"/>
      <c r="I39" s="298"/>
      <c r="J39" s="299"/>
      <c r="K39" s="299"/>
      <c r="L39" s="299"/>
      <c r="M39" s="299"/>
      <c r="N39" s="299"/>
      <c r="O39" s="300" t="s">
        <v>3</v>
      </c>
      <c r="P39" s="301" t="s">
        <v>4</v>
      </c>
      <c r="Q39" s="302">
        <f>IF(P39="ASIGNADO",15,IF(P39="NO ASIGNADO",0,"0"))</f>
        <v>15</v>
      </c>
      <c r="R39" s="361">
        <f>SUM(Q39:Q45)</f>
        <v>100</v>
      </c>
      <c r="S39" s="362" t="s">
        <v>132</v>
      </c>
      <c r="T39" s="305">
        <f>IF(T42="DÉBIL",0,IF(T42="MODERADO",50,IF(T42="FUERTE",100,"")))</f>
        <v>100</v>
      </c>
      <c r="U39" s="306" t="str">
        <f>IF(AND(R42="FUERTE",S39="FUERTE (SIEMPRE SE EJECUTA)"),"NO","SÍ")</f>
        <v>NO</v>
      </c>
      <c r="V39" s="397"/>
      <c r="W39" s="273"/>
      <c r="X39" s="273"/>
      <c r="Y39" s="273"/>
      <c r="Z39" s="273"/>
      <c r="AA39" s="273"/>
      <c r="AB39" s="274"/>
      <c r="AC39" s="231"/>
      <c r="AD39" s="363"/>
      <c r="AE39" s="364"/>
      <c r="AF39" s="316"/>
      <c r="AG39" s="377"/>
      <c r="AH39" s="378"/>
      <c r="AI39" s="378"/>
      <c r="AJ39" s="378"/>
      <c r="AK39" s="365"/>
      <c r="AL39" s="229"/>
      <c r="AM39" s="366"/>
      <c r="AN39" s="323"/>
      <c r="AO39" s="229"/>
      <c r="AP39" s="229"/>
      <c r="AQ39" s="229"/>
    </row>
    <row r="40" spans="1:43" ht="63.75" hidden="1" customHeight="1">
      <c r="A40" s="272"/>
      <c r="B40" s="273"/>
      <c r="C40" s="273"/>
      <c r="D40" s="274"/>
      <c r="E40" s="272"/>
      <c r="F40" s="273"/>
      <c r="G40" s="273"/>
      <c r="H40" s="273"/>
      <c r="I40" s="273"/>
      <c r="J40" s="273"/>
      <c r="K40" s="273"/>
      <c r="L40" s="273"/>
      <c r="M40" s="273"/>
      <c r="N40" s="273"/>
      <c r="O40" s="331" t="s">
        <v>9</v>
      </c>
      <c r="P40" s="332" t="s">
        <v>151</v>
      </c>
      <c r="Q40" s="333">
        <f>IF(P40="ADECUADO",15,IF(P40="INADECUADO",0,"0"))</f>
        <v>15</v>
      </c>
      <c r="R40" s="334"/>
      <c r="S40" s="273"/>
      <c r="T40" s="273"/>
      <c r="U40" s="273"/>
      <c r="V40" s="397"/>
      <c r="W40" s="273"/>
      <c r="X40" s="273"/>
      <c r="Y40" s="273"/>
      <c r="Z40" s="273"/>
      <c r="AA40" s="273"/>
      <c r="AB40" s="274"/>
      <c r="AC40" s="231"/>
      <c r="AD40" s="272"/>
      <c r="AE40" s="274"/>
      <c r="AF40" s="316"/>
      <c r="AG40" s="272"/>
      <c r="AH40" s="273"/>
      <c r="AI40" s="273"/>
      <c r="AJ40" s="273"/>
      <c r="AK40" s="274"/>
      <c r="AL40" s="229"/>
      <c r="AM40" s="272"/>
      <c r="AN40" s="274"/>
      <c r="AO40" s="229"/>
      <c r="AP40" s="229"/>
      <c r="AQ40" s="229"/>
    </row>
    <row r="41" spans="1:43" ht="63.75" hidden="1" customHeight="1">
      <c r="A41" s="272"/>
      <c r="B41" s="273"/>
      <c r="C41" s="273"/>
      <c r="D41" s="274"/>
      <c r="E41" s="272"/>
      <c r="F41" s="273"/>
      <c r="G41" s="273"/>
      <c r="H41" s="273"/>
      <c r="I41" s="273"/>
      <c r="J41" s="273"/>
      <c r="K41" s="273"/>
      <c r="L41" s="273"/>
      <c r="M41" s="273"/>
      <c r="N41" s="273"/>
      <c r="O41" s="342" t="s">
        <v>16</v>
      </c>
      <c r="P41" s="332" t="s">
        <v>17</v>
      </c>
      <c r="Q41" s="333">
        <f>IF(P41="OPORTUNA",15,IF(P41="INOPORTUNA",0,"0"))</f>
        <v>15</v>
      </c>
      <c r="R41" s="367"/>
      <c r="S41" s="273"/>
      <c r="T41" s="286"/>
      <c r="U41" s="273"/>
      <c r="V41" s="397"/>
      <c r="W41" s="273"/>
      <c r="X41" s="273"/>
      <c r="Y41" s="273"/>
      <c r="Z41" s="273"/>
      <c r="AA41" s="273"/>
      <c r="AB41" s="274"/>
      <c r="AC41" s="231"/>
      <c r="AD41" s="272"/>
      <c r="AE41" s="349"/>
      <c r="AF41" s="316"/>
      <c r="AG41" s="272"/>
      <c r="AH41" s="273"/>
      <c r="AI41" s="273"/>
      <c r="AJ41" s="273"/>
      <c r="AK41" s="274"/>
      <c r="AL41" s="229"/>
      <c r="AM41" s="272"/>
      <c r="AN41" s="274"/>
      <c r="AO41" s="229"/>
      <c r="AP41" s="229"/>
      <c r="AQ41" s="229"/>
    </row>
    <row r="42" spans="1:43" ht="63.75" hidden="1" customHeight="1">
      <c r="A42" s="272"/>
      <c r="B42" s="273"/>
      <c r="C42" s="273"/>
      <c r="D42" s="274"/>
      <c r="E42" s="272"/>
      <c r="F42" s="273"/>
      <c r="G42" s="273"/>
      <c r="H42" s="273"/>
      <c r="I42" s="273"/>
      <c r="J42" s="273"/>
      <c r="K42" s="273"/>
      <c r="L42" s="273"/>
      <c r="M42" s="273"/>
      <c r="N42" s="273"/>
      <c r="O42" s="331" t="s">
        <v>23</v>
      </c>
      <c r="P42" s="332" t="s">
        <v>24</v>
      </c>
      <c r="Q42" s="333">
        <f>IF(P42="PREVENIR",15,IF(P42="DETECTAR",10,IF(P42="NO ES UN CONTROL",0,"0")))</f>
        <v>15</v>
      </c>
      <c r="R42" s="344" t="str">
        <f>IF(R39&lt;86,"DÉBIL",IF(R39&lt;96,"MODERADO",IF(R39&lt;101,"FUERTE","")))</f>
        <v>FUERTE</v>
      </c>
      <c r="S42" s="273"/>
      <c r="T42" s="345" t="str">
        <f>IF(AND(R42="FUERTE",S39="FUERTE (SIEMPRE SE EJECUTA)"),"FUERTE",IF(OR(R42="DÉBIL",S39="DÉBIL (NO SE EJECUTA)"),"DÉBIL",IF(OR(R42="MODERADO",S39="MODERADO (ALGUNAS VECES)"),"MODERADO")))</f>
        <v>FUERTE</v>
      </c>
      <c r="U42" s="273"/>
      <c r="V42" s="397"/>
      <c r="W42" s="273"/>
      <c r="X42" s="273"/>
      <c r="Y42" s="273"/>
      <c r="Z42" s="273"/>
      <c r="AA42" s="273"/>
      <c r="AB42" s="274"/>
      <c r="AC42" s="231"/>
      <c r="AD42" s="272"/>
      <c r="AE42" s="347" t="s">
        <v>142</v>
      </c>
      <c r="AF42" s="348"/>
      <c r="AG42" s="272"/>
      <c r="AH42" s="273"/>
      <c r="AI42" s="273"/>
      <c r="AJ42" s="273"/>
      <c r="AK42" s="274"/>
      <c r="AL42" s="229"/>
      <c r="AM42" s="272"/>
      <c r="AN42" s="274"/>
      <c r="AO42" s="229"/>
      <c r="AP42" s="229"/>
      <c r="AQ42" s="229"/>
    </row>
    <row r="43" spans="1:43" ht="63.75" hidden="1" customHeight="1">
      <c r="A43" s="272"/>
      <c r="B43" s="273"/>
      <c r="C43" s="273"/>
      <c r="D43" s="274"/>
      <c r="E43" s="272"/>
      <c r="F43" s="273"/>
      <c r="G43" s="273"/>
      <c r="H43" s="273"/>
      <c r="I43" s="273"/>
      <c r="J43" s="273"/>
      <c r="K43" s="273"/>
      <c r="L43" s="273"/>
      <c r="M43" s="273"/>
      <c r="N43" s="273"/>
      <c r="O43" s="331" t="s">
        <v>29</v>
      </c>
      <c r="P43" s="332" t="s">
        <v>30</v>
      </c>
      <c r="Q43" s="333">
        <f>IF(P43="CONFIABLE",15,IF(P43="NO CONFIABLE",0,"0"))</f>
        <v>15</v>
      </c>
      <c r="R43" s="334"/>
      <c r="S43" s="273"/>
      <c r="T43" s="273"/>
      <c r="U43" s="273"/>
      <c r="V43" s="397"/>
      <c r="W43" s="273"/>
      <c r="X43" s="273"/>
      <c r="Y43" s="273"/>
      <c r="Z43" s="273"/>
      <c r="AA43" s="273"/>
      <c r="AB43" s="274"/>
      <c r="AC43" s="231"/>
      <c r="AD43" s="272"/>
      <c r="AE43" s="349"/>
      <c r="AF43" s="348"/>
      <c r="AG43" s="272"/>
      <c r="AH43" s="273"/>
      <c r="AI43" s="273"/>
      <c r="AJ43" s="273"/>
      <c r="AK43" s="274"/>
      <c r="AL43" s="229"/>
      <c r="AM43" s="272"/>
      <c r="AN43" s="274"/>
      <c r="AO43" s="229"/>
      <c r="AP43" s="229"/>
      <c r="AQ43" s="229"/>
    </row>
    <row r="44" spans="1:43" ht="63.75" hidden="1" customHeight="1">
      <c r="A44" s="272"/>
      <c r="B44" s="273"/>
      <c r="C44" s="273"/>
      <c r="D44" s="274"/>
      <c r="E44" s="272"/>
      <c r="F44" s="273"/>
      <c r="G44" s="273"/>
      <c r="H44" s="273"/>
      <c r="I44" s="273"/>
      <c r="J44" s="273"/>
      <c r="K44" s="273"/>
      <c r="L44" s="273"/>
      <c r="M44" s="273"/>
      <c r="N44" s="273"/>
      <c r="O44" s="331" t="s">
        <v>34</v>
      </c>
      <c r="P44" s="332" t="s">
        <v>35</v>
      </c>
      <c r="Q44" s="333">
        <f>IF(P44="SE INVESTIGAN Y SE RESUELVEN OPORTUNAMENTE",15,IF(P44="NO SE INVESTIGAN Y SE RESUELVEN OPORTUNAMENTE",0,"0"))</f>
        <v>15</v>
      </c>
      <c r="R44" s="334"/>
      <c r="S44" s="273"/>
      <c r="T44" s="273"/>
      <c r="U44" s="273"/>
      <c r="V44" s="397"/>
      <c r="W44" s="273"/>
      <c r="X44" s="273"/>
      <c r="Y44" s="273"/>
      <c r="Z44" s="273"/>
      <c r="AA44" s="273"/>
      <c r="AB44" s="274"/>
      <c r="AC44" s="231"/>
      <c r="AD44" s="272"/>
      <c r="AE44" s="315"/>
      <c r="AF44" s="316"/>
      <c r="AG44" s="272"/>
      <c r="AH44" s="273"/>
      <c r="AI44" s="273"/>
      <c r="AJ44" s="273"/>
      <c r="AK44" s="274"/>
      <c r="AL44" s="229"/>
      <c r="AM44" s="272"/>
      <c r="AN44" s="274"/>
      <c r="AO44" s="229"/>
      <c r="AP44" s="229"/>
      <c r="AQ44" s="229"/>
    </row>
    <row r="45" spans="1:43" ht="63.75" hidden="1" customHeight="1">
      <c r="A45" s="272"/>
      <c r="B45" s="354"/>
      <c r="C45" s="354"/>
      <c r="D45" s="355"/>
      <c r="E45" s="272"/>
      <c r="F45" s="273"/>
      <c r="G45" s="273"/>
      <c r="H45" s="273"/>
      <c r="I45" s="286"/>
      <c r="J45" s="286"/>
      <c r="K45" s="286"/>
      <c r="L45" s="286"/>
      <c r="M45" s="286"/>
      <c r="N45" s="286"/>
      <c r="O45" s="350" t="s">
        <v>38</v>
      </c>
      <c r="P45" s="351" t="s">
        <v>152</v>
      </c>
      <c r="Q45" s="352">
        <f>IF(P45="COMPLETA",10,IF(P45="INCOMPLETA",5,IF(P45="NO EXISTE",0,"0")))</f>
        <v>10</v>
      </c>
      <c r="R45" s="353"/>
      <c r="S45" s="354"/>
      <c r="T45" s="354"/>
      <c r="U45" s="354"/>
      <c r="V45" s="397"/>
      <c r="W45" s="273"/>
      <c r="X45" s="273"/>
      <c r="Y45" s="273"/>
      <c r="Z45" s="273"/>
      <c r="AA45" s="273"/>
      <c r="AB45" s="274"/>
      <c r="AC45" s="231"/>
      <c r="AD45" s="360"/>
      <c r="AE45" s="355"/>
      <c r="AF45" s="316"/>
      <c r="AG45" s="360"/>
      <c r="AH45" s="354"/>
      <c r="AI45" s="354"/>
      <c r="AJ45" s="354"/>
      <c r="AK45" s="355"/>
      <c r="AL45" s="229"/>
      <c r="AM45" s="360"/>
      <c r="AN45" s="349"/>
      <c r="AO45" s="229"/>
      <c r="AP45" s="229"/>
      <c r="AQ45" s="229"/>
    </row>
    <row r="46" spans="1:43" ht="63.75" hidden="1" customHeight="1">
      <c r="A46" s="272"/>
      <c r="B46" s="299"/>
      <c r="C46" s="298"/>
      <c r="D46" s="412"/>
      <c r="E46" s="272"/>
      <c r="F46" s="273"/>
      <c r="G46" s="273"/>
      <c r="H46" s="273"/>
      <c r="I46" s="298"/>
      <c r="J46" s="299"/>
      <c r="K46" s="299"/>
      <c r="L46" s="376"/>
      <c r="M46" s="376"/>
      <c r="N46" s="299"/>
      <c r="O46" s="300" t="s">
        <v>3</v>
      </c>
      <c r="P46" s="301" t="s">
        <v>4</v>
      </c>
      <c r="Q46" s="302">
        <f>IF(P46="ASIGNADO",15,IF(P46="NO ASIGNADO",0,"0"))</f>
        <v>15</v>
      </c>
      <c r="R46" s="361">
        <f>SUM(Q46:Q52)</f>
        <v>100</v>
      </c>
      <c r="S46" s="362" t="s">
        <v>132</v>
      </c>
      <c r="T46" s="305">
        <f>IF(T49="DÉBIL",0,IF(T49="MODERADO",50,IF(T49="FUERTE",100,"")))</f>
        <v>100</v>
      </c>
      <c r="U46" s="306" t="str">
        <f>IF(AND(R49="FUERTE",S46="FUERTE (SIEMPRE SE EJECUTA)"),"NO","SÍ")</f>
        <v>NO</v>
      </c>
      <c r="V46" s="397"/>
      <c r="W46" s="273"/>
      <c r="X46" s="273"/>
      <c r="Y46" s="273"/>
      <c r="Z46" s="273"/>
      <c r="AA46" s="273"/>
      <c r="AB46" s="274"/>
      <c r="AC46" s="231"/>
      <c r="AD46" s="363"/>
      <c r="AE46" s="364"/>
      <c r="AF46" s="316"/>
      <c r="AG46" s="377"/>
      <c r="AH46" s="378"/>
      <c r="AI46" s="378"/>
      <c r="AJ46" s="378"/>
      <c r="AK46" s="365"/>
      <c r="AL46" s="229"/>
      <c r="AM46" s="379"/>
      <c r="AN46" s="323"/>
      <c r="AO46" s="229"/>
      <c r="AP46" s="229"/>
      <c r="AQ46" s="229"/>
    </row>
    <row r="47" spans="1:43" ht="63.75" hidden="1" customHeight="1">
      <c r="A47" s="272"/>
      <c r="B47" s="273"/>
      <c r="C47" s="273"/>
      <c r="D47" s="274"/>
      <c r="E47" s="272"/>
      <c r="F47" s="273"/>
      <c r="G47" s="273"/>
      <c r="H47" s="273"/>
      <c r="I47" s="273"/>
      <c r="J47" s="273"/>
      <c r="K47" s="273"/>
      <c r="L47" s="380"/>
      <c r="M47" s="380"/>
      <c r="N47" s="273"/>
      <c r="O47" s="331" t="s">
        <v>9</v>
      </c>
      <c r="P47" s="332" t="s">
        <v>151</v>
      </c>
      <c r="Q47" s="333">
        <f>IF(P47="ADECUADO",15,IF(P47="INADECUADO",0,"0"))</f>
        <v>15</v>
      </c>
      <c r="R47" s="334"/>
      <c r="S47" s="273"/>
      <c r="T47" s="273"/>
      <c r="U47" s="273"/>
      <c r="V47" s="397"/>
      <c r="W47" s="273"/>
      <c r="X47" s="273"/>
      <c r="Y47" s="273"/>
      <c r="Z47" s="273"/>
      <c r="AA47" s="273"/>
      <c r="AB47" s="274"/>
      <c r="AC47" s="231"/>
      <c r="AD47" s="272"/>
      <c r="AE47" s="274"/>
      <c r="AF47" s="316"/>
      <c r="AG47" s="272"/>
      <c r="AH47" s="273"/>
      <c r="AI47" s="273"/>
      <c r="AJ47" s="273"/>
      <c r="AK47" s="274"/>
      <c r="AL47" s="229"/>
      <c r="AM47" s="381"/>
      <c r="AN47" s="274"/>
      <c r="AO47" s="229"/>
      <c r="AP47" s="229"/>
      <c r="AQ47" s="229"/>
    </row>
    <row r="48" spans="1:43" ht="63.75" hidden="1" customHeight="1">
      <c r="A48" s="272"/>
      <c r="B48" s="273"/>
      <c r="C48" s="273"/>
      <c r="D48" s="274"/>
      <c r="E48" s="272"/>
      <c r="F48" s="273"/>
      <c r="G48" s="273"/>
      <c r="H48" s="273"/>
      <c r="I48" s="273"/>
      <c r="J48" s="273"/>
      <c r="K48" s="273"/>
      <c r="L48" s="380"/>
      <c r="M48" s="380"/>
      <c r="N48" s="273"/>
      <c r="O48" s="342" t="s">
        <v>16</v>
      </c>
      <c r="P48" s="332" t="s">
        <v>17</v>
      </c>
      <c r="Q48" s="333">
        <f>IF(P48="OPORTUNA",15,IF(P48="INOPORTUNA",0,"0"))</f>
        <v>15</v>
      </c>
      <c r="R48" s="367"/>
      <c r="S48" s="273"/>
      <c r="T48" s="286"/>
      <c r="U48" s="273"/>
      <c r="V48" s="397"/>
      <c r="W48" s="273"/>
      <c r="X48" s="273"/>
      <c r="Y48" s="273"/>
      <c r="Z48" s="273"/>
      <c r="AA48" s="273"/>
      <c r="AB48" s="274"/>
      <c r="AC48" s="231"/>
      <c r="AD48" s="272"/>
      <c r="AE48" s="349"/>
      <c r="AF48" s="316"/>
      <c r="AG48" s="272"/>
      <c r="AH48" s="273"/>
      <c r="AI48" s="273"/>
      <c r="AJ48" s="273"/>
      <c r="AK48" s="274"/>
      <c r="AL48" s="229"/>
      <c r="AM48" s="381"/>
      <c r="AN48" s="274"/>
      <c r="AO48" s="229"/>
      <c r="AP48" s="229"/>
      <c r="AQ48" s="229"/>
    </row>
    <row r="49" spans="1:43" ht="63.75" hidden="1" customHeight="1">
      <c r="A49" s="272"/>
      <c r="B49" s="273"/>
      <c r="C49" s="273"/>
      <c r="D49" s="274"/>
      <c r="E49" s="272"/>
      <c r="F49" s="273"/>
      <c r="G49" s="273"/>
      <c r="H49" s="273"/>
      <c r="I49" s="273"/>
      <c r="J49" s="273"/>
      <c r="K49" s="273"/>
      <c r="L49" s="380"/>
      <c r="M49" s="380"/>
      <c r="N49" s="273"/>
      <c r="O49" s="331" t="s">
        <v>23</v>
      </c>
      <c r="P49" s="332" t="s">
        <v>24</v>
      </c>
      <c r="Q49" s="333">
        <f>IF(P49="PREVENIR",15,IF(P49="DETECTAR",10,IF(P49="NO ES UN CONTROL",0,"0")))</f>
        <v>15</v>
      </c>
      <c r="R49" s="344" t="str">
        <f>IF(R46&lt;86,"DÉBIL",IF(R46&lt;96,"MODERADO",IF(R46&lt;101,"FUERTE","")))</f>
        <v>FUERTE</v>
      </c>
      <c r="S49" s="273"/>
      <c r="T49" s="345" t="str">
        <f>IF(AND(R49="FUERTE",S46="FUERTE (SIEMPRE SE EJECUTA)"),"FUERTE",IF(OR(R49="DÉBIL",S46="DÉBIL (NO SE EJECUTA)"),"DÉBIL",IF(OR(R49="MODERADO",S46="MODERADO (ALGUNAS VECES)"),"MODERADO")))</f>
        <v>FUERTE</v>
      </c>
      <c r="U49" s="273"/>
      <c r="V49" s="397"/>
      <c r="W49" s="273"/>
      <c r="X49" s="273"/>
      <c r="Y49" s="273"/>
      <c r="Z49" s="273"/>
      <c r="AA49" s="273"/>
      <c r="AB49" s="274"/>
      <c r="AC49" s="231"/>
      <c r="AD49" s="272"/>
      <c r="AE49" s="347" t="s">
        <v>142</v>
      </c>
      <c r="AF49" s="348"/>
      <c r="AG49" s="272"/>
      <c r="AH49" s="273"/>
      <c r="AI49" s="273"/>
      <c r="AJ49" s="273"/>
      <c r="AK49" s="274"/>
      <c r="AL49" s="229"/>
      <c r="AM49" s="381"/>
      <c r="AN49" s="274"/>
      <c r="AO49" s="229"/>
      <c r="AP49" s="229"/>
      <c r="AQ49" s="229"/>
    </row>
    <row r="50" spans="1:43" ht="63.75" hidden="1" customHeight="1">
      <c r="A50" s="272"/>
      <c r="B50" s="273"/>
      <c r="C50" s="273"/>
      <c r="D50" s="274"/>
      <c r="E50" s="272"/>
      <c r="F50" s="273"/>
      <c r="G50" s="273"/>
      <c r="H50" s="273"/>
      <c r="I50" s="273"/>
      <c r="J50" s="273"/>
      <c r="K50" s="273"/>
      <c r="L50" s="380"/>
      <c r="M50" s="380"/>
      <c r="N50" s="273"/>
      <c r="O50" s="331" t="s">
        <v>29</v>
      </c>
      <c r="P50" s="332" t="s">
        <v>30</v>
      </c>
      <c r="Q50" s="333">
        <f>IF(P50="CONFIABLE",15,IF(P50="NO CONFIABLE",0,"0"))</f>
        <v>15</v>
      </c>
      <c r="R50" s="334"/>
      <c r="S50" s="273"/>
      <c r="T50" s="273"/>
      <c r="U50" s="273"/>
      <c r="V50" s="397"/>
      <c r="W50" s="273"/>
      <c r="X50" s="273"/>
      <c r="Y50" s="273"/>
      <c r="Z50" s="273"/>
      <c r="AA50" s="273"/>
      <c r="AB50" s="274"/>
      <c r="AC50" s="231"/>
      <c r="AD50" s="272"/>
      <c r="AE50" s="349"/>
      <c r="AF50" s="348"/>
      <c r="AG50" s="272"/>
      <c r="AH50" s="273"/>
      <c r="AI50" s="273"/>
      <c r="AJ50" s="273"/>
      <c r="AK50" s="274"/>
      <c r="AL50" s="229"/>
      <c r="AM50" s="381"/>
      <c r="AN50" s="274"/>
      <c r="AO50" s="229"/>
      <c r="AP50" s="229"/>
      <c r="AQ50" s="229"/>
    </row>
    <row r="51" spans="1:43" ht="63.75" hidden="1" customHeight="1">
      <c r="A51" s="272"/>
      <c r="B51" s="273"/>
      <c r="C51" s="273"/>
      <c r="D51" s="274"/>
      <c r="E51" s="272"/>
      <c r="F51" s="273"/>
      <c r="G51" s="273"/>
      <c r="H51" s="273"/>
      <c r="I51" s="273"/>
      <c r="J51" s="273"/>
      <c r="K51" s="273"/>
      <c r="L51" s="380"/>
      <c r="M51" s="380"/>
      <c r="N51" s="273"/>
      <c r="O51" s="331" t="s">
        <v>34</v>
      </c>
      <c r="P51" s="332" t="s">
        <v>35</v>
      </c>
      <c r="Q51" s="333">
        <f>IF(P51="SE INVESTIGAN Y SE RESUELVEN OPORTUNAMENTE",15,IF(P51="NO SE INVESTIGAN Y SE RESUELVEN OPORTUNAMENTE",0,"0"))</f>
        <v>15</v>
      </c>
      <c r="R51" s="334"/>
      <c r="S51" s="273"/>
      <c r="T51" s="273"/>
      <c r="U51" s="273"/>
      <c r="V51" s="397"/>
      <c r="W51" s="273"/>
      <c r="X51" s="273"/>
      <c r="Y51" s="273"/>
      <c r="Z51" s="273"/>
      <c r="AA51" s="273"/>
      <c r="AB51" s="274"/>
      <c r="AC51" s="231"/>
      <c r="AD51" s="272"/>
      <c r="AE51" s="315"/>
      <c r="AF51" s="316"/>
      <c r="AG51" s="272"/>
      <c r="AH51" s="273"/>
      <c r="AI51" s="273"/>
      <c r="AJ51" s="273"/>
      <c r="AK51" s="274"/>
      <c r="AL51" s="229"/>
      <c r="AM51" s="381"/>
      <c r="AN51" s="274"/>
      <c r="AO51" s="229"/>
      <c r="AP51" s="229"/>
      <c r="AQ51" s="229"/>
    </row>
    <row r="52" spans="1:43" ht="63.75" hidden="1" customHeight="1">
      <c r="A52" s="272"/>
      <c r="B52" s="354"/>
      <c r="C52" s="354"/>
      <c r="D52" s="355"/>
      <c r="E52" s="272"/>
      <c r="F52" s="273"/>
      <c r="G52" s="273"/>
      <c r="H52" s="273"/>
      <c r="I52" s="286"/>
      <c r="J52" s="286"/>
      <c r="K52" s="286"/>
      <c r="L52" s="382"/>
      <c r="M52" s="382"/>
      <c r="N52" s="286"/>
      <c r="O52" s="350" t="s">
        <v>38</v>
      </c>
      <c r="P52" s="351" t="s">
        <v>39</v>
      </c>
      <c r="Q52" s="352">
        <f>IF(P52="COMPLETA",10,IF(P52="INCOMPLETA",5,IF(P52="NO EXISTE",0,"0")))</f>
        <v>10</v>
      </c>
      <c r="R52" s="353"/>
      <c r="S52" s="354"/>
      <c r="T52" s="354"/>
      <c r="U52" s="354"/>
      <c r="V52" s="397"/>
      <c r="W52" s="273"/>
      <c r="X52" s="273"/>
      <c r="Y52" s="273"/>
      <c r="Z52" s="273"/>
      <c r="AA52" s="273"/>
      <c r="AB52" s="274"/>
      <c r="AC52" s="231"/>
      <c r="AD52" s="360"/>
      <c r="AE52" s="355"/>
      <c r="AF52" s="316"/>
      <c r="AG52" s="360"/>
      <c r="AH52" s="354"/>
      <c r="AI52" s="354"/>
      <c r="AJ52" s="354"/>
      <c r="AK52" s="355"/>
      <c r="AL52" s="229"/>
      <c r="AM52" s="383"/>
      <c r="AN52" s="349"/>
      <c r="AO52" s="229"/>
      <c r="AP52" s="229"/>
      <c r="AQ52" s="229"/>
    </row>
    <row r="53" spans="1:43" ht="63.75" hidden="1" customHeight="1">
      <c r="A53" s="272"/>
      <c r="B53" s="299"/>
      <c r="C53" s="298"/>
      <c r="D53" s="412"/>
      <c r="E53" s="272"/>
      <c r="F53" s="273"/>
      <c r="G53" s="273"/>
      <c r="H53" s="273"/>
      <c r="I53" s="298"/>
      <c r="J53" s="299"/>
      <c r="K53" s="299"/>
      <c r="L53" s="299"/>
      <c r="M53" s="299"/>
      <c r="N53" s="299"/>
      <c r="O53" s="300" t="s">
        <v>3</v>
      </c>
      <c r="P53" s="301" t="s">
        <v>4</v>
      </c>
      <c r="Q53" s="302">
        <f>IF(P53="ASIGNADO",15,IF(P53="NO ASIGNADO",0,"0"))</f>
        <v>15</v>
      </c>
      <c r="R53" s="361">
        <f>SUM(Q53:Q59)</f>
        <v>100</v>
      </c>
      <c r="S53" s="362" t="s">
        <v>132</v>
      </c>
      <c r="T53" s="305">
        <f>IF(T56="DÉBIL",0,IF(T56="MODERADO",50,IF(T56="FUERTE",100,"")))</f>
        <v>100</v>
      </c>
      <c r="U53" s="306" t="str">
        <f>IF(AND(R56="FUERTE",S53="FUERTE (SIEMPRE SE EJECUTA)"),"NO","SÍ")</f>
        <v>NO</v>
      </c>
      <c r="V53" s="397"/>
      <c r="W53" s="273"/>
      <c r="X53" s="273"/>
      <c r="Y53" s="273"/>
      <c r="Z53" s="273"/>
      <c r="AA53" s="273"/>
      <c r="AB53" s="274"/>
      <c r="AC53" s="231"/>
      <c r="AD53" s="363"/>
      <c r="AE53" s="364"/>
      <c r="AF53" s="316"/>
      <c r="AG53" s="377"/>
      <c r="AH53" s="378"/>
      <c r="AI53" s="378"/>
      <c r="AJ53" s="378"/>
      <c r="AK53" s="365"/>
      <c r="AL53" s="229"/>
      <c r="AM53" s="366"/>
      <c r="AN53" s="323"/>
    </row>
    <row r="54" spans="1:43" ht="63.75" hidden="1" customHeight="1">
      <c r="A54" s="272"/>
      <c r="B54" s="273"/>
      <c r="C54" s="273"/>
      <c r="D54" s="274"/>
      <c r="E54" s="272"/>
      <c r="F54" s="273"/>
      <c r="G54" s="273"/>
      <c r="H54" s="273"/>
      <c r="I54" s="273"/>
      <c r="J54" s="273"/>
      <c r="K54" s="273"/>
      <c r="L54" s="273"/>
      <c r="M54" s="273"/>
      <c r="N54" s="273"/>
      <c r="O54" s="331" t="s">
        <v>9</v>
      </c>
      <c r="P54" s="332" t="s">
        <v>10</v>
      </c>
      <c r="Q54" s="333">
        <f>IF(P54="ADECUADO",15,IF(P54="INADECUADO",0,"0"))</f>
        <v>15</v>
      </c>
      <c r="R54" s="334"/>
      <c r="S54" s="273"/>
      <c r="T54" s="273"/>
      <c r="U54" s="273"/>
      <c r="V54" s="397"/>
      <c r="W54" s="273"/>
      <c r="X54" s="273"/>
      <c r="Y54" s="273"/>
      <c r="Z54" s="273"/>
      <c r="AA54" s="273"/>
      <c r="AB54" s="274"/>
      <c r="AC54" s="231"/>
      <c r="AD54" s="272"/>
      <c r="AE54" s="274"/>
      <c r="AF54" s="316"/>
      <c r="AG54" s="272"/>
      <c r="AH54" s="273"/>
      <c r="AI54" s="273"/>
      <c r="AJ54" s="273"/>
      <c r="AK54" s="274"/>
      <c r="AL54" s="229"/>
      <c r="AM54" s="272"/>
      <c r="AN54" s="274"/>
    </row>
    <row r="55" spans="1:43" ht="63.75" hidden="1" customHeight="1">
      <c r="A55" s="272"/>
      <c r="B55" s="273"/>
      <c r="C55" s="273"/>
      <c r="D55" s="274"/>
      <c r="E55" s="272"/>
      <c r="F55" s="273"/>
      <c r="G55" s="273"/>
      <c r="H55" s="273"/>
      <c r="I55" s="273"/>
      <c r="J55" s="273"/>
      <c r="K55" s="273"/>
      <c r="L55" s="273"/>
      <c r="M55" s="273"/>
      <c r="N55" s="273"/>
      <c r="O55" s="342" t="s">
        <v>16</v>
      </c>
      <c r="P55" s="332" t="s">
        <v>17</v>
      </c>
      <c r="Q55" s="333">
        <f>IF(P55="OPORTUNA",15,IF(P55="INOPORTUNA",0,"0"))</f>
        <v>15</v>
      </c>
      <c r="R55" s="367"/>
      <c r="S55" s="273"/>
      <c r="T55" s="286"/>
      <c r="U55" s="273"/>
      <c r="V55" s="397"/>
      <c r="W55" s="273"/>
      <c r="X55" s="273"/>
      <c r="Y55" s="273"/>
      <c r="Z55" s="273"/>
      <c r="AA55" s="273"/>
      <c r="AB55" s="274"/>
      <c r="AC55" s="231"/>
      <c r="AD55" s="272"/>
      <c r="AE55" s="349"/>
      <c r="AF55" s="316"/>
      <c r="AG55" s="272"/>
      <c r="AH55" s="273"/>
      <c r="AI55" s="273"/>
      <c r="AJ55" s="273"/>
      <c r="AK55" s="274"/>
      <c r="AL55" s="229"/>
      <c r="AM55" s="272"/>
      <c r="AN55" s="274"/>
    </row>
    <row r="56" spans="1:43" ht="63.75" hidden="1" customHeight="1">
      <c r="A56" s="272"/>
      <c r="B56" s="273"/>
      <c r="C56" s="273"/>
      <c r="D56" s="274"/>
      <c r="E56" s="272"/>
      <c r="F56" s="273"/>
      <c r="G56" s="273"/>
      <c r="H56" s="273"/>
      <c r="I56" s="273"/>
      <c r="J56" s="273"/>
      <c r="K56" s="273"/>
      <c r="L56" s="273"/>
      <c r="M56" s="273"/>
      <c r="N56" s="273"/>
      <c r="O56" s="331" t="s">
        <v>23</v>
      </c>
      <c r="P56" s="332" t="s">
        <v>24</v>
      </c>
      <c r="Q56" s="333">
        <f>IF(P56="PREVENIR",15,IF(P56="DETECTAR",10,IF(P56="NO ES UN CONTROL",0,"0")))</f>
        <v>15</v>
      </c>
      <c r="R56" s="344" t="str">
        <f>IF(R53&lt;86,"DÉBIL",IF(R53&lt;96,"MODERADO",IF(R53&lt;101,"FUERTE","")))</f>
        <v>FUERTE</v>
      </c>
      <c r="S56" s="273"/>
      <c r="T56" s="345" t="str">
        <f>IF(AND(R56="FUERTE",S53="FUERTE (SIEMPRE SE EJECUTA)"),"FUERTE",IF(OR(R56="DÉBIL",S53="DÉBIL (NO SE EJECUTA)"),"DÉBIL",IF(OR(R56="MODERADO",S53="MODERADO (ALGUNAS VECES)"),"MODERADO")))</f>
        <v>FUERTE</v>
      </c>
      <c r="U56" s="273"/>
      <c r="V56" s="397"/>
      <c r="W56" s="273"/>
      <c r="X56" s="273"/>
      <c r="Y56" s="273"/>
      <c r="Z56" s="273"/>
      <c r="AA56" s="273"/>
      <c r="AB56" s="274"/>
      <c r="AC56" s="231"/>
      <c r="AD56" s="272"/>
      <c r="AE56" s="347" t="s">
        <v>142</v>
      </c>
      <c r="AF56" s="348"/>
      <c r="AG56" s="272"/>
      <c r="AH56" s="273"/>
      <c r="AI56" s="273"/>
      <c r="AJ56" s="273"/>
      <c r="AK56" s="274"/>
      <c r="AL56" s="229"/>
      <c r="AM56" s="272"/>
      <c r="AN56" s="274"/>
    </row>
    <row r="57" spans="1:43" ht="63.75" hidden="1" customHeight="1">
      <c r="A57" s="272"/>
      <c r="B57" s="273"/>
      <c r="C57" s="273"/>
      <c r="D57" s="274"/>
      <c r="E57" s="272"/>
      <c r="F57" s="273"/>
      <c r="G57" s="273"/>
      <c r="H57" s="273"/>
      <c r="I57" s="273"/>
      <c r="J57" s="273"/>
      <c r="K57" s="273"/>
      <c r="L57" s="273"/>
      <c r="M57" s="273"/>
      <c r="N57" s="273"/>
      <c r="O57" s="331" t="s">
        <v>29</v>
      </c>
      <c r="P57" s="332" t="s">
        <v>30</v>
      </c>
      <c r="Q57" s="333">
        <f>IF(P57="CONFIABLE",15,IF(P57="NO CONFIABLE",0,"0"))</f>
        <v>15</v>
      </c>
      <c r="R57" s="334"/>
      <c r="S57" s="273"/>
      <c r="T57" s="273"/>
      <c r="U57" s="273"/>
      <c r="V57" s="397"/>
      <c r="W57" s="273"/>
      <c r="X57" s="273"/>
      <c r="Y57" s="273"/>
      <c r="Z57" s="273"/>
      <c r="AA57" s="273"/>
      <c r="AB57" s="274"/>
      <c r="AC57" s="231"/>
      <c r="AD57" s="272"/>
      <c r="AE57" s="349"/>
      <c r="AF57" s="348"/>
      <c r="AG57" s="272"/>
      <c r="AH57" s="273"/>
      <c r="AI57" s="273"/>
      <c r="AJ57" s="273"/>
      <c r="AK57" s="274"/>
      <c r="AL57" s="229"/>
      <c r="AM57" s="272"/>
      <c r="AN57" s="274"/>
    </row>
    <row r="58" spans="1:43" ht="63.75" hidden="1" customHeight="1">
      <c r="A58" s="272"/>
      <c r="B58" s="273"/>
      <c r="C58" s="273"/>
      <c r="D58" s="274"/>
      <c r="E58" s="272"/>
      <c r="F58" s="273"/>
      <c r="G58" s="273"/>
      <c r="H58" s="273"/>
      <c r="I58" s="273"/>
      <c r="J58" s="273"/>
      <c r="K58" s="273"/>
      <c r="L58" s="273"/>
      <c r="M58" s="273"/>
      <c r="N58" s="273"/>
      <c r="O58" s="331" t="s">
        <v>34</v>
      </c>
      <c r="P58" s="332" t="s">
        <v>35</v>
      </c>
      <c r="Q58" s="333">
        <f>IF(P58="SE INVESTIGAN Y SE RESUELVEN OPORTUNAMENTE",15,IF(P58="NO SE INVESTIGAN Y SE RESUELVEN OPORTUNAMENTE",0,"0"))</f>
        <v>15</v>
      </c>
      <c r="R58" s="334"/>
      <c r="S58" s="273"/>
      <c r="T58" s="273"/>
      <c r="U58" s="273"/>
      <c r="V58" s="397"/>
      <c r="W58" s="273"/>
      <c r="X58" s="273"/>
      <c r="Y58" s="273"/>
      <c r="Z58" s="273"/>
      <c r="AA58" s="273"/>
      <c r="AB58" s="274"/>
      <c r="AC58" s="231"/>
      <c r="AD58" s="272"/>
      <c r="AE58" s="315"/>
      <c r="AF58" s="316"/>
      <c r="AG58" s="272"/>
      <c r="AH58" s="273"/>
      <c r="AI58" s="273"/>
      <c r="AJ58" s="273"/>
      <c r="AK58" s="274"/>
      <c r="AL58" s="229"/>
      <c r="AM58" s="272"/>
      <c r="AN58" s="274"/>
    </row>
    <row r="59" spans="1:43" ht="63.75" hidden="1" customHeight="1">
      <c r="A59" s="360"/>
      <c r="B59" s="354"/>
      <c r="C59" s="354"/>
      <c r="D59" s="355"/>
      <c r="E59" s="360"/>
      <c r="F59" s="354"/>
      <c r="G59" s="354"/>
      <c r="H59" s="354"/>
      <c r="I59" s="286"/>
      <c r="J59" s="286"/>
      <c r="K59" s="286"/>
      <c r="L59" s="286"/>
      <c r="M59" s="286"/>
      <c r="N59" s="286"/>
      <c r="O59" s="350" t="s">
        <v>38</v>
      </c>
      <c r="P59" s="351" t="s">
        <v>39</v>
      </c>
      <c r="Q59" s="352">
        <f>IF(P59="COMPLETA",10,IF(P59="INCOMPLETA",5,IF(P59="NO EXISTE",0,"0")))</f>
        <v>10</v>
      </c>
      <c r="R59" s="353"/>
      <c r="S59" s="354"/>
      <c r="T59" s="354"/>
      <c r="U59" s="354"/>
      <c r="V59" s="414"/>
      <c r="W59" s="354"/>
      <c r="X59" s="354"/>
      <c r="Y59" s="354"/>
      <c r="Z59" s="354"/>
      <c r="AA59" s="354"/>
      <c r="AB59" s="355"/>
      <c r="AC59" s="233"/>
      <c r="AD59" s="360"/>
      <c r="AE59" s="355"/>
      <c r="AF59" s="316"/>
      <c r="AG59" s="360"/>
      <c r="AH59" s="354"/>
      <c r="AI59" s="354"/>
      <c r="AJ59" s="354"/>
      <c r="AK59" s="355"/>
      <c r="AL59" s="229"/>
      <c r="AM59" s="360"/>
      <c r="AN59" s="349"/>
    </row>
    <row r="60" spans="1:43" ht="15.75" customHeight="1"/>
    <row r="61" spans="1:43" ht="15.75" customHeight="1"/>
    <row r="62" spans="1:43" ht="15.75" customHeight="1">
      <c r="AN62" s="415" t="s">
        <v>163</v>
      </c>
    </row>
    <row r="63" spans="1:43" ht="15.75" customHeight="1"/>
    <row r="64" spans="1:43"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sheetData>
  <mergeCells count="211">
    <mergeCell ref="AJ53:AJ59"/>
    <mergeCell ref="AK53:AK59"/>
    <mergeCell ref="AM53:AM59"/>
    <mergeCell ref="AN53:AN59"/>
    <mergeCell ref="R56:R59"/>
    <mergeCell ref="T56:T59"/>
    <mergeCell ref="AE56:AE57"/>
    <mergeCell ref="AE58:AE59"/>
    <mergeCell ref="U53:U59"/>
    <mergeCell ref="AD53:AD59"/>
    <mergeCell ref="AE53:AE55"/>
    <mergeCell ref="AG53:AG59"/>
    <mergeCell ref="AH53:AH59"/>
    <mergeCell ref="AI53:AI59"/>
    <mergeCell ref="K53:K59"/>
    <mergeCell ref="L53:L59"/>
    <mergeCell ref="M53:M59"/>
    <mergeCell ref="N53:N59"/>
    <mergeCell ref="R53:R55"/>
    <mergeCell ref="S53:S59"/>
    <mergeCell ref="AN46:AN52"/>
    <mergeCell ref="R49:R52"/>
    <mergeCell ref="T49:T52"/>
    <mergeCell ref="AE49:AE50"/>
    <mergeCell ref="AE51:AE52"/>
    <mergeCell ref="B53:B59"/>
    <mergeCell ref="C53:C59"/>
    <mergeCell ref="D53:D59"/>
    <mergeCell ref="I53:I59"/>
    <mergeCell ref="J53:J59"/>
    <mergeCell ref="AE46:AE48"/>
    <mergeCell ref="AG46:AG52"/>
    <mergeCell ref="AH46:AH52"/>
    <mergeCell ref="AI46:AI52"/>
    <mergeCell ref="AJ46:AJ52"/>
    <mergeCell ref="AK46:AK52"/>
    <mergeCell ref="N46:N52"/>
    <mergeCell ref="R46:R48"/>
    <mergeCell ref="S46:S52"/>
    <mergeCell ref="T46:T48"/>
    <mergeCell ref="U46:U52"/>
    <mergeCell ref="AD46:AD52"/>
    <mergeCell ref="B46:B52"/>
    <mergeCell ref="C46:C52"/>
    <mergeCell ref="D46:D52"/>
    <mergeCell ref="I46:I52"/>
    <mergeCell ref="J46:J52"/>
    <mergeCell ref="K46:K52"/>
    <mergeCell ref="AM39:AM45"/>
    <mergeCell ref="AN39:AN45"/>
    <mergeCell ref="R42:R45"/>
    <mergeCell ref="T42:T45"/>
    <mergeCell ref="AE42:AE43"/>
    <mergeCell ref="AE44:AE45"/>
    <mergeCell ref="AE39:AE41"/>
    <mergeCell ref="AG39:AG45"/>
    <mergeCell ref="AH39:AH45"/>
    <mergeCell ref="AI39:AI45"/>
    <mergeCell ref="AJ39:AJ45"/>
    <mergeCell ref="AK39:AK45"/>
    <mergeCell ref="L39:L45"/>
    <mergeCell ref="M39:M45"/>
    <mergeCell ref="N39:N45"/>
    <mergeCell ref="R39:R41"/>
    <mergeCell ref="S39:S45"/>
    <mergeCell ref="T39:T41"/>
    <mergeCell ref="B39:B45"/>
    <mergeCell ref="C39:C45"/>
    <mergeCell ref="D39:D45"/>
    <mergeCell ref="I39:I45"/>
    <mergeCell ref="J39:J45"/>
    <mergeCell ref="K39:K45"/>
    <mergeCell ref="AM32:AM38"/>
    <mergeCell ref="AN32:AN38"/>
    <mergeCell ref="R35:R38"/>
    <mergeCell ref="T35:T38"/>
    <mergeCell ref="AE35:AE36"/>
    <mergeCell ref="AE37:AE38"/>
    <mergeCell ref="AE32:AE34"/>
    <mergeCell ref="AG32:AG38"/>
    <mergeCell ref="AH32:AH38"/>
    <mergeCell ref="AI32:AI38"/>
    <mergeCell ref="AJ32:AJ38"/>
    <mergeCell ref="AK32:AK38"/>
    <mergeCell ref="L32:L38"/>
    <mergeCell ref="M32:M38"/>
    <mergeCell ref="N32:N38"/>
    <mergeCell ref="R32:R34"/>
    <mergeCell ref="S32:S38"/>
    <mergeCell ref="T32:T34"/>
    <mergeCell ref="B32:B38"/>
    <mergeCell ref="C32:C38"/>
    <mergeCell ref="D32:D38"/>
    <mergeCell ref="I32:I38"/>
    <mergeCell ref="J32:J38"/>
    <mergeCell ref="K32:K38"/>
    <mergeCell ref="AM25:AM31"/>
    <mergeCell ref="AN25:AN31"/>
    <mergeCell ref="R28:R31"/>
    <mergeCell ref="T28:T31"/>
    <mergeCell ref="AE28:AE29"/>
    <mergeCell ref="AE30:AE31"/>
    <mergeCell ref="AE25:AE27"/>
    <mergeCell ref="AG25:AG31"/>
    <mergeCell ref="AH25:AH31"/>
    <mergeCell ref="AI25:AI31"/>
    <mergeCell ref="AJ25:AJ31"/>
    <mergeCell ref="AK25:AK31"/>
    <mergeCell ref="I25:I31"/>
    <mergeCell ref="J25:J31"/>
    <mergeCell ref="K25:K31"/>
    <mergeCell ref="L25:L31"/>
    <mergeCell ref="M25:M31"/>
    <mergeCell ref="N25:N31"/>
    <mergeCell ref="AM18:AM24"/>
    <mergeCell ref="AN18:AN24"/>
    <mergeCell ref="R21:R24"/>
    <mergeCell ref="T21:T24"/>
    <mergeCell ref="W21:W59"/>
    <mergeCell ref="AE21:AE22"/>
    <mergeCell ref="AE23:AE24"/>
    <mergeCell ref="R25:R27"/>
    <mergeCell ref="S25:S31"/>
    <mergeCell ref="T25:T27"/>
    <mergeCell ref="AE18:AE20"/>
    <mergeCell ref="AG18:AG24"/>
    <mergeCell ref="AH18:AH24"/>
    <mergeCell ref="AI18:AI24"/>
    <mergeCell ref="AJ18:AJ24"/>
    <mergeCell ref="AK18:AK24"/>
    <mergeCell ref="Y18:Y59"/>
    <mergeCell ref="Z18:Z59"/>
    <mergeCell ref="AA18:AA59"/>
    <mergeCell ref="AB18:AB59"/>
    <mergeCell ref="AC18:AC59"/>
    <mergeCell ref="AD18:AD24"/>
    <mergeCell ref="AD25:AD31"/>
    <mergeCell ref="AD32:AD38"/>
    <mergeCell ref="AD39:AD45"/>
    <mergeCell ref="S18:S24"/>
    <mergeCell ref="T18:T20"/>
    <mergeCell ref="U18:U24"/>
    <mergeCell ref="V18:V59"/>
    <mergeCell ref="W18:W19"/>
    <mergeCell ref="X18:X59"/>
    <mergeCell ref="U25:U31"/>
    <mergeCell ref="U32:U38"/>
    <mergeCell ref="U39:U45"/>
    <mergeCell ref="T53:T55"/>
    <mergeCell ref="J18:J24"/>
    <mergeCell ref="K18:K24"/>
    <mergeCell ref="L18:L24"/>
    <mergeCell ref="M18:M24"/>
    <mergeCell ref="N18:N24"/>
    <mergeCell ref="R18:R20"/>
    <mergeCell ref="AD16:AE16"/>
    <mergeCell ref="A18:A59"/>
    <mergeCell ref="B18:B31"/>
    <mergeCell ref="C18:C31"/>
    <mergeCell ref="D18:D31"/>
    <mergeCell ref="E18:E59"/>
    <mergeCell ref="F18:F59"/>
    <mergeCell ref="G18:G59"/>
    <mergeCell ref="H18:H59"/>
    <mergeCell ref="I18:I24"/>
    <mergeCell ref="W16:W17"/>
    <mergeCell ref="X16:X17"/>
    <mergeCell ref="Z16:Z17"/>
    <mergeCell ref="AA16:AA17"/>
    <mergeCell ref="AB16:AB17"/>
    <mergeCell ref="AC16:AC17"/>
    <mergeCell ref="Q16:Q17"/>
    <mergeCell ref="R16:R17"/>
    <mergeCell ref="S16:S17"/>
    <mergeCell ref="T16:T17"/>
    <mergeCell ref="U16:U17"/>
    <mergeCell ref="V16:V17"/>
    <mergeCell ref="Z15:AE15"/>
    <mergeCell ref="E16:H16"/>
    <mergeCell ref="I16:I17"/>
    <mergeCell ref="J16:J17"/>
    <mergeCell ref="K16:K17"/>
    <mergeCell ref="L16:L17"/>
    <mergeCell ref="M16:M17"/>
    <mergeCell ref="N16:N17"/>
    <mergeCell ref="O16:O17"/>
    <mergeCell ref="P16:P17"/>
    <mergeCell ref="A14:D14"/>
    <mergeCell ref="E14:AE14"/>
    <mergeCell ref="AG14:AK16"/>
    <mergeCell ref="AM14:AN16"/>
    <mergeCell ref="A15:A17"/>
    <mergeCell ref="B15:B17"/>
    <mergeCell ref="C15:C17"/>
    <mergeCell ref="D15:D17"/>
    <mergeCell ref="E15:H15"/>
    <mergeCell ref="I15:W15"/>
    <mergeCell ref="A6:B6"/>
    <mergeCell ref="A8:B8"/>
    <mergeCell ref="C8:H8"/>
    <mergeCell ref="A10:B10"/>
    <mergeCell ref="C10:J10"/>
    <mergeCell ref="A11:B11"/>
    <mergeCell ref="C11:J11"/>
    <mergeCell ref="A1:B4"/>
    <mergeCell ref="C1:AJ2"/>
    <mergeCell ref="AK1:AM1"/>
    <mergeCell ref="AK2:AM2"/>
    <mergeCell ref="C3:AJ4"/>
    <mergeCell ref="AK3:AM3"/>
    <mergeCell ref="AK4:AM4"/>
  </mergeCells>
  <conditionalFormatting sqref="H18">
    <cfRule type="containsText" dxfId="5" priority="1" operator="containsText" text="EXTREMO">
      <formula>NOT(ISERROR(SEARCH(("EXTREMO"),(H18))))</formula>
    </cfRule>
    <cfRule type="containsText" dxfId="4" priority="2" operator="containsText" text="ALTO">
      <formula>NOT(ISERROR(SEARCH(("ALTO"),(H18))))</formula>
    </cfRule>
    <cfRule type="containsText" dxfId="3" priority="3" operator="containsText" text="MODERADO">
      <formula>NOT(ISERROR(SEARCH(("MODERADO"),(H18))))</formula>
    </cfRule>
  </conditionalFormatting>
  <conditionalFormatting sqref="Z18">
    <cfRule type="containsText" dxfId="2" priority="4" operator="containsText" text="EXTREMO">
      <formula>NOT(ISERROR(SEARCH(("EXTREMO"),(Z18))))</formula>
    </cfRule>
    <cfRule type="containsText" dxfId="1" priority="5" operator="containsText" text="ALTO">
      <formula>NOT(ISERROR(SEARCH(("ALTO"),(Z18))))</formula>
    </cfRule>
    <cfRule type="containsText" dxfId="0" priority="6" operator="containsText" text="MODERADO">
      <formula>NOT(ISERROR(SEARCH(("MODERADO"),(Z18))))</formula>
    </cfRule>
  </conditionalFormatting>
  <pageMargins left="0.70866141732283472" right="0.70866141732283472" top="0.74803149606299213" bottom="0.74803149606299213" header="0" footer="0"/>
  <pageSetup scale="14" orientation="landscape"/>
  <drawing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C960FE7278092C44B5607AA964C04AD8" ma:contentTypeVersion="18" ma:contentTypeDescription="Crear nuevo documento." ma:contentTypeScope="" ma:versionID="3c334712ddb1a386e221a84023a1ba0c">
  <xsd:schema xmlns:xsd="http://www.w3.org/2001/XMLSchema" xmlns:xs="http://www.w3.org/2001/XMLSchema" xmlns:p="http://schemas.microsoft.com/office/2006/metadata/properties" xmlns:ns2="8befd943-4f51-4e42-85af-a07052259448" xmlns:ns3="d8efec78-3424-4c97-abf4-c2ff1d9e6d03" targetNamespace="http://schemas.microsoft.com/office/2006/metadata/properties" ma:root="true" ma:fieldsID="1ff44eaf9d9925a66300bdb688085a0f" ns2:_="" ns3:_="">
    <xsd:import namespace="8befd943-4f51-4e42-85af-a07052259448"/>
    <xsd:import namespace="d8efec78-3424-4c97-abf4-c2ff1d9e6d03"/>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ServiceLocation" minOccurs="0"/>
                <xsd:element ref="ns3:SharedWithUsers" minOccurs="0"/>
                <xsd:element ref="ns3:SharedWithDetails" minOccurs="0"/>
                <xsd:element ref="ns2:MediaServiceAutoKeyPoints" minOccurs="0"/>
                <xsd:element ref="ns2:MediaServiceKeyPoints" minOccurs="0"/>
                <xsd:element ref="ns2:lcf76f155ced4ddcb4097134ff3c332f" minOccurs="0"/>
                <xsd:element ref="ns3:TaxCatchAll" minOccurs="0"/>
                <xsd:element ref="ns2:MediaServiceObjectDetectorVersions" minOccurs="0"/>
                <xsd:element ref="ns2:MediaLengthInSecond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befd943-4f51-4e42-85af-a07052259448"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element name="MediaServiceAutoKeyPoints" ma:index="18" nillable="true" ma:displayName="MediaServiceAutoKeyPoints" ma:hidden="true" ma:internalName="MediaServiceAutoKeyPoints" ma:readOnly="true">
      <xsd:simpleType>
        <xsd:restriction base="dms:Note"/>
      </xsd:simpleType>
    </xsd:element>
    <xsd:element name="MediaServiceKeyPoints" ma:index="19" nillable="true" ma:displayName="KeyPoints" ma:internalName="MediaServiceKeyPoints" ma:readOnly="true">
      <xsd:simpleType>
        <xsd:restriction base="dms:Note">
          <xsd:maxLength value="255"/>
        </xsd:restriction>
      </xsd:simpleType>
    </xsd:element>
    <xsd:element name="lcf76f155ced4ddcb4097134ff3c332f" ma:index="21" nillable="true" ma:taxonomy="true" ma:internalName="lcf76f155ced4ddcb4097134ff3c332f" ma:taxonomyFieldName="MediaServiceImageTags" ma:displayName="Etiquetas de imagen" ma:readOnly="false" ma:fieldId="{5cf76f15-5ced-4ddc-b409-7134ff3c332f}" ma:taxonomyMulti="true" ma:sspId="be2b3a10-215b-4d32-87ea-2342d4792acb"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3" nillable="true" ma:displayName="MediaServiceObjectDetectorVersions" ma:description="" ma:hidden="true" ma:indexed="true" ma:internalName="MediaServiceObjectDetectorVersions" ma:readOnly="true">
      <xsd:simpleType>
        <xsd:restriction base="dms:Text"/>
      </xsd:simpleType>
    </xsd:element>
    <xsd:element name="MediaLengthInSeconds" ma:index="24" nillable="true" ma:displayName="MediaLengthInSeconds" ma:hidden="true" ma:internalName="MediaLengthInSeconds" ma:readOnly="true">
      <xsd:simpleType>
        <xsd:restriction base="dms:Unknown"/>
      </xsd:simpleType>
    </xsd:element>
    <xsd:element name="MediaServiceSearchProperties" ma:index="25"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d8efec78-3424-4c97-abf4-c2ff1d9e6d03" elementFormDefault="qualified">
    <xsd:import namespace="http://schemas.microsoft.com/office/2006/documentManagement/types"/>
    <xsd:import namespace="http://schemas.microsoft.com/office/infopath/2007/PartnerControls"/>
    <xsd:element name="SharedWithUsers" ma:index="16"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Detalles de uso compartido" ma:internalName="SharedWithDetails" ma:readOnly="true">
      <xsd:simpleType>
        <xsd:restriction base="dms:Note">
          <xsd:maxLength value="255"/>
        </xsd:restriction>
      </xsd:simpleType>
    </xsd:element>
    <xsd:element name="TaxCatchAll" ma:index="22" nillable="true" ma:displayName="Taxonomy Catch All Column" ma:hidden="true" ma:list="{dbdcf5c2-d273-4d70-8f91-c5c66f26fa01}" ma:internalName="TaxCatchAll" ma:showField="CatchAllData" ma:web="d8efec78-3424-4c97-abf4-c2ff1d9e6d03">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8befd943-4f51-4e42-85af-a07052259448">
      <Terms xmlns="http://schemas.microsoft.com/office/infopath/2007/PartnerControls"/>
    </lcf76f155ced4ddcb4097134ff3c332f>
    <TaxCatchAll xmlns="d8efec78-3424-4c97-abf4-c2ff1d9e6d03" xsi:nil="true"/>
  </documentManagement>
</p:properties>
</file>

<file path=customXml/itemProps1.xml><?xml version="1.0" encoding="utf-8"?>
<ds:datastoreItem xmlns:ds="http://schemas.openxmlformats.org/officeDocument/2006/customXml" ds:itemID="{A6F3C27E-1AEB-49CE-BE67-E7E661D3ADE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befd943-4f51-4e42-85af-a07052259448"/>
    <ds:schemaRef ds:uri="d8efec78-3424-4c97-abf4-c2ff1d9e6d0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47B1077F-B23B-4E8A-83E2-72B565DB3F63}">
  <ds:schemaRefs>
    <ds:schemaRef ds:uri="http://schemas.microsoft.com/sharepoint/v3/contenttype/forms"/>
  </ds:schemaRefs>
</ds:datastoreItem>
</file>

<file path=customXml/itemProps3.xml><?xml version="1.0" encoding="utf-8"?>
<ds:datastoreItem xmlns:ds="http://schemas.openxmlformats.org/officeDocument/2006/customXml" ds:itemID="{A75124B6-0E48-45C5-AEC4-1143F8DF3EBD}">
  <ds:schemaRefs>
    <ds:schemaRef ds:uri="http://schemas.microsoft.com/office/2006/metadata/properties"/>
    <ds:schemaRef ds:uri="http://schemas.microsoft.com/office/infopath/2007/PartnerControls"/>
    <ds:schemaRef ds:uri="8befd943-4f51-4e42-85af-a07052259448"/>
    <ds:schemaRef ds:uri="d8efec78-3424-4c97-abf4-c2ff1d9e6d03"/>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4</vt:i4>
      </vt:variant>
    </vt:vector>
  </HeadingPairs>
  <TitlesOfParts>
    <vt:vector size="4" baseType="lpstr">
      <vt:lpstr>Datos</vt:lpstr>
      <vt:lpstr>Gestion Seguimiento y Mejoramie</vt:lpstr>
      <vt:lpstr>Evaluacion a la Gestion</vt:lpstr>
      <vt:lpstr>Instruccion y Juzgamiento</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Katherine Betancour Garcia</dc:creator>
  <cp:keywords/>
  <dc:description/>
  <cp:lastModifiedBy>caguerraj@hotmail.com</cp:lastModifiedBy>
  <cp:revision/>
  <dcterms:created xsi:type="dcterms:W3CDTF">2020-01-16T20:08:19Z</dcterms:created>
  <dcterms:modified xsi:type="dcterms:W3CDTF">2025-06-15T02:05:09Z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0x010100C960FE7278092C44B5607AA964C04AD8</vt:lpwstr>
  </property>
  <property fmtid="{D5CDD505-2E9C-101B-9397-08002B2CF9AE}" pid="3" name="MediaServiceImageTags">
    <vt:lpwstr/>
  </property>
</Properties>
</file>