
<file path=[Content_Types].xml><?xml version="1.0" encoding="utf-8"?>
<Types xmlns="http://schemas.openxmlformats.org/package/2006/content-type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user\Documents\carpeta sin título\Documents\IDIPRON\Evidencias contrato César Diaz\Formulación de Riesgos de Corrupción AÑO 2026\SIn formulación\"/>
    </mc:Choice>
  </mc:AlternateContent>
  <xr:revisionPtr revIDLastSave="0" documentId="13_ncr:1_{C2122F83-5A3C-4A8D-8549-80E6AD50DF17}" xr6:coauthVersionLast="47" xr6:coauthVersionMax="47" xr10:uidLastSave="{00000000-0000-0000-0000-000000000000}"/>
  <bookViews>
    <workbookView xWindow="-108" yWindow="-108" windowWidth="23256" windowHeight="12456" firstSheet="2" activeTab="2" xr2:uid="{00000000-000D-0000-FFFF-FFFF00000000}"/>
  </bookViews>
  <sheets>
    <sheet name="Datos" sheetId="1" state="hidden" r:id="rId1"/>
    <sheet name="CONTROL DE CAMBIOS" sheetId="6" r:id="rId2"/>
    <sheet name="Riesgo 1" sheetId="3" r:id="rId3"/>
    <sheet name="ENCUESTA DE IMPACTO R1" sheetId="5" r:id="rId4"/>
    <sheet name="Instructivo" sheetId="2"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0" roundtripDataChecksum="TO5Njb1ymRmfSvPgHac4biArCwbEW0Zh7zPoSh1tALs="/>
    </ext>
  </extLst>
</workbook>
</file>

<file path=xl/calcChain.xml><?xml version="1.0" encoding="utf-8"?>
<calcChain xmlns="http://schemas.openxmlformats.org/spreadsheetml/2006/main">
  <c r="Q39" i="3" l="1"/>
  <c r="Q40" i="3"/>
  <c r="Q41" i="3"/>
  <c r="Q42" i="3"/>
  <c r="Q43" i="3"/>
  <c r="Q44" i="3"/>
  <c r="Q45" i="3"/>
  <c r="Q46" i="3"/>
  <c r="Q47" i="3"/>
  <c r="Q48" i="3"/>
  <c r="Q49" i="3"/>
  <c r="Q50" i="3"/>
  <c r="Q51" i="3"/>
  <c r="Q52" i="3"/>
  <c r="Q53" i="3"/>
  <c r="Q54" i="3"/>
  <c r="Q55" i="3"/>
  <c r="Q56" i="3"/>
  <c r="Q57" i="3"/>
  <c r="Q58" i="3"/>
  <c r="Q59" i="3"/>
  <c r="R46" i="3" l="1"/>
  <c r="R49" i="3" s="1"/>
  <c r="T49" i="3" s="1"/>
  <c r="T46" i="3" s="1"/>
  <c r="R39" i="3"/>
  <c r="R42" i="3" s="1"/>
  <c r="T42" i="3" s="1"/>
  <c r="T39" i="3" s="1"/>
  <c r="R53" i="3"/>
  <c r="R56" i="3" s="1"/>
  <c r="T56" i="3" s="1"/>
  <c r="T53" i="3" s="1"/>
  <c r="U53" i="3" l="1"/>
  <c r="U46" i="3"/>
  <c r="U39" i="3"/>
  <c r="D23" i="5"/>
  <c r="C23" i="5"/>
  <c r="D27" i="5" s="1"/>
  <c r="Q21" i="3" l="1"/>
  <c r="Q36" i="3"/>
  <c r="Q29" i="3"/>
  <c r="Q38" i="3"/>
  <c r="Q37" i="3"/>
  <c r="Q35" i="3"/>
  <c r="Q34" i="3"/>
  <c r="Q33" i="3"/>
  <c r="Q32" i="3"/>
  <c r="Q31" i="3"/>
  <c r="Q30" i="3"/>
  <c r="Q28" i="3"/>
  <c r="Q27" i="3"/>
  <c r="Q26" i="3"/>
  <c r="Q25" i="3"/>
  <c r="Q24" i="3"/>
  <c r="Q23" i="3"/>
  <c r="Q22" i="3"/>
  <c r="Q20" i="3"/>
  <c r="Q19" i="3"/>
  <c r="Q18" i="3"/>
  <c r="G18" i="3"/>
  <c r="H18" i="3" s="1"/>
  <c r="R32" i="3" l="1"/>
  <c r="R35" i="3" s="1"/>
  <c r="T35" i="3" s="1"/>
  <c r="T32" i="3" s="1"/>
  <c r="R25" i="3"/>
  <c r="R28" i="3" s="1"/>
  <c r="T28" i="3" s="1"/>
  <c r="T25" i="3" s="1"/>
  <c r="R18" i="3"/>
  <c r="U25" i="3" l="1"/>
  <c r="U32" i="3"/>
  <c r="R21" i="3"/>
  <c r="U18" i="3" l="1"/>
  <c r="T21" i="3"/>
  <c r="T18" i="3" s="1"/>
  <c r="V18" i="3" l="1" a="1"/>
  <c r="V18" i="3" s="1"/>
  <c r="W21" i="3" s="1"/>
  <c r="X18" i="3" s="1"/>
  <c r="Y18" i="3" s="1"/>
  <c r="Z18"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<sst xmlns="http://schemas.openxmlformats.org/spreadsheetml/2006/main" count="386" uniqueCount="231">
  <si>
    <t>PROBABILIDAD INHERENTE</t>
  </si>
  <si>
    <t>IMPACTO INHERENTE</t>
  </si>
  <si>
    <t>CONDICIONES RIESGO INHERENTE</t>
  </si>
  <si>
    <t>¿Existe un responsable asignado a la ejecución del control?</t>
  </si>
  <si>
    <t>Asignado</t>
  </si>
  <si>
    <t>No Asignado</t>
  </si>
  <si>
    <t>MUY BAJA</t>
  </si>
  <si>
    <t>MODERADO</t>
  </si>
  <si>
    <t>MUY BAJA - MODERADO</t>
  </si>
  <si>
    <t>¿El responsable tiene la autoridad y adecuada segregación de funciones en la ejecución del control?</t>
  </si>
  <si>
    <t>Adecuado</t>
  </si>
  <si>
    <t>Inadecuado</t>
  </si>
  <si>
    <t>BAJA</t>
  </si>
  <si>
    <t>MAYOR</t>
  </si>
  <si>
    <t>MUY BAJA - MAYOR</t>
  </si>
  <si>
    <t>ALTO</t>
  </si>
  <si>
    <t>¿La oportunidad en que se ejecuta el control ayuda a prevenir la mitigación del riesgo o a detectar la materialización del riesgo de manera oportuna?</t>
  </si>
  <si>
    <t>Oportuna</t>
  </si>
  <si>
    <t>Inoportuna</t>
  </si>
  <si>
    <t>MEDIA</t>
  </si>
  <si>
    <t>CATASTRÓFICO</t>
  </si>
  <si>
    <t>MUY BAJA - CATASTRÓFICO</t>
  </si>
  <si>
    <t>EXTREMO</t>
  </si>
  <si>
    <t>¿Las actividades que se desarrollan en el
control realmente buscan por si sola prevenir o detectar las causas que pueden dar origen al riesgo, Ej.: verificar, validar, cotejar, comparar, revisar, etc.?</t>
  </si>
  <si>
    <t>Prevenir</t>
  </si>
  <si>
    <t>Detectar</t>
  </si>
  <si>
    <t>No es un control</t>
  </si>
  <si>
    <t>ALTA</t>
  </si>
  <si>
    <t>BAJA - MODERADO</t>
  </si>
  <si>
    <t>¿La fuente de información que se utiliza en el desarrollo del control es información confiable que permita mitigar el riesgo?</t>
  </si>
  <si>
    <t>Confiable</t>
  </si>
  <si>
    <t>No Confiable</t>
  </si>
  <si>
    <t>MUY ALTA</t>
  </si>
  <si>
    <t>BAJA - MAYOR</t>
  </si>
  <si>
    <t>¿Las observaciones, desviaciones o diferencias identificadas como resultados de la ejecución del control son investigadas y resueltas de manera oportuna?</t>
  </si>
  <si>
    <t>Se investigan y se resuelven oportunamente</t>
  </si>
  <si>
    <t>No se investigan, ni resuelven oportunamente</t>
  </si>
  <si>
    <t>BAJA - CATASTRÓFICO</t>
  </si>
  <si>
    <t>¿Se deja evidencia o rastro de la ejecución del control que permita a cualquier tercero con la evidencia llegar a la misma conclusión?</t>
  </si>
  <si>
    <t>Completa</t>
  </si>
  <si>
    <t>Incompleta</t>
  </si>
  <si>
    <t>No existe</t>
  </si>
  <si>
    <t>Opciones de Manejo</t>
  </si>
  <si>
    <t>MEDIA - MODERADO</t>
  </si>
  <si>
    <t>MEDIA - MAYOR</t>
  </si>
  <si>
    <t>REDUCIR EL RIESGO</t>
  </si>
  <si>
    <t>MEDIA - CATASTRÓFICO</t>
  </si>
  <si>
    <t>EVITAR EL RIESGO</t>
  </si>
  <si>
    <t>ALTA - MODERADO</t>
  </si>
  <si>
    <t>ALTA - MAYOR</t>
  </si>
  <si>
    <t>RANGO DE LA EJECUCION DE CADA CONTROL</t>
  </si>
  <si>
    <t>ALTA - CATASTRÓFICO</t>
  </si>
  <si>
    <r>
      <rPr>
        <b/>
        <sz val="11"/>
        <color theme="1"/>
        <rFont val="Calibri"/>
        <family val="2"/>
      </rPr>
      <t>FUERTE</t>
    </r>
    <r>
      <rPr>
        <sz val="11"/>
        <color theme="1"/>
        <rFont val="Calibri"/>
        <family val="2"/>
      </rPr>
      <t xml:space="preserve"> (Siempre se Ejecuta)</t>
    </r>
  </si>
  <si>
    <t>MUY ALTA - MODERADO</t>
  </si>
  <si>
    <r>
      <rPr>
        <b/>
        <sz val="11"/>
        <color theme="1"/>
        <rFont val="Calibri"/>
        <family val="2"/>
      </rPr>
      <t>MODERADO</t>
    </r>
    <r>
      <rPr>
        <sz val="11"/>
        <color theme="1"/>
        <rFont val="Calibri"/>
        <family val="2"/>
      </rPr>
      <t xml:space="preserve"> (Algunas Veces)</t>
    </r>
  </si>
  <si>
    <t>¿SE MATERIALIZO EL RIESGO DURANTE EL PERIODO?</t>
  </si>
  <si>
    <t>MUY ALTA - MAYOR</t>
  </si>
  <si>
    <r>
      <rPr>
        <b/>
        <sz val="11"/>
        <color theme="1"/>
        <rFont val="Calibri"/>
        <family val="2"/>
      </rPr>
      <t>DÉBIL</t>
    </r>
    <r>
      <rPr>
        <sz val="11"/>
        <color theme="1"/>
        <rFont val="Calibri"/>
        <family val="2"/>
      </rPr>
      <t xml:space="preserve"> (No se Ejecuta)</t>
    </r>
  </si>
  <si>
    <t>SI</t>
  </si>
  <si>
    <t>MUY ALTA - CATASTRÓFICO</t>
  </si>
  <si>
    <t>NO</t>
  </si>
  <si>
    <t>CONTROLES</t>
  </si>
  <si>
    <t>DIRECTAMENTE</t>
  </si>
  <si>
    <t>NO DISMINUYE</t>
  </si>
  <si>
    <t>CONTROL DE CAMBIOS</t>
  </si>
  <si>
    <t>A continuación se presentan los cambios realizados de los riesgos en el proceso</t>
  </si>
  <si>
    <t xml:space="preserve">FECHA </t>
  </si>
  <si>
    <t>CAMBIO REALIZADO</t>
  </si>
  <si>
    <t>DD/MM/AAAA
en la que se realizó el cambio</t>
  </si>
  <si>
    <t>Describir de manera clara los cambios realizados en la matriz de riesgos, detallando el riesgo y el control respectivamente</t>
  </si>
  <si>
    <t>Se podrán incluir más filas de acuerdo a la cambios realizados</t>
  </si>
  <si>
    <t>DIRECCIONAMIENTO ESTRATÉGICO</t>
  </si>
  <si>
    <t>CÓDIGO</t>
  </si>
  <si>
    <t>E-DES-FT-020</t>
  </si>
  <si>
    <t>VERSIÓN</t>
  </si>
  <si>
    <t>04</t>
  </si>
  <si>
    <t>MAPA DE RIESGOS DE CORRUPCIÓN</t>
  </si>
  <si>
    <t>PÁGINA</t>
  </si>
  <si>
    <t>1 de 1</t>
  </si>
  <si>
    <t>VIGENTE DESDE</t>
  </si>
  <si>
    <t>FECHA DE ACTUALIZACIÓN</t>
  </si>
  <si>
    <t>07 de noviembre de 2024</t>
  </si>
  <si>
    <t>PROCESO</t>
  </si>
  <si>
    <t>SEGUIMIENTO Y MEJORAMIENTO A LA GESTIÓN</t>
  </si>
  <si>
    <t>OBJETIVO DEL PROCESO</t>
  </si>
  <si>
    <t>Asegurar el mejoramiento continuo de los procesos del IDIPRON a través de la planificación e implementación de actividades para el seguimiento, medicion y analisis de la gestión institucional con el fin de proveer la información necesaria para la toma de decisiones y el mejoramiento de las capacidades del instituto</t>
  </si>
  <si>
    <t>ALCANCE DEL PROCESO</t>
  </si>
  <si>
    <t>Inicia con la planificacion de la mejora continua para la Implementacion, Coordinacion, asesoria y acompañamiento a los procesos en la implementación de politicas, programas, estrategias, metodologías y planes relacionados con el Modelo integrado de Planeación y Gestion para finalizar con el análisis de los resultados para la implementacion de acciones de mejoramiento.</t>
  </si>
  <si>
    <t>IDENTIFICACIÓN DEL RIESGO</t>
  </si>
  <si>
    <t>VALORACIÓN DEL RIESGO</t>
  </si>
  <si>
    <t xml:space="preserve">MONITOREO </t>
  </si>
  <si>
    <t>SEGUIMIENTO Y EVALUACIÓN</t>
  </si>
  <si>
    <t>No. de Riesgo</t>
  </si>
  <si>
    <t>CAUSA</t>
  </si>
  <si>
    <t>RIESGO</t>
  </si>
  <si>
    <t>CONSECUENCIA</t>
  </si>
  <si>
    <t>ANÁLISIS DEL RIESGO</t>
  </si>
  <si>
    <t>EVALUACIÓN DEL RIESGO</t>
  </si>
  <si>
    <t>RIESGO RESIDUAL</t>
  </si>
  <si>
    <t>RIESGO INHERENTE</t>
  </si>
  <si>
    <t>RESPONSABLE DEL CONTROL
(Persona asignada para ejecutar el control. Debe tener la autoridad, competencias y conocimientos para ejecutar el control)</t>
  </si>
  <si>
    <t>PERIODICIDAD DEL CONTROL
(La periodicidad debe prevenir o detectar el riesgo de manera oportuna)</t>
  </si>
  <si>
    <t>PROPÓSITO DEL CONTROL
 (Validar, verificar, conciliar, comparar, revisar, cotejar…)
El control ayuda a mitigar las causas de los riesgos o detectar su materialización</t>
  </si>
  <si>
    <t>CÓMO SE REALIZA LA ACTIVIDAD DE CONTROL
(EL control debe indicar el cómo se realiza, de tal forma que se pueda evaluar si la fuente u origen de la información que sirve para ejecutar el control, es confiable para la mitigación del riesgo)</t>
  </si>
  <si>
    <t>CÓMO SE ACTÚA EN CASO DE OBSERVACIONES O DESVIACIONES 
(Qué se hace cuando se detectan observaciones o desviaciones como resultado de la ejecución de un control?)</t>
  </si>
  <si>
    <t>EVIDENCIA DE LA EJECUCIÓN DEL CONTROL
(El control debe dejar evidencia de su ejecución. Esta evidencia ayuda a que se pueda revisar la misma información por parte de un tercero y llegue a la misma conclusión de quien ejecutó el control)</t>
  </si>
  <si>
    <t xml:space="preserve">CARACTERISTICAS DEL CONTROL </t>
  </si>
  <si>
    <t>SÍ/NO</t>
  </si>
  <si>
    <t>Valor</t>
  </si>
  <si>
    <t>PESO DEL DISEÑO DE CADA CONTROL</t>
  </si>
  <si>
    <t>PESO DE LA EJECUCIÓN DE CADA CONTROL</t>
  </si>
  <si>
    <t>SOLIDEZ INDIVIDUAL DE CADA CONTROL</t>
  </si>
  <si>
    <t xml:space="preserve">DEBE ESTABLECER ACCIONES PARA FORTALECER EL CONTROL </t>
  </si>
  <si>
    <t>SOLIDEZ DEL CONJUNTO DE CONTROLES</t>
  </si>
  <si>
    <t>CONTROLES AYUDAN A DISMINUIR PROBABILIDAD</t>
  </si>
  <si>
    <t>PROBABILIDAD RESIDUAL</t>
  </si>
  <si>
    <t>ZONA DE RIESGO RESIDUAL</t>
  </si>
  <si>
    <t>OPCIÓN DE MANEJO</t>
  </si>
  <si>
    <t>ACCIONES DE CONTINGENCIA EN CASO DE MATERIALIZACIÓN DEL RIESGO</t>
  </si>
  <si>
    <t>ACCIONESPARA EL FORTALECIMIENTO DE LOS CONTROLES</t>
  </si>
  <si>
    <t>ZONA DE RIESGO INHERENTE</t>
  </si>
  <si>
    <t>ACCIONES A IMPLEMENTAR PARA EL FORTALECIMIENTO</t>
  </si>
  <si>
    <t>PERIODO DE EJECUCIÓN DE LAS ACCIONES A IMPLEMENTAR</t>
  </si>
  <si>
    <t>FECHA DEL MONITOREO</t>
  </si>
  <si>
    <t>REPORTE DE LA EJECUCIÓN DE LOS CONTROLES</t>
  </si>
  <si>
    <t>REPORTE DE LA EJECUCIÓN DE LAS ACCIONES PARA EL FORTALECIMENTO DEL RIESGO</t>
  </si>
  <si>
    <t>REPORTE DE LAS ACCIONES DESARROLLADAS EN CASO DE QUE SE HAYA MATERIALIZADO EL RIESGO</t>
  </si>
  <si>
    <t>OBSERVACIONES DEL MONITOREO</t>
  </si>
  <si>
    <t xml:space="preserve">OBSERVACIONES OFICINA ASESORA DE PLANEACIÓN </t>
  </si>
  <si>
    <t>OBSERVACIONES OFICINA DE          CONTROL INTERNO</t>
  </si>
  <si>
    <t>Presiones indebidas
Ocultamiento de la información
Ausencia de controles que permitan la validación de la información
Concentración de la información en pocas personas 
Rotación del personal
Información compartida sin restricciones de acceso</t>
  </si>
  <si>
    <t>Posibilidad de manipulación intencional de la información relacionada con las herramientas de gestión de la Entidad por parte de los funcionarios o contratistas de la Oficina Asesora de Planeación para beneficio propio, de un proceso  o de un tercero.</t>
  </si>
  <si>
    <t>Toma de decisiones basada en información errada
Entrega de información al sector y a entes de control de manera errada de la gestión de la entidad
Observaciones y hallazgos de los entes de control
No logro de los objetivos institucionales</t>
  </si>
  <si>
    <t xml:space="preserve">El Jefe de la Oficina Asesora de Planeación
</t>
  </si>
  <si>
    <t>Cada vez que se va a realizar el seguimiento de una herramienta de gestión</t>
  </si>
  <si>
    <t xml:space="preserve">Verificar que los lineamientos establecidos para el seguimiento de las herramientas de gestión, sea enviado a los líderes de proceso para la entrega de la información
</t>
  </si>
  <si>
    <t xml:space="preserve">Se elabora una comunicación por parte del Jefe de la Oficina Asesora de Planeación en la que se establecen los lineamientos que se deben seguir para la entrega de la información, verificando que la misma sea entregada a cada lider de proceso.
</t>
  </si>
  <si>
    <t xml:space="preserve">En el caso de que el Jefe de la OAP, no remita la comunicación en los tiempos, el/la líder de la herramienta podrá enviar el correo con la información a los líderes de procesos, con copia al Jefe de la Oficina Asesora de Planeación 
</t>
  </si>
  <si>
    <t xml:space="preserve">Correos electrónicos
</t>
  </si>
  <si>
    <t>FUERTE (Siempre se Ejecuta)</t>
  </si>
  <si>
    <t xml:space="preserve">Se requiere nuevamente la información al proceso, se aplica la metodología de la herramienta correspondiente y se generan los resultados oficiales, sustituyendo el informe inicial. </t>
  </si>
  <si>
    <t>Capacitar a los gestores MIPG de la oficina en la forma en que se debe hacer el seguimiento de las herramientas de gestión definidas por la Oficina Asesora de Planeación.</t>
  </si>
  <si>
    <t>01/02/2025 al 30/06/2025</t>
  </si>
  <si>
    <t>No. De columnas en la matriz de riesgo que se desplaza en el eje de la probabilidad.</t>
  </si>
  <si>
    <t>PRODUCTO O REGISTRO QUE QUEDA DE LA EJECUCIÓN DE LAS ACCIONES PARA FORTALECER EL RIESGO</t>
  </si>
  <si>
    <t>Listados de asistencia
Presentación power point</t>
  </si>
  <si>
    <t xml:space="preserve">
El equipo de funcionarios o contratistas de la Oficina Asesora de Planeación encargados de liderar el seguimiento a las herramientas de gestión</t>
  </si>
  <si>
    <t xml:space="preserve">Verificar que la entrega de la información  solicitada, sea remitida o validada por el lider del proceso. </t>
  </si>
  <si>
    <t xml:space="preserve">Se debe revisar que a través de correo electrónico el lider de proceso o el enlace autorizado, confirme el cargue de la información del seguimiento de la herramienta en el aplicativo definido por la OAP
</t>
  </si>
  <si>
    <t>En caso de que la información allegada no sea enviada por el líder del proceso o enlace autorizado, se envía correo electrónico solicitando que se corrija esta situación</t>
  </si>
  <si>
    <t>ADECUADO</t>
  </si>
  <si>
    <t>COMPLETA</t>
  </si>
  <si>
    <t>El equipo de funcionarios o contratistas de la Oficina Asesora de Planeación encargados de liderar el seguimiento a la gestión institucional</t>
  </si>
  <si>
    <t xml:space="preserve">Verificar que la información allegada cumpla con los lineamientos establecidos por la oficina </t>
  </si>
  <si>
    <t>Se revisa que  la información y aplicación del seguimiento de las herramientas se ajuste a la metodología establecida.</t>
  </si>
  <si>
    <t>En caso de detectar fallas en la implementación de las herramientas o datos que presenten un cumplimiento inferior al esperado, se emiten alertas al proceso para que realice las gestiones necesarias que permitan alcanzar las metas esperadas.</t>
  </si>
  <si>
    <t>Herramienta definida
Correos electrónicos</t>
  </si>
  <si>
    <t>Revisar los lineamientos establecidos para realizar la formulación de la planeación frente a la aplicación de los mismos con la formulación de la nueva plataforma estratégica y sise considera  necesario ajustar los documentos del proceso</t>
  </si>
  <si>
    <t>01/05/2024 al 30/07/2024</t>
  </si>
  <si>
    <t>Actas de reunión / Documentos ajustados</t>
  </si>
  <si>
    <t>Vr. 02; 13/03/2024</t>
  </si>
  <si>
    <t>FORMATO PARA DETERMINAR EL IMPACTO</t>
  </si>
  <si>
    <t xml:space="preserve">Nº </t>
  </si>
  <si>
    <t xml:space="preserve">PREGUNTA </t>
  </si>
  <si>
    <t>RESPUESTA</t>
  </si>
  <si>
    <t>SI EL RIESGO DE CORRUPCIÓN SE MATERIALIZA PODRÍA...</t>
  </si>
  <si>
    <t>¿Afectar al grupo de funcionarios del proceso?</t>
  </si>
  <si>
    <t>X</t>
  </si>
  <si>
    <t>¿Afectar el cumplimiento de metas y objetivos de la dependencia?</t>
  </si>
  <si>
    <t xml:space="preserve">¿Afectar el cumplimiento de misión de la Entidad? </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</si>
  <si>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</si>
  <si>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</si>
  <si>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</si>
  <si>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</si>
  <si>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</si>
  <si>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</si>
  <si>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</si>
  <si>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</si>
  <si>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</si>
  <si>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</si>
  <si>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</si>
  <si>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</si>
  <si>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</si>
  <si>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</si>
  <si>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</si>
  <si>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¿Generar daño ambiental?</t>
  </si>
  <si>
    <t>TOTAL PREGUNTAS AFIRMATIVAS:                     
TOTAL PREGUNTAS NEGATIVAS:</t>
  </si>
  <si>
    <r>
      <t>·</t>
    </r>
    <r>
      <rPr>
        <sz val="7"/>
        <color theme="1"/>
        <rFont val="Times New Roman"/>
        <family val="1"/>
      </rPr>
      <t>  </t>
    </r>
    <r>
      <rPr>
        <sz val="11"/>
        <color theme="1"/>
        <rFont val="Times New Roman"/>
        <family val="1"/>
      </rPr>
      <t xml:space="preserve">Responder afirmativamente de </t>
    </r>
    <r>
      <rPr>
        <b/>
        <sz val="11"/>
        <color theme="1"/>
        <rFont val="Times New Roman"/>
        <family val="1"/>
      </rPr>
      <t>UNA a CINCO</t>
    </r>
    <r>
      <rPr>
        <sz val="11"/>
        <color theme="1"/>
        <rFont val="Times New Roman"/>
        <family val="1"/>
      </rPr>
      <t xml:space="preserve"> pregunta(s) genera un impacto </t>
    </r>
    <r>
      <rPr>
        <b/>
        <sz val="11"/>
        <color theme="1"/>
        <rFont val="Times New Roman"/>
        <family val="1"/>
      </rPr>
      <t>MODERADO.</t>
    </r>
  </si>
  <si>
    <r>
      <t>·</t>
    </r>
    <r>
      <rPr>
        <sz val="7"/>
        <color theme="1"/>
        <rFont val="Times New Roman"/>
        <family val="1"/>
      </rPr>
      <t xml:space="preserve">  </t>
    </r>
    <r>
      <rPr>
        <sz val="11"/>
        <color theme="1"/>
        <rFont val="Times New Roman"/>
        <family val="1"/>
      </rPr>
      <t xml:space="preserve">Responder afirmativamente de </t>
    </r>
    <r>
      <rPr>
        <b/>
        <sz val="11"/>
        <color theme="1"/>
        <rFont val="Times New Roman"/>
        <family val="1"/>
      </rPr>
      <t>SEIS a ONCE</t>
    </r>
    <r>
      <rPr>
        <sz val="11"/>
        <color theme="1"/>
        <rFont val="Times New Roman"/>
        <family val="1"/>
      </rPr>
      <t xml:space="preserve"> preguntas genera un impacto </t>
    </r>
    <r>
      <rPr>
        <b/>
        <sz val="11"/>
        <color theme="1"/>
        <rFont val="Times New Roman"/>
        <family val="1"/>
      </rPr>
      <t>MAYOR.</t>
    </r>
  </si>
  <si>
    <r>
      <t>·</t>
    </r>
    <r>
      <rPr>
        <sz val="7"/>
        <color theme="1"/>
        <rFont val="Times New Roman"/>
        <family val="1"/>
      </rPr>
      <t>  </t>
    </r>
    <r>
      <rPr>
        <sz val="11"/>
        <color theme="1"/>
        <rFont val="Times New Roman"/>
        <family val="1"/>
      </rPr>
      <t xml:space="preserve">Responder afirmativamente de </t>
    </r>
    <r>
      <rPr>
        <b/>
        <sz val="11"/>
        <color theme="1"/>
        <rFont val="Times New Roman"/>
        <family val="1"/>
      </rPr>
      <t>DOCE a DIECINUEVE</t>
    </r>
    <r>
      <rPr>
        <sz val="11"/>
        <color theme="1"/>
        <rFont val="Times New Roman"/>
        <family val="1"/>
      </rPr>
      <t xml:space="preserve"> preguntas genera un impacto </t>
    </r>
    <r>
      <rPr>
        <b/>
        <sz val="11"/>
        <color theme="1"/>
        <rFont val="Times New Roman"/>
        <family val="1"/>
      </rPr>
      <t>CATASTRÓFICO.</t>
    </r>
  </si>
  <si>
    <r>
      <rPr>
        <b/>
        <sz val="11"/>
        <color theme="1"/>
        <rFont val="Times New Roman"/>
        <family val="1"/>
      </rPr>
      <t xml:space="preserve">MODERADO: </t>
    </r>
    <r>
      <rPr>
        <sz val="11"/>
        <color theme="1"/>
        <rFont val="Times New Roman"/>
        <family val="1"/>
      </rPr>
      <t>Genera medianas consecuencias sobre la entidad.</t>
    </r>
  </si>
  <si>
    <r>
      <rPr>
        <b/>
        <sz val="11"/>
        <color theme="1"/>
        <rFont val="Times New Roman"/>
        <family val="1"/>
      </rPr>
      <t xml:space="preserve">MAYOR: </t>
    </r>
    <r>
      <rPr>
        <sz val="11"/>
        <color theme="1"/>
        <rFont val="Times New Roman"/>
        <family val="1"/>
      </rPr>
      <t>Genera altas consecuencias sobre la entidad.</t>
    </r>
  </si>
  <si>
    <t>x</t>
  </si>
  <si>
    <r>
      <rPr>
        <b/>
        <sz val="11"/>
        <color theme="1"/>
        <rFont val="Times New Roman"/>
        <family val="1"/>
      </rPr>
      <t xml:space="preserve">CATASTROFICO: </t>
    </r>
    <r>
      <rPr>
        <sz val="11"/>
        <color theme="1"/>
        <rFont val="Times New Roman"/>
        <family val="1"/>
      </rPr>
      <t>Genera consecuencias desastrosas para la entidad.</t>
    </r>
  </si>
  <si>
    <t>Criterios para calificar la probabilidad de los riesgos de corrupción</t>
  </si>
  <si>
    <t>MATRIZ DE RIESGO</t>
  </si>
  <si>
    <t>NIVEL</t>
  </si>
  <si>
    <t>CONCEPTO</t>
  </si>
  <si>
    <t>FRECUENCIA</t>
  </si>
  <si>
    <t>Muy Alta</t>
  </si>
  <si>
    <t>Se espera que el evento ocurra en la mayoría de las circunstancias.</t>
  </si>
  <si>
    <t>Más de 1 vez al año.</t>
  </si>
  <si>
    <t>PROBABILIDAD</t>
  </si>
  <si>
    <t>NO APLICA PARA LOS RIESGOS DE CORRUPCIÓN</t>
  </si>
  <si>
    <t>E</t>
  </si>
  <si>
    <t>Alta</t>
  </si>
  <si>
    <t>Es viable que el evento ocurra en la mayoría de las circunstancias.</t>
  </si>
  <si>
    <t>Al menos 1 vez en el último año.</t>
  </si>
  <si>
    <t>A</t>
  </si>
  <si>
    <t>Media</t>
  </si>
  <si>
    <t>El evento podrá ocurrir en algún momento.</t>
  </si>
  <si>
    <t>Al menos 1 vez en los últimos 2 años.</t>
  </si>
  <si>
    <t>Baja</t>
  </si>
  <si>
    <t>El evento puede ocurrir en algún momento.</t>
  </si>
  <si>
    <t>Al menos 1 vez en los últimos 5 años.</t>
  </si>
  <si>
    <t>M</t>
  </si>
  <si>
    <t>Muy baja</t>
  </si>
  <si>
    <t>El evento puede ocurrir solo en circunstancias excepcionales (poco comunes o anormales)</t>
  </si>
  <si>
    <t>No se ha presentado en los últimos 5 años.</t>
  </si>
  <si>
    <t>Leve</t>
  </si>
  <si>
    <t>Menor</t>
  </si>
  <si>
    <t>Moderado</t>
  </si>
  <si>
    <t>Mayor</t>
  </si>
  <si>
    <t>Catastrofico</t>
  </si>
  <si>
    <t>IMPACTO</t>
  </si>
  <si>
    <t>EVITAR</t>
  </si>
  <si>
    <t>Después de realizar un análisis y considerar que el nivel de riesgo es demasiado alto, Se deben determinar acciones para continuar disminuyendo tanto probabilidad como el impacto</t>
  </si>
  <si>
    <t>ACEPTAR</t>
  </si>
  <si>
    <t>Después de realizar un análisis y considerar los niveles de riesgo, se determina asumir el mismo conociendo los efectos de su posible materialización</t>
  </si>
  <si>
    <t>MITIGAR</t>
  </si>
  <si>
    <t>Después de realizar un análisis y considerar los niveles de riesgo se implementan acciones para continuar disminuyendo tanto probabilidad como el impacto, mediante el fortalecimiento de controles, optimización de procesos y/o el diseño de nuevos controles.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</si>
</sst>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34" x14ac:knownFonts="1">
    <font>
      <sz val="11"/>
      <color theme="1"/>
      <name val="Calibri"/>
      <scheme val="minor"/>
    </font>
    <font>
      <sz val="11"/>
      <color theme="1"/>
      <name val="Calibri"/>
      <family val="2"/>
      <scheme val="minor"/>
    </font>
    <font>
      <sz val="11"/>
      <color theme="1"/>
      <name val="Calibri"/>
      <family val="2"/>
    </font>
    <font>
      <sz val="12"/>
      <color theme="1"/>
      <name val="Times New Roman"/>
      <family val="1"/>
    </font>
    <font>
      <b/>
      <sz val="12"/>
      <color theme="1"/>
      <name val="Calibri"/>
      <family val="2"/>
    </font>
    <font>
      <sz val="11"/>
      <name val="Calibri"/>
      <family val="2"/>
    </font>
    <font>
      <b/>
      <sz val="11"/>
      <color theme="1"/>
      <name val="Calibri"/>
      <family val="2"/>
    </font>
    <font>
      <b/>
      <sz val="10"/>
      <color theme="1"/>
      <name val="Times New Roman"/>
      <family val="1"/>
    </font>
    <font>
      <b/>
      <sz val="14"/>
      <color theme="1"/>
      <name val="Times New Roman"/>
      <family val="1"/>
    </font>
    <font>
      <b/>
      <sz val="12"/>
      <color theme="1"/>
      <name val="Times New Roman"/>
      <family val="1"/>
    </font>
    <font>
      <sz val="10"/>
      <color theme="1"/>
      <name val="Times New Roman"/>
      <family val="1"/>
    </font>
    <font>
      <b/>
      <sz val="20"/>
      <color theme="1"/>
      <name val="Times New Roman"/>
      <family val="1"/>
    </font>
    <font>
      <b/>
      <sz val="16"/>
      <color theme="1"/>
      <name val="Times New Roman"/>
      <family val="1"/>
    </font>
    <font>
      <b/>
      <sz val="11"/>
      <color theme="1"/>
      <name val="Times New Roman"/>
      <family val="1"/>
    </font>
    <font>
      <sz val="10"/>
      <color rgb="FF000000"/>
      <name val="Times New Roman"/>
      <family val="1"/>
    </font>
    <font>
      <sz val="14"/>
      <color theme="1"/>
      <name val="Times New Roman"/>
      <family val="1"/>
    </font>
    <font>
      <sz val="14"/>
      <color rgb="FFFF0000"/>
      <name val="Times New Roman"/>
      <family val="1"/>
    </font>
    <font>
      <sz val="11"/>
      <color rgb="FFFF0000"/>
      <name val="Calibri"/>
      <family val="2"/>
    </font>
    <font>
      <sz val="11"/>
      <color theme="1"/>
      <name val="Times New Roman"/>
      <family val="1"/>
    </font>
    <font>
      <b/>
      <sz val="11"/>
      <color rgb="FFFF0000"/>
      <name val="Times New Roman"/>
      <family val="1"/>
    </font>
    <font>
      <sz val="11"/>
      <color theme="1"/>
      <name val="Symbol"/>
      <family val="1"/>
      <charset val="2"/>
    </font>
    <font>
      <sz val="7"/>
      <color theme="1"/>
      <name val="Times New Roman"/>
      <family val="1"/>
    </font>
    <font>
      <b/>
      <sz val="14"/>
      <color theme="1"/>
      <name val="Calibri"/>
      <family val="2"/>
      <scheme val="minor"/>
    </font>
    <font>
      <b/>
      <sz val="11"/>
      <name val="Times New Roman"/>
      <family val="1"/>
    </font>
    <font>
      <b/>
      <sz val="10"/>
      <name val="Times New Roman"/>
      <family val="1"/>
    </font>
    <font>
      <sz val="14"/>
      <name val="Times New Roman"/>
      <family val="1"/>
    </font>
    <font>
      <b/>
      <sz val="18"/>
      <color theme="1"/>
      <name val="Calibri"/>
      <family val="2"/>
      <scheme val="minor"/>
    </font>
    <font>
      <sz val="16"/>
      <color theme="1"/>
      <name val="Calibri"/>
      <family val="2"/>
      <scheme val="minor"/>
    </font>
    <font>
      <b/>
      <sz val="11"/>
      <color theme="1"/>
      <name val="Calibri"/>
      <family val="2"/>
      <scheme val="minor"/>
    </font>
    <font>
      <sz val="11"/>
      <color rgb="FF242424"/>
      <name val="&quot;Aptos Narrow&quot;"/>
    </font>
    <font>
      <sz val="10"/>
      <color rgb="FF000000"/>
      <name val="Times New Roman"/>
    </font>
    <font>
      <sz val="11"/>
      <color theme="1"/>
      <name val="Calibri"/>
      <scheme val="minor"/>
    </font>
    <font>
      <b/>
      <sz val="16"/>
      <color theme="1"/>
      <name val="Calibri"/>
      <family val="2"/>
      <scheme val="minor"/>
    </font>
    <font>
      <sz val="11"/>
      <color theme="3" tint="0.499984740745262"/>
      <name val="Calibri"/>
      <family val="2"/>
      <scheme val="minor"/>
    </font>
  </fonts>
  <fills count="22">
    <fill>
      <patternFill patternType="none"/>
    </fill>
    <fill>
      <patternFill patternType="gray125"/>
    </fill>
    <fill>
      <patternFill patternType="solid">
        <fgColor rgb="FFFF0000"/>
        <bgColor rgb="FFFF0000"/>
      </patternFill>
    </fill>
    <fill>
      <patternFill patternType="solid">
        <fgColor rgb="FFFFC000"/>
        <bgColor rgb="FFFFC000"/>
      </patternFill>
    </fill>
    <fill>
      <patternFill patternType="solid">
        <fgColor rgb="FFFFFF00"/>
        <bgColor rgb="FFFFFF00"/>
      </patternFill>
    </fill>
    <fill>
      <patternFill patternType="solid">
        <fgColor rgb="FF92D050"/>
        <bgColor rgb="FF92D050"/>
      </patternFill>
    </fill>
    <fill>
      <patternFill patternType="solid">
        <fgColor rgb="FF00B050"/>
        <bgColor rgb="FF00B050"/>
      </patternFill>
    </fill>
    <fill>
      <patternFill patternType="solid">
        <fgColor theme="0"/>
        <bgColor theme="0"/>
      </patternFill>
    </fill>
    <fill>
      <patternFill patternType="solid">
        <fgColor rgb="FFF7CAAC"/>
        <bgColor rgb="FFF7CAAC"/>
      </patternFill>
    </fill>
    <fill>
      <patternFill patternType="solid">
        <fgColor rgb="FFECECEC"/>
        <bgColor rgb="FFECECEC"/>
      </patternFill>
    </fill>
    <fill>
      <patternFill patternType="solid">
        <fgColor rgb="FFDEEAF6"/>
        <bgColor rgb="FFDEEAF6"/>
      </patternFill>
    </fill>
    <fill>
      <patternFill patternType="solid">
        <fgColor rgb="FFD8D8D8"/>
        <bgColor rgb="FFD8D8D8"/>
      </patternFill>
    </fill>
    <fill>
      <patternFill patternType="solid">
        <fgColor rgb="FFD9D9D9"/>
        <bgColor indexed="64"/>
      </patternFill>
    </fill>
    <fill>
      <patternFill patternType="solid">
        <fgColor theme="0" tint="-0.14999847407452621"/>
        <bgColor indexed="64"/>
      </patternFill>
    </fill>
    <fill>
      <patternFill patternType="solid">
        <fgColor theme="2"/>
        <bgColor indexed="64"/>
      </patternFill>
    </fill>
    <fill>
      <patternFill patternType="solid">
        <fgColor rgb="FF00B05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FF0000"/>
        <bgColor indexed="64"/>
      </patternFill>
    </fill>
    <fill>
      <patternFill patternType="solid">
        <fgColor theme="5" tint="0.59999389629810485"/>
        <bgColor rgb="FFBFBFBF"/>
      </patternFill>
    </fill>
    <fill>
      <patternFill patternType="solid">
        <fgColor theme="5" tint="0.59999389629810485"/>
        <bgColor indexed="64"/>
      </patternFill>
    </fill>
  </fills>
  <borders count="94">
    <border>
      <left/>
      <right/>
      <top/>
      <bottom/>
      <diagonal/>
    </border>
    <border>
      <left/>
      <right/>
      <top/>
      <bottom style="hair">
        <color rgb="FF000000"/>
      </bottom>
      <diagonal/>
    </border>
    <border>
      <left/>
      <right/>
      <top style="hair">
        <color rgb="FF000000"/>
      </top>
      <bottom style="hair">
        <color rgb="FF000000"/>
      </bottom>
      <diagonal/>
    </border>
    <border>
      <left/>
      <right/>
      <top style="hair">
        <color rgb="FF000000"/>
      </top>
      <bottom/>
      <diagonal/>
    </border>
    <border>
      <left style="medium">
        <color rgb="FF000000"/>
      </left>
      <right/>
      <top style="medium">
        <color rgb="FF000000"/>
      </top>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right style="medium">
        <color rgb="FF000000"/>
      </right>
      <top style="thin">
        <color rgb="FF000000"/>
      </top>
      <bottom style="medium">
        <color rgb="FF000000"/>
      </bottom>
      <diagonal/>
    </border>
    <border>
      <left/>
      <right/>
      <top style="medium">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thin">
        <color rgb="FF000000"/>
      </left>
      <right/>
      <top/>
      <bottom/>
      <diagonal/>
    </border>
    <border>
      <left/>
      <right/>
      <top/>
      <bottom/>
      <diagonal/>
    </border>
    <border>
      <left/>
      <right/>
      <top style="thin">
        <color rgb="FF000000"/>
      </top>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hair">
        <color rgb="FF000000"/>
      </left>
      <right style="hair">
        <color rgb="FF000000"/>
      </right>
      <top/>
      <bottom style="hair">
        <color rgb="FF000000"/>
      </bottom>
      <diagonal/>
    </border>
    <border>
      <left style="hair">
        <color rgb="FF000000"/>
      </left>
      <right style="thin">
        <color rgb="FF000000"/>
      </right>
      <top style="thin">
        <color rgb="FF000000"/>
      </top>
      <bottom/>
      <diagonal/>
    </border>
    <border>
      <left style="hair">
        <color rgb="FF000000"/>
      </left>
      <right style="hair">
        <color rgb="FF000000"/>
      </right>
      <top style="hair">
        <color rgb="FF000000"/>
      </top>
      <bottom style="hair">
        <color rgb="FF000000"/>
      </bottom>
      <diagonal/>
    </border>
    <border>
      <left style="hair">
        <color rgb="FF000000"/>
      </left>
      <right style="thin">
        <color rgb="FF000000"/>
      </right>
      <top/>
      <bottom/>
      <diagonal/>
    </border>
    <border>
      <left style="hair">
        <color rgb="FF000000"/>
      </left>
      <right style="thin">
        <color rgb="FF000000"/>
      </right>
      <top style="hair">
        <color rgb="FF000000"/>
      </top>
      <bottom/>
      <diagonal/>
    </border>
    <border>
      <left style="thin">
        <color rgb="FF000000"/>
      </left>
      <right style="medium">
        <color rgb="FF000000"/>
      </right>
      <top/>
      <bottom style="thin">
        <color rgb="FF000000"/>
      </bottom>
      <diagonal/>
    </border>
    <border>
      <left/>
      <right/>
      <top style="hair">
        <color rgb="FF000000"/>
      </top>
      <bottom style="medium">
        <color rgb="FF000000"/>
      </bottom>
      <diagonal/>
    </border>
    <border>
      <left style="hair">
        <color rgb="FF000000"/>
      </left>
      <right style="hair">
        <color rgb="FF000000"/>
      </right>
      <top style="hair">
        <color rgb="FF000000"/>
      </top>
      <bottom style="medium">
        <color rgb="FF000000"/>
      </bottom>
      <diagonal/>
    </border>
    <border>
      <left style="hair">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hair">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style="medium">
        <color rgb="FF000000"/>
      </top>
      <bottom/>
      <diagonal/>
    </border>
    <border>
      <left style="hair">
        <color rgb="FF000000"/>
      </left>
      <right style="thin">
        <color rgb="FF000000"/>
      </right>
      <top/>
      <bottom style="hair">
        <color rgb="FF000000"/>
      </bottom>
      <diagonal/>
    </border>
    <border>
      <left style="thin">
        <color rgb="FF000000"/>
      </left>
      <right style="thin">
        <color rgb="FF000000"/>
      </right>
      <top style="medium">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style="medium">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style="medium">
        <color rgb="FF000000"/>
      </left>
      <right/>
      <top style="thin">
        <color rgb="FF000000"/>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thin">
        <color indexed="64"/>
      </bottom>
      <diagonal/>
    </border>
    <border>
      <left style="thin">
        <color indexed="64"/>
      </left>
      <right style="thin">
        <color indexed="64"/>
      </right>
      <top/>
      <bottom style="thin">
        <color indexed="64"/>
      </bottom>
      <diagonal/>
    </border>
    <border>
      <left style="medium">
        <color rgb="FF000000"/>
      </left>
      <right style="thin">
        <color rgb="FF000000"/>
      </right>
      <top/>
      <bottom style="thin">
        <color indexed="64"/>
      </bottom>
      <diagonal/>
    </border>
    <border>
      <left style="thin">
        <color rgb="FF000000"/>
      </left>
      <right style="thin">
        <color rgb="FF000000"/>
      </right>
      <top/>
      <bottom style="thin">
        <color indexed="64"/>
      </bottom>
      <diagonal/>
    </border>
    <border>
      <left style="thin">
        <color rgb="FF000000"/>
      </left>
      <right style="medium">
        <color rgb="FF000000"/>
      </right>
      <top/>
      <bottom style="thin">
        <color indexed="64"/>
      </bottom>
      <diagonal/>
    </border>
  </borders>
  <cellStyleXfs count="2">
    <xf numFmtId="0" fontId="0" fillId="0" borderId="0"/>
    <xf numFmtId="0" fontId="31" fillId="0" borderId="22"/>
  </cellStyleXfs>
  <cellXfs count="311">
    <xf numFmtId="0" fontId="0" fillId="0" borderId="0" xfId="0"/>
    <xf numFmtId="0" fontId="2" fillId="0" borderId="0" xfId="0" applyFont="1"/>
    <xf numFmtId="0" fontId="3" fillId="0" borderId="1" xfId="0" applyFont="1" applyBorder="1" applyAlignment="1">
      <alignment horizontal="left" vertical="top" wrapText="1"/>
    </xf>
    <xf numFmtId="0" fontId="3" fillId="0" borderId="2" xfId="0" applyFont="1" applyBorder="1" applyAlignment="1">
      <alignment horizontal="left" vertical="top" wrapText="1"/>
    </xf>
    <xf numFmtId="0" fontId="3" fillId="0" borderId="0" xfId="0" applyFont="1" applyAlignment="1">
      <alignment vertical="top" wrapText="1"/>
    </xf>
    <xf numFmtId="0" fontId="2" fillId="0" borderId="0" xfId="0" applyFont="1" applyAlignment="1">
      <alignment wrapText="1"/>
    </xf>
    <xf numFmtId="0" fontId="3" fillId="0" borderId="3" xfId="0" applyFont="1" applyBorder="1" applyAlignment="1">
      <alignment horizontal="left" vertical="top" wrapText="1"/>
    </xf>
    <xf numFmtId="0" fontId="6" fillId="0" borderId="4" xfId="0" applyFont="1" applyBorder="1" applyAlignment="1">
      <alignment horizontal="center"/>
    </xf>
    <xf numFmtId="0" fontId="6" fillId="0" borderId="5" xfId="0" applyFont="1" applyBorder="1" applyAlignment="1">
      <alignment horizontal="center"/>
    </xf>
    <xf numFmtId="0" fontId="6" fillId="0" borderId="6" xfId="0" applyFont="1" applyBorder="1" applyAlignment="1">
      <alignment horizontal="center"/>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6" borderId="11" xfId="0" applyFont="1" applyFill="1" applyBorder="1" applyAlignment="1">
      <alignment horizontal="left" vertical="center" wrapText="1"/>
    </xf>
    <xf numFmtId="0" fontId="2" fillId="0" borderId="12" xfId="0" applyFont="1" applyBorder="1" applyAlignment="1">
      <alignment horizontal="left" vertical="center" wrapText="1"/>
    </xf>
    <xf numFmtId="0" fontId="2" fillId="0" borderId="13" xfId="0" applyFont="1" applyBorder="1" applyAlignment="1">
      <alignment horizontal="left" vertical="center" wrapText="1"/>
    </xf>
    <xf numFmtId="0" fontId="9" fillId="7" borderId="16" xfId="0" applyFont="1" applyFill="1" applyBorder="1" applyAlignment="1">
      <alignment horizontal="center" vertical="center"/>
    </xf>
    <xf numFmtId="0" fontId="10" fillId="0" borderId="0" xfId="0" applyFont="1"/>
    <xf numFmtId="0" fontId="7" fillId="7" borderId="21" xfId="0" applyFont="1" applyFill="1" applyBorder="1" applyAlignment="1">
      <alignment horizontal="left" vertical="center"/>
    </xf>
    <xf numFmtId="0" fontId="7" fillId="7" borderId="22" xfId="0" applyFont="1" applyFill="1" applyBorder="1" applyAlignment="1">
      <alignment horizontal="center" vertical="center"/>
    </xf>
    <xf numFmtId="14" fontId="7" fillId="7" borderId="22" xfId="0" applyNumberFormat="1" applyFont="1" applyFill="1" applyBorder="1" applyAlignment="1">
      <alignment horizontal="center" vertical="center"/>
    </xf>
    <xf numFmtId="0" fontId="7" fillId="7" borderId="23" xfId="0" applyFont="1" applyFill="1" applyBorder="1" applyAlignment="1">
      <alignment horizontal="center" vertical="center"/>
    </xf>
    <xf numFmtId="0" fontId="7" fillId="7" borderId="22" xfId="0" applyFont="1" applyFill="1" applyBorder="1" applyAlignment="1">
      <alignment vertical="center"/>
    </xf>
    <xf numFmtId="0" fontId="7" fillId="7" borderId="22" xfId="0" applyFont="1" applyFill="1" applyBorder="1" applyAlignment="1">
      <alignment horizontal="left" vertical="center"/>
    </xf>
    <xf numFmtId="0" fontId="10" fillId="0" borderId="0" xfId="0" applyFont="1" applyAlignment="1">
      <alignment horizontal="left" vertical="center"/>
    </xf>
    <xf numFmtId="0" fontId="7" fillId="0" borderId="0" xfId="0" applyFont="1" applyAlignment="1">
      <alignment horizontal="center" vertical="center"/>
    </xf>
    <xf numFmtId="0" fontId="3" fillId="7" borderId="22" xfId="0" applyFont="1" applyFill="1" applyBorder="1" applyAlignment="1">
      <alignment horizontal="left" vertical="center" wrapText="1"/>
    </xf>
    <xf numFmtId="0" fontId="7" fillId="7" borderId="21" xfId="0" applyFont="1" applyFill="1" applyBorder="1" applyAlignment="1">
      <alignment horizontal="center" vertical="center"/>
    </xf>
    <xf numFmtId="0" fontId="7" fillId="7" borderId="28" xfId="0" applyFont="1" applyFill="1" applyBorder="1" applyAlignment="1">
      <alignment horizontal="center" vertical="center"/>
    </xf>
    <xf numFmtId="0" fontId="7" fillId="0" borderId="0" xfId="0" applyFont="1" applyAlignment="1">
      <alignment horizontal="center"/>
    </xf>
    <xf numFmtId="0" fontId="7" fillId="0" borderId="0" xfId="0" applyFont="1"/>
    <xf numFmtId="0" fontId="7" fillId="0" borderId="0" xfId="0" applyFont="1" applyAlignment="1">
      <alignment horizontal="center" vertical="center" wrapText="1"/>
    </xf>
    <xf numFmtId="0" fontId="3" fillId="0" borderId="1" xfId="0" applyFont="1" applyBorder="1" applyAlignment="1">
      <alignment horizontal="left" vertical="center" wrapText="1"/>
    </xf>
    <xf numFmtId="0" fontId="7" fillId="0" borderId="44" xfId="0" applyFont="1" applyBorder="1" applyAlignment="1">
      <alignment horizontal="center" vertical="center" wrapText="1"/>
    </xf>
    <xf numFmtId="1" fontId="3" fillId="0" borderId="44" xfId="0" applyNumberFormat="1" applyFont="1" applyBorder="1" applyAlignment="1">
      <alignment horizontal="center" vertical="center"/>
    </xf>
    <xf numFmtId="0" fontId="10" fillId="0" borderId="0" xfId="0" applyFont="1" applyAlignment="1">
      <alignment horizontal="center"/>
    </xf>
    <xf numFmtId="0" fontId="3" fillId="0" borderId="2" xfId="0" applyFont="1" applyBorder="1" applyAlignment="1">
      <alignment horizontal="left" vertical="center" wrapText="1"/>
    </xf>
    <xf numFmtId="0" fontId="7" fillId="0" borderId="46" xfId="0" applyFont="1" applyBorder="1" applyAlignment="1">
      <alignment horizontal="center" vertical="center" wrapText="1"/>
    </xf>
    <xf numFmtId="1" fontId="3" fillId="0" borderId="46" xfId="0" applyNumberFormat="1" applyFont="1" applyBorder="1" applyAlignment="1">
      <alignment horizontal="center" vertical="center"/>
    </xf>
    <xf numFmtId="0" fontId="3" fillId="0" borderId="0" xfId="0" applyFont="1" applyAlignment="1">
      <alignment horizontal="left" vertical="center" wrapText="1"/>
    </xf>
    <xf numFmtId="0" fontId="3" fillId="10" borderId="16" xfId="0" applyFont="1" applyFill="1" applyBorder="1" applyAlignment="1">
      <alignment horizontal="center" vertical="center" wrapText="1"/>
    </xf>
    <xf numFmtId="0" fontId="7" fillId="0" borderId="0" xfId="0" applyFont="1" applyAlignment="1">
      <alignment horizontal="left" vertical="center" wrapText="1"/>
    </xf>
    <xf numFmtId="0" fontId="3" fillId="0" borderId="50" xfId="0" applyFont="1" applyBorder="1" applyAlignment="1">
      <alignment horizontal="left" vertical="center" wrapText="1"/>
    </xf>
    <xf numFmtId="0" fontId="7" fillId="0" borderId="51" xfId="0" applyFont="1" applyBorder="1" applyAlignment="1">
      <alignment horizontal="center" vertical="center" wrapText="1"/>
    </xf>
    <xf numFmtId="1" fontId="3" fillId="0" borderId="51" xfId="0" applyNumberFormat="1" applyFont="1" applyBorder="1" applyAlignment="1">
      <alignment horizontal="center" vertical="center"/>
    </xf>
    <xf numFmtId="0" fontId="14" fillId="0" borderId="57" xfId="0" applyFont="1" applyBorder="1" applyAlignment="1">
      <alignment horizontal="center" vertical="center" wrapText="1"/>
    </xf>
    <xf numFmtId="0" fontId="15" fillId="0" borderId="42" xfId="0" applyFont="1" applyBorder="1" applyAlignment="1">
      <alignment horizontal="center" vertical="center" wrapText="1"/>
    </xf>
    <xf numFmtId="0" fontId="14" fillId="0" borderId="54" xfId="0" applyFont="1" applyBorder="1" applyAlignment="1">
      <alignment horizontal="center" vertical="center" wrapText="1"/>
    </xf>
    <xf numFmtId="0" fontId="18" fillId="0" borderId="68" xfId="0" applyFont="1" applyBorder="1" applyAlignment="1">
      <alignment horizontal="justify" vertical="center" wrapText="1"/>
    </xf>
    <xf numFmtId="0" fontId="19" fillId="0" borderId="68" xfId="0" applyFont="1" applyBorder="1" applyAlignment="1">
      <alignment horizontal="center" vertical="center" wrapText="1"/>
    </xf>
    <xf numFmtId="0" fontId="0" fillId="13" borderId="69" xfId="0" applyFill="1" applyBorder="1"/>
    <xf numFmtId="0" fontId="22" fillId="13" borderId="69" xfId="0" applyFont="1" applyFill="1" applyBorder="1" applyAlignment="1">
      <alignment horizontal="center"/>
    </xf>
    <xf numFmtId="0" fontId="23" fillId="0" borderId="68" xfId="0" applyFont="1" applyBorder="1" applyAlignment="1">
      <alignment horizontal="center" vertical="center" wrapText="1"/>
    </xf>
    <xf numFmtId="0" fontId="5" fillId="0" borderId="22" xfId="0" applyFont="1" applyBorder="1"/>
    <xf numFmtId="0" fontId="6" fillId="0" borderId="22" xfId="0" applyFont="1" applyBorder="1" applyAlignment="1">
      <alignment horizontal="center"/>
    </xf>
    <xf numFmtId="0" fontId="2" fillId="0" borderId="22" xfId="0" applyFont="1" applyBorder="1" applyAlignment="1">
      <alignment horizontal="left" vertical="center" wrapText="1"/>
    </xf>
    <xf numFmtId="0" fontId="2" fillId="2" borderId="70" xfId="0" applyFont="1" applyFill="1" applyBorder="1" applyAlignment="1">
      <alignment horizontal="left" vertical="center" wrapText="1"/>
    </xf>
    <xf numFmtId="0" fontId="2" fillId="3" borderId="70" xfId="0" applyFont="1" applyFill="1" applyBorder="1" applyAlignment="1">
      <alignment horizontal="left" vertical="center" wrapText="1"/>
    </xf>
    <xf numFmtId="0" fontId="2" fillId="4" borderId="70" xfId="0" applyFont="1" applyFill="1" applyBorder="1" applyAlignment="1">
      <alignment horizontal="left" vertical="center" wrapText="1"/>
    </xf>
    <xf numFmtId="0" fontId="2" fillId="5" borderId="70" xfId="0" applyFont="1" applyFill="1" applyBorder="1" applyAlignment="1">
      <alignment horizontal="left" vertical="center" wrapText="1"/>
    </xf>
    <xf numFmtId="0" fontId="2" fillId="6" borderId="70" xfId="0" applyFont="1" applyFill="1" applyBorder="1" applyAlignment="1">
      <alignment horizontal="left" vertical="center" wrapText="1"/>
    </xf>
    <xf numFmtId="0" fontId="0" fillId="15" borderId="70" xfId="0" applyFill="1" applyBorder="1" applyAlignment="1">
      <alignment horizontal="center"/>
    </xf>
    <xf numFmtId="0" fontId="0" fillId="16" borderId="70" xfId="0" applyFill="1" applyBorder="1" applyAlignment="1">
      <alignment horizontal="center"/>
    </xf>
    <xf numFmtId="0" fontId="0" fillId="17" borderId="70" xfId="0" applyFill="1" applyBorder="1" applyAlignment="1">
      <alignment horizontal="center"/>
    </xf>
    <xf numFmtId="0" fontId="0" fillId="18" borderId="70" xfId="0" applyFill="1" applyBorder="1" applyAlignment="1">
      <alignment horizontal="center"/>
    </xf>
    <xf numFmtId="0" fontId="0" fillId="19" borderId="70" xfId="0" applyFill="1" applyBorder="1" applyAlignment="1">
      <alignment horizontal="center"/>
    </xf>
    <xf numFmtId="0" fontId="28" fillId="0" borderId="86" xfId="0" applyFont="1" applyBorder="1" applyAlignment="1">
      <alignment horizontal="center" vertical="center"/>
    </xf>
    <xf numFmtId="0" fontId="28" fillId="0" borderId="87" xfId="0" applyFont="1" applyBorder="1" applyAlignment="1">
      <alignment horizontal="center" vertical="center"/>
    </xf>
    <xf numFmtId="0" fontId="28" fillId="0" borderId="88" xfId="0" applyFont="1" applyBorder="1" applyAlignment="1">
      <alignment horizontal="center" vertical="center"/>
    </xf>
    <xf numFmtId="0" fontId="28" fillId="13" borderId="69" xfId="0" applyFont="1" applyFill="1" applyBorder="1" applyAlignment="1">
      <alignment horizontal="center"/>
    </xf>
    <xf numFmtId="0" fontId="7" fillId="20" borderId="41" xfId="0" applyFont="1" applyFill="1" applyBorder="1" applyAlignment="1">
      <alignment horizontal="center" vertical="center" wrapText="1"/>
    </xf>
    <xf numFmtId="0" fontId="7" fillId="20" borderId="35" xfId="0" applyFont="1" applyFill="1" applyBorder="1" applyAlignment="1">
      <alignment horizontal="center"/>
    </xf>
    <xf numFmtId="0" fontId="7" fillId="20" borderId="16" xfId="0" applyFont="1" applyFill="1" applyBorder="1" applyAlignment="1">
      <alignment horizontal="center" vertical="center" wrapText="1"/>
    </xf>
    <xf numFmtId="0" fontId="7" fillId="20" borderId="43" xfId="0" applyFont="1" applyFill="1" applyBorder="1" applyAlignment="1">
      <alignment horizontal="center" vertical="center" wrapText="1"/>
    </xf>
    <xf numFmtId="0" fontId="29" fillId="7" borderId="0" xfId="0" applyFont="1" applyFill="1" applyAlignment="1">
      <alignment horizontal="right"/>
    </xf>
    <xf numFmtId="0" fontId="15" fillId="0" borderId="60" xfId="0" applyFont="1" applyBorder="1" applyAlignment="1">
      <alignment horizontal="center" vertical="center" wrapText="1"/>
    </xf>
    <xf numFmtId="0" fontId="15" fillId="0" borderId="39" xfId="0" applyFont="1" applyBorder="1" applyAlignment="1">
      <alignment horizontal="center" vertical="center" wrapText="1"/>
    </xf>
    <xf numFmtId="0" fontId="14" fillId="0" borderId="41" xfId="0" applyFont="1" applyBorder="1" applyAlignment="1">
      <alignment horizontal="center" vertical="center" wrapText="1"/>
    </xf>
    <xf numFmtId="14" fontId="3" fillId="7" borderId="25" xfId="0" applyNumberFormat="1" applyFont="1" applyFill="1" applyBorder="1" applyAlignment="1">
      <alignment vertical="center"/>
    </xf>
    <xf numFmtId="0" fontId="7" fillId="7" borderId="37" xfId="0" applyFont="1" applyFill="1" applyBorder="1" applyAlignment="1">
      <alignment horizontal="center" vertical="center"/>
    </xf>
    <xf numFmtId="14" fontId="7" fillId="7" borderId="37" xfId="0" applyNumberFormat="1" applyFont="1" applyFill="1" applyBorder="1" applyAlignment="1">
      <alignment horizontal="center" vertical="center"/>
    </xf>
    <xf numFmtId="0" fontId="7" fillId="20" borderId="39" xfId="0" applyFont="1" applyFill="1" applyBorder="1" applyAlignment="1">
      <alignment horizontal="center" vertical="center" wrapText="1"/>
    </xf>
    <xf numFmtId="0" fontId="7" fillId="20" borderId="39" xfId="0" applyFont="1" applyFill="1" applyBorder="1" applyAlignment="1">
      <alignment horizontal="center" vertical="center"/>
    </xf>
    <xf numFmtId="0" fontId="9" fillId="20" borderId="42" xfId="0" applyFont="1" applyFill="1" applyBorder="1" applyAlignment="1">
      <alignment horizontal="center" vertical="center" wrapText="1"/>
    </xf>
    <xf numFmtId="0" fontId="7" fillId="20" borderId="42" xfId="0" applyFont="1" applyFill="1" applyBorder="1" applyAlignment="1">
      <alignment horizontal="center" vertical="center" wrapText="1"/>
    </xf>
    <xf numFmtId="0" fontId="7" fillId="20" borderId="49" xfId="0" applyFont="1" applyFill="1" applyBorder="1" applyAlignment="1">
      <alignment horizontal="center" vertical="center" wrapText="1"/>
    </xf>
    <xf numFmtId="0" fontId="2" fillId="2" borderId="29" xfId="0" applyFont="1" applyFill="1" applyBorder="1" applyAlignment="1">
      <alignment horizontal="left" vertical="center" wrapText="1"/>
    </xf>
    <xf numFmtId="0" fontId="2" fillId="3" borderId="33" xfId="0" applyFont="1" applyFill="1" applyBorder="1" applyAlignment="1">
      <alignment horizontal="left" vertical="center" wrapText="1"/>
    </xf>
    <xf numFmtId="0" fontId="2" fillId="4" borderId="33" xfId="0" applyFont="1" applyFill="1" applyBorder="1" applyAlignment="1">
      <alignment horizontal="left" vertical="center" wrapText="1"/>
    </xf>
    <xf numFmtId="0" fontId="2" fillId="5" borderId="33" xfId="0" applyFont="1" applyFill="1" applyBorder="1" applyAlignment="1">
      <alignment horizontal="left" vertical="center" wrapText="1"/>
    </xf>
    <xf numFmtId="0" fontId="13" fillId="12" borderId="66" xfId="0" applyFont="1" applyFill="1" applyBorder="1" applyAlignment="1">
      <alignment horizontal="justify" vertical="center" wrapText="1"/>
    </xf>
    <xf numFmtId="0" fontId="13" fillId="12" borderId="67" xfId="0" applyFont="1" applyFill="1" applyBorder="1" applyAlignment="1">
      <alignment horizontal="justify" vertical="center" wrapText="1"/>
    </xf>
    <xf numFmtId="0" fontId="13" fillId="12" borderId="68" xfId="0" applyFont="1" applyFill="1" applyBorder="1" applyAlignment="1">
      <alignment horizontal="justify" vertical="center" wrapText="1"/>
    </xf>
    <xf numFmtId="0" fontId="13" fillId="12" borderId="68" xfId="0" applyFont="1" applyFill="1" applyBorder="1" applyAlignment="1">
      <alignment horizontal="center" vertical="center" wrapText="1"/>
    </xf>
    <xf numFmtId="0" fontId="13" fillId="0" borderId="68" xfId="0" applyFont="1" applyBorder="1" applyAlignment="1">
      <alignment horizontal="center" vertical="center" wrapText="1"/>
    </xf>
    <xf numFmtId="0" fontId="13" fillId="12" borderId="69" xfId="0" applyFont="1" applyFill="1" applyBorder="1" applyAlignment="1">
      <alignment horizontal="justify" vertical="center" wrapText="1"/>
    </xf>
    <xf numFmtId="0" fontId="13" fillId="12" borderId="69" xfId="0" applyFont="1" applyFill="1" applyBorder="1" applyAlignment="1">
      <alignment horizontal="center" vertical="center" wrapText="1"/>
    </xf>
    <xf numFmtId="49" fontId="9" fillId="7" borderId="16" xfId="0" applyNumberFormat="1" applyFont="1" applyFill="1" applyBorder="1" applyAlignment="1">
      <alignment horizontal="center" vertical="center"/>
    </xf>
    <xf numFmtId="164" fontId="9" fillId="7" borderId="16" xfId="0" applyNumberFormat="1" applyFont="1" applyFill="1" applyBorder="1" applyAlignment="1">
      <alignment horizontal="center" vertical="center"/>
    </xf>
    <xf numFmtId="0" fontId="31" fillId="0" borderId="22" xfId="1"/>
    <xf numFmtId="0" fontId="1" fillId="0" borderId="22" xfId="1" applyFont="1"/>
    <xf numFmtId="0" fontId="7" fillId="8" borderId="60" xfId="1" applyFont="1" applyFill="1" applyBorder="1" applyAlignment="1">
      <alignment horizontal="center" vertical="center" wrapText="1"/>
    </xf>
    <xf numFmtId="0" fontId="33" fillId="0" borderId="70" xfId="1" applyFont="1" applyBorder="1" applyAlignment="1">
      <alignment horizontal="center" vertical="center" wrapText="1"/>
    </xf>
    <xf numFmtId="0" fontId="33" fillId="0" borderId="70" xfId="1" applyFont="1" applyBorder="1" applyAlignment="1">
      <alignment horizontal="justify" vertical="center"/>
    </xf>
    <xf numFmtId="0" fontId="31" fillId="0" borderId="70" xfId="1" applyBorder="1"/>
    <xf numFmtId="0" fontId="31" fillId="0" borderId="70" xfId="1" applyBorder="1" applyAlignment="1">
      <alignment horizontal="justify" vertical="center"/>
    </xf>
    <xf numFmtId="0" fontId="1" fillId="19" borderId="70" xfId="0" applyFont="1" applyFill="1" applyBorder="1" applyAlignment="1">
      <alignment horizontal="center" vertical="center"/>
    </xf>
    <xf numFmtId="0" fontId="1" fillId="18" borderId="70" xfId="0" applyFont="1" applyFill="1" applyBorder="1" applyAlignment="1">
      <alignment horizontal="center" vertical="center"/>
    </xf>
    <xf numFmtId="0" fontId="1" fillId="17" borderId="70" xfId="0" applyFont="1" applyFill="1" applyBorder="1" applyAlignment="1">
      <alignment horizontal="center" vertical="center"/>
    </xf>
    <xf numFmtId="0" fontId="1" fillId="19" borderId="80" xfId="0" applyFont="1" applyFill="1" applyBorder="1" applyAlignment="1">
      <alignment horizontal="center" vertical="center"/>
    </xf>
    <xf numFmtId="0" fontId="1" fillId="18" borderId="81" xfId="0" applyFont="1" applyFill="1" applyBorder="1" applyAlignment="1">
      <alignment horizontal="center" vertical="center"/>
    </xf>
    <xf numFmtId="0" fontId="1" fillId="17" borderId="82" xfId="0" applyFont="1" applyFill="1" applyBorder="1" applyAlignment="1">
      <alignment horizontal="center" vertical="center"/>
    </xf>
    <xf numFmtId="0" fontId="32" fillId="0" borderId="22" xfId="1" applyFont="1" applyAlignment="1">
      <alignment horizontal="center"/>
    </xf>
    <xf numFmtId="0" fontId="7" fillId="20" borderId="60" xfId="0" applyFont="1" applyFill="1" applyBorder="1" applyAlignment="1">
      <alignment horizontal="center" vertical="center" wrapText="1"/>
    </xf>
    <xf numFmtId="0" fontId="5" fillId="21" borderId="42" xfId="0" applyFont="1" applyFill="1" applyBorder="1"/>
    <xf numFmtId="0" fontId="7" fillId="20" borderId="39" xfId="0" applyFont="1" applyFill="1" applyBorder="1" applyAlignment="1">
      <alignment horizontal="center" vertical="center" wrapText="1"/>
    </xf>
    <xf numFmtId="0" fontId="24" fillId="20" borderId="60" xfId="0" applyFont="1" applyFill="1" applyBorder="1" applyAlignment="1">
      <alignment horizontal="center" vertical="center" wrapText="1"/>
    </xf>
    <xf numFmtId="0" fontId="7" fillId="20" borderId="60" xfId="0" applyFont="1" applyFill="1" applyBorder="1" applyAlignment="1">
      <alignment horizontal="center" vertical="center"/>
    </xf>
    <xf numFmtId="0" fontId="7" fillId="20" borderId="29" xfId="0" applyFont="1" applyFill="1" applyBorder="1" applyAlignment="1">
      <alignment horizontal="center"/>
    </xf>
    <xf numFmtId="0" fontId="5" fillId="21" borderId="30" xfId="0" applyFont="1" applyFill="1" applyBorder="1"/>
    <xf numFmtId="0" fontId="5" fillId="21" borderId="8" xfId="0" applyFont="1" applyFill="1" applyBorder="1"/>
    <xf numFmtId="0" fontId="7" fillId="20" borderId="4" xfId="0" applyFont="1" applyFill="1" applyBorder="1" applyAlignment="1">
      <alignment horizontal="center" vertical="center"/>
    </xf>
    <xf numFmtId="0" fontId="5" fillId="21" borderId="14" xfId="0" applyFont="1" applyFill="1" applyBorder="1"/>
    <xf numFmtId="0" fontId="5" fillId="21" borderId="6" xfId="0" applyFont="1" applyFill="1" applyBorder="1"/>
    <xf numFmtId="0" fontId="5" fillId="21" borderId="17" xfId="0" applyFont="1" applyFill="1" applyBorder="1"/>
    <xf numFmtId="0" fontId="0" fillId="21" borderId="0" xfId="0" applyFill="1"/>
    <xf numFmtId="0" fontId="5" fillId="21" borderId="18" xfId="0" applyFont="1" applyFill="1" applyBorder="1"/>
    <xf numFmtId="0" fontId="5" fillId="21" borderId="19" xfId="0" applyFont="1" applyFill="1" applyBorder="1"/>
    <xf numFmtId="0" fontId="5" fillId="21" borderId="28" xfId="0" applyFont="1" applyFill="1" applyBorder="1"/>
    <xf numFmtId="0" fontId="5" fillId="21" borderId="20" xfId="0" applyFont="1" applyFill="1" applyBorder="1"/>
    <xf numFmtId="0" fontId="7" fillId="20" borderId="32" xfId="0" applyFont="1" applyFill="1" applyBorder="1" applyAlignment="1">
      <alignment horizontal="center" vertical="center" wrapText="1"/>
    </xf>
    <xf numFmtId="0" fontId="5" fillId="21" borderId="40" xfId="0" applyFont="1" applyFill="1" applyBorder="1"/>
    <xf numFmtId="0" fontId="7" fillId="21" borderId="33" xfId="0" applyFont="1" applyFill="1" applyBorder="1" applyAlignment="1">
      <alignment horizontal="center"/>
    </xf>
    <xf numFmtId="0" fontId="5" fillId="21" borderId="35" xfId="0" applyFont="1" applyFill="1" applyBorder="1"/>
    <xf numFmtId="0" fontId="5" fillId="21" borderId="15" xfId="0" applyFont="1" applyFill="1" applyBorder="1"/>
    <xf numFmtId="0" fontId="7" fillId="20" borderId="36" xfId="0" applyFont="1" applyFill="1" applyBorder="1" applyAlignment="1">
      <alignment horizontal="center"/>
    </xf>
    <xf numFmtId="0" fontId="5" fillId="21" borderId="37" xfId="0" applyFont="1" applyFill="1" applyBorder="1"/>
    <xf numFmtId="0" fontId="5" fillId="21" borderId="38" xfId="0" applyFont="1" applyFill="1" applyBorder="1"/>
    <xf numFmtId="0" fontId="7" fillId="20" borderId="31" xfId="0" applyFont="1" applyFill="1" applyBorder="1" applyAlignment="1">
      <alignment horizontal="center" vertical="center" wrapText="1"/>
    </xf>
    <xf numFmtId="0" fontId="5" fillId="21" borderId="41" xfId="0" applyFont="1" applyFill="1" applyBorder="1"/>
    <xf numFmtId="0" fontId="5" fillId="21" borderId="39" xfId="0" applyFont="1" applyFill="1" applyBorder="1"/>
    <xf numFmtId="0" fontId="7" fillId="20" borderId="34" xfId="0" applyFont="1" applyFill="1" applyBorder="1" applyAlignment="1">
      <alignment horizontal="center" vertical="center" wrapText="1"/>
    </xf>
    <xf numFmtId="0" fontId="5" fillId="21" borderId="10" xfId="0" applyFont="1" applyFill="1" applyBorder="1"/>
    <xf numFmtId="14" fontId="10" fillId="0" borderId="31" xfId="0" applyNumberFormat="1" applyFont="1" applyBorder="1" applyAlignment="1">
      <alignment horizontal="center" vertical="center"/>
    </xf>
    <xf numFmtId="0" fontId="5" fillId="0" borderId="41" xfId="0" applyFont="1" applyBorder="1"/>
    <xf numFmtId="0" fontId="5" fillId="0" borderId="54" xfId="0" applyFont="1" applyBorder="1"/>
    <xf numFmtId="0" fontId="14" fillId="0" borderId="60" xfId="0" applyFont="1" applyBorder="1" applyAlignment="1">
      <alignment horizontal="center" vertical="center" wrapText="1"/>
    </xf>
    <xf numFmtId="0" fontId="5" fillId="0" borderId="39" xfId="0" applyFont="1" applyBorder="1"/>
    <xf numFmtId="0" fontId="5" fillId="0" borderId="61" xfId="0" applyFont="1" applyBorder="1"/>
    <xf numFmtId="49" fontId="14" fillId="0" borderId="32" xfId="0" applyNumberFormat="1" applyFont="1" applyBorder="1" applyAlignment="1">
      <alignment horizontal="center" vertical="center" wrapText="1"/>
    </xf>
    <xf numFmtId="0" fontId="5" fillId="0" borderId="40" xfId="0" applyFont="1" applyBorder="1"/>
    <xf numFmtId="0" fontId="5" fillId="0" borderId="49" xfId="0" applyFont="1" applyBorder="1"/>
    <xf numFmtId="0" fontId="25" fillId="0" borderId="32" xfId="0" applyFont="1" applyBorder="1" applyAlignment="1">
      <alignment horizontal="center" vertical="center" wrapText="1"/>
    </xf>
    <xf numFmtId="0" fontId="24" fillId="11" borderId="32" xfId="0" applyFont="1" applyFill="1" applyBorder="1" applyAlignment="1">
      <alignment horizontal="left" vertical="center" wrapText="1"/>
    </xf>
    <xf numFmtId="0" fontId="5" fillId="0" borderId="53" xfId="0" applyFont="1" applyBorder="1"/>
    <xf numFmtId="0" fontId="25" fillId="14" borderId="60" xfId="0" applyFont="1" applyFill="1" applyBorder="1" applyAlignment="1">
      <alignment horizontal="left" vertical="center" wrapText="1"/>
    </xf>
    <xf numFmtId="0" fontId="5" fillId="14" borderId="39" xfId="0" applyFont="1" applyFill="1" applyBorder="1"/>
    <xf numFmtId="0" fontId="5" fillId="14" borderId="61" xfId="0" applyFont="1" applyFill="1" applyBorder="1"/>
    <xf numFmtId="0" fontId="12" fillId="9" borderId="59" xfId="0" applyFont="1" applyFill="1" applyBorder="1" applyAlignment="1">
      <alignment horizontal="center" vertical="center"/>
    </xf>
    <xf numFmtId="0" fontId="5" fillId="0" borderId="42" xfId="0" applyFont="1" applyBorder="1"/>
    <xf numFmtId="0" fontId="8" fillId="9" borderId="60" xfId="0" applyFont="1" applyFill="1" applyBorder="1" applyAlignment="1">
      <alignment horizontal="center" vertical="center" wrapText="1"/>
    </xf>
    <xf numFmtId="0" fontId="7" fillId="21" borderId="34" xfId="0" applyFont="1" applyFill="1" applyBorder="1" applyAlignment="1">
      <alignment horizontal="center"/>
    </xf>
    <xf numFmtId="0" fontId="13" fillId="0" borderId="60" xfId="0" applyFont="1" applyBorder="1" applyAlignment="1">
      <alignment horizontal="center" vertical="center" wrapText="1"/>
    </xf>
    <xf numFmtId="0" fontId="8" fillId="0" borderId="48" xfId="0" applyFont="1" applyBorder="1" applyAlignment="1">
      <alignment horizontal="center" vertical="center" wrapText="1"/>
    </xf>
    <xf numFmtId="0" fontId="5" fillId="0" borderId="47" xfId="0" applyFont="1" applyBorder="1"/>
    <xf numFmtId="0" fontId="5" fillId="0" borderId="52" xfId="0" applyFont="1" applyBorder="1"/>
    <xf numFmtId="0" fontId="25" fillId="0" borderId="60" xfId="0" applyFont="1" applyBorder="1" applyAlignment="1">
      <alignment horizontal="center" vertical="center" wrapText="1"/>
    </xf>
    <xf numFmtId="0" fontId="25" fillId="0" borderId="60" xfId="0" applyFont="1" applyBorder="1" applyAlignment="1">
      <alignment horizontal="left" vertical="center" wrapText="1"/>
    </xf>
    <xf numFmtId="0" fontId="5" fillId="0" borderId="39" xfId="0" applyFont="1" applyBorder="1" applyAlignment="1">
      <alignment horizontal="center"/>
    </xf>
    <xf numFmtId="0" fontId="5" fillId="0" borderId="42" xfId="0" applyFont="1" applyBorder="1" applyAlignment="1">
      <alignment horizontal="center"/>
    </xf>
    <xf numFmtId="0" fontId="11" fillId="0" borderId="31" xfId="0" applyFont="1" applyBorder="1" applyAlignment="1">
      <alignment horizontal="center" vertical="top" wrapText="1"/>
    </xf>
    <xf numFmtId="0" fontId="5" fillId="0" borderId="91" xfId="0" applyFont="1" applyBorder="1"/>
    <xf numFmtId="0" fontId="25" fillId="0" borderId="60" xfId="0" applyFont="1" applyBorder="1" applyAlignment="1">
      <alignment horizontal="center" vertical="top" wrapText="1"/>
    </xf>
    <xf numFmtId="0" fontId="5" fillId="0" borderId="92" xfId="0" applyFont="1" applyBorder="1"/>
    <xf numFmtId="0" fontId="25" fillId="0" borderId="32" xfId="0" applyFont="1" applyBorder="1" applyAlignment="1">
      <alignment horizontal="center" vertical="top" wrapText="1"/>
    </xf>
    <xf numFmtId="0" fontId="5" fillId="0" borderId="93" xfId="0" applyFont="1" applyBorder="1"/>
    <xf numFmtId="0" fontId="15" fillId="0" borderId="57" xfId="0" applyFont="1" applyBorder="1" applyAlignment="1">
      <alignment horizontal="left" vertical="center" wrapText="1"/>
    </xf>
    <xf numFmtId="0" fontId="15" fillId="0" borderId="56" xfId="0" applyFont="1" applyBorder="1" applyAlignment="1">
      <alignment horizontal="center" vertical="center" wrapText="1"/>
    </xf>
    <xf numFmtId="0" fontId="16" fillId="0" borderId="60" xfId="0" applyFont="1" applyBorder="1" applyAlignment="1">
      <alignment horizontal="center" vertical="center" wrapText="1"/>
    </xf>
    <xf numFmtId="0" fontId="17" fillId="0" borderId="39" xfId="0" applyFont="1" applyBorder="1"/>
    <xf numFmtId="0" fontId="17" fillId="0" borderId="42" xfId="0" applyFont="1" applyBorder="1"/>
    <xf numFmtId="0" fontId="14" fillId="0" borderId="59" xfId="0" applyFont="1" applyBorder="1" applyAlignment="1">
      <alignment horizontal="center" vertical="center" wrapText="1"/>
    </xf>
    <xf numFmtId="0" fontId="16" fillId="0" borderId="56" xfId="0" applyFont="1" applyBorder="1" applyAlignment="1">
      <alignment horizontal="center" vertical="center" wrapText="1"/>
    </xf>
    <xf numFmtId="0" fontId="17" fillId="0" borderId="40" xfId="0" applyFont="1" applyBorder="1"/>
    <xf numFmtId="0" fontId="17" fillId="0" borderId="49" xfId="0" applyFont="1" applyBorder="1"/>
    <xf numFmtId="0" fontId="7" fillId="11" borderId="32" xfId="0" applyFont="1" applyFill="1" applyBorder="1" applyAlignment="1">
      <alignment horizontal="left" vertical="center" wrapText="1"/>
    </xf>
    <xf numFmtId="0" fontId="15" fillId="0" borderId="32" xfId="0" applyFont="1" applyBorder="1" applyAlignment="1">
      <alignment horizontal="center" vertical="center" wrapText="1"/>
    </xf>
    <xf numFmtId="0" fontId="16" fillId="0" borderId="57" xfId="0" applyFont="1" applyBorder="1" applyAlignment="1">
      <alignment horizontal="left" vertical="center" wrapText="1"/>
    </xf>
    <xf numFmtId="0" fontId="17" fillId="0" borderId="41" xfId="0" applyFont="1" applyBorder="1"/>
    <xf numFmtId="0" fontId="17" fillId="0" borderId="54" xfId="0" applyFont="1" applyBorder="1"/>
    <xf numFmtId="1" fontId="12" fillId="0" borderId="55" xfId="0" applyNumberFormat="1" applyFont="1" applyBorder="1" applyAlignment="1">
      <alignment horizontal="center" vertical="center" wrapText="1"/>
    </xf>
    <xf numFmtId="0" fontId="5" fillId="0" borderId="58" xfId="0" applyFont="1" applyBorder="1"/>
    <xf numFmtId="0" fontId="9" fillId="0" borderId="59" xfId="0" applyFont="1" applyBorder="1" applyAlignment="1">
      <alignment horizontal="center" vertical="center" wrapText="1"/>
    </xf>
    <xf numFmtId="0" fontId="12" fillId="0" borderId="59" xfId="0" applyFont="1" applyBorder="1" applyAlignment="1">
      <alignment horizontal="center" vertical="center" wrapText="1"/>
    </xf>
    <xf numFmtId="0" fontId="30" fillId="0" borderId="31" xfId="0" applyFont="1" applyBorder="1" applyAlignment="1">
      <alignment horizontal="center" vertical="center" wrapText="1"/>
    </xf>
    <xf numFmtId="0" fontId="10" fillId="0" borderId="32" xfId="0" applyFont="1" applyBorder="1" applyAlignment="1">
      <alignment horizontal="center" vertical="center" wrapText="1"/>
    </xf>
    <xf numFmtId="0" fontId="7" fillId="7" borderId="4" xfId="0" applyFont="1" applyFill="1" applyBorder="1" applyAlignment="1">
      <alignment horizontal="center" vertical="center"/>
    </xf>
    <xf numFmtId="0" fontId="5" fillId="0" borderId="6" xfId="0" applyFont="1" applyBorder="1"/>
    <xf numFmtId="0" fontId="5" fillId="0" borderId="17" xfId="0" applyFont="1" applyBorder="1"/>
    <xf numFmtId="0" fontId="5" fillId="0" borderId="18" xfId="0" applyFont="1" applyBorder="1"/>
    <xf numFmtId="0" fontId="5" fillId="0" borderId="19" xfId="0" applyFont="1" applyBorder="1"/>
    <xf numFmtId="0" fontId="5" fillId="0" borderId="20" xfId="0" applyFont="1" applyBorder="1"/>
    <xf numFmtId="0" fontId="8" fillId="7" borderId="4" xfId="0" applyFont="1" applyFill="1" applyBorder="1" applyAlignment="1">
      <alignment horizontal="center" vertical="center"/>
    </xf>
    <xf numFmtId="0" fontId="5" fillId="0" borderId="14" xfId="0" applyFont="1" applyBorder="1"/>
    <xf numFmtId="0" fontId="5" fillId="0" borderId="28" xfId="0" applyFont="1" applyBorder="1"/>
    <xf numFmtId="0" fontId="9" fillId="7" borderId="35" xfId="0" applyFont="1" applyFill="1" applyBorder="1" applyAlignment="1">
      <alignment horizontal="center" vertical="center"/>
    </xf>
    <xf numFmtId="0" fontId="5" fillId="0" borderId="35" xfId="0" applyFont="1" applyBorder="1"/>
    <xf numFmtId="0" fontId="5" fillId="0" borderId="15" xfId="0" applyFont="1" applyBorder="1"/>
    <xf numFmtId="0" fontId="9" fillId="8" borderId="24" xfId="0" applyFont="1" applyFill="1" applyBorder="1" applyAlignment="1">
      <alignment horizontal="center" vertical="center" wrapText="1"/>
    </xf>
    <xf numFmtId="0" fontId="5" fillId="0" borderId="26" xfId="0" applyFont="1" applyBorder="1"/>
    <xf numFmtId="0" fontId="9" fillId="8" borderId="24" xfId="0" applyFont="1" applyFill="1" applyBorder="1" applyAlignment="1">
      <alignment horizontal="center" vertical="center"/>
    </xf>
    <xf numFmtId="0" fontId="9" fillId="7" borderId="24" xfId="0" applyFont="1" applyFill="1" applyBorder="1" applyAlignment="1">
      <alignment horizontal="center" vertical="center"/>
    </xf>
    <xf numFmtId="0" fontId="5" fillId="0" borderId="27" xfId="0" applyFont="1" applyBorder="1"/>
    <xf numFmtId="0" fontId="3" fillId="7" borderId="24" xfId="0" applyFont="1" applyFill="1" applyBorder="1" applyAlignment="1">
      <alignment horizontal="left" vertical="center" wrapText="1"/>
    </xf>
    <xf numFmtId="0" fontId="7" fillId="0" borderId="31" xfId="0" applyFont="1" applyBorder="1" applyAlignment="1">
      <alignment horizontal="center" vertical="top" wrapText="1"/>
    </xf>
    <xf numFmtId="0" fontId="7" fillId="0" borderId="60" xfId="0" applyFont="1" applyBorder="1" applyAlignment="1">
      <alignment horizontal="center" vertical="top" wrapText="1"/>
    </xf>
    <xf numFmtId="0" fontId="7" fillId="0" borderId="60" xfId="0" applyFont="1" applyBorder="1" applyAlignment="1">
      <alignment horizontal="center" vertical="center" wrapText="1"/>
    </xf>
    <xf numFmtId="0" fontId="9" fillId="7" borderId="60" xfId="0" applyFont="1" applyFill="1" applyBorder="1" applyAlignment="1">
      <alignment horizontal="center" vertical="top"/>
    </xf>
    <xf numFmtId="0" fontId="12" fillId="9" borderId="39" xfId="0" applyFont="1" applyFill="1" applyBorder="1" applyAlignment="1">
      <alignment horizontal="center" vertical="center"/>
    </xf>
    <xf numFmtId="0" fontId="12" fillId="9" borderId="42" xfId="0" applyFont="1" applyFill="1" applyBorder="1" applyAlignment="1">
      <alignment horizontal="center" vertical="center"/>
    </xf>
    <xf numFmtId="0" fontId="8" fillId="9" borderId="39" xfId="0" applyFont="1" applyFill="1" applyBorder="1" applyAlignment="1">
      <alignment horizontal="center" vertical="center" wrapText="1"/>
    </xf>
    <xf numFmtId="0" fontId="8" fillId="9" borderId="61" xfId="0" applyFont="1" applyFill="1" applyBorder="1" applyAlignment="1">
      <alignment horizontal="center" vertical="center" wrapText="1"/>
    </xf>
    <xf numFmtId="1" fontId="12" fillId="0" borderId="47" xfId="0" applyNumberFormat="1" applyFont="1" applyBorder="1" applyAlignment="1">
      <alignment horizontal="center" vertical="center" wrapText="1"/>
    </xf>
    <xf numFmtId="1" fontId="12" fillId="0" borderId="58" xfId="0" applyNumberFormat="1" applyFont="1" applyBorder="1" applyAlignment="1">
      <alignment horizontal="center" vertical="center" wrapText="1"/>
    </xf>
    <xf numFmtId="0" fontId="9" fillId="0" borderId="39" xfId="0" applyFont="1" applyBorder="1" applyAlignment="1">
      <alignment horizontal="center" vertical="center" wrapText="1"/>
    </xf>
    <xf numFmtId="0" fontId="9" fillId="0" borderId="61" xfId="0" applyFont="1" applyBorder="1" applyAlignment="1">
      <alignment horizontal="center" vertical="center" wrapText="1"/>
    </xf>
    <xf numFmtId="0" fontId="12" fillId="0" borderId="39" xfId="0" applyFont="1" applyBorder="1" applyAlignment="1">
      <alignment horizontal="center" vertical="center" wrapText="1"/>
    </xf>
    <xf numFmtId="0" fontId="12" fillId="0" borderId="61" xfId="0" applyFont="1" applyBorder="1" applyAlignment="1">
      <alignment horizontal="center" vertical="center" wrapText="1"/>
    </xf>
    <xf numFmtId="0" fontId="8" fillId="0" borderId="47" xfId="0" applyFont="1" applyBorder="1" applyAlignment="1">
      <alignment horizontal="center" vertical="center" wrapText="1"/>
    </xf>
    <xf numFmtId="0" fontId="8" fillId="0" borderId="52" xfId="0" applyFont="1" applyBorder="1" applyAlignment="1">
      <alignment horizontal="center" vertical="center" wrapText="1"/>
    </xf>
    <xf numFmtId="0" fontId="13" fillId="0" borderId="60" xfId="0" applyFont="1" applyBorder="1" applyAlignment="1">
      <alignment horizontal="center" vertical="top" wrapText="1"/>
    </xf>
    <xf numFmtId="0" fontId="13" fillId="0" borderId="39" xfId="0" applyFont="1" applyBorder="1" applyAlignment="1">
      <alignment horizontal="center" vertical="top" wrapText="1"/>
    </xf>
    <xf numFmtId="0" fontId="13" fillId="0" borderId="61" xfId="0" applyFont="1" applyBorder="1" applyAlignment="1">
      <alignment horizontal="center" vertical="top" wrapText="1"/>
    </xf>
    <xf numFmtId="0" fontId="12" fillId="10" borderId="60" xfId="0" applyFont="1" applyFill="1" applyBorder="1" applyAlignment="1">
      <alignment horizontal="center" vertical="center" wrapText="1"/>
    </xf>
    <xf numFmtId="0" fontId="12" fillId="10" borderId="39" xfId="0" applyFont="1" applyFill="1" applyBorder="1" applyAlignment="1">
      <alignment horizontal="center" vertical="center" wrapText="1"/>
    </xf>
    <xf numFmtId="0" fontId="12" fillId="10" borderId="61" xfId="0" applyFont="1" applyFill="1" applyBorder="1" applyAlignment="1">
      <alignment horizontal="center" vertical="center" wrapText="1"/>
    </xf>
    <xf numFmtId="1" fontId="12" fillId="0" borderId="45" xfId="0" applyNumberFormat="1" applyFont="1" applyBorder="1" applyAlignment="1">
      <alignment horizontal="center" vertical="center" wrapText="1"/>
    </xf>
    <xf numFmtId="0" fontId="9" fillId="0" borderId="60" xfId="0" applyFont="1" applyBorder="1" applyAlignment="1">
      <alignment horizontal="center" vertical="center" wrapText="1"/>
    </xf>
    <xf numFmtId="0" fontId="15" fillId="0" borderId="60" xfId="0" applyFont="1" applyBorder="1" applyAlignment="1">
      <alignment horizontal="center" vertical="center" wrapText="1"/>
    </xf>
    <xf numFmtId="0" fontId="15" fillId="0" borderId="39" xfId="0" applyFont="1" applyBorder="1" applyAlignment="1">
      <alignment horizontal="center" vertical="center" wrapText="1"/>
    </xf>
    <xf numFmtId="0" fontId="15" fillId="0" borderId="42" xfId="0" applyFont="1" applyBorder="1" applyAlignment="1">
      <alignment horizontal="center" vertical="center" wrapText="1"/>
    </xf>
    <xf numFmtId="0" fontId="15" fillId="0" borderId="60" xfId="0" applyFont="1" applyBorder="1" applyAlignment="1">
      <alignment horizontal="left" vertical="center" wrapText="1"/>
    </xf>
    <xf numFmtId="0" fontId="15" fillId="0" borderId="39" xfId="0" applyFont="1" applyBorder="1" applyAlignment="1">
      <alignment horizontal="left" vertical="center" wrapText="1"/>
    </xf>
    <xf numFmtId="0" fontId="15" fillId="0" borderId="42" xfId="0" applyFont="1" applyBorder="1" applyAlignment="1">
      <alignment horizontal="left" vertical="center" wrapText="1"/>
    </xf>
    <xf numFmtId="0" fontId="15" fillId="0" borderId="40" xfId="0" applyFont="1" applyBorder="1" applyAlignment="1">
      <alignment horizontal="center" vertical="center" wrapText="1"/>
    </xf>
    <xf numFmtId="0" fontId="15" fillId="0" borderId="49" xfId="0" applyFont="1" applyBorder="1" applyAlignment="1">
      <alignment horizontal="center" vertical="center" wrapText="1"/>
    </xf>
    <xf numFmtId="0" fontId="7" fillId="11" borderId="49" xfId="0" applyFont="1" applyFill="1" applyBorder="1" applyAlignment="1">
      <alignment horizontal="left" vertical="center" wrapText="1"/>
    </xf>
    <xf numFmtId="0" fontId="15" fillId="0" borderId="53" xfId="0" applyFont="1" applyBorder="1" applyAlignment="1">
      <alignment horizontal="center" vertical="center" wrapText="1"/>
    </xf>
    <xf numFmtId="14" fontId="10" fillId="0" borderId="57" xfId="0" applyNumberFormat="1" applyFont="1" applyBorder="1" applyAlignment="1">
      <alignment horizontal="center" vertical="center"/>
    </xf>
    <xf numFmtId="14" fontId="10" fillId="0" borderId="41" xfId="0" applyNumberFormat="1" applyFont="1" applyBorder="1" applyAlignment="1">
      <alignment horizontal="center" vertical="center"/>
    </xf>
    <xf numFmtId="14" fontId="10" fillId="0" borderId="54" xfId="0" applyNumberFormat="1" applyFont="1" applyBorder="1" applyAlignment="1">
      <alignment horizontal="center" vertical="center"/>
    </xf>
    <xf numFmtId="0" fontId="15" fillId="0" borderId="41" xfId="0" applyFont="1" applyBorder="1" applyAlignment="1">
      <alignment horizontal="left" vertical="center" wrapText="1"/>
    </xf>
    <xf numFmtId="0" fontId="15" fillId="0" borderId="54" xfId="0" applyFont="1" applyBorder="1" applyAlignment="1">
      <alignment horizontal="left" vertical="center" wrapText="1"/>
    </xf>
    <xf numFmtId="49" fontId="14" fillId="0" borderId="40" xfId="0" applyNumberFormat="1" applyFont="1" applyBorder="1" applyAlignment="1">
      <alignment horizontal="center" vertical="center" wrapText="1"/>
    </xf>
    <xf numFmtId="49" fontId="14" fillId="0" borderId="49" xfId="0" applyNumberFormat="1" applyFont="1" applyBorder="1" applyAlignment="1">
      <alignment horizontal="center" vertical="center" wrapText="1"/>
    </xf>
    <xf numFmtId="0" fontId="7" fillId="0" borderId="39" xfId="0" applyFont="1" applyBorder="1" applyAlignment="1">
      <alignment horizontal="center" vertical="center" wrapText="1"/>
    </xf>
    <xf numFmtId="0" fontId="7" fillId="0" borderId="61" xfId="0" applyFont="1" applyBorder="1" applyAlignment="1">
      <alignment horizontal="center" vertical="center" wrapText="1"/>
    </xf>
    <xf numFmtId="0" fontId="9" fillId="7" borderId="39" xfId="0" applyFont="1" applyFill="1" applyBorder="1" applyAlignment="1">
      <alignment horizontal="center" vertical="top"/>
    </xf>
    <xf numFmtId="0" fontId="9" fillId="7" borderId="61" xfId="0" applyFont="1" applyFill="1" applyBorder="1" applyAlignment="1">
      <alignment horizontal="center" vertical="top"/>
    </xf>
    <xf numFmtId="0" fontId="7" fillId="0" borderId="39" xfId="0" applyFont="1" applyBorder="1" applyAlignment="1">
      <alignment horizontal="center" vertical="top" wrapText="1"/>
    </xf>
    <xf numFmtId="0" fontId="7" fillId="0" borderId="61" xfId="0" applyFont="1" applyBorder="1" applyAlignment="1">
      <alignment horizontal="center" vertical="top" wrapText="1"/>
    </xf>
    <xf numFmtId="0" fontId="24" fillId="20" borderId="42" xfId="0" applyFont="1" applyFill="1" applyBorder="1" applyAlignment="1">
      <alignment horizontal="center" vertical="center" wrapText="1"/>
    </xf>
    <xf numFmtId="0" fontId="25" fillId="0" borderId="40" xfId="0" applyFont="1" applyBorder="1" applyAlignment="1">
      <alignment horizontal="center" vertical="top" wrapText="1"/>
    </xf>
    <xf numFmtId="0" fontId="25" fillId="0" borderId="53" xfId="0" applyFont="1" applyBorder="1" applyAlignment="1">
      <alignment horizontal="center" vertical="top" wrapText="1"/>
    </xf>
    <xf numFmtId="0" fontId="10" fillId="0" borderId="74" xfId="0" applyFont="1" applyBorder="1" applyAlignment="1">
      <alignment horizontal="center" vertical="top"/>
    </xf>
    <xf numFmtId="0" fontId="10" fillId="0" borderId="17" xfId="0" applyFont="1" applyBorder="1" applyAlignment="1">
      <alignment horizontal="center" vertical="top"/>
    </xf>
    <xf numFmtId="0" fontId="10" fillId="0" borderId="19" xfId="0" applyFont="1" applyBorder="1" applyAlignment="1">
      <alignment horizontal="center" vertical="top"/>
    </xf>
    <xf numFmtId="0" fontId="14" fillId="0" borderId="39" xfId="0" applyFont="1" applyBorder="1" applyAlignment="1">
      <alignment horizontal="center" vertical="center" wrapText="1"/>
    </xf>
    <xf numFmtId="0" fontId="14" fillId="0" borderId="61" xfId="0" applyFont="1" applyBorder="1" applyAlignment="1">
      <alignment horizontal="center" vertical="center" wrapText="1"/>
    </xf>
    <xf numFmtId="0" fontId="30" fillId="0" borderId="57" xfId="0" applyFont="1" applyBorder="1" applyAlignment="1">
      <alignment horizontal="center" vertical="center" wrapText="1"/>
    </xf>
    <xf numFmtId="0" fontId="14" fillId="0" borderId="57" xfId="0" applyFont="1" applyBorder="1" applyAlignment="1">
      <alignment horizontal="center" vertical="center" wrapText="1"/>
    </xf>
    <xf numFmtId="0" fontId="14" fillId="0" borderId="41" xfId="0" applyFont="1" applyBorder="1" applyAlignment="1">
      <alignment horizontal="center" vertical="center" wrapText="1"/>
    </xf>
    <xf numFmtId="0" fontId="14" fillId="0" borderId="54" xfId="0" applyFont="1" applyBorder="1" applyAlignment="1">
      <alignment horizontal="center" vertical="center" wrapText="1"/>
    </xf>
    <xf numFmtId="0" fontId="10" fillId="0" borderId="56" xfId="0" applyFont="1" applyBorder="1" applyAlignment="1">
      <alignment horizontal="center" vertical="center" wrapText="1"/>
    </xf>
    <xf numFmtId="0" fontId="10" fillId="0" borderId="40" xfId="0" applyFont="1" applyBorder="1" applyAlignment="1">
      <alignment horizontal="center" vertical="center" wrapText="1"/>
    </xf>
    <xf numFmtId="0" fontId="10" fillId="0" borderId="53" xfId="0" applyFont="1" applyBorder="1" applyAlignment="1">
      <alignment horizontal="center" vertical="center" wrapText="1"/>
    </xf>
    <xf numFmtId="0" fontId="18" fillId="13" borderId="62" xfId="0" applyFont="1" applyFill="1" applyBorder="1" applyAlignment="1">
      <alignment horizontal="left"/>
    </xf>
    <xf numFmtId="0" fontId="18" fillId="13" borderId="63" xfId="0" applyFont="1" applyFill="1" applyBorder="1" applyAlignment="1">
      <alignment horizontal="left"/>
    </xf>
    <xf numFmtId="0" fontId="18" fillId="13" borderId="64" xfId="0" applyFont="1" applyFill="1" applyBorder="1" applyAlignment="1">
      <alignment horizontal="left"/>
    </xf>
    <xf numFmtId="0" fontId="18" fillId="13" borderId="72" xfId="0" applyFont="1" applyFill="1" applyBorder="1" applyAlignment="1">
      <alignment horizontal="left"/>
    </xf>
    <xf numFmtId="0" fontId="18" fillId="13" borderId="73" xfId="0" applyFont="1" applyFill="1" applyBorder="1" applyAlignment="1">
      <alignment horizontal="left"/>
    </xf>
    <xf numFmtId="0" fontId="18" fillId="13" borderId="68" xfId="0" applyFont="1" applyFill="1" applyBorder="1" applyAlignment="1">
      <alignment horizontal="left"/>
    </xf>
    <xf numFmtId="0" fontId="13" fillId="12" borderId="62" xfId="0" applyFont="1" applyFill="1" applyBorder="1" applyAlignment="1">
      <alignment horizontal="center" vertical="center" wrapText="1"/>
    </xf>
    <xf numFmtId="0" fontId="13" fillId="12" borderId="63" xfId="0" applyFont="1" applyFill="1" applyBorder="1" applyAlignment="1">
      <alignment horizontal="center" vertical="center" wrapText="1"/>
    </xf>
    <xf numFmtId="0" fontId="13" fillId="12" borderId="64" xfId="0" applyFont="1" applyFill="1" applyBorder="1" applyAlignment="1">
      <alignment horizontal="center" vertical="center" wrapText="1"/>
    </xf>
    <xf numFmtId="0" fontId="13" fillId="12" borderId="65" xfId="0" applyFont="1" applyFill="1" applyBorder="1" applyAlignment="1">
      <alignment horizontal="justify" vertical="center" wrapText="1"/>
    </xf>
    <xf numFmtId="0" fontId="13" fillId="12" borderId="67" xfId="0" applyFont="1" applyFill="1" applyBorder="1" applyAlignment="1">
      <alignment horizontal="justify" vertical="center" wrapText="1"/>
    </xf>
    <xf numFmtId="0" fontId="20" fillId="12" borderId="70" xfId="0" applyFont="1" applyFill="1" applyBorder="1" applyAlignment="1">
      <alignment horizontal="left" vertical="center" wrapText="1"/>
    </xf>
    <xf numFmtId="0" fontId="20" fillId="12" borderId="90" xfId="0" applyFont="1" applyFill="1" applyBorder="1" applyAlignment="1">
      <alignment horizontal="left" vertical="center" wrapText="1"/>
    </xf>
    <xf numFmtId="0" fontId="20" fillId="12" borderId="70" xfId="0" applyFont="1" applyFill="1" applyBorder="1" applyAlignment="1">
      <alignment horizontal="justify" vertical="top" wrapText="1"/>
    </xf>
    <xf numFmtId="0" fontId="20" fillId="12" borderId="71" xfId="0" applyFont="1" applyFill="1" applyBorder="1" applyAlignment="1">
      <alignment horizontal="justify" vertical="top" wrapText="1"/>
    </xf>
    <xf numFmtId="0" fontId="13" fillId="12" borderId="80" xfId="0" applyFont="1" applyFill="1" applyBorder="1" applyAlignment="1">
      <alignment horizontal="center" vertical="center" wrapText="1"/>
    </xf>
    <xf numFmtId="0" fontId="13" fillId="12" borderId="89" xfId="0" applyFont="1" applyFill="1" applyBorder="1" applyAlignment="1">
      <alignment horizontal="center" vertical="center" wrapText="1"/>
    </xf>
    <xf numFmtId="0" fontId="4" fillId="0" borderId="28" xfId="0" applyFont="1" applyBorder="1" applyAlignment="1">
      <alignment horizontal="center" wrapText="1"/>
    </xf>
    <xf numFmtId="0" fontId="4" fillId="0" borderId="22" xfId="0" applyFont="1" applyBorder="1" applyAlignment="1">
      <alignment horizontal="center" wrapText="1"/>
    </xf>
    <xf numFmtId="0" fontId="5" fillId="0" borderId="22" xfId="0" applyFont="1" applyBorder="1"/>
    <xf numFmtId="0" fontId="26" fillId="0" borderId="22" xfId="0" applyFont="1" applyBorder="1" applyAlignment="1">
      <alignment horizontal="center" vertical="center" textRotation="90"/>
    </xf>
    <xf numFmtId="0" fontId="2" fillId="0" borderId="22" xfId="0" applyFont="1" applyBorder="1" applyAlignment="1">
      <alignment horizontal="center" vertical="center" wrapText="1"/>
    </xf>
    <xf numFmtId="0" fontId="26" fillId="0" borderId="0" xfId="0" applyFont="1" applyAlignment="1">
      <alignment horizontal="center" vertical="center"/>
    </xf>
    <xf numFmtId="0" fontId="1" fillId="0" borderId="83" xfId="0" applyFont="1" applyBorder="1" applyAlignment="1">
      <alignment horizontal="justify" vertical="center" wrapText="1"/>
    </xf>
    <xf numFmtId="0" fontId="1" fillId="0" borderId="75" xfId="0" applyFont="1" applyBorder="1" applyAlignment="1">
      <alignment horizontal="justify" vertical="center" wrapText="1"/>
    </xf>
    <xf numFmtId="0" fontId="1" fillId="0" borderId="76" xfId="0" applyFont="1" applyBorder="1" applyAlignment="1">
      <alignment horizontal="justify" vertical="center" wrapText="1"/>
    </xf>
    <xf numFmtId="0" fontId="1" fillId="0" borderId="84" xfId="0" applyFont="1" applyBorder="1" applyAlignment="1">
      <alignment horizontal="justify" vertical="center" wrapText="1"/>
    </xf>
    <xf numFmtId="0" fontId="1" fillId="0" borderId="70" xfId="0" applyFont="1" applyBorder="1" applyAlignment="1">
      <alignment horizontal="justify" vertical="center" wrapText="1"/>
    </xf>
    <xf numFmtId="0" fontId="1" fillId="0" borderId="77" xfId="0" applyFont="1" applyBorder="1" applyAlignment="1">
      <alignment horizontal="justify" vertical="center" wrapText="1"/>
    </xf>
    <xf numFmtId="0" fontId="1" fillId="0" borderId="85" xfId="0" applyFont="1" applyBorder="1" applyAlignment="1">
      <alignment horizontal="justify" vertical="center" wrapText="1"/>
    </xf>
    <xf numFmtId="0" fontId="1" fillId="0" borderId="78" xfId="0" applyFont="1" applyBorder="1" applyAlignment="1">
      <alignment horizontal="justify" vertical="center" wrapText="1"/>
    </xf>
    <xf numFmtId="0" fontId="1" fillId="0" borderId="79" xfId="0" applyFont="1" applyBorder="1" applyAlignment="1">
      <alignment horizontal="justify" vertical="center" wrapText="1"/>
    </xf>
    <xf numFmtId="0" fontId="0" fillId="0" borderId="0" xfId="0" applyAlignment="1">
      <alignment horizontal="center"/>
    </xf>
    <xf numFmtId="0" fontId="27" fillId="0" borderId="70" xfId="0" applyFont="1" applyBorder="1" applyAlignment="1">
      <alignment horizontal="center" vertical="center" wrapText="1"/>
    </xf>
  </cellXfs>
  <cellStyles count="2">
    <cellStyle name="Normal" xfId="0" builtinId="0"/>
    <cellStyle name="Normal 2" xfId="1" xr:uid="{B79D9231-9304-4505-A1FD-BC34CA9E3D56}"/>
  </cellStyles>
  <dxfs count="6">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customschemas.google.com/relationships/workbookmetadata" Target="metadata"/><Relationship Id="rId4" Type="http://schemas.openxmlformats.org/officeDocument/2006/relationships/worksheet" Target="worksheets/sheet4.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xdr:from>
      <xdr:col>7</xdr:col>
      <xdr:colOff>127775</xdr:colOff>
      <xdr:row>2</xdr:row>
      <xdr:rowOff>209085</xdr:rowOff>
    </xdr:from>
    <xdr:to>
      <xdr:col>7</xdr:col>
      <xdr:colOff>394939</xdr:colOff>
      <xdr:row>6</xdr:row>
      <xdr:rowOff>371707</xdr:rowOff>
    </xdr:to>
    <xdr:sp macro="" textlink="">
      <xdr:nvSpPr>
        <xdr:cNvPr id="2" name="Flecha: hacia arriba 1">
          <a:extLst>
            <a:ext uri="{FF2B5EF4-FFF2-40B4-BE49-F238E27FC236}">
              <a16:creationId xmlns:a16="http://schemas.microsoft.com/office/drawing/2014/main" id="{73321E8A-6316-800D-297A-5F740D86AE20}"/>
            </a:ext>
          </a:extLst>
        </xdr:cNvPr>
        <xdr:cNvSpPr/>
      </xdr:nvSpPr>
      <xdr:spPr>
        <a:xfrm>
          <a:off x="6772043" y="604024"/>
          <a:ext cx="267164" cy="1695915"/>
        </a:xfrm>
        <a:prstGeom prst="upArrow">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lang="es-CO" sz="1100" kern="1200"/>
        </a:p>
      </xdr:txBody>
    </xdr:sp>
    <xdr:clientData/>
  </xdr:twoCellAnchor>
  <xdr:twoCellAnchor>
    <xdr:from>
      <xdr:col>10</xdr:col>
      <xdr:colOff>580792</xdr:colOff>
      <xdr:row>9</xdr:row>
      <xdr:rowOff>46462</xdr:rowOff>
    </xdr:from>
    <xdr:to>
      <xdr:col>14</xdr:col>
      <xdr:colOff>302013</xdr:colOff>
      <xdr:row>9</xdr:row>
      <xdr:rowOff>302011</xdr:rowOff>
    </xdr:to>
    <xdr:sp macro="" textlink="">
      <xdr:nvSpPr>
        <xdr:cNvPr id="3" name="Flecha: a la derecha 2">
          <a:extLst>
            <a:ext uri="{FF2B5EF4-FFF2-40B4-BE49-F238E27FC236}">
              <a16:creationId xmlns:a16="http://schemas.microsoft.com/office/drawing/2014/main" id="{43218171-1612-07DE-0A98-FE4C738F132E}"/>
            </a:ext>
          </a:extLst>
        </xdr:cNvPr>
        <xdr:cNvSpPr/>
      </xdr:nvSpPr>
      <xdr:spPr>
        <a:xfrm>
          <a:off x="9013902" y="3089816"/>
          <a:ext cx="3159513" cy="255549"/>
        </a:xfrm>
        <a:prstGeom prst="rightArrow">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lang="es-CO" sz="1100" kern="1200"/>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L1000"/>
  <sheetViews>
    <sheetView workbookViewId="0">
      <selection activeCell="E4" sqref="E4"/>
    </sheetView>
  </sheetViews>
  <sheetFormatPr baseColWidth="10" defaultColWidth="14.44140625" defaultRowHeight="15" customHeight="1" x14ac:dyDescent="0.3"/>
  <cols>
    <col min="1" max="1" width="30.6640625" customWidth="1"/>
    <col min="2" max="2" width="23" customWidth="1"/>
    <col min="3" max="3" width="11.44140625" customWidth="1"/>
    <col min="4" max="4" width="31" customWidth="1"/>
    <col min="5" max="8" width="11.44140625" customWidth="1"/>
    <col min="9" max="9" width="68.5546875" customWidth="1"/>
    <col min="10" max="12" width="17.109375" customWidth="1"/>
    <col min="13" max="26" width="11.44140625" customWidth="1"/>
  </cols>
  <sheetData>
    <row r="2" spans="1:12" ht="15.6" x14ac:dyDescent="0.3">
      <c r="A2" s="1" t="s">
        <v>0</v>
      </c>
      <c r="B2" s="1" t="s">
        <v>1</v>
      </c>
      <c r="D2" s="1" t="s">
        <v>2</v>
      </c>
      <c r="I2" s="2" t="s">
        <v>3</v>
      </c>
      <c r="J2" s="1" t="s">
        <v>4</v>
      </c>
      <c r="K2" s="1" t="s">
        <v>5</v>
      </c>
    </row>
    <row r="3" spans="1:12" ht="31.2" x14ac:dyDescent="0.3">
      <c r="A3" s="1" t="s">
        <v>6</v>
      </c>
      <c r="B3" s="1" t="s">
        <v>7</v>
      </c>
      <c r="D3" s="1" t="s">
        <v>8</v>
      </c>
      <c r="E3" s="1" t="s">
        <v>7</v>
      </c>
      <c r="I3" s="3" t="s">
        <v>9</v>
      </c>
      <c r="J3" s="1" t="s">
        <v>10</v>
      </c>
      <c r="K3" s="1" t="s">
        <v>11</v>
      </c>
    </row>
    <row r="4" spans="1:12" ht="31.2" x14ac:dyDescent="0.3">
      <c r="A4" s="1" t="s">
        <v>12</v>
      </c>
      <c r="B4" s="1" t="s">
        <v>13</v>
      </c>
      <c r="D4" s="1" t="s">
        <v>14</v>
      </c>
      <c r="E4" s="1" t="s">
        <v>15</v>
      </c>
      <c r="I4" s="4" t="s">
        <v>16</v>
      </c>
      <c r="J4" s="1" t="s">
        <v>17</v>
      </c>
      <c r="K4" s="1" t="s">
        <v>18</v>
      </c>
    </row>
    <row r="5" spans="1:12" ht="62.4" x14ac:dyDescent="0.3">
      <c r="A5" s="1" t="s">
        <v>19</v>
      </c>
      <c r="B5" s="1" t="s">
        <v>20</v>
      </c>
      <c r="D5" s="1" t="s">
        <v>21</v>
      </c>
      <c r="E5" s="1" t="s">
        <v>22</v>
      </c>
      <c r="I5" s="3" t="s">
        <v>23</v>
      </c>
      <c r="J5" s="1" t="s">
        <v>24</v>
      </c>
      <c r="K5" s="1" t="s">
        <v>25</v>
      </c>
      <c r="L5" s="1" t="s">
        <v>26</v>
      </c>
    </row>
    <row r="6" spans="1:12" ht="31.2" x14ac:dyDescent="0.3">
      <c r="A6" s="1" t="s">
        <v>27</v>
      </c>
      <c r="D6" s="1" t="s">
        <v>28</v>
      </c>
      <c r="E6" s="1" t="s">
        <v>7</v>
      </c>
      <c r="I6" s="3" t="s">
        <v>29</v>
      </c>
      <c r="J6" s="1" t="s">
        <v>30</v>
      </c>
      <c r="K6" s="1" t="s">
        <v>31</v>
      </c>
    </row>
    <row r="7" spans="1:12" ht="46.8" x14ac:dyDescent="0.3">
      <c r="A7" s="1" t="s">
        <v>32</v>
      </c>
      <c r="D7" s="1" t="s">
        <v>33</v>
      </c>
      <c r="E7" s="1" t="s">
        <v>15</v>
      </c>
      <c r="I7" s="3" t="s">
        <v>34</v>
      </c>
      <c r="J7" s="5" t="s">
        <v>35</v>
      </c>
      <c r="K7" s="5" t="s">
        <v>36</v>
      </c>
    </row>
    <row r="8" spans="1:12" ht="31.2" x14ac:dyDescent="0.3">
      <c r="D8" s="1" t="s">
        <v>37</v>
      </c>
      <c r="E8" s="1" t="s">
        <v>22</v>
      </c>
      <c r="I8" s="6" t="s">
        <v>38</v>
      </c>
      <c r="J8" s="1" t="s">
        <v>39</v>
      </c>
      <c r="K8" s="1" t="s">
        <v>40</v>
      </c>
      <c r="L8" s="1" t="s">
        <v>41</v>
      </c>
    </row>
    <row r="9" spans="1:12" ht="14.4" x14ac:dyDescent="0.3">
      <c r="A9" s="1" t="s">
        <v>42</v>
      </c>
      <c r="D9" s="1" t="s">
        <v>43</v>
      </c>
      <c r="E9" s="1" t="s">
        <v>7</v>
      </c>
    </row>
    <row r="10" spans="1:12" ht="14.4" x14ac:dyDescent="0.3">
      <c r="D10" s="1" t="s">
        <v>44</v>
      </c>
      <c r="E10" s="1" t="s">
        <v>15</v>
      </c>
    </row>
    <row r="11" spans="1:12" ht="14.4" x14ac:dyDescent="0.3">
      <c r="A11" s="1" t="s">
        <v>45</v>
      </c>
      <c r="D11" s="1" t="s">
        <v>46</v>
      </c>
      <c r="E11" s="1" t="s">
        <v>22</v>
      </c>
    </row>
    <row r="12" spans="1:12" ht="14.4" x14ac:dyDescent="0.3">
      <c r="A12" s="1" t="s">
        <v>47</v>
      </c>
      <c r="D12" s="1" t="s">
        <v>48</v>
      </c>
      <c r="E12" s="1" t="s">
        <v>15</v>
      </c>
    </row>
    <row r="13" spans="1:12" ht="14.4" x14ac:dyDescent="0.3">
      <c r="D13" s="1" t="s">
        <v>49</v>
      </c>
      <c r="E13" s="1" t="s">
        <v>15</v>
      </c>
      <c r="I13" s="1" t="s">
        <v>50</v>
      </c>
    </row>
    <row r="14" spans="1:12" ht="14.4" x14ac:dyDescent="0.3">
      <c r="D14" s="1" t="s">
        <v>51</v>
      </c>
      <c r="E14" s="1" t="s">
        <v>22</v>
      </c>
      <c r="I14" s="1" t="s">
        <v>52</v>
      </c>
    </row>
    <row r="15" spans="1:12" ht="14.4" x14ac:dyDescent="0.3">
      <c r="D15" s="1" t="s">
        <v>53</v>
      </c>
      <c r="E15" s="1" t="s">
        <v>15</v>
      </c>
      <c r="I15" s="1" t="s">
        <v>54</v>
      </c>
    </row>
    <row r="16" spans="1:12" ht="14.4" x14ac:dyDescent="0.3">
      <c r="A16" s="1" t="s">
        <v>55</v>
      </c>
      <c r="D16" s="1" t="s">
        <v>56</v>
      </c>
      <c r="E16" s="1" t="s">
        <v>15</v>
      </c>
      <c r="I16" s="1" t="s">
        <v>57</v>
      </c>
    </row>
    <row r="17" spans="1:9" ht="14.4" x14ac:dyDescent="0.3">
      <c r="A17" s="1" t="s">
        <v>58</v>
      </c>
      <c r="D17" s="1" t="s">
        <v>59</v>
      </c>
      <c r="E17" s="1" t="s">
        <v>22</v>
      </c>
    </row>
    <row r="18" spans="1:9" ht="14.4" x14ac:dyDescent="0.3">
      <c r="A18" s="1" t="s">
        <v>60</v>
      </c>
      <c r="I18" s="1" t="s">
        <v>61</v>
      </c>
    </row>
    <row r="19" spans="1:9" ht="14.4" x14ac:dyDescent="0.3">
      <c r="I19" s="1" t="s">
        <v>62</v>
      </c>
    </row>
    <row r="20" spans="1:9" ht="14.4" x14ac:dyDescent="0.3">
      <c r="I20" s="1" t="s">
        <v>63</v>
      </c>
    </row>
    <row r="21" spans="1:9" ht="15.75" customHeight="1" x14ac:dyDescent="0.3"/>
    <row r="22" spans="1:9" ht="15.75" customHeight="1" x14ac:dyDescent="0.3"/>
    <row r="23" spans="1:9" ht="15.75" customHeight="1" x14ac:dyDescent="0.3"/>
    <row r="24" spans="1:9" ht="15.75" customHeight="1" x14ac:dyDescent="0.3"/>
    <row r="25" spans="1:9" ht="15.75" customHeight="1" x14ac:dyDescent="0.3"/>
    <row r="26" spans="1:9" ht="15.75" customHeight="1" x14ac:dyDescent="0.3"/>
    <row r="27" spans="1:9" ht="15.75" customHeight="1" x14ac:dyDescent="0.3"/>
    <row r="28" spans="1:9" ht="15.75" customHeight="1" x14ac:dyDescent="0.3"/>
    <row r="29" spans="1:9" ht="15.75" customHeight="1" x14ac:dyDescent="0.3"/>
    <row r="30" spans="1:9" ht="15.75" customHeight="1" x14ac:dyDescent="0.3"/>
    <row r="31" spans="1:9" ht="15.75" customHeight="1" x14ac:dyDescent="0.3"/>
    <row r="32" spans="1:9"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6127C-DC12-466E-8B2D-5FE4B4D8FB2D}">
  <sheetPr>
    <tabColor rgb="FF00B050"/>
  </sheetPr>
  <dimension ref="A1:B14"/>
  <sheetViews>
    <sheetView workbookViewId="0">
      <selection activeCell="B27" sqref="B27"/>
    </sheetView>
  </sheetViews>
  <sheetFormatPr baseColWidth="10" defaultColWidth="11.5546875" defaultRowHeight="14.4" x14ac:dyDescent="0.3"/>
  <cols>
    <col min="1" max="1" width="18.6640625" style="100" customWidth="1"/>
    <col min="2" max="2" width="57.109375" style="100" customWidth="1"/>
    <col min="3" max="16384" width="11.5546875" style="100"/>
  </cols>
  <sheetData>
    <row r="1" spans="1:2" ht="21" x14ac:dyDescent="0.4">
      <c r="A1" s="113" t="s">
        <v>64</v>
      </c>
      <c r="B1" s="113"/>
    </row>
    <row r="3" spans="1:2" x14ac:dyDescent="0.3">
      <c r="A3" s="101" t="s">
        <v>65</v>
      </c>
    </row>
    <row r="5" spans="1:2" x14ac:dyDescent="0.3">
      <c r="A5" s="102" t="s">
        <v>66</v>
      </c>
      <c r="B5" s="102" t="s">
        <v>67</v>
      </c>
    </row>
    <row r="6" spans="1:2" ht="42" customHeight="1" x14ac:dyDescent="0.3">
      <c r="A6" s="103" t="s">
        <v>68</v>
      </c>
      <c r="B6" s="104" t="s">
        <v>69</v>
      </c>
    </row>
    <row r="7" spans="1:2" x14ac:dyDescent="0.3">
      <c r="A7" s="105"/>
      <c r="B7" s="106"/>
    </row>
    <row r="8" spans="1:2" x14ac:dyDescent="0.3">
      <c r="A8" s="105"/>
      <c r="B8" s="106"/>
    </row>
    <row r="9" spans="1:2" x14ac:dyDescent="0.3">
      <c r="A9" s="105"/>
      <c r="B9" s="106"/>
    </row>
    <row r="10" spans="1:2" x14ac:dyDescent="0.3">
      <c r="A10" s="105"/>
      <c r="B10" s="106"/>
    </row>
    <row r="11" spans="1:2" x14ac:dyDescent="0.3">
      <c r="A11" s="105"/>
      <c r="B11" s="106"/>
    </row>
    <row r="12" spans="1:2" x14ac:dyDescent="0.3">
      <c r="A12" s="105"/>
      <c r="B12" s="106"/>
    </row>
    <row r="14" spans="1:2" x14ac:dyDescent="0.3">
      <c r="A14" s="101" t="s">
        <v>70</v>
      </c>
    </row>
  </sheetData>
  <mergeCells count="1">
    <mergeCell ref="A1:B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Q994"/>
  <sheetViews>
    <sheetView showGridLines="0" tabSelected="1" topLeftCell="A18" zoomScale="60" zoomScaleNormal="60" workbookViewId="0">
      <selection activeCell="A18" sqref="A18:A59"/>
    </sheetView>
  </sheetViews>
  <sheetFormatPr baseColWidth="10" defaultColWidth="14.44140625" defaultRowHeight="15" customHeight="1" x14ac:dyDescent="0.3"/>
  <cols>
    <col min="1" max="1" width="9.44140625" customWidth="1"/>
    <col min="2" max="4" width="32.5546875" customWidth="1"/>
    <col min="5" max="6" width="20.88671875" customWidth="1"/>
    <col min="7" max="7" width="20.88671875" hidden="1" customWidth="1"/>
    <col min="8" max="8" width="25.44140625" customWidth="1"/>
    <col min="9" max="9" width="34.44140625" customWidth="1"/>
    <col min="10" max="10" width="30.44140625" customWidth="1"/>
    <col min="11" max="11" width="40.44140625" customWidth="1"/>
    <col min="12" max="12" width="41.5546875" customWidth="1"/>
    <col min="13" max="13" width="35.33203125" customWidth="1"/>
    <col min="14" max="14" width="38.44140625" customWidth="1"/>
    <col min="15" max="15" width="53.6640625" customWidth="1"/>
    <col min="16" max="16" width="24.5546875" customWidth="1"/>
    <col min="17" max="17" width="11.44140625" customWidth="1"/>
    <col min="18" max="20" width="24.5546875" customWidth="1"/>
    <col min="21" max="21" width="19.6640625" customWidth="1"/>
    <col min="22" max="24" width="25.109375" customWidth="1"/>
    <col min="25" max="25" width="25.109375" hidden="1" customWidth="1"/>
    <col min="26" max="26" width="25.109375" customWidth="1"/>
    <col min="27" max="27" width="16.5546875" customWidth="1"/>
    <col min="28" max="29" width="33.44140625" customWidth="1"/>
    <col min="30" max="30" width="38.5546875" customWidth="1"/>
    <col min="31" max="31" width="25.44140625" customWidth="1"/>
    <col min="32" max="32" width="1.6640625" customWidth="1"/>
    <col min="33" max="35" width="33.44140625" customWidth="1"/>
    <col min="36" max="36" width="40.33203125" customWidth="1"/>
    <col min="37" max="37" width="34.88671875" customWidth="1"/>
    <col min="38" max="38" width="3.6640625" customWidth="1"/>
    <col min="39" max="39" width="42.5546875" customWidth="1"/>
    <col min="40" max="40" width="50.33203125" customWidth="1"/>
    <col min="41" max="43" width="11.44140625" customWidth="1"/>
  </cols>
  <sheetData>
    <row r="1" spans="1:43" ht="27" customHeight="1" x14ac:dyDescent="0.3">
      <c r="A1" s="197"/>
      <c r="B1" s="198"/>
      <c r="C1" s="203" t="s">
        <v>71</v>
      </c>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198"/>
      <c r="AK1" s="206" t="s">
        <v>72</v>
      </c>
      <c r="AL1" s="207"/>
      <c r="AM1" s="208"/>
      <c r="AN1" s="17" t="s">
        <v>73</v>
      </c>
      <c r="AO1" s="18"/>
      <c r="AP1" s="18"/>
      <c r="AQ1" s="18"/>
    </row>
    <row r="2" spans="1:43" ht="27" customHeight="1" thickBot="1" x14ac:dyDescent="0.35">
      <c r="A2" s="199"/>
      <c r="B2" s="200"/>
      <c r="C2" s="201"/>
      <c r="D2" s="205"/>
      <c r="E2" s="205"/>
      <c r="F2" s="205"/>
      <c r="G2" s="205"/>
      <c r="H2" s="205"/>
      <c r="I2" s="205"/>
      <c r="J2" s="205"/>
      <c r="K2" s="205"/>
      <c r="L2" s="205"/>
      <c r="M2" s="205"/>
      <c r="N2" s="205"/>
      <c r="O2" s="205"/>
      <c r="P2" s="205"/>
      <c r="Q2" s="205"/>
      <c r="R2" s="205"/>
      <c r="S2" s="205"/>
      <c r="T2" s="205"/>
      <c r="U2" s="205"/>
      <c r="V2" s="205"/>
      <c r="W2" s="205"/>
      <c r="X2" s="205"/>
      <c r="Y2" s="205"/>
      <c r="Z2" s="205"/>
      <c r="AA2" s="205"/>
      <c r="AB2" s="205"/>
      <c r="AC2" s="205"/>
      <c r="AD2" s="205"/>
      <c r="AE2" s="205"/>
      <c r="AF2" s="205"/>
      <c r="AG2" s="205"/>
      <c r="AH2" s="205"/>
      <c r="AI2" s="205"/>
      <c r="AJ2" s="202"/>
      <c r="AK2" s="206" t="s">
        <v>74</v>
      </c>
      <c r="AL2" s="207"/>
      <c r="AM2" s="208"/>
      <c r="AN2" s="98" t="s">
        <v>75</v>
      </c>
      <c r="AO2" s="18"/>
      <c r="AP2" s="18"/>
      <c r="AQ2" s="18"/>
    </row>
    <row r="3" spans="1:43" ht="27" customHeight="1" x14ac:dyDescent="0.3">
      <c r="A3" s="199"/>
      <c r="B3" s="200"/>
      <c r="C3" s="203" t="s">
        <v>76</v>
      </c>
      <c r="D3" s="204"/>
      <c r="E3" s="204"/>
      <c r="F3" s="204"/>
      <c r="G3" s="204"/>
      <c r="H3" s="204"/>
      <c r="I3" s="204"/>
      <c r="J3" s="204"/>
      <c r="K3" s="204"/>
      <c r="L3" s="204"/>
      <c r="M3" s="204"/>
      <c r="N3" s="204"/>
      <c r="O3" s="204"/>
      <c r="P3" s="204"/>
      <c r="Q3" s="204"/>
      <c r="R3" s="204"/>
      <c r="S3" s="204"/>
      <c r="T3" s="204"/>
      <c r="U3" s="204"/>
      <c r="V3" s="204"/>
      <c r="W3" s="204"/>
      <c r="X3" s="204"/>
      <c r="Y3" s="204"/>
      <c r="Z3" s="204"/>
      <c r="AA3" s="204"/>
      <c r="AB3" s="204"/>
      <c r="AC3" s="204"/>
      <c r="AD3" s="204"/>
      <c r="AE3" s="204"/>
      <c r="AF3" s="204"/>
      <c r="AG3" s="204"/>
      <c r="AH3" s="204"/>
      <c r="AI3" s="204"/>
      <c r="AJ3" s="198"/>
      <c r="AK3" s="206" t="s">
        <v>77</v>
      </c>
      <c r="AL3" s="207"/>
      <c r="AM3" s="208"/>
      <c r="AN3" s="17" t="s">
        <v>78</v>
      </c>
      <c r="AO3" s="18"/>
      <c r="AP3" s="18"/>
      <c r="AQ3" s="18"/>
    </row>
    <row r="4" spans="1:43" ht="27" customHeight="1" thickBot="1" x14ac:dyDescent="0.35">
      <c r="A4" s="201"/>
      <c r="B4" s="202"/>
      <c r="C4" s="201"/>
      <c r="D4" s="205"/>
      <c r="E4" s="205"/>
      <c r="F4" s="205"/>
      <c r="G4" s="205"/>
      <c r="H4" s="205"/>
      <c r="I4" s="205"/>
      <c r="J4" s="205"/>
      <c r="K4" s="205"/>
      <c r="L4" s="205"/>
      <c r="M4" s="205"/>
      <c r="N4" s="205"/>
      <c r="O4" s="205"/>
      <c r="P4" s="205"/>
      <c r="Q4" s="205"/>
      <c r="R4" s="205"/>
      <c r="S4" s="205"/>
      <c r="T4" s="205"/>
      <c r="U4" s="205"/>
      <c r="V4" s="205"/>
      <c r="W4" s="205"/>
      <c r="X4" s="205"/>
      <c r="Y4" s="205"/>
      <c r="Z4" s="205"/>
      <c r="AA4" s="205"/>
      <c r="AB4" s="205"/>
      <c r="AC4" s="205"/>
      <c r="AD4" s="205"/>
      <c r="AE4" s="205"/>
      <c r="AF4" s="205"/>
      <c r="AG4" s="205"/>
      <c r="AH4" s="205"/>
      <c r="AI4" s="205"/>
      <c r="AJ4" s="202"/>
      <c r="AK4" s="206" t="s">
        <v>79</v>
      </c>
      <c r="AL4" s="207"/>
      <c r="AM4" s="208"/>
      <c r="AN4" s="99">
        <v>45909</v>
      </c>
      <c r="AO4" s="18"/>
      <c r="AP4" s="18"/>
      <c r="AQ4" s="18"/>
    </row>
    <row r="5" spans="1:43" ht="27" customHeight="1" thickBot="1" x14ac:dyDescent="0.35">
      <c r="A5" s="19"/>
      <c r="B5" s="20"/>
      <c r="C5" s="20"/>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1"/>
      <c r="AK5" s="22"/>
      <c r="AL5" s="18"/>
      <c r="AM5" s="18"/>
      <c r="AN5" s="18"/>
      <c r="AO5" s="18"/>
      <c r="AP5" s="18"/>
      <c r="AQ5" s="18"/>
    </row>
    <row r="6" spans="1:43" ht="36" customHeight="1" thickBot="1" x14ac:dyDescent="0.35">
      <c r="A6" s="209" t="s">
        <v>80</v>
      </c>
      <c r="B6" s="210"/>
      <c r="C6" s="79" t="s">
        <v>81</v>
      </c>
      <c r="D6" s="23"/>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1"/>
      <c r="AK6" s="20"/>
      <c r="AL6" s="18"/>
      <c r="AM6" s="18"/>
      <c r="AN6" s="18"/>
      <c r="AO6" s="18"/>
      <c r="AP6" s="18"/>
      <c r="AQ6" s="18"/>
    </row>
    <row r="7" spans="1:43" ht="17.25" customHeight="1" thickBot="1" x14ac:dyDescent="0.35">
      <c r="A7" s="24"/>
      <c r="B7" s="20"/>
      <c r="C7" s="20"/>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1"/>
      <c r="AK7" s="20"/>
      <c r="AL7" s="18"/>
      <c r="AM7" s="18"/>
      <c r="AN7" s="18"/>
      <c r="AO7" s="18"/>
      <c r="AP7" s="18"/>
      <c r="AQ7" s="18"/>
    </row>
    <row r="8" spans="1:43" ht="59.25" customHeight="1" thickBot="1" x14ac:dyDescent="0.35">
      <c r="A8" s="211" t="s">
        <v>82</v>
      </c>
      <c r="B8" s="210"/>
      <c r="C8" s="212" t="s">
        <v>83</v>
      </c>
      <c r="D8" s="210"/>
      <c r="E8" s="210"/>
      <c r="F8" s="210"/>
      <c r="G8" s="210"/>
      <c r="H8" s="213"/>
      <c r="I8" s="20"/>
      <c r="J8" s="20"/>
      <c r="K8" s="20"/>
      <c r="L8" s="20"/>
      <c r="T8" s="20"/>
      <c r="U8" s="20"/>
      <c r="V8" s="20"/>
      <c r="W8" s="20"/>
      <c r="X8" s="20"/>
      <c r="Y8" s="20"/>
      <c r="Z8" s="20"/>
      <c r="AA8" s="20"/>
      <c r="AB8" s="20"/>
      <c r="AC8" s="20"/>
      <c r="AD8" s="20"/>
      <c r="AE8" s="20"/>
      <c r="AF8" s="20"/>
      <c r="AG8" s="20"/>
      <c r="AH8" s="20"/>
      <c r="AI8" s="20"/>
      <c r="AJ8" s="21"/>
      <c r="AK8" s="20"/>
      <c r="AL8" s="18"/>
      <c r="AM8" s="18"/>
      <c r="AN8" s="18"/>
      <c r="AO8" s="18"/>
      <c r="AP8" s="18"/>
      <c r="AQ8" s="18"/>
    </row>
    <row r="9" spans="1:43" ht="13.5" customHeight="1" thickBot="1" x14ac:dyDescent="0.35">
      <c r="A9" s="25"/>
      <c r="B9" s="26"/>
      <c r="C9" s="26"/>
      <c r="D9" s="26"/>
      <c r="E9" s="26"/>
      <c r="F9" s="26"/>
      <c r="G9" s="26"/>
      <c r="H9" s="26"/>
      <c r="I9" s="26"/>
      <c r="J9" s="26"/>
      <c r="K9" s="26"/>
      <c r="L9" s="26"/>
      <c r="M9" s="26"/>
      <c r="N9" s="26"/>
      <c r="O9" s="26"/>
      <c r="P9" s="26"/>
      <c r="Q9" s="26"/>
      <c r="R9" s="26"/>
      <c r="S9" s="26"/>
      <c r="T9" s="20"/>
      <c r="U9" s="20"/>
      <c r="V9" s="20"/>
      <c r="W9" s="20"/>
      <c r="X9" s="20"/>
      <c r="Y9" s="20"/>
      <c r="Z9" s="20"/>
      <c r="AA9" s="20"/>
      <c r="AB9" s="20"/>
      <c r="AC9" s="20"/>
      <c r="AD9" s="20"/>
      <c r="AE9" s="20"/>
      <c r="AF9" s="20"/>
      <c r="AG9" s="20"/>
      <c r="AH9" s="20"/>
      <c r="AI9" s="20"/>
      <c r="AJ9" s="21"/>
      <c r="AK9" s="20"/>
      <c r="AL9" s="18"/>
      <c r="AM9" s="18"/>
      <c r="AN9" s="18"/>
      <c r="AO9" s="18"/>
      <c r="AP9" s="18"/>
      <c r="AQ9" s="18"/>
    </row>
    <row r="10" spans="1:43" ht="59.25" customHeight="1" thickBot="1" x14ac:dyDescent="0.35">
      <c r="A10" s="211" t="s">
        <v>84</v>
      </c>
      <c r="B10" s="210"/>
      <c r="C10" s="214" t="s">
        <v>85</v>
      </c>
      <c r="D10" s="210"/>
      <c r="E10" s="210"/>
      <c r="F10" s="210"/>
      <c r="G10" s="210"/>
      <c r="H10" s="210"/>
      <c r="I10" s="213"/>
      <c r="J10" s="27"/>
      <c r="K10" s="27"/>
      <c r="L10" s="27"/>
      <c r="M10" s="27"/>
      <c r="N10" s="27"/>
      <c r="O10" s="20"/>
      <c r="P10" s="20"/>
      <c r="Q10" s="20"/>
      <c r="R10" s="20"/>
      <c r="S10" s="20"/>
      <c r="T10" s="20"/>
      <c r="U10" s="20"/>
      <c r="V10" s="20"/>
      <c r="W10" s="20"/>
      <c r="X10" s="20"/>
      <c r="Y10" s="20"/>
      <c r="Z10" s="20"/>
      <c r="AA10" s="20"/>
      <c r="AB10" s="20"/>
      <c r="AC10" s="20"/>
      <c r="AD10" s="20"/>
      <c r="AE10" s="20"/>
      <c r="AF10" s="20"/>
      <c r="AG10" s="20"/>
      <c r="AH10" s="20"/>
      <c r="AI10" s="20"/>
      <c r="AJ10" s="21"/>
      <c r="AK10" s="20"/>
      <c r="AL10" s="18"/>
      <c r="AM10" s="18"/>
      <c r="AN10" s="18"/>
      <c r="AO10" s="18"/>
      <c r="AP10" s="18"/>
      <c r="AQ10" s="18"/>
    </row>
    <row r="11" spans="1:43" ht="59.25" customHeight="1" thickBot="1" x14ac:dyDescent="0.35">
      <c r="A11" s="211" t="s">
        <v>86</v>
      </c>
      <c r="B11" s="210"/>
      <c r="C11" s="214" t="s">
        <v>87</v>
      </c>
      <c r="D11" s="210"/>
      <c r="E11" s="210"/>
      <c r="F11" s="210"/>
      <c r="G11" s="210"/>
      <c r="H11" s="210"/>
      <c r="I11" s="213"/>
      <c r="J11" s="27"/>
      <c r="K11" s="27"/>
      <c r="L11" s="27"/>
      <c r="M11" s="27"/>
      <c r="N11" s="27"/>
      <c r="O11" s="20"/>
      <c r="P11" s="20"/>
      <c r="Q11" s="20"/>
      <c r="R11" s="20"/>
      <c r="S11" s="20"/>
      <c r="T11" s="20"/>
      <c r="U11" s="20"/>
      <c r="V11" s="20"/>
      <c r="W11" s="20"/>
      <c r="X11" s="20"/>
      <c r="Y11" s="20"/>
      <c r="Z11" s="20"/>
      <c r="AA11" s="20"/>
      <c r="AB11" s="20"/>
      <c r="AC11" s="20"/>
      <c r="AD11" s="20"/>
      <c r="AE11" s="20"/>
      <c r="AF11" s="20"/>
      <c r="AG11" s="20"/>
      <c r="AH11" s="20"/>
      <c r="AI11" s="20"/>
      <c r="AJ11" s="21"/>
      <c r="AK11" s="20"/>
      <c r="AL11" s="18"/>
      <c r="AM11" s="18"/>
      <c r="AN11" s="18"/>
      <c r="AO11" s="18"/>
      <c r="AP11" s="18"/>
      <c r="AQ11" s="18"/>
    </row>
    <row r="12" spans="1:43" ht="15.75" customHeight="1" x14ac:dyDescent="0.3">
      <c r="A12" s="20"/>
      <c r="B12" s="20"/>
      <c r="C12" s="20"/>
      <c r="D12" s="20"/>
      <c r="E12" s="20"/>
      <c r="F12" s="20"/>
      <c r="G12" s="20"/>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1"/>
      <c r="AK12" s="20"/>
      <c r="AL12" s="18"/>
      <c r="AM12" s="18"/>
      <c r="AN12" s="18"/>
      <c r="AO12" s="18"/>
      <c r="AP12" s="18"/>
      <c r="AQ12" s="18"/>
    </row>
    <row r="13" spans="1:43" ht="15.75" customHeight="1" thickBot="1" x14ac:dyDescent="0.35">
      <c r="A13" s="28"/>
      <c r="B13" s="20"/>
      <c r="C13" s="20"/>
      <c r="D13" s="20"/>
      <c r="E13" s="20"/>
      <c r="F13" s="20"/>
      <c r="G13" s="20"/>
      <c r="H13" s="20"/>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80"/>
      <c r="AH13" s="80"/>
      <c r="AI13" s="80"/>
      <c r="AJ13" s="81"/>
      <c r="AK13" s="29"/>
      <c r="AL13" s="18"/>
      <c r="AM13" s="18"/>
      <c r="AN13" s="18"/>
      <c r="AO13" s="18"/>
      <c r="AP13" s="18"/>
      <c r="AQ13" s="18"/>
    </row>
    <row r="14" spans="1:43" ht="14.4" x14ac:dyDescent="0.3">
      <c r="A14" s="119" t="s">
        <v>88</v>
      </c>
      <c r="B14" s="120"/>
      <c r="C14" s="120"/>
      <c r="D14" s="121"/>
      <c r="E14" s="119" t="s">
        <v>89</v>
      </c>
      <c r="F14" s="120"/>
      <c r="G14" s="120"/>
      <c r="H14" s="120"/>
      <c r="I14" s="120"/>
      <c r="J14" s="120"/>
      <c r="K14" s="120"/>
      <c r="L14" s="120"/>
      <c r="M14" s="120"/>
      <c r="N14" s="120"/>
      <c r="O14" s="120"/>
      <c r="P14" s="120"/>
      <c r="Q14" s="120"/>
      <c r="R14" s="120"/>
      <c r="S14" s="120"/>
      <c r="T14" s="120"/>
      <c r="U14" s="120"/>
      <c r="V14" s="120"/>
      <c r="W14" s="120"/>
      <c r="X14" s="120"/>
      <c r="Y14" s="120"/>
      <c r="Z14" s="120"/>
      <c r="AA14" s="120"/>
      <c r="AB14" s="120"/>
      <c r="AC14" s="120"/>
      <c r="AD14" s="120"/>
      <c r="AE14" s="121"/>
      <c r="AF14" s="30"/>
      <c r="AG14" s="122" t="s">
        <v>90</v>
      </c>
      <c r="AH14" s="123"/>
      <c r="AI14" s="123"/>
      <c r="AJ14" s="123"/>
      <c r="AK14" s="124"/>
      <c r="AL14" s="18"/>
      <c r="AM14" s="122" t="s">
        <v>91</v>
      </c>
      <c r="AN14" s="124"/>
      <c r="AO14" s="18"/>
      <c r="AP14" s="18"/>
      <c r="AQ14" s="18"/>
    </row>
    <row r="15" spans="1:43" ht="14.4" x14ac:dyDescent="0.3">
      <c r="A15" s="139" t="s">
        <v>92</v>
      </c>
      <c r="B15" s="114" t="s">
        <v>93</v>
      </c>
      <c r="C15" s="114" t="s">
        <v>94</v>
      </c>
      <c r="D15" s="131" t="s">
        <v>95</v>
      </c>
      <c r="E15" s="133" t="s">
        <v>96</v>
      </c>
      <c r="F15" s="134"/>
      <c r="G15" s="134"/>
      <c r="H15" s="135"/>
      <c r="I15" s="162" t="s">
        <v>97</v>
      </c>
      <c r="J15" s="134"/>
      <c r="K15" s="134"/>
      <c r="L15" s="134"/>
      <c r="M15" s="134"/>
      <c r="N15" s="134"/>
      <c r="O15" s="134"/>
      <c r="P15" s="134"/>
      <c r="Q15" s="134"/>
      <c r="R15" s="134"/>
      <c r="S15" s="134"/>
      <c r="T15" s="134"/>
      <c r="U15" s="134"/>
      <c r="V15" s="134"/>
      <c r="W15" s="134"/>
      <c r="X15" s="72"/>
      <c r="Y15" s="72"/>
      <c r="Z15" s="162" t="s">
        <v>98</v>
      </c>
      <c r="AA15" s="134"/>
      <c r="AB15" s="134"/>
      <c r="AC15" s="134"/>
      <c r="AD15" s="134"/>
      <c r="AE15" s="143"/>
      <c r="AF15" s="30"/>
      <c r="AG15" s="125"/>
      <c r="AH15" s="126"/>
      <c r="AI15" s="126"/>
      <c r="AJ15" s="126"/>
      <c r="AK15" s="127"/>
      <c r="AL15" s="18"/>
      <c r="AM15" s="125"/>
      <c r="AN15" s="127"/>
      <c r="AO15" s="31"/>
      <c r="AP15" s="31"/>
      <c r="AQ15" s="31"/>
    </row>
    <row r="16" spans="1:43" ht="32.25" customHeight="1" thickBot="1" x14ac:dyDescent="0.35">
      <c r="A16" s="140"/>
      <c r="B16" s="141"/>
      <c r="C16" s="141"/>
      <c r="D16" s="132"/>
      <c r="E16" s="136" t="s">
        <v>99</v>
      </c>
      <c r="F16" s="137"/>
      <c r="G16" s="137"/>
      <c r="H16" s="138"/>
      <c r="I16" s="114" t="s">
        <v>100</v>
      </c>
      <c r="J16" s="114" t="s">
        <v>101</v>
      </c>
      <c r="K16" s="114" t="s">
        <v>102</v>
      </c>
      <c r="L16" s="114" t="s">
        <v>103</v>
      </c>
      <c r="M16" s="114" t="s">
        <v>104</v>
      </c>
      <c r="N16" s="114" t="s">
        <v>105</v>
      </c>
      <c r="O16" s="118" t="s">
        <v>106</v>
      </c>
      <c r="P16" s="118" t="s">
        <v>107</v>
      </c>
      <c r="Q16" s="118" t="s">
        <v>108</v>
      </c>
      <c r="R16" s="114" t="s">
        <v>109</v>
      </c>
      <c r="S16" s="116" t="s">
        <v>110</v>
      </c>
      <c r="T16" s="114" t="s">
        <v>111</v>
      </c>
      <c r="U16" s="114" t="s">
        <v>112</v>
      </c>
      <c r="V16" s="114" t="s">
        <v>113</v>
      </c>
      <c r="W16" s="114" t="s">
        <v>114</v>
      </c>
      <c r="X16" s="114" t="s">
        <v>115</v>
      </c>
      <c r="Y16" s="82"/>
      <c r="Z16" s="116" t="s">
        <v>116</v>
      </c>
      <c r="AA16" s="114" t="s">
        <v>117</v>
      </c>
      <c r="AB16" s="117" t="s">
        <v>118</v>
      </c>
      <c r="AC16" s="117" t="s">
        <v>55</v>
      </c>
      <c r="AD16" s="142" t="s">
        <v>119</v>
      </c>
      <c r="AE16" s="143"/>
      <c r="AF16" s="32"/>
      <c r="AG16" s="128"/>
      <c r="AH16" s="129"/>
      <c r="AI16" s="129"/>
      <c r="AJ16" s="129"/>
      <c r="AK16" s="130"/>
      <c r="AL16" s="31"/>
      <c r="AM16" s="128"/>
      <c r="AN16" s="130"/>
      <c r="AO16" s="31"/>
      <c r="AP16" s="18"/>
      <c r="AQ16" s="31"/>
    </row>
    <row r="17" spans="1:43" ht="102" customHeight="1" thickBot="1" x14ac:dyDescent="0.35">
      <c r="A17" s="140"/>
      <c r="B17" s="141"/>
      <c r="C17" s="141"/>
      <c r="D17" s="132"/>
      <c r="E17" s="71" t="s">
        <v>0</v>
      </c>
      <c r="F17" s="82" t="s">
        <v>1</v>
      </c>
      <c r="G17" s="83"/>
      <c r="H17" s="84" t="s">
        <v>120</v>
      </c>
      <c r="I17" s="115"/>
      <c r="J17" s="115"/>
      <c r="K17" s="115"/>
      <c r="L17" s="115"/>
      <c r="M17" s="115"/>
      <c r="N17" s="115"/>
      <c r="O17" s="115"/>
      <c r="P17" s="115"/>
      <c r="Q17" s="115"/>
      <c r="R17" s="115"/>
      <c r="S17" s="115"/>
      <c r="T17" s="115"/>
      <c r="U17" s="115"/>
      <c r="V17" s="115"/>
      <c r="W17" s="115"/>
      <c r="X17" s="115"/>
      <c r="Y17" s="85"/>
      <c r="Z17" s="115"/>
      <c r="AA17" s="115"/>
      <c r="AB17" s="115"/>
      <c r="AC17" s="262"/>
      <c r="AD17" s="73" t="s">
        <v>121</v>
      </c>
      <c r="AE17" s="74" t="s">
        <v>122</v>
      </c>
      <c r="AF17" s="32"/>
      <c r="AG17" s="71" t="s">
        <v>123</v>
      </c>
      <c r="AH17" s="85" t="s">
        <v>124</v>
      </c>
      <c r="AI17" s="85" t="s">
        <v>125</v>
      </c>
      <c r="AJ17" s="85" t="s">
        <v>126</v>
      </c>
      <c r="AK17" s="86" t="s">
        <v>127</v>
      </c>
      <c r="AL17" s="31"/>
      <c r="AM17" s="71" t="s">
        <v>128</v>
      </c>
      <c r="AN17" s="86" t="s">
        <v>129</v>
      </c>
      <c r="AO17" s="31"/>
      <c r="AP17" s="18"/>
      <c r="AQ17" s="31"/>
    </row>
    <row r="18" spans="1:43" ht="51" customHeight="1" x14ac:dyDescent="0.3">
      <c r="A18" s="171">
        <v>1</v>
      </c>
      <c r="B18" s="173" t="s">
        <v>130</v>
      </c>
      <c r="C18" s="173" t="s">
        <v>131</v>
      </c>
      <c r="D18" s="175" t="s">
        <v>132</v>
      </c>
      <c r="E18" s="215" t="s">
        <v>6</v>
      </c>
      <c r="F18" s="216" t="s">
        <v>13</v>
      </c>
      <c r="G18" s="217" t="str">
        <f>+CONCATENATE(E18," - ",F18)</f>
        <v>MUY BAJA - MAYOR</v>
      </c>
      <c r="H18" s="218" t="str">
        <f>+VLOOKUP(G18,Datos!D3:E17,2,FALSE)</f>
        <v>ALTO</v>
      </c>
      <c r="I18" s="168" t="s">
        <v>133</v>
      </c>
      <c r="J18" s="168" t="s">
        <v>134</v>
      </c>
      <c r="K18" s="168" t="s">
        <v>135</v>
      </c>
      <c r="L18" s="168" t="s">
        <v>136</v>
      </c>
      <c r="M18" s="168" t="s">
        <v>137</v>
      </c>
      <c r="N18" s="167" t="s">
        <v>138</v>
      </c>
      <c r="O18" s="33" t="s">
        <v>3</v>
      </c>
      <c r="P18" s="34" t="s">
        <v>4</v>
      </c>
      <c r="Q18" s="35">
        <f>IF(P18="ASIGNADO",15,IF(P18="NO ASIGNADO",0,"0"))</f>
        <v>15</v>
      </c>
      <c r="R18" s="237">
        <f>SUM(Q18:Q24)</f>
        <v>100</v>
      </c>
      <c r="S18" s="238" t="s">
        <v>139</v>
      </c>
      <c r="T18" s="159">
        <f>IF(T21="DÉBIL",0,IF(T21="MODERADO",50,IF(T21="FUERTE",100,"")))</f>
        <v>100</v>
      </c>
      <c r="U18" s="194" t="str">
        <f>IF(AND(R21="FUERTE",S18="FUERTE (SIEMPRE SE EJECUTA)"),"NO","SÍ")</f>
        <v>NO</v>
      </c>
      <c r="V18" s="231" t="str" cm="1">
        <f t="array" ref="V18">_xlfn.IFS(AVERAGE(T18,T25,T32,T39,T46,T53)=100,"FUERTE",AVERAGE(T18,T25,T32,T39,T46,T53)&lt;50,"DÉBIL",AVERAGE(T18,T25,T32,T39,T46,T53)&gt;=50,"MODERADO")</f>
        <v>FUERTE</v>
      </c>
      <c r="W18" s="163" t="s">
        <v>62</v>
      </c>
      <c r="X18" s="231" t="str">
        <f>IF(AND(E18="MUY BAJA",W21=2),"MUY BAJA",IF(AND(E18="BAJA",W21=2),"MUY BAJA",IF(AND(E18="MEDIA",W21=2),"MUY BAJA",IF(AND(E18="ALTA",W21=2),"BAJA",IF(AND(E18="MUY ALTA",W21=2),"MEDIA",IF(AND(E18="MUY BAJA",W21=1),"MUY BAJA",IF(AND(E18="BAJA",W21=1),"MUY BAJA",IF(AND(E18="MEDIA",W21=1),"BAJA",IF(AND(E18="ALTA",W21=1),"MEDIA",IF(AND(E18="MUY ALTA",W21=1),"ALTA",E18))))))))))</f>
        <v>MUY BAJA</v>
      </c>
      <c r="Y18" s="217" t="str">
        <f>+CONCATENATE(X18," - ",F18)</f>
        <v>MUY BAJA - MAYOR</v>
      </c>
      <c r="Z18" s="218" t="str">
        <f>+VLOOKUP(Y18,Datos!$D$3:$E$17,2,FALSE)</f>
        <v>ALTO</v>
      </c>
      <c r="AA18" s="216" t="s">
        <v>45</v>
      </c>
      <c r="AB18" s="175" t="s">
        <v>140</v>
      </c>
      <c r="AC18" s="265"/>
      <c r="AD18" s="156" t="s">
        <v>141</v>
      </c>
      <c r="AE18" s="153" t="s">
        <v>142</v>
      </c>
      <c r="AF18" s="36"/>
      <c r="AG18" s="144"/>
      <c r="AH18" s="147"/>
      <c r="AI18" s="147"/>
      <c r="AJ18" s="147"/>
      <c r="AK18" s="196"/>
      <c r="AL18" s="18"/>
      <c r="AM18" s="195"/>
      <c r="AN18" s="150"/>
      <c r="AO18" s="18"/>
      <c r="AP18" s="18"/>
      <c r="AQ18" s="18"/>
    </row>
    <row r="19" spans="1:43" ht="62.25" customHeight="1" x14ac:dyDescent="0.3">
      <c r="A19" s="145"/>
      <c r="B19" s="148"/>
      <c r="C19" s="148"/>
      <c r="D19" s="151"/>
      <c r="E19" s="145"/>
      <c r="F19" s="148"/>
      <c r="G19" s="148"/>
      <c r="H19" s="148"/>
      <c r="I19" s="148"/>
      <c r="J19" s="148"/>
      <c r="K19" s="148"/>
      <c r="L19" s="148"/>
      <c r="M19" s="148"/>
      <c r="N19" s="169"/>
      <c r="O19" s="37" t="s">
        <v>9</v>
      </c>
      <c r="P19" s="38" t="s">
        <v>10</v>
      </c>
      <c r="Q19" s="39">
        <f>IF(P19="ADECUADO",15,IF(P19="INADECUADO",0,"0"))</f>
        <v>15</v>
      </c>
      <c r="R19" s="165"/>
      <c r="S19" s="148"/>
      <c r="T19" s="148"/>
      <c r="U19" s="148"/>
      <c r="V19" s="232"/>
      <c r="W19" s="160"/>
      <c r="X19" s="232"/>
      <c r="Y19" s="256"/>
      <c r="Z19" s="258"/>
      <c r="AA19" s="260"/>
      <c r="AB19" s="263"/>
      <c r="AC19" s="266"/>
      <c r="AD19" s="157"/>
      <c r="AE19" s="151"/>
      <c r="AF19" s="36"/>
      <c r="AG19" s="145"/>
      <c r="AH19" s="148"/>
      <c r="AI19" s="148"/>
      <c r="AJ19" s="148"/>
      <c r="AK19" s="151"/>
      <c r="AL19" s="18"/>
      <c r="AM19" s="145"/>
      <c r="AN19" s="151"/>
      <c r="AO19" s="18"/>
      <c r="AP19" s="18"/>
      <c r="AQ19" s="18"/>
    </row>
    <row r="20" spans="1:43" ht="75.75" customHeight="1" x14ac:dyDescent="0.3">
      <c r="A20" s="145"/>
      <c r="B20" s="148"/>
      <c r="C20" s="148"/>
      <c r="D20" s="151"/>
      <c r="E20" s="145"/>
      <c r="F20" s="148"/>
      <c r="G20" s="148"/>
      <c r="H20" s="148"/>
      <c r="I20" s="148"/>
      <c r="J20" s="148"/>
      <c r="K20" s="148"/>
      <c r="L20" s="148"/>
      <c r="M20" s="148"/>
      <c r="N20" s="169"/>
      <c r="O20" s="40" t="s">
        <v>16</v>
      </c>
      <c r="P20" s="38" t="s">
        <v>17</v>
      </c>
      <c r="Q20" s="39">
        <f>IF(P20="OPORTUNA",15,IF(P20="INOPORTUNA",0,"0"))</f>
        <v>15</v>
      </c>
      <c r="R20" s="165"/>
      <c r="S20" s="148"/>
      <c r="T20" s="160"/>
      <c r="U20" s="148"/>
      <c r="V20" s="232"/>
      <c r="W20" s="41" t="s">
        <v>143</v>
      </c>
      <c r="X20" s="232"/>
      <c r="Y20" s="256"/>
      <c r="Z20" s="258"/>
      <c r="AA20" s="260"/>
      <c r="AB20" s="263"/>
      <c r="AC20" s="266"/>
      <c r="AD20" s="157"/>
      <c r="AE20" s="151"/>
      <c r="AF20" s="36"/>
      <c r="AG20" s="145"/>
      <c r="AH20" s="148"/>
      <c r="AI20" s="148"/>
      <c r="AJ20" s="148"/>
      <c r="AK20" s="151"/>
      <c r="AL20" s="18"/>
      <c r="AM20" s="145"/>
      <c r="AN20" s="151"/>
      <c r="AO20" s="18"/>
      <c r="AP20" s="18"/>
      <c r="AQ20" s="18"/>
    </row>
    <row r="21" spans="1:43" ht="90.75" customHeight="1" x14ac:dyDescent="0.3">
      <c r="A21" s="145"/>
      <c r="B21" s="148"/>
      <c r="C21" s="148"/>
      <c r="D21" s="151"/>
      <c r="E21" s="145"/>
      <c r="F21" s="148"/>
      <c r="G21" s="148"/>
      <c r="H21" s="148"/>
      <c r="I21" s="148"/>
      <c r="J21" s="148"/>
      <c r="K21" s="148"/>
      <c r="L21" s="148"/>
      <c r="M21" s="148"/>
      <c r="N21" s="169"/>
      <c r="O21" s="37" t="s">
        <v>23</v>
      </c>
      <c r="P21" s="38" t="s">
        <v>24</v>
      </c>
      <c r="Q21" s="39">
        <f>IF(P21="PREVENIR",15,IF(P21="DETECTAR",10,IF(P21="NO ES UN CONTROL",0,"0")))</f>
        <v>15</v>
      </c>
      <c r="R21" s="164" t="str">
        <f>IF(R18&lt;86,"DÉBIL",IF(R18&lt;96,"MODERADO",IF(R18&lt;101,"FUERTE","")))</f>
        <v>FUERTE</v>
      </c>
      <c r="S21" s="148"/>
      <c r="T21" s="161" t="str">
        <f>IF(AND(R21="FUERTE",S18="FUERTE (SIEMPRE SE EJECUTA)"),"FUERTE",IF(OR(R21="DÉBIL",S18="DÉBIL (NO SE EJECUTA)"),"DÉBIL",IF(OR(R21="MODERADO",S18="MODERADO (ALGUNAS VECES)"),"MODERADO")))</f>
        <v>FUERTE</v>
      </c>
      <c r="U21" s="148"/>
      <c r="V21" s="232"/>
      <c r="W21" s="234">
        <f>IF(AND($V$18="FUERTE",$W$18="DIRECTAMENTE"),2,IF(AND($V$18="FUERTE",$W$18="DIRECTAMENTE"),2,IF(AND($V$18="FUERTE",$W$18="DIRECTAMENTE"),2,IF(AND($V$18="FUERTE",$W$18="NO DISMINUYE"),0,IF(AND($V$18="MODERADO",$W$18="DIRECTAMENTE"),1,IF(AND($V$18="MODERADO",$W$18="DIRECTAMENTE"),1,IF(AND($V$18="MODERADO",$W$18="DIRECTAMENTE"),1,IF(AND($V$18="MODERADO",$W$18="NO DISMINUYE"),0,"N/A"))))))))</f>
        <v>2</v>
      </c>
      <c r="X21" s="232"/>
      <c r="Y21" s="256"/>
      <c r="Z21" s="258"/>
      <c r="AA21" s="260"/>
      <c r="AB21" s="263"/>
      <c r="AC21" s="266"/>
      <c r="AD21" s="157"/>
      <c r="AE21" s="154" t="s">
        <v>144</v>
      </c>
      <c r="AF21" s="42"/>
      <c r="AG21" s="145"/>
      <c r="AH21" s="148"/>
      <c r="AI21" s="148"/>
      <c r="AJ21" s="148"/>
      <c r="AK21" s="151"/>
      <c r="AL21" s="18"/>
      <c r="AM21" s="145"/>
      <c r="AN21" s="151"/>
      <c r="AO21" s="18"/>
      <c r="AP21" s="18"/>
      <c r="AQ21" s="18"/>
    </row>
    <row r="22" spans="1:43" ht="111" customHeight="1" x14ac:dyDescent="0.3">
      <c r="A22" s="145"/>
      <c r="B22" s="148"/>
      <c r="C22" s="148"/>
      <c r="D22" s="151"/>
      <c r="E22" s="145"/>
      <c r="F22" s="148"/>
      <c r="G22" s="148"/>
      <c r="H22" s="148"/>
      <c r="I22" s="148"/>
      <c r="J22" s="148"/>
      <c r="K22" s="148"/>
      <c r="L22" s="148"/>
      <c r="M22" s="148"/>
      <c r="N22" s="169"/>
      <c r="O22" s="37" t="s">
        <v>29</v>
      </c>
      <c r="P22" s="38" t="s">
        <v>30</v>
      </c>
      <c r="Q22" s="39">
        <f>IF(P22="CONFIABLE",15,IF(P22="NO CONFIABLE",0,"0"))</f>
        <v>15</v>
      </c>
      <c r="R22" s="165"/>
      <c r="S22" s="148"/>
      <c r="T22" s="148"/>
      <c r="U22" s="148"/>
      <c r="V22" s="232"/>
      <c r="W22" s="235"/>
      <c r="X22" s="232"/>
      <c r="Y22" s="256"/>
      <c r="Z22" s="258"/>
      <c r="AA22" s="260"/>
      <c r="AB22" s="263"/>
      <c r="AC22" s="266"/>
      <c r="AD22" s="157"/>
      <c r="AE22" s="152"/>
      <c r="AF22" s="42"/>
      <c r="AG22" s="145"/>
      <c r="AH22" s="148"/>
      <c r="AI22" s="148"/>
      <c r="AJ22" s="148"/>
      <c r="AK22" s="151"/>
      <c r="AL22" s="18"/>
      <c r="AM22" s="145"/>
      <c r="AN22" s="151"/>
      <c r="AO22" s="18"/>
      <c r="AP22" s="18"/>
      <c r="AQ22" s="18"/>
    </row>
    <row r="23" spans="1:43" ht="84" customHeight="1" x14ac:dyDescent="0.3">
      <c r="A23" s="145"/>
      <c r="B23" s="148"/>
      <c r="C23" s="148"/>
      <c r="D23" s="151"/>
      <c r="E23" s="145"/>
      <c r="F23" s="148"/>
      <c r="G23" s="148"/>
      <c r="H23" s="148"/>
      <c r="I23" s="148"/>
      <c r="J23" s="148"/>
      <c r="K23" s="148"/>
      <c r="L23" s="148"/>
      <c r="M23" s="148"/>
      <c r="N23" s="169"/>
      <c r="O23" s="37" t="s">
        <v>34</v>
      </c>
      <c r="P23" s="38" t="s">
        <v>35</v>
      </c>
      <c r="Q23" s="39">
        <f>IF(P23="SE INVESTIGAN Y SE RESUELVEN OPORTUNAMENTE",15,IF(P23="NO SE INVESTIGAN Y SE RESUELVEN OPORTUNAMENTE",0,"0"))</f>
        <v>15</v>
      </c>
      <c r="R23" s="165"/>
      <c r="S23" s="148"/>
      <c r="T23" s="148"/>
      <c r="U23" s="148"/>
      <c r="V23" s="232"/>
      <c r="W23" s="235"/>
      <c r="X23" s="232"/>
      <c r="Y23" s="256"/>
      <c r="Z23" s="258"/>
      <c r="AA23" s="260"/>
      <c r="AB23" s="263"/>
      <c r="AC23" s="266"/>
      <c r="AD23" s="157"/>
      <c r="AE23" s="153" t="s">
        <v>145</v>
      </c>
      <c r="AF23" s="36"/>
      <c r="AG23" s="145"/>
      <c r="AH23" s="148"/>
      <c r="AI23" s="148"/>
      <c r="AJ23" s="148"/>
      <c r="AK23" s="151"/>
      <c r="AL23" s="18"/>
      <c r="AM23" s="145"/>
      <c r="AN23" s="151"/>
      <c r="AO23" s="18"/>
      <c r="AP23" s="18"/>
      <c r="AQ23" s="18"/>
    </row>
    <row r="24" spans="1:43" ht="80.25" customHeight="1" thickBot="1" x14ac:dyDescent="0.35">
      <c r="A24" s="145"/>
      <c r="B24" s="148"/>
      <c r="C24" s="148"/>
      <c r="D24" s="151"/>
      <c r="E24" s="145"/>
      <c r="F24" s="148"/>
      <c r="G24" s="148"/>
      <c r="H24" s="148"/>
      <c r="I24" s="160"/>
      <c r="J24" s="160"/>
      <c r="K24" s="160"/>
      <c r="L24" s="160"/>
      <c r="M24" s="160"/>
      <c r="N24" s="170"/>
      <c r="O24" s="43" t="s">
        <v>38</v>
      </c>
      <c r="P24" s="44" t="s">
        <v>39</v>
      </c>
      <c r="Q24" s="45">
        <f>IF(P24="COMPLETA",10,IF(P24="INCOMPLETA",5,IF(P24="NO EXISTE",0,"0")))</f>
        <v>10</v>
      </c>
      <c r="R24" s="166"/>
      <c r="S24" s="149"/>
      <c r="T24" s="149"/>
      <c r="U24" s="149"/>
      <c r="V24" s="232"/>
      <c r="W24" s="235"/>
      <c r="X24" s="232"/>
      <c r="Y24" s="256"/>
      <c r="Z24" s="258"/>
      <c r="AA24" s="260"/>
      <c r="AB24" s="263"/>
      <c r="AC24" s="266"/>
      <c r="AD24" s="158"/>
      <c r="AE24" s="155"/>
      <c r="AF24" s="36"/>
      <c r="AG24" s="146"/>
      <c r="AH24" s="149"/>
      <c r="AI24" s="149"/>
      <c r="AJ24" s="149"/>
      <c r="AK24" s="155"/>
      <c r="AL24" s="18"/>
      <c r="AM24" s="146"/>
      <c r="AN24" s="152"/>
      <c r="AO24" s="18"/>
      <c r="AP24" s="18"/>
      <c r="AQ24" s="18"/>
    </row>
    <row r="25" spans="1:43" ht="38.25" customHeight="1" x14ac:dyDescent="0.3">
      <c r="A25" s="145"/>
      <c r="B25" s="148"/>
      <c r="C25" s="148"/>
      <c r="D25" s="151"/>
      <c r="E25" s="145"/>
      <c r="F25" s="148"/>
      <c r="G25" s="148"/>
      <c r="H25" s="148"/>
      <c r="I25" s="167" t="s">
        <v>146</v>
      </c>
      <c r="J25" s="167" t="s">
        <v>134</v>
      </c>
      <c r="K25" s="167" t="s">
        <v>147</v>
      </c>
      <c r="L25" s="167" t="s">
        <v>148</v>
      </c>
      <c r="M25" s="167" t="s">
        <v>149</v>
      </c>
      <c r="N25" s="179" t="s">
        <v>138</v>
      </c>
      <c r="O25" s="33" t="s">
        <v>3</v>
      </c>
      <c r="P25" s="34" t="s">
        <v>4</v>
      </c>
      <c r="Q25" s="35">
        <f>IF(P25="ASIGNADO",15,IF(P25="NO ASIGNADO",0,"0"))</f>
        <v>15</v>
      </c>
      <c r="R25" s="191">
        <f>SUM(Q25:Q31)</f>
        <v>100</v>
      </c>
      <c r="S25" s="193" t="s">
        <v>139</v>
      </c>
      <c r="T25" s="159">
        <f>IF(T28="DÉBIL",0,IF(T28="MODERADO",50,IF(T28="FUERTE",100,"")))</f>
        <v>100</v>
      </c>
      <c r="U25" s="194" t="str">
        <f>IF(AND(R28="FUERTE",S25="FUERTE (SIEMPRE SE EJECUTA)"),"NO","SÍ")</f>
        <v>NO</v>
      </c>
      <c r="V25" s="232"/>
      <c r="W25" s="235"/>
      <c r="X25" s="232"/>
      <c r="Y25" s="256"/>
      <c r="Z25" s="258"/>
      <c r="AA25" s="260"/>
      <c r="AB25" s="263"/>
      <c r="AC25" s="266"/>
      <c r="AD25" s="188"/>
      <c r="AE25" s="183"/>
      <c r="AF25" s="36"/>
      <c r="AG25" s="144"/>
      <c r="AH25" s="182"/>
      <c r="AI25" s="182"/>
      <c r="AJ25" s="182"/>
      <c r="AK25" s="196"/>
      <c r="AL25" s="18"/>
      <c r="AM25" s="270"/>
      <c r="AN25" s="150"/>
      <c r="AO25" s="18"/>
      <c r="AP25" s="18"/>
      <c r="AQ25" s="18"/>
    </row>
    <row r="26" spans="1:43" ht="55.5" customHeight="1" x14ac:dyDescent="0.3">
      <c r="A26" s="145"/>
      <c r="B26" s="148"/>
      <c r="C26" s="148"/>
      <c r="D26" s="151"/>
      <c r="E26" s="145"/>
      <c r="F26" s="148"/>
      <c r="G26" s="148"/>
      <c r="H26" s="148"/>
      <c r="I26" s="148"/>
      <c r="J26" s="148"/>
      <c r="K26" s="148"/>
      <c r="L26" s="148"/>
      <c r="M26" s="148"/>
      <c r="N26" s="180"/>
      <c r="O26" s="37" t="s">
        <v>9</v>
      </c>
      <c r="P26" s="38" t="s">
        <v>150</v>
      </c>
      <c r="Q26" s="39">
        <f>IF(P26="ADECUADO",15,IF(P26="INADECUADO",0,"0"))</f>
        <v>15</v>
      </c>
      <c r="R26" s="165"/>
      <c r="S26" s="148"/>
      <c r="T26" s="148"/>
      <c r="U26" s="148"/>
      <c r="V26" s="232"/>
      <c r="W26" s="235"/>
      <c r="X26" s="232"/>
      <c r="Y26" s="256"/>
      <c r="Z26" s="258"/>
      <c r="AA26" s="260"/>
      <c r="AB26" s="263"/>
      <c r="AC26" s="266"/>
      <c r="AD26" s="189"/>
      <c r="AE26" s="184"/>
      <c r="AF26" s="36"/>
      <c r="AG26" s="145"/>
      <c r="AH26" s="148"/>
      <c r="AI26" s="148"/>
      <c r="AJ26" s="148"/>
      <c r="AK26" s="151"/>
      <c r="AL26" s="18"/>
      <c r="AM26" s="145"/>
      <c r="AN26" s="151"/>
      <c r="AO26" s="18"/>
      <c r="AP26" s="18"/>
      <c r="AQ26" s="18"/>
    </row>
    <row r="27" spans="1:43" ht="85.5" customHeight="1" x14ac:dyDescent="0.3">
      <c r="A27" s="145"/>
      <c r="B27" s="148"/>
      <c r="C27" s="148"/>
      <c r="D27" s="151"/>
      <c r="E27" s="145"/>
      <c r="F27" s="148"/>
      <c r="G27" s="148"/>
      <c r="H27" s="148"/>
      <c r="I27" s="148"/>
      <c r="J27" s="148"/>
      <c r="K27" s="148"/>
      <c r="L27" s="148"/>
      <c r="M27" s="148"/>
      <c r="N27" s="180"/>
      <c r="O27" s="40" t="s">
        <v>16</v>
      </c>
      <c r="P27" s="38" t="s">
        <v>17</v>
      </c>
      <c r="Q27" s="39">
        <f>IF(P27="OPORTUNA",15,IF(P27="INOPORTUNA",0,"0"))</f>
        <v>15</v>
      </c>
      <c r="R27" s="192"/>
      <c r="S27" s="148"/>
      <c r="T27" s="160"/>
      <c r="U27" s="148"/>
      <c r="V27" s="232"/>
      <c r="W27" s="235"/>
      <c r="X27" s="232"/>
      <c r="Y27" s="256"/>
      <c r="Z27" s="258"/>
      <c r="AA27" s="260"/>
      <c r="AB27" s="263"/>
      <c r="AC27" s="266"/>
      <c r="AD27" s="189"/>
      <c r="AE27" s="185"/>
      <c r="AF27" s="36"/>
      <c r="AG27" s="145"/>
      <c r="AH27" s="148"/>
      <c r="AI27" s="148"/>
      <c r="AJ27" s="148"/>
      <c r="AK27" s="151"/>
      <c r="AL27" s="18"/>
      <c r="AM27" s="145"/>
      <c r="AN27" s="151"/>
      <c r="AO27" s="18"/>
      <c r="AP27" s="18"/>
      <c r="AQ27" s="18"/>
    </row>
    <row r="28" spans="1:43" ht="96.75" customHeight="1" x14ac:dyDescent="0.3">
      <c r="A28" s="145"/>
      <c r="B28" s="148"/>
      <c r="C28" s="148"/>
      <c r="D28" s="151"/>
      <c r="E28" s="145"/>
      <c r="F28" s="148"/>
      <c r="G28" s="148"/>
      <c r="H28" s="148"/>
      <c r="I28" s="148"/>
      <c r="J28" s="148"/>
      <c r="K28" s="148"/>
      <c r="L28" s="148"/>
      <c r="M28" s="148"/>
      <c r="N28" s="180"/>
      <c r="O28" s="37" t="s">
        <v>23</v>
      </c>
      <c r="P28" s="38" t="s">
        <v>24</v>
      </c>
      <c r="Q28" s="39">
        <f>IF(P28="PREVENIR",15,IF(P28="DETECTAR",10,IF(P28="NO ES UN CONTROL",0,"0")))</f>
        <v>15</v>
      </c>
      <c r="R28" s="164" t="str">
        <f>IF(R25&lt;86,"DÉBIL",IF(R25&lt;96,"MODERADO",IF(R25&lt;101,"FUERTE","")))</f>
        <v>FUERTE</v>
      </c>
      <c r="S28" s="148"/>
      <c r="T28" s="161" t="str">
        <f>IF(AND(R28="FUERTE",S25="FUERTE (SIEMPRE SE EJECUTA)"),"FUERTE",IF(OR(R28="DÉBIL",S25="DÉBIL (NO SE EJECUTA)"),"DÉBIL",IF(OR(R28="MODERADO",S25="MODERADO (ALGUNAS VECES)"),"MODERADO")))</f>
        <v>FUERTE</v>
      </c>
      <c r="U28" s="148"/>
      <c r="V28" s="232"/>
      <c r="W28" s="235"/>
      <c r="X28" s="232"/>
      <c r="Y28" s="256"/>
      <c r="Z28" s="258"/>
      <c r="AA28" s="260"/>
      <c r="AB28" s="263"/>
      <c r="AC28" s="266"/>
      <c r="AD28" s="189"/>
      <c r="AE28" s="186" t="s">
        <v>144</v>
      </c>
      <c r="AF28" s="42"/>
      <c r="AG28" s="145"/>
      <c r="AH28" s="148"/>
      <c r="AI28" s="148"/>
      <c r="AJ28" s="148"/>
      <c r="AK28" s="151"/>
      <c r="AL28" s="18"/>
      <c r="AM28" s="145"/>
      <c r="AN28" s="151"/>
      <c r="AO28" s="18"/>
      <c r="AP28" s="18"/>
      <c r="AQ28" s="18"/>
    </row>
    <row r="29" spans="1:43" ht="69.75" customHeight="1" x14ac:dyDescent="0.3">
      <c r="A29" s="145"/>
      <c r="B29" s="148"/>
      <c r="C29" s="148"/>
      <c r="D29" s="151"/>
      <c r="E29" s="145"/>
      <c r="F29" s="148"/>
      <c r="G29" s="148"/>
      <c r="H29" s="148"/>
      <c r="I29" s="148"/>
      <c r="J29" s="148"/>
      <c r="K29" s="148"/>
      <c r="L29" s="148"/>
      <c r="M29" s="148"/>
      <c r="N29" s="180"/>
      <c r="O29" s="37" t="s">
        <v>29</v>
      </c>
      <c r="P29" s="38" t="s">
        <v>30</v>
      </c>
      <c r="Q29" s="39">
        <f>IF(P29="CONFIABLE",15,IF(P29="NO CONFIABLE",0,"0"))</f>
        <v>15</v>
      </c>
      <c r="R29" s="165"/>
      <c r="S29" s="148"/>
      <c r="T29" s="148"/>
      <c r="U29" s="148"/>
      <c r="V29" s="232"/>
      <c r="W29" s="235"/>
      <c r="X29" s="232"/>
      <c r="Y29" s="256"/>
      <c r="Z29" s="258"/>
      <c r="AA29" s="260"/>
      <c r="AB29" s="263"/>
      <c r="AC29" s="266"/>
      <c r="AD29" s="189"/>
      <c r="AE29" s="152"/>
      <c r="AF29" s="42"/>
      <c r="AG29" s="145"/>
      <c r="AH29" s="148"/>
      <c r="AI29" s="148"/>
      <c r="AJ29" s="148"/>
      <c r="AK29" s="151"/>
      <c r="AL29" s="18"/>
      <c r="AM29" s="145"/>
      <c r="AN29" s="151"/>
      <c r="AO29" s="18"/>
      <c r="AP29" s="18"/>
      <c r="AQ29" s="18"/>
    </row>
    <row r="30" spans="1:43" ht="86.25" customHeight="1" x14ac:dyDescent="0.3">
      <c r="A30" s="145"/>
      <c r="B30" s="148"/>
      <c r="C30" s="148"/>
      <c r="D30" s="151"/>
      <c r="E30" s="145"/>
      <c r="F30" s="148"/>
      <c r="G30" s="148"/>
      <c r="H30" s="148"/>
      <c r="I30" s="148"/>
      <c r="J30" s="148"/>
      <c r="K30" s="148"/>
      <c r="L30" s="148"/>
      <c r="M30" s="148"/>
      <c r="N30" s="180"/>
      <c r="O30" s="37" t="s">
        <v>34</v>
      </c>
      <c r="P30" s="38" t="s">
        <v>35</v>
      </c>
      <c r="Q30" s="39">
        <f>IF(P30="SE INVESTIGAN Y SE RESUELVEN OPORTUNAMENTE",15,IF(P30="NO SE INVESTIGAN Y SE RESUELVEN OPORTUNAMENTE",0,"0"))</f>
        <v>15</v>
      </c>
      <c r="R30" s="165"/>
      <c r="S30" s="148"/>
      <c r="T30" s="148"/>
      <c r="U30" s="148"/>
      <c r="V30" s="232"/>
      <c r="W30" s="235"/>
      <c r="X30" s="232"/>
      <c r="Y30" s="256"/>
      <c r="Z30" s="258"/>
      <c r="AA30" s="260"/>
      <c r="AB30" s="263"/>
      <c r="AC30" s="266"/>
      <c r="AD30" s="189"/>
      <c r="AE30" s="187"/>
      <c r="AF30" s="36"/>
      <c r="AG30" s="145"/>
      <c r="AH30" s="148"/>
      <c r="AI30" s="148"/>
      <c r="AJ30" s="148"/>
      <c r="AK30" s="151"/>
      <c r="AL30" s="18"/>
      <c r="AM30" s="145"/>
      <c r="AN30" s="151"/>
      <c r="AO30" s="18"/>
      <c r="AP30" s="18"/>
      <c r="AQ30" s="18"/>
    </row>
    <row r="31" spans="1:43" ht="69.75" customHeight="1" thickBot="1" x14ac:dyDescent="0.35">
      <c r="A31" s="145"/>
      <c r="B31" s="148"/>
      <c r="C31" s="148"/>
      <c r="D31" s="151"/>
      <c r="E31" s="145"/>
      <c r="F31" s="148"/>
      <c r="G31" s="148"/>
      <c r="H31" s="148"/>
      <c r="I31" s="160"/>
      <c r="J31" s="160"/>
      <c r="K31" s="160"/>
      <c r="L31" s="160"/>
      <c r="M31" s="160"/>
      <c r="N31" s="181"/>
      <c r="O31" s="43" t="s">
        <v>38</v>
      </c>
      <c r="P31" s="44" t="s">
        <v>151</v>
      </c>
      <c r="Q31" s="45">
        <f>IF(P31="COMPLETA",10,IF(P31="INCOMPLETA",5,IF(P31="NO EXISTE",0,"0")))</f>
        <v>10</v>
      </c>
      <c r="R31" s="166"/>
      <c r="S31" s="149"/>
      <c r="T31" s="149"/>
      <c r="U31" s="149"/>
      <c r="V31" s="232"/>
      <c r="W31" s="235"/>
      <c r="X31" s="232"/>
      <c r="Y31" s="256"/>
      <c r="Z31" s="258"/>
      <c r="AA31" s="260"/>
      <c r="AB31" s="263"/>
      <c r="AC31" s="266"/>
      <c r="AD31" s="190"/>
      <c r="AE31" s="155"/>
      <c r="AF31" s="36"/>
      <c r="AG31" s="146"/>
      <c r="AH31" s="149"/>
      <c r="AI31" s="149"/>
      <c r="AJ31" s="149"/>
      <c r="AK31" s="155"/>
      <c r="AL31" s="18"/>
      <c r="AM31" s="146"/>
      <c r="AN31" s="152"/>
      <c r="AO31" s="18"/>
      <c r="AP31" s="18"/>
      <c r="AQ31" s="18"/>
    </row>
    <row r="32" spans="1:43" ht="38.25" customHeight="1" x14ac:dyDescent="0.3">
      <c r="A32" s="145"/>
      <c r="B32" s="148"/>
      <c r="C32" s="148"/>
      <c r="D32" s="151"/>
      <c r="E32" s="145"/>
      <c r="F32" s="148"/>
      <c r="G32" s="148"/>
      <c r="H32" s="148"/>
      <c r="I32" s="168" t="s">
        <v>152</v>
      </c>
      <c r="J32" s="168" t="s">
        <v>134</v>
      </c>
      <c r="K32" s="168" t="s">
        <v>153</v>
      </c>
      <c r="L32" s="168" t="s">
        <v>154</v>
      </c>
      <c r="M32" s="168" t="s">
        <v>155</v>
      </c>
      <c r="N32" s="168" t="s">
        <v>156</v>
      </c>
      <c r="O32" s="33" t="s">
        <v>3</v>
      </c>
      <c r="P32" s="34" t="s">
        <v>4</v>
      </c>
      <c r="Q32" s="35">
        <f>IF(P32="ASIGNADO",15,IF(P32="NO ASIGNADO",0,"0"))</f>
        <v>15</v>
      </c>
      <c r="R32" s="191">
        <f>SUM(Q32:Q38)</f>
        <v>100</v>
      </c>
      <c r="S32" s="193" t="s">
        <v>139</v>
      </c>
      <c r="T32" s="159">
        <f>IF(T35="DÉBIL",0,IF(T35="MODERADO",50,IF(T35="FUERTE",100,"")))</f>
        <v>100</v>
      </c>
      <c r="U32" s="194" t="str">
        <f>IF(AND(R35="FUERTE",S32="FUERTE (SIEMPRE SE EJECUTA)"),"NO","SÍ")</f>
        <v>NO</v>
      </c>
      <c r="V32" s="232"/>
      <c r="W32" s="235"/>
      <c r="X32" s="232"/>
      <c r="Y32" s="256"/>
      <c r="Z32" s="258"/>
      <c r="AA32" s="260"/>
      <c r="AB32" s="263"/>
      <c r="AC32" s="266"/>
      <c r="AD32" s="177"/>
      <c r="AE32" s="178"/>
      <c r="AF32" s="36"/>
      <c r="AG32" s="144"/>
      <c r="AH32" s="182"/>
      <c r="AI32" s="182"/>
      <c r="AJ32" s="182"/>
      <c r="AK32" s="196"/>
      <c r="AL32" s="18"/>
      <c r="AM32" s="270"/>
      <c r="AN32" s="150"/>
      <c r="AO32" s="18"/>
      <c r="AP32" s="18"/>
      <c r="AQ32" s="18"/>
    </row>
    <row r="33" spans="1:43" ht="38.25" customHeight="1" x14ac:dyDescent="0.3">
      <c r="A33" s="145"/>
      <c r="B33" s="148"/>
      <c r="C33" s="148"/>
      <c r="D33" s="151"/>
      <c r="E33" s="145"/>
      <c r="F33" s="148"/>
      <c r="G33" s="148"/>
      <c r="H33" s="148"/>
      <c r="I33" s="148"/>
      <c r="J33" s="148"/>
      <c r="K33" s="148"/>
      <c r="L33" s="148"/>
      <c r="M33" s="148"/>
      <c r="N33" s="148"/>
      <c r="O33" s="37" t="s">
        <v>9</v>
      </c>
      <c r="P33" s="38" t="s">
        <v>150</v>
      </c>
      <c r="Q33" s="39">
        <f>IF(P33="ADECUADO",15,IF(P33="INADECUADO",0,"0"))</f>
        <v>15</v>
      </c>
      <c r="R33" s="165"/>
      <c r="S33" s="148"/>
      <c r="T33" s="148"/>
      <c r="U33" s="148"/>
      <c r="V33" s="232"/>
      <c r="W33" s="235"/>
      <c r="X33" s="232"/>
      <c r="Y33" s="256"/>
      <c r="Z33" s="258"/>
      <c r="AA33" s="260"/>
      <c r="AB33" s="263"/>
      <c r="AC33" s="266"/>
      <c r="AD33" s="145"/>
      <c r="AE33" s="151"/>
      <c r="AF33" s="36"/>
      <c r="AG33" s="145"/>
      <c r="AH33" s="148"/>
      <c r="AI33" s="148"/>
      <c r="AJ33" s="148"/>
      <c r="AK33" s="151"/>
      <c r="AL33" s="18"/>
      <c r="AM33" s="145"/>
      <c r="AN33" s="151"/>
      <c r="AO33" s="18"/>
      <c r="AP33" s="18"/>
      <c r="AQ33" s="18"/>
    </row>
    <row r="34" spans="1:43" ht="38.25" customHeight="1" x14ac:dyDescent="0.3">
      <c r="A34" s="145"/>
      <c r="B34" s="148"/>
      <c r="C34" s="148"/>
      <c r="D34" s="151"/>
      <c r="E34" s="145"/>
      <c r="F34" s="148"/>
      <c r="G34" s="148"/>
      <c r="H34" s="148"/>
      <c r="I34" s="148"/>
      <c r="J34" s="148"/>
      <c r="K34" s="148"/>
      <c r="L34" s="148"/>
      <c r="M34" s="148"/>
      <c r="N34" s="148"/>
      <c r="O34" s="40" t="s">
        <v>16</v>
      </c>
      <c r="P34" s="38" t="s">
        <v>17</v>
      </c>
      <c r="Q34" s="39">
        <f>IF(P34="OPORTUNA",15,IF(P34="INOPORTUNA",0,"0"))</f>
        <v>15</v>
      </c>
      <c r="R34" s="192"/>
      <c r="S34" s="148"/>
      <c r="T34" s="160"/>
      <c r="U34" s="148"/>
      <c r="V34" s="232"/>
      <c r="W34" s="235"/>
      <c r="X34" s="232"/>
      <c r="Y34" s="256"/>
      <c r="Z34" s="258"/>
      <c r="AA34" s="260"/>
      <c r="AB34" s="263"/>
      <c r="AC34" s="266"/>
      <c r="AD34" s="145"/>
      <c r="AE34" s="152"/>
      <c r="AF34" s="36"/>
      <c r="AG34" s="145"/>
      <c r="AH34" s="148"/>
      <c r="AI34" s="148"/>
      <c r="AJ34" s="148"/>
      <c r="AK34" s="151"/>
      <c r="AL34" s="18"/>
      <c r="AM34" s="145"/>
      <c r="AN34" s="151"/>
      <c r="AO34" s="18"/>
      <c r="AP34" s="18"/>
      <c r="AQ34" s="18"/>
    </row>
    <row r="35" spans="1:43" ht="38.25" customHeight="1" x14ac:dyDescent="0.3">
      <c r="A35" s="145"/>
      <c r="B35" s="148"/>
      <c r="C35" s="148"/>
      <c r="D35" s="151"/>
      <c r="E35" s="145"/>
      <c r="F35" s="148"/>
      <c r="G35" s="148"/>
      <c r="H35" s="148"/>
      <c r="I35" s="148"/>
      <c r="J35" s="148"/>
      <c r="K35" s="148"/>
      <c r="L35" s="148"/>
      <c r="M35" s="148"/>
      <c r="N35" s="148"/>
      <c r="O35" s="37" t="s">
        <v>23</v>
      </c>
      <c r="P35" s="38" t="s">
        <v>24</v>
      </c>
      <c r="Q35" s="39">
        <f>IF(P35="PREVENIR",15,IF(P35="DETECTAR",10,IF(P35="NO ES UN CONTROL",0,"0")))</f>
        <v>15</v>
      </c>
      <c r="R35" s="164" t="str">
        <f>IF(R32&lt;86,"DÉBIL",IF(R32&lt;96,"MODERADO",IF(R32&lt;101,"FUERTE","")))</f>
        <v>FUERTE</v>
      </c>
      <c r="S35" s="148"/>
      <c r="T35" s="161" t="str">
        <f>IF(AND(R35="FUERTE",S32="FUERTE (SIEMPRE SE EJECUTA)"),"FUERTE",IF(OR(R35="DÉBIL",S32="DÉBIL (NO SE EJECUTA)"),"DÉBIL",IF(OR(R35="MODERADO",S32="MODERADO (ALGUNAS VECES)"),"MODERADO")))</f>
        <v>FUERTE</v>
      </c>
      <c r="U35" s="148"/>
      <c r="V35" s="232"/>
      <c r="W35" s="235"/>
      <c r="X35" s="232"/>
      <c r="Y35" s="256"/>
      <c r="Z35" s="258"/>
      <c r="AA35" s="260"/>
      <c r="AB35" s="263"/>
      <c r="AC35" s="266"/>
      <c r="AD35" s="145"/>
      <c r="AE35" s="186" t="s">
        <v>144</v>
      </c>
      <c r="AF35" s="42"/>
      <c r="AG35" s="145"/>
      <c r="AH35" s="148"/>
      <c r="AI35" s="148"/>
      <c r="AJ35" s="148"/>
      <c r="AK35" s="151"/>
      <c r="AL35" s="18"/>
      <c r="AM35" s="145"/>
      <c r="AN35" s="151"/>
      <c r="AO35" s="18"/>
      <c r="AP35" s="18"/>
      <c r="AQ35" s="18"/>
    </row>
    <row r="36" spans="1:43" ht="38.25" customHeight="1" x14ac:dyDescent="0.3">
      <c r="A36" s="145"/>
      <c r="B36" s="148"/>
      <c r="C36" s="148"/>
      <c r="D36" s="151"/>
      <c r="E36" s="145"/>
      <c r="F36" s="148"/>
      <c r="G36" s="148"/>
      <c r="H36" s="148"/>
      <c r="I36" s="148"/>
      <c r="J36" s="148"/>
      <c r="K36" s="148"/>
      <c r="L36" s="148"/>
      <c r="M36" s="148"/>
      <c r="N36" s="148"/>
      <c r="O36" s="37" t="s">
        <v>29</v>
      </c>
      <c r="P36" s="38" t="s">
        <v>30</v>
      </c>
      <c r="Q36" s="39">
        <f>IF(P36="CONFIABLE",15,IF(P36="NO CONFIABLE",0,"0"))</f>
        <v>15</v>
      </c>
      <c r="R36" s="165"/>
      <c r="S36" s="148"/>
      <c r="T36" s="148"/>
      <c r="U36" s="148"/>
      <c r="V36" s="232"/>
      <c r="W36" s="235"/>
      <c r="X36" s="232"/>
      <c r="Y36" s="256"/>
      <c r="Z36" s="258"/>
      <c r="AA36" s="260"/>
      <c r="AB36" s="263"/>
      <c r="AC36" s="266"/>
      <c r="AD36" s="145"/>
      <c r="AE36" s="152"/>
      <c r="AF36" s="42"/>
      <c r="AG36" s="145"/>
      <c r="AH36" s="148"/>
      <c r="AI36" s="148"/>
      <c r="AJ36" s="148"/>
      <c r="AK36" s="151"/>
      <c r="AL36" s="18"/>
      <c r="AM36" s="145"/>
      <c r="AN36" s="151"/>
      <c r="AO36" s="18"/>
      <c r="AP36" s="18"/>
      <c r="AQ36" s="18"/>
    </row>
    <row r="37" spans="1:43" ht="38.25" customHeight="1" x14ac:dyDescent="0.3">
      <c r="A37" s="145"/>
      <c r="B37" s="148"/>
      <c r="C37" s="148"/>
      <c r="D37" s="151"/>
      <c r="E37" s="145"/>
      <c r="F37" s="148"/>
      <c r="G37" s="148"/>
      <c r="H37" s="148"/>
      <c r="I37" s="148"/>
      <c r="J37" s="148"/>
      <c r="K37" s="148"/>
      <c r="L37" s="148"/>
      <c r="M37" s="148"/>
      <c r="N37" s="148"/>
      <c r="O37" s="37" t="s">
        <v>34</v>
      </c>
      <c r="P37" s="38" t="s">
        <v>35</v>
      </c>
      <c r="Q37" s="39">
        <f>IF(P37="SE INVESTIGAN Y SE RESUELVEN OPORTUNAMENTE",15,IF(P37="NO SE INVESTIGAN Y SE RESUELVEN OPORTUNAMENTE",0,"0"))</f>
        <v>15</v>
      </c>
      <c r="R37" s="165"/>
      <c r="S37" s="148"/>
      <c r="T37" s="148"/>
      <c r="U37" s="148"/>
      <c r="V37" s="232"/>
      <c r="W37" s="235"/>
      <c r="X37" s="232"/>
      <c r="Y37" s="256"/>
      <c r="Z37" s="258"/>
      <c r="AA37" s="260"/>
      <c r="AB37" s="263"/>
      <c r="AC37" s="266"/>
      <c r="AD37" s="145"/>
      <c r="AE37" s="187"/>
      <c r="AF37" s="36"/>
      <c r="AG37" s="145"/>
      <c r="AH37" s="148"/>
      <c r="AI37" s="148"/>
      <c r="AJ37" s="148"/>
      <c r="AK37" s="151"/>
      <c r="AL37" s="18"/>
      <c r="AM37" s="145"/>
      <c r="AN37" s="151"/>
      <c r="AO37" s="18"/>
      <c r="AP37" s="18"/>
      <c r="AQ37" s="18"/>
    </row>
    <row r="38" spans="1:43" ht="226.5" customHeight="1" thickBot="1" x14ac:dyDescent="0.35">
      <c r="A38" s="145"/>
      <c r="B38" s="148"/>
      <c r="C38" s="148"/>
      <c r="D38" s="151"/>
      <c r="E38" s="145"/>
      <c r="F38" s="148"/>
      <c r="G38" s="148"/>
      <c r="H38" s="148"/>
      <c r="I38" s="160"/>
      <c r="J38" s="160"/>
      <c r="K38" s="160"/>
      <c r="L38" s="160"/>
      <c r="M38" s="160"/>
      <c r="N38" s="160"/>
      <c r="O38" s="43" t="s">
        <v>38</v>
      </c>
      <c r="P38" s="44" t="s">
        <v>151</v>
      </c>
      <c r="Q38" s="45">
        <f>IF(P38="COMPLETA",10,IF(P38="INCOMPLETA",5,IF(P38="NO EXISTE",0,"0")))</f>
        <v>10</v>
      </c>
      <c r="R38" s="166"/>
      <c r="S38" s="149"/>
      <c r="T38" s="149"/>
      <c r="U38" s="149"/>
      <c r="V38" s="232"/>
      <c r="W38" s="235"/>
      <c r="X38" s="232"/>
      <c r="Y38" s="256"/>
      <c r="Z38" s="258"/>
      <c r="AA38" s="260"/>
      <c r="AB38" s="263"/>
      <c r="AC38" s="266"/>
      <c r="AD38" s="146"/>
      <c r="AE38" s="155"/>
      <c r="AF38" s="36"/>
      <c r="AG38" s="146"/>
      <c r="AH38" s="149"/>
      <c r="AI38" s="149"/>
      <c r="AJ38" s="149"/>
      <c r="AK38" s="155"/>
      <c r="AL38" s="18"/>
      <c r="AM38" s="146"/>
      <c r="AN38" s="152"/>
      <c r="AO38" s="18"/>
      <c r="AP38" s="18"/>
      <c r="AQ38" s="18"/>
    </row>
    <row r="39" spans="1:43" ht="38.25" hidden="1" customHeight="1" x14ac:dyDescent="0.3">
      <c r="A39" s="145"/>
      <c r="B39" s="148"/>
      <c r="C39" s="148"/>
      <c r="D39" s="151"/>
      <c r="E39" s="145"/>
      <c r="F39" s="148"/>
      <c r="G39" s="148"/>
      <c r="H39" s="148"/>
      <c r="I39" s="242"/>
      <c r="J39" s="239"/>
      <c r="K39" s="239"/>
      <c r="L39" s="239"/>
      <c r="M39" s="239"/>
      <c r="N39" s="239"/>
      <c r="O39" s="33" t="s">
        <v>3</v>
      </c>
      <c r="P39" s="34" t="s">
        <v>4</v>
      </c>
      <c r="Q39" s="35">
        <f>IF(P39="ASIGNADO",15,IF(P39="NO ASIGNADO",0,"0"))</f>
        <v>15</v>
      </c>
      <c r="R39" s="191">
        <f>SUM(Q39:Q45)</f>
        <v>100</v>
      </c>
      <c r="S39" s="193" t="s">
        <v>139</v>
      </c>
      <c r="T39" s="159">
        <f>IF(T42="DÉBIL",0,IF(T42="MODERADO",50,IF(T42="FUERTE",100,"")))</f>
        <v>100</v>
      </c>
      <c r="U39" s="194" t="str">
        <f>IF(AND(R42="FUERTE",S39="FUERTE (SIEMPRE SE EJECUTA)"),"NO","SÍ")</f>
        <v>NO</v>
      </c>
      <c r="V39" s="232"/>
      <c r="W39" s="235"/>
      <c r="X39" s="232"/>
      <c r="Y39" s="256"/>
      <c r="Z39" s="258"/>
      <c r="AA39" s="260"/>
      <c r="AB39" s="263"/>
      <c r="AC39" s="266"/>
      <c r="AD39" s="177"/>
      <c r="AE39" s="178"/>
      <c r="AF39" s="36"/>
      <c r="AG39" s="249"/>
      <c r="AH39" s="182"/>
      <c r="AI39" s="182"/>
      <c r="AJ39" s="182"/>
      <c r="AK39" s="274"/>
      <c r="AL39" s="18"/>
      <c r="AM39" s="271"/>
      <c r="AN39" s="150"/>
      <c r="AO39" s="18"/>
      <c r="AP39" s="18"/>
      <c r="AQ39" s="18"/>
    </row>
    <row r="40" spans="1:43" ht="38.25" hidden="1" customHeight="1" x14ac:dyDescent="0.3">
      <c r="A40" s="145"/>
      <c r="B40" s="148"/>
      <c r="C40" s="148"/>
      <c r="D40" s="151"/>
      <c r="E40" s="145"/>
      <c r="F40" s="148"/>
      <c r="G40" s="148"/>
      <c r="H40" s="148"/>
      <c r="I40" s="243"/>
      <c r="J40" s="240"/>
      <c r="K40" s="240"/>
      <c r="L40" s="240"/>
      <c r="M40" s="240"/>
      <c r="N40" s="240"/>
      <c r="O40" s="37" t="s">
        <v>9</v>
      </c>
      <c r="P40" s="38" t="s">
        <v>150</v>
      </c>
      <c r="Q40" s="39">
        <f>IF(P40="ADECUADO",15,IF(P40="INADECUADO",0,"0"))</f>
        <v>15</v>
      </c>
      <c r="R40" s="223"/>
      <c r="S40" s="225"/>
      <c r="T40" s="219"/>
      <c r="U40" s="227"/>
      <c r="V40" s="232"/>
      <c r="W40" s="235"/>
      <c r="X40" s="232"/>
      <c r="Y40" s="256"/>
      <c r="Z40" s="258"/>
      <c r="AA40" s="260"/>
      <c r="AB40" s="263"/>
      <c r="AC40" s="266"/>
      <c r="AD40" s="252"/>
      <c r="AE40" s="245"/>
      <c r="AF40" s="36"/>
      <c r="AG40" s="250"/>
      <c r="AH40" s="268"/>
      <c r="AI40" s="268"/>
      <c r="AJ40" s="268"/>
      <c r="AK40" s="275"/>
      <c r="AL40" s="18"/>
      <c r="AM40" s="272"/>
      <c r="AN40" s="254"/>
      <c r="AO40" s="18"/>
      <c r="AP40" s="18"/>
      <c r="AQ40" s="18"/>
    </row>
    <row r="41" spans="1:43" ht="38.25" hidden="1" customHeight="1" x14ac:dyDescent="0.3">
      <c r="A41" s="145"/>
      <c r="B41" s="148"/>
      <c r="C41" s="148"/>
      <c r="D41" s="151"/>
      <c r="E41" s="145"/>
      <c r="F41" s="148"/>
      <c r="G41" s="148"/>
      <c r="H41" s="148"/>
      <c r="I41" s="243"/>
      <c r="J41" s="240"/>
      <c r="K41" s="240"/>
      <c r="L41" s="240"/>
      <c r="M41" s="240"/>
      <c r="N41" s="240"/>
      <c r="O41" s="40" t="s">
        <v>16</v>
      </c>
      <c r="P41" s="38" t="s">
        <v>17</v>
      </c>
      <c r="Q41" s="39">
        <f>IF(P41="OPORTUNA",15,IF(P41="INOPORTUNA",0,"0"))</f>
        <v>15</v>
      </c>
      <c r="R41" s="224"/>
      <c r="S41" s="225"/>
      <c r="T41" s="220"/>
      <c r="U41" s="227"/>
      <c r="V41" s="232"/>
      <c r="W41" s="235"/>
      <c r="X41" s="232"/>
      <c r="Y41" s="256"/>
      <c r="Z41" s="258"/>
      <c r="AA41" s="260"/>
      <c r="AB41" s="263"/>
      <c r="AC41" s="266"/>
      <c r="AD41" s="252"/>
      <c r="AE41" s="246"/>
      <c r="AF41" s="36"/>
      <c r="AG41" s="250"/>
      <c r="AH41" s="268"/>
      <c r="AI41" s="268"/>
      <c r="AJ41" s="268"/>
      <c r="AK41" s="275"/>
      <c r="AL41" s="18"/>
      <c r="AM41" s="272"/>
      <c r="AN41" s="254"/>
      <c r="AO41" s="18"/>
      <c r="AP41" s="18"/>
      <c r="AQ41" s="18"/>
    </row>
    <row r="42" spans="1:43" ht="38.25" hidden="1" customHeight="1" x14ac:dyDescent="0.3">
      <c r="A42" s="145"/>
      <c r="B42" s="148"/>
      <c r="C42" s="148"/>
      <c r="D42" s="151"/>
      <c r="E42" s="145"/>
      <c r="F42" s="148"/>
      <c r="G42" s="148"/>
      <c r="H42" s="148"/>
      <c r="I42" s="243"/>
      <c r="J42" s="240"/>
      <c r="K42" s="240"/>
      <c r="L42" s="240"/>
      <c r="M42" s="240"/>
      <c r="N42" s="240"/>
      <c r="O42" s="37" t="s">
        <v>23</v>
      </c>
      <c r="P42" s="38" t="s">
        <v>24</v>
      </c>
      <c r="Q42" s="39">
        <f>IF(P42="PREVENIR",15,IF(P42="DETECTAR",10,IF(P42="NO ES UN CONTROL",0,"0")))</f>
        <v>15</v>
      </c>
      <c r="R42" s="164" t="str">
        <f>IF(R39&lt;86,"DÉBIL",IF(R39&lt;96,"MODERADO",IF(R39&lt;101,"FUERTE","")))</f>
        <v>FUERTE</v>
      </c>
      <c r="S42" s="225"/>
      <c r="T42" s="161" t="str">
        <f>IF(AND(R42="FUERTE",S39="FUERTE (SIEMPRE SE EJECUTA)"),"FUERTE",IF(OR(R42="DÉBIL",S39="DÉBIL (NO SE EJECUTA)"),"DÉBIL",IF(OR(R42="MODERADO",S39="MODERADO (ALGUNAS VECES)"),"MODERADO")))</f>
        <v>FUERTE</v>
      </c>
      <c r="U42" s="227"/>
      <c r="V42" s="232"/>
      <c r="W42" s="235"/>
      <c r="X42" s="232"/>
      <c r="Y42" s="256"/>
      <c r="Z42" s="258"/>
      <c r="AA42" s="260"/>
      <c r="AB42" s="263"/>
      <c r="AC42" s="266"/>
      <c r="AD42" s="252"/>
      <c r="AE42" s="186" t="s">
        <v>144</v>
      </c>
      <c r="AF42" s="42"/>
      <c r="AG42" s="250"/>
      <c r="AH42" s="268"/>
      <c r="AI42" s="268"/>
      <c r="AJ42" s="268"/>
      <c r="AK42" s="275"/>
      <c r="AL42" s="18"/>
      <c r="AM42" s="272"/>
      <c r="AN42" s="254"/>
      <c r="AO42" s="18"/>
      <c r="AP42" s="18"/>
      <c r="AQ42" s="18"/>
    </row>
    <row r="43" spans="1:43" ht="38.25" hidden="1" customHeight="1" x14ac:dyDescent="0.3">
      <c r="A43" s="145"/>
      <c r="B43" s="148"/>
      <c r="C43" s="148"/>
      <c r="D43" s="151"/>
      <c r="E43" s="145"/>
      <c r="F43" s="148"/>
      <c r="G43" s="148"/>
      <c r="H43" s="148"/>
      <c r="I43" s="243"/>
      <c r="J43" s="240"/>
      <c r="K43" s="240"/>
      <c r="L43" s="240"/>
      <c r="M43" s="240"/>
      <c r="N43" s="240"/>
      <c r="O43" s="37" t="s">
        <v>29</v>
      </c>
      <c r="P43" s="38" t="s">
        <v>30</v>
      </c>
      <c r="Q43" s="39">
        <f>IF(P43="CONFIABLE",15,IF(P43="NO CONFIABLE",0,"0"))</f>
        <v>15</v>
      </c>
      <c r="R43" s="229"/>
      <c r="S43" s="225"/>
      <c r="T43" s="221"/>
      <c r="U43" s="227"/>
      <c r="V43" s="232"/>
      <c r="W43" s="235"/>
      <c r="X43" s="232"/>
      <c r="Y43" s="256"/>
      <c r="Z43" s="258"/>
      <c r="AA43" s="260"/>
      <c r="AB43" s="263"/>
      <c r="AC43" s="266"/>
      <c r="AD43" s="252"/>
      <c r="AE43" s="247"/>
      <c r="AF43" s="42"/>
      <c r="AG43" s="250"/>
      <c r="AH43" s="268"/>
      <c r="AI43" s="268"/>
      <c r="AJ43" s="268"/>
      <c r="AK43" s="275"/>
      <c r="AL43" s="18"/>
      <c r="AM43" s="272"/>
      <c r="AN43" s="254"/>
      <c r="AO43" s="18"/>
      <c r="AP43" s="18"/>
      <c r="AQ43" s="18"/>
    </row>
    <row r="44" spans="1:43" ht="38.25" hidden="1" customHeight="1" x14ac:dyDescent="0.3">
      <c r="A44" s="145"/>
      <c r="B44" s="148"/>
      <c r="C44" s="148"/>
      <c r="D44" s="151"/>
      <c r="E44" s="145"/>
      <c r="F44" s="148"/>
      <c r="G44" s="148"/>
      <c r="H44" s="148"/>
      <c r="I44" s="243"/>
      <c r="J44" s="240"/>
      <c r="K44" s="240"/>
      <c r="L44" s="240"/>
      <c r="M44" s="240"/>
      <c r="N44" s="240"/>
      <c r="O44" s="37" t="s">
        <v>34</v>
      </c>
      <c r="P44" s="38" t="s">
        <v>35</v>
      </c>
      <c r="Q44" s="39">
        <f>IF(P44="SE INVESTIGAN Y SE RESUELVEN OPORTUNAMENTE",15,IF(P44="NO SE INVESTIGAN Y SE RESUELVEN OPORTUNAMENTE",0,"0"))</f>
        <v>15</v>
      </c>
      <c r="R44" s="229"/>
      <c r="S44" s="225"/>
      <c r="T44" s="221"/>
      <c r="U44" s="227"/>
      <c r="V44" s="232"/>
      <c r="W44" s="235"/>
      <c r="X44" s="232"/>
      <c r="Y44" s="256"/>
      <c r="Z44" s="258"/>
      <c r="AA44" s="260"/>
      <c r="AB44" s="263"/>
      <c r="AC44" s="266"/>
      <c r="AD44" s="252"/>
      <c r="AE44" s="187"/>
      <c r="AF44" s="36"/>
      <c r="AG44" s="250"/>
      <c r="AH44" s="268"/>
      <c r="AI44" s="268"/>
      <c r="AJ44" s="268"/>
      <c r="AK44" s="275"/>
      <c r="AL44" s="18"/>
      <c r="AM44" s="272"/>
      <c r="AN44" s="254"/>
      <c r="AO44" s="18"/>
      <c r="AP44" s="18"/>
      <c r="AQ44" s="18"/>
    </row>
    <row r="45" spans="1:43" ht="38.25" hidden="1" customHeight="1" thickBot="1" x14ac:dyDescent="0.35">
      <c r="A45" s="145"/>
      <c r="B45" s="148"/>
      <c r="C45" s="148"/>
      <c r="D45" s="151"/>
      <c r="E45" s="145"/>
      <c r="F45" s="148"/>
      <c r="G45" s="148"/>
      <c r="H45" s="148"/>
      <c r="I45" s="244"/>
      <c r="J45" s="241"/>
      <c r="K45" s="241"/>
      <c r="L45" s="241"/>
      <c r="M45" s="241"/>
      <c r="N45" s="241"/>
      <c r="O45" s="43" t="s">
        <v>38</v>
      </c>
      <c r="P45" s="44" t="s">
        <v>151</v>
      </c>
      <c r="Q45" s="45">
        <f>IF(P45="COMPLETA",10,IF(P45="INCOMPLETA",5,IF(P45="NO EXISTE",0,"0")))</f>
        <v>10</v>
      </c>
      <c r="R45" s="230"/>
      <c r="S45" s="226"/>
      <c r="T45" s="222"/>
      <c r="U45" s="228"/>
      <c r="V45" s="232"/>
      <c r="W45" s="235"/>
      <c r="X45" s="232"/>
      <c r="Y45" s="256"/>
      <c r="Z45" s="258"/>
      <c r="AA45" s="260"/>
      <c r="AB45" s="263"/>
      <c r="AC45" s="266"/>
      <c r="AD45" s="253"/>
      <c r="AE45" s="248"/>
      <c r="AF45" s="36"/>
      <c r="AG45" s="251"/>
      <c r="AH45" s="269"/>
      <c r="AI45" s="269"/>
      <c r="AJ45" s="269"/>
      <c r="AK45" s="276"/>
      <c r="AL45" s="18"/>
      <c r="AM45" s="273"/>
      <c r="AN45" s="255"/>
      <c r="AO45" s="18"/>
      <c r="AP45" s="18"/>
      <c r="AQ45" s="18"/>
    </row>
    <row r="46" spans="1:43" ht="38.25" hidden="1" customHeight="1" x14ac:dyDescent="0.3">
      <c r="A46" s="145"/>
      <c r="B46" s="148"/>
      <c r="C46" s="148"/>
      <c r="D46" s="151"/>
      <c r="E46" s="145"/>
      <c r="F46" s="148"/>
      <c r="G46" s="148"/>
      <c r="H46" s="148"/>
      <c r="I46" s="242"/>
      <c r="J46" s="239"/>
      <c r="K46" s="239"/>
      <c r="L46" s="76"/>
      <c r="M46" s="76"/>
      <c r="N46" s="239"/>
      <c r="O46" s="33" t="s">
        <v>3</v>
      </c>
      <c r="P46" s="34" t="s">
        <v>4</v>
      </c>
      <c r="Q46" s="35">
        <f>IF(P46="ASIGNADO",15,IF(P46="NO ASIGNADO",0,"0"))</f>
        <v>15</v>
      </c>
      <c r="R46" s="191">
        <f>SUM(Q46:Q52)</f>
        <v>100</v>
      </c>
      <c r="S46" s="193" t="s">
        <v>139</v>
      </c>
      <c r="T46" s="159">
        <f>IF(T49="DÉBIL",0,IF(T49="MODERADO",50,IF(T49="FUERTE",100,"")))</f>
        <v>100</v>
      </c>
      <c r="U46" s="194" t="str">
        <f>IF(AND(R49="FUERTE",S46="FUERTE (SIEMPRE SE EJECUTA)"),"NO","SÍ")</f>
        <v>NO</v>
      </c>
      <c r="V46" s="232"/>
      <c r="W46" s="235"/>
      <c r="X46" s="232"/>
      <c r="Y46" s="256"/>
      <c r="Z46" s="258"/>
      <c r="AA46" s="260"/>
      <c r="AB46" s="263"/>
      <c r="AC46" s="266"/>
      <c r="AD46" s="177"/>
      <c r="AE46" s="178"/>
      <c r="AF46" s="36"/>
      <c r="AG46" s="249"/>
      <c r="AH46" s="182"/>
      <c r="AI46" s="182"/>
      <c r="AJ46" s="182"/>
      <c r="AK46" s="274"/>
      <c r="AL46" s="18"/>
      <c r="AM46" s="46"/>
      <c r="AN46" s="150"/>
      <c r="AO46" s="18"/>
      <c r="AP46" s="18"/>
      <c r="AQ46" s="18"/>
    </row>
    <row r="47" spans="1:43" ht="38.25" hidden="1" customHeight="1" x14ac:dyDescent="0.3">
      <c r="A47" s="145"/>
      <c r="B47" s="148"/>
      <c r="C47" s="148"/>
      <c r="D47" s="151"/>
      <c r="E47" s="145"/>
      <c r="F47" s="148"/>
      <c r="G47" s="148"/>
      <c r="H47" s="148"/>
      <c r="I47" s="243"/>
      <c r="J47" s="240"/>
      <c r="K47" s="240"/>
      <c r="L47" s="77"/>
      <c r="M47" s="77"/>
      <c r="N47" s="240"/>
      <c r="O47" s="37" t="s">
        <v>9</v>
      </c>
      <c r="P47" s="38" t="s">
        <v>150</v>
      </c>
      <c r="Q47" s="39">
        <f>IF(P47="ADECUADO",15,IF(P47="INADECUADO",0,"0"))</f>
        <v>15</v>
      </c>
      <c r="R47" s="223"/>
      <c r="S47" s="225"/>
      <c r="T47" s="219"/>
      <c r="U47" s="227"/>
      <c r="V47" s="232"/>
      <c r="W47" s="235"/>
      <c r="X47" s="232"/>
      <c r="Y47" s="256"/>
      <c r="Z47" s="258"/>
      <c r="AA47" s="260"/>
      <c r="AB47" s="263"/>
      <c r="AC47" s="266"/>
      <c r="AD47" s="252"/>
      <c r="AE47" s="245"/>
      <c r="AF47" s="36"/>
      <c r="AG47" s="250"/>
      <c r="AH47" s="268"/>
      <c r="AI47" s="268"/>
      <c r="AJ47" s="268"/>
      <c r="AK47" s="275"/>
      <c r="AL47" s="18"/>
      <c r="AM47" s="78"/>
      <c r="AN47" s="254"/>
      <c r="AO47" s="18"/>
      <c r="AP47" s="18"/>
      <c r="AQ47" s="18"/>
    </row>
    <row r="48" spans="1:43" ht="38.25" hidden="1" customHeight="1" x14ac:dyDescent="0.3">
      <c r="A48" s="145"/>
      <c r="B48" s="148"/>
      <c r="C48" s="148"/>
      <c r="D48" s="151"/>
      <c r="E48" s="145"/>
      <c r="F48" s="148"/>
      <c r="G48" s="148"/>
      <c r="H48" s="148"/>
      <c r="I48" s="243"/>
      <c r="J48" s="240"/>
      <c r="K48" s="240"/>
      <c r="L48" s="77"/>
      <c r="M48" s="77"/>
      <c r="N48" s="240"/>
      <c r="O48" s="40" t="s">
        <v>16</v>
      </c>
      <c r="P48" s="38" t="s">
        <v>17</v>
      </c>
      <c r="Q48" s="39">
        <f>IF(P48="OPORTUNA",15,IF(P48="INOPORTUNA",0,"0"))</f>
        <v>15</v>
      </c>
      <c r="R48" s="224"/>
      <c r="S48" s="225"/>
      <c r="T48" s="220"/>
      <c r="U48" s="227"/>
      <c r="V48" s="232"/>
      <c r="W48" s="235"/>
      <c r="X48" s="232"/>
      <c r="Y48" s="256"/>
      <c r="Z48" s="258"/>
      <c r="AA48" s="260"/>
      <c r="AB48" s="263"/>
      <c r="AC48" s="266"/>
      <c r="AD48" s="252"/>
      <c r="AE48" s="246"/>
      <c r="AF48" s="36"/>
      <c r="AG48" s="250"/>
      <c r="AH48" s="268"/>
      <c r="AI48" s="268"/>
      <c r="AJ48" s="268"/>
      <c r="AK48" s="275"/>
      <c r="AL48" s="18"/>
      <c r="AM48" s="78"/>
      <c r="AN48" s="254"/>
      <c r="AO48" s="18"/>
      <c r="AP48" s="18"/>
      <c r="AQ48" s="18"/>
    </row>
    <row r="49" spans="1:43" ht="38.25" hidden="1" customHeight="1" x14ac:dyDescent="0.3">
      <c r="A49" s="145"/>
      <c r="B49" s="148"/>
      <c r="C49" s="148"/>
      <c r="D49" s="151"/>
      <c r="E49" s="145"/>
      <c r="F49" s="148"/>
      <c r="G49" s="148"/>
      <c r="H49" s="148"/>
      <c r="I49" s="243"/>
      <c r="J49" s="240"/>
      <c r="K49" s="240"/>
      <c r="L49" s="77"/>
      <c r="M49" s="77"/>
      <c r="N49" s="240"/>
      <c r="O49" s="37" t="s">
        <v>23</v>
      </c>
      <c r="P49" s="38" t="s">
        <v>24</v>
      </c>
      <c r="Q49" s="39">
        <f>IF(P49="PREVENIR",15,IF(P49="DETECTAR",10,IF(P49="NO ES UN CONTROL",0,"0")))</f>
        <v>15</v>
      </c>
      <c r="R49" s="164" t="str">
        <f>IF(R46&lt;86,"DÉBIL",IF(R46&lt;96,"MODERADO",IF(R46&lt;101,"FUERTE","")))</f>
        <v>FUERTE</v>
      </c>
      <c r="S49" s="225"/>
      <c r="T49" s="161" t="str">
        <f>IF(AND(R49="FUERTE",S46="FUERTE (SIEMPRE SE EJECUTA)"),"FUERTE",IF(OR(R49="DÉBIL",S46="DÉBIL (NO SE EJECUTA)"),"DÉBIL",IF(OR(R49="MODERADO",S46="MODERADO (ALGUNAS VECES)"),"MODERADO")))</f>
        <v>FUERTE</v>
      </c>
      <c r="U49" s="227"/>
      <c r="V49" s="232"/>
      <c r="W49" s="235"/>
      <c r="X49" s="232"/>
      <c r="Y49" s="256"/>
      <c r="Z49" s="258"/>
      <c r="AA49" s="260"/>
      <c r="AB49" s="263"/>
      <c r="AC49" s="266"/>
      <c r="AD49" s="252"/>
      <c r="AE49" s="186" t="s">
        <v>144</v>
      </c>
      <c r="AF49" s="42"/>
      <c r="AG49" s="250"/>
      <c r="AH49" s="268"/>
      <c r="AI49" s="268"/>
      <c r="AJ49" s="268"/>
      <c r="AK49" s="275"/>
      <c r="AL49" s="18"/>
      <c r="AM49" s="78"/>
      <c r="AN49" s="254"/>
      <c r="AO49" s="18"/>
      <c r="AP49" s="18"/>
      <c r="AQ49" s="18"/>
    </row>
    <row r="50" spans="1:43" ht="38.25" hidden="1" customHeight="1" x14ac:dyDescent="0.3">
      <c r="A50" s="145"/>
      <c r="B50" s="148"/>
      <c r="C50" s="148"/>
      <c r="D50" s="151"/>
      <c r="E50" s="145"/>
      <c r="F50" s="148"/>
      <c r="G50" s="148"/>
      <c r="H50" s="148"/>
      <c r="I50" s="243"/>
      <c r="J50" s="240"/>
      <c r="K50" s="240"/>
      <c r="L50" s="77"/>
      <c r="M50" s="77"/>
      <c r="N50" s="240"/>
      <c r="O50" s="37" t="s">
        <v>29</v>
      </c>
      <c r="P50" s="38" t="s">
        <v>30</v>
      </c>
      <c r="Q50" s="39">
        <f>IF(P50="CONFIABLE",15,IF(P50="NO CONFIABLE",0,"0"))</f>
        <v>15</v>
      </c>
      <c r="R50" s="229"/>
      <c r="S50" s="225"/>
      <c r="T50" s="221"/>
      <c r="U50" s="227"/>
      <c r="V50" s="232"/>
      <c r="W50" s="235"/>
      <c r="X50" s="232"/>
      <c r="Y50" s="256"/>
      <c r="Z50" s="258"/>
      <c r="AA50" s="260"/>
      <c r="AB50" s="263"/>
      <c r="AC50" s="266"/>
      <c r="AD50" s="252"/>
      <c r="AE50" s="247"/>
      <c r="AF50" s="42"/>
      <c r="AG50" s="250"/>
      <c r="AH50" s="268"/>
      <c r="AI50" s="268"/>
      <c r="AJ50" s="268"/>
      <c r="AK50" s="275"/>
      <c r="AL50" s="18"/>
      <c r="AM50" s="78"/>
      <c r="AN50" s="254"/>
      <c r="AO50" s="18"/>
      <c r="AP50" s="18"/>
      <c r="AQ50" s="18"/>
    </row>
    <row r="51" spans="1:43" ht="38.25" hidden="1" customHeight="1" x14ac:dyDescent="0.3">
      <c r="A51" s="145"/>
      <c r="B51" s="148"/>
      <c r="C51" s="148"/>
      <c r="D51" s="151"/>
      <c r="E51" s="145"/>
      <c r="F51" s="148"/>
      <c r="G51" s="148"/>
      <c r="H51" s="148"/>
      <c r="I51" s="243"/>
      <c r="J51" s="240"/>
      <c r="K51" s="240"/>
      <c r="L51" s="77"/>
      <c r="M51" s="77"/>
      <c r="N51" s="240"/>
      <c r="O51" s="37" t="s">
        <v>34</v>
      </c>
      <c r="P51" s="38" t="s">
        <v>35</v>
      </c>
      <c r="Q51" s="39">
        <f>IF(P51="SE INVESTIGAN Y SE RESUELVEN OPORTUNAMENTE",15,IF(P51="NO SE INVESTIGAN Y SE RESUELVEN OPORTUNAMENTE",0,"0"))</f>
        <v>15</v>
      </c>
      <c r="R51" s="229"/>
      <c r="S51" s="225"/>
      <c r="T51" s="221"/>
      <c r="U51" s="227"/>
      <c r="V51" s="232"/>
      <c r="W51" s="235"/>
      <c r="X51" s="232"/>
      <c r="Y51" s="256"/>
      <c r="Z51" s="258"/>
      <c r="AA51" s="260"/>
      <c r="AB51" s="263"/>
      <c r="AC51" s="266"/>
      <c r="AD51" s="252"/>
      <c r="AE51" s="187"/>
      <c r="AF51" s="36"/>
      <c r="AG51" s="250"/>
      <c r="AH51" s="268"/>
      <c r="AI51" s="268"/>
      <c r="AJ51" s="268"/>
      <c r="AK51" s="275"/>
      <c r="AL51" s="18"/>
      <c r="AM51" s="78"/>
      <c r="AN51" s="254"/>
      <c r="AO51" s="18"/>
      <c r="AP51" s="18"/>
      <c r="AQ51" s="18"/>
    </row>
    <row r="52" spans="1:43" ht="38.25" hidden="1" customHeight="1" thickBot="1" x14ac:dyDescent="0.35">
      <c r="A52" s="145"/>
      <c r="B52" s="148"/>
      <c r="C52" s="148"/>
      <c r="D52" s="151"/>
      <c r="E52" s="145"/>
      <c r="F52" s="148"/>
      <c r="G52" s="148"/>
      <c r="H52" s="148"/>
      <c r="I52" s="244"/>
      <c r="J52" s="241"/>
      <c r="K52" s="241"/>
      <c r="L52" s="47"/>
      <c r="M52" s="47"/>
      <c r="N52" s="241"/>
      <c r="O52" s="43" t="s">
        <v>38</v>
      </c>
      <c r="P52" s="44" t="s">
        <v>39</v>
      </c>
      <c r="Q52" s="45">
        <f>IF(P52="COMPLETA",10,IF(P52="INCOMPLETA",5,IF(P52="NO EXISTE",0,"0")))</f>
        <v>10</v>
      </c>
      <c r="R52" s="230"/>
      <c r="S52" s="226"/>
      <c r="T52" s="222"/>
      <c r="U52" s="228"/>
      <c r="V52" s="232"/>
      <c r="W52" s="235"/>
      <c r="X52" s="232"/>
      <c r="Y52" s="256"/>
      <c r="Z52" s="258"/>
      <c r="AA52" s="260"/>
      <c r="AB52" s="263"/>
      <c r="AC52" s="266"/>
      <c r="AD52" s="253"/>
      <c r="AE52" s="248"/>
      <c r="AF52" s="36"/>
      <c r="AG52" s="251"/>
      <c r="AH52" s="269"/>
      <c r="AI52" s="269"/>
      <c r="AJ52" s="269"/>
      <c r="AK52" s="276"/>
      <c r="AL52" s="18"/>
      <c r="AM52" s="48"/>
      <c r="AN52" s="255"/>
      <c r="AO52" s="18"/>
      <c r="AP52" s="18"/>
      <c r="AQ52" s="18"/>
    </row>
    <row r="53" spans="1:43" ht="15.75" hidden="1" customHeight="1" x14ac:dyDescent="0.3">
      <c r="A53" s="145"/>
      <c r="B53" s="148"/>
      <c r="C53" s="148"/>
      <c r="D53" s="151"/>
      <c r="E53" s="145"/>
      <c r="F53" s="148"/>
      <c r="G53" s="148"/>
      <c r="H53" s="148"/>
      <c r="I53" s="242"/>
      <c r="J53" s="239"/>
      <c r="K53" s="239"/>
      <c r="L53" s="239"/>
      <c r="M53" s="239"/>
      <c r="N53" s="239"/>
      <c r="O53" s="33" t="s">
        <v>3</v>
      </c>
      <c r="P53" s="34" t="s">
        <v>4</v>
      </c>
      <c r="Q53" s="35">
        <f>IF(P53="ASIGNADO",15,IF(P53="NO ASIGNADO",0,"0"))</f>
        <v>15</v>
      </c>
      <c r="R53" s="191">
        <f>SUM(Q53:Q59)</f>
        <v>100</v>
      </c>
      <c r="S53" s="193" t="s">
        <v>139</v>
      </c>
      <c r="T53" s="159">
        <f>IF(T56="DÉBIL",0,IF(T56="MODERADO",50,IF(T56="FUERTE",100,"")))</f>
        <v>100</v>
      </c>
      <c r="U53" s="194" t="str">
        <f>IF(AND(R56="FUERTE",S53="FUERTE (SIEMPRE SE EJECUTA)"),"NO","SÍ")</f>
        <v>NO</v>
      </c>
      <c r="V53" s="232"/>
      <c r="W53" s="235"/>
      <c r="X53" s="232"/>
      <c r="Y53" s="256"/>
      <c r="Z53" s="258"/>
      <c r="AA53" s="260"/>
      <c r="AB53" s="263"/>
      <c r="AC53" s="266"/>
      <c r="AD53" s="177" t="s">
        <v>157</v>
      </c>
      <c r="AE53" s="178" t="s">
        <v>158</v>
      </c>
      <c r="AF53" s="36"/>
      <c r="AG53" s="249"/>
      <c r="AH53" s="182"/>
      <c r="AI53" s="182"/>
      <c r="AJ53" s="182"/>
      <c r="AK53" s="274"/>
      <c r="AL53" s="18"/>
      <c r="AM53" s="271"/>
      <c r="AN53" s="150"/>
    </row>
    <row r="54" spans="1:43" ht="31.2" hidden="1" x14ac:dyDescent="0.3">
      <c r="A54" s="145"/>
      <c r="B54" s="148"/>
      <c r="C54" s="148"/>
      <c r="D54" s="151"/>
      <c r="E54" s="145"/>
      <c r="F54" s="148"/>
      <c r="G54" s="148"/>
      <c r="H54" s="148"/>
      <c r="I54" s="243"/>
      <c r="J54" s="240"/>
      <c r="K54" s="240"/>
      <c r="L54" s="240"/>
      <c r="M54" s="240"/>
      <c r="N54" s="240"/>
      <c r="O54" s="37" t="s">
        <v>9</v>
      </c>
      <c r="P54" s="38" t="s">
        <v>10</v>
      </c>
      <c r="Q54" s="39">
        <f>IF(P54="ADECUADO",15,IF(P54="INADECUADO",0,"0"))</f>
        <v>15</v>
      </c>
      <c r="R54" s="223"/>
      <c r="S54" s="225"/>
      <c r="T54" s="219"/>
      <c r="U54" s="227"/>
      <c r="V54" s="232"/>
      <c r="W54" s="235"/>
      <c r="X54" s="232"/>
      <c r="Y54" s="256"/>
      <c r="Z54" s="258"/>
      <c r="AA54" s="260"/>
      <c r="AB54" s="263"/>
      <c r="AC54" s="266"/>
      <c r="AD54" s="252"/>
      <c r="AE54" s="245"/>
      <c r="AF54" s="36"/>
      <c r="AG54" s="250"/>
      <c r="AH54" s="268"/>
      <c r="AI54" s="268"/>
      <c r="AJ54" s="268"/>
      <c r="AK54" s="275"/>
      <c r="AL54" s="18"/>
      <c r="AM54" s="272"/>
      <c r="AN54" s="254"/>
    </row>
    <row r="55" spans="1:43" ht="46.8" hidden="1" x14ac:dyDescent="0.3">
      <c r="A55" s="145"/>
      <c r="B55" s="148"/>
      <c r="C55" s="148"/>
      <c r="D55" s="151"/>
      <c r="E55" s="145"/>
      <c r="F55" s="148"/>
      <c r="G55" s="148"/>
      <c r="H55" s="148"/>
      <c r="I55" s="243"/>
      <c r="J55" s="240"/>
      <c r="K55" s="240"/>
      <c r="L55" s="240"/>
      <c r="M55" s="240"/>
      <c r="N55" s="240"/>
      <c r="O55" s="40" t="s">
        <v>16</v>
      </c>
      <c r="P55" s="38" t="s">
        <v>17</v>
      </c>
      <c r="Q55" s="39">
        <f>IF(P55="OPORTUNA",15,IF(P55="INOPORTUNA",0,"0"))</f>
        <v>15</v>
      </c>
      <c r="R55" s="224"/>
      <c r="S55" s="225"/>
      <c r="T55" s="220"/>
      <c r="U55" s="227"/>
      <c r="V55" s="232"/>
      <c r="W55" s="235"/>
      <c r="X55" s="232"/>
      <c r="Y55" s="256"/>
      <c r="Z55" s="258"/>
      <c r="AA55" s="260"/>
      <c r="AB55" s="263"/>
      <c r="AC55" s="266"/>
      <c r="AD55" s="252"/>
      <c r="AE55" s="246"/>
      <c r="AF55" s="36"/>
      <c r="AG55" s="250"/>
      <c r="AH55" s="268"/>
      <c r="AI55" s="268"/>
      <c r="AJ55" s="268"/>
      <c r="AK55" s="275"/>
      <c r="AL55" s="18"/>
      <c r="AM55" s="272"/>
      <c r="AN55" s="254"/>
    </row>
    <row r="56" spans="1:43" ht="62.4" hidden="1" x14ac:dyDescent="0.3">
      <c r="A56" s="145"/>
      <c r="B56" s="148"/>
      <c r="C56" s="148"/>
      <c r="D56" s="151"/>
      <c r="E56" s="145"/>
      <c r="F56" s="148"/>
      <c r="G56" s="148"/>
      <c r="H56" s="148"/>
      <c r="I56" s="243"/>
      <c r="J56" s="240"/>
      <c r="K56" s="240"/>
      <c r="L56" s="240"/>
      <c r="M56" s="240"/>
      <c r="N56" s="240"/>
      <c r="O56" s="37" t="s">
        <v>23</v>
      </c>
      <c r="P56" s="38" t="s">
        <v>24</v>
      </c>
      <c r="Q56" s="39">
        <f>IF(P56="PREVENIR",15,IF(P56="DETECTAR",10,IF(P56="NO ES UN CONTROL",0,"0")))</f>
        <v>15</v>
      </c>
      <c r="R56" s="164" t="str">
        <f>IF(R53&lt;86,"DÉBIL",IF(R53&lt;96,"MODERADO",IF(R53&lt;101,"FUERTE","")))</f>
        <v>FUERTE</v>
      </c>
      <c r="S56" s="225"/>
      <c r="T56" s="161" t="str">
        <f>IF(AND(R56="FUERTE",S53="FUERTE (SIEMPRE SE EJECUTA)"),"FUERTE",IF(OR(R56="DÉBIL",S53="DÉBIL (NO SE EJECUTA)"),"DÉBIL",IF(OR(R56="MODERADO",S53="MODERADO (ALGUNAS VECES)"),"MODERADO")))</f>
        <v>FUERTE</v>
      </c>
      <c r="U56" s="227"/>
      <c r="V56" s="232"/>
      <c r="W56" s="235"/>
      <c r="X56" s="232"/>
      <c r="Y56" s="256"/>
      <c r="Z56" s="258"/>
      <c r="AA56" s="260"/>
      <c r="AB56" s="263"/>
      <c r="AC56" s="266"/>
      <c r="AD56" s="252"/>
      <c r="AE56" s="186" t="s">
        <v>144</v>
      </c>
      <c r="AF56" s="42"/>
      <c r="AG56" s="250"/>
      <c r="AH56" s="268"/>
      <c r="AI56" s="268"/>
      <c r="AJ56" s="268"/>
      <c r="AK56" s="275"/>
      <c r="AL56" s="18"/>
      <c r="AM56" s="272"/>
      <c r="AN56" s="254"/>
    </row>
    <row r="57" spans="1:43" ht="46.8" hidden="1" x14ac:dyDescent="0.3">
      <c r="A57" s="145"/>
      <c r="B57" s="148"/>
      <c r="C57" s="148"/>
      <c r="D57" s="151"/>
      <c r="E57" s="145"/>
      <c r="F57" s="148"/>
      <c r="G57" s="148"/>
      <c r="H57" s="148"/>
      <c r="I57" s="243"/>
      <c r="J57" s="240"/>
      <c r="K57" s="240"/>
      <c r="L57" s="240"/>
      <c r="M57" s="240"/>
      <c r="N57" s="240"/>
      <c r="O57" s="37" t="s">
        <v>29</v>
      </c>
      <c r="P57" s="38" t="s">
        <v>30</v>
      </c>
      <c r="Q57" s="39">
        <f>IF(P57="CONFIABLE",15,IF(P57="NO CONFIABLE",0,"0"))</f>
        <v>15</v>
      </c>
      <c r="R57" s="229"/>
      <c r="S57" s="225"/>
      <c r="T57" s="221"/>
      <c r="U57" s="227"/>
      <c r="V57" s="232"/>
      <c r="W57" s="235"/>
      <c r="X57" s="232"/>
      <c r="Y57" s="256"/>
      <c r="Z57" s="258"/>
      <c r="AA57" s="260"/>
      <c r="AB57" s="263"/>
      <c r="AC57" s="266"/>
      <c r="AD57" s="252"/>
      <c r="AE57" s="247"/>
      <c r="AF57" s="42"/>
      <c r="AG57" s="250"/>
      <c r="AH57" s="268"/>
      <c r="AI57" s="268"/>
      <c r="AJ57" s="268"/>
      <c r="AK57" s="275"/>
      <c r="AL57" s="18"/>
      <c r="AM57" s="272"/>
      <c r="AN57" s="254"/>
    </row>
    <row r="58" spans="1:43" ht="47.25" hidden="1" customHeight="1" x14ac:dyDescent="0.3">
      <c r="A58" s="145"/>
      <c r="B58" s="148"/>
      <c r="C58" s="148"/>
      <c r="D58" s="151"/>
      <c r="E58" s="145"/>
      <c r="F58" s="148"/>
      <c r="G58" s="148"/>
      <c r="H58" s="148"/>
      <c r="I58" s="243"/>
      <c r="J58" s="240"/>
      <c r="K58" s="240"/>
      <c r="L58" s="240"/>
      <c r="M58" s="240"/>
      <c r="N58" s="240"/>
      <c r="O58" s="37" t="s">
        <v>34</v>
      </c>
      <c r="P58" s="38" t="s">
        <v>35</v>
      </c>
      <c r="Q58" s="39">
        <f>IF(P58="SE INVESTIGAN Y SE RESUELVEN OPORTUNAMENTE",15,IF(P58="NO SE INVESTIGAN Y SE RESUELVEN OPORTUNAMENTE",0,"0"))</f>
        <v>15</v>
      </c>
      <c r="R58" s="229"/>
      <c r="S58" s="225"/>
      <c r="T58" s="221"/>
      <c r="U58" s="227"/>
      <c r="V58" s="232"/>
      <c r="W58" s="235"/>
      <c r="X58" s="232"/>
      <c r="Y58" s="256"/>
      <c r="Z58" s="258"/>
      <c r="AA58" s="260"/>
      <c r="AB58" s="263"/>
      <c r="AC58" s="266"/>
      <c r="AD58" s="252"/>
      <c r="AE58" s="187" t="s">
        <v>159</v>
      </c>
      <c r="AF58" s="36"/>
      <c r="AG58" s="250"/>
      <c r="AH58" s="268"/>
      <c r="AI58" s="268"/>
      <c r="AJ58" s="268"/>
      <c r="AK58" s="275"/>
      <c r="AL58" s="18"/>
      <c r="AM58" s="272"/>
      <c r="AN58" s="254"/>
    </row>
    <row r="59" spans="1:43" ht="47.4" hidden="1" thickBot="1" x14ac:dyDescent="0.35">
      <c r="A59" s="172"/>
      <c r="B59" s="174"/>
      <c r="C59" s="174"/>
      <c r="D59" s="176"/>
      <c r="E59" s="172"/>
      <c r="F59" s="174"/>
      <c r="G59" s="149"/>
      <c r="H59" s="149"/>
      <c r="I59" s="244"/>
      <c r="J59" s="241"/>
      <c r="K59" s="241"/>
      <c r="L59" s="241"/>
      <c r="M59" s="241"/>
      <c r="N59" s="241"/>
      <c r="O59" s="43" t="s">
        <v>38</v>
      </c>
      <c r="P59" s="44" t="s">
        <v>39</v>
      </c>
      <c r="Q59" s="45">
        <f>IF(P59="COMPLETA",10,IF(P59="INCOMPLETA",5,IF(P59="NO EXISTE",0,"0")))</f>
        <v>10</v>
      </c>
      <c r="R59" s="230"/>
      <c r="S59" s="226"/>
      <c r="T59" s="222"/>
      <c r="U59" s="228"/>
      <c r="V59" s="233"/>
      <c r="W59" s="236"/>
      <c r="X59" s="233"/>
      <c r="Y59" s="257"/>
      <c r="Z59" s="259"/>
      <c r="AA59" s="261"/>
      <c r="AB59" s="264"/>
      <c r="AC59" s="267"/>
      <c r="AD59" s="253"/>
      <c r="AE59" s="248"/>
      <c r="AF59" s="36"/>
      <c r="AG59" s="251"/>
      <c r="AH59" s="269"/>
      <c r="AI59" s="269"/>
      <c r="AJ59" s="269"/>
      <c r="AK59" s="276"/>
      <c r="AL59" s="18"/>
      <c r="AM59" s="273"/>
      <c r="AN59" s="255"/>
    </row>
    <row r="60" spans="1:43" ht="15.75" customHeight="1" x14ac:dyDescent="0.3"/>
    <row r="61" spans="1:43" ht="15.75" customHeight="1" x14ac:dyDescent="0.3"/>
    <row r="62" spans="1:43" ht="15.75" customHeight="1" x14ac:dyDescent="0.3">
      <c r="AN62" s="75" t="s">
        <v>160</v>
      </c>
    </row>
    <row r="63" spans="1:43" ht="15.75" customHeight="1" x14ac:dyDescent="0.3"/>
    <row r="64" spans="1:43"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sheetData>
  <mergeCells count="199">
    <mergeCell ref="AM53:AM59"/>
    <mergeCell ref="AK39:AK45"/>
    <mergeCell ref="AJ39:AJ45"/>
    <mergeCell ref="AH39:AH45"/>
    <mergeCell ref="AI46:AI52"/>
    <mergeCell ref="AH46:AH52"/>
    <mergeCell ref="AK46:AK52"/>
    <mergeCell ref="AJ46:AJ52"/>
    <mergeCell ref="AK53:AK59"/>
    <mergeCell ref="AJ53:AJ59"/>
    <mergeCell ref="AI53:AI59"/>
    <mergeCell ref="AH53:AH59"/>
    <mergeCell ref="AN46:AN52"/>
    <mergeCell ref="AN53:AN59"/>
    <mergeCell ref="U46:U52"/>
    <mergeCell ref="Y18:Y59"/>
    <mergeCell ref="Z18:Z59"/>
    <mergeCell ref="AA18:AA59"/>
    <mergeCell ref="AC16:AC17"/>
    <mergeCell ref="AB18:AB59"/>
    <mergeCell ref="AC18:AC59"/>
    <mergeCell ref="AD39:AD45"/>
    <mergeCell ref="AI39:AI45"/>
    <mergeCell ref="AE39:AE41"/>
    <mergeCell ref="AE42:AE43"/>
    <mergeCell ref="AE44:AE45"/>
    <mergeCell ref="AE35:AE36"/>
    <mergeCell ref="AE37:AE38"/>
    <mergeCell ref="AH32:AH38"/>
    <mergeCell ref="AG39:AG45"/>
    <mergeCell ref="AN39:AN45"/>
    <mergeCell ref="AM25:AM31"/>
    <mergeCell ref="AM32:AM38"/>
    <mergeCell ref="AM39:AM45"/>
    <mergeCell ref="AI18:AI24"/>
    <mergeCell ref="AJ18:AJ24"/>
    <mergeCell ref="AE46:AE48"/>
    <mergeCell ref="AE49:AE50"/>
    <mergeCell ref="AE51:AE52"/>
    <mergeCell ref="I46:I52"/>
    <mergeCell ref="J46:J52"/>
    <mergeCell ref="K46:K52"/>
    <mergeCell ref="N46:N52"/>
    <mergeCell ref="R46:R48"/>
    <mergeCell ref="AG53:AG59"/>
    <mergeCell ref="R56:R59"/>
    <mergeCell ref="AD46:AD52"/>
    <mergeCell ref="AG46:AG52"/>
    <mergeCell ref="AD53:AD59"/>
    <mergeCell ref="AE58:AE59"/>
    <mergeCell ref="AE56:AE57"/>
    <mergeCell ref="AE53:AE55"/>
    <mergeCell ref="T56:T59"/>
    <mergeCell ref="U53:U59"/>
    <mergeCell ref="T53:T55"/>
    <mergeCell ref="R53:R55"/>
    <mergeCell ref="I53:I59"/>
    <mergeCell ref="J53:J59"/>
    <mergeCell ref="K53:K59"/>
    <mergeCell ref="L53:L59"/>
    <mergeCell ref="M53:M59"/>
    <mergeCell ref="N53:N59"/>
    <mergeCell ref="S53:S59"/>
    <mergeCell ref="I39:I45"/>
    <mergeCell ref="J39:J45"/>
    <mergeCell ref="K39:K45"/>
    <mergeCell ref="L39:L45"/>
    <mergeCell ref="M39:M45"/>
    <mergeCell ref="N39:N45"/>
    <mergeCell ref="T39:T41"/>
    <mergeCell ref="T42:T45"/>
    <mergeCell ref="R39:R41"/>
    <mergeCell ref="S39:S45"/>
    <mergeCell ref="U39:U45"/>
    <mergeCell ref="R42:R45"/>
    <mergeCell ref="X18:X59"/>
    <mergeCell ref="T46:T48"/>
    <mergeCell ref="S46:S52"/>
    <mergeCell ref="T49:T52"/>
    <mergeCell ref="R49:R52"/>
    <mergeCell ref="V18:V59"/>
    <mergeCell ref="W21:W59"/>
    <mergeCell ref="T32:T34"/>
    <mergeCell ref="T35:T38"/>
    <mergeCell ref="R35:R38"/>
    <mergeCell ref="R18:R20"/>
    <mergeCell ref="S18:S24"/>
    <mergeCell ref="U18:U24"/>
    <mergeCell ref="S32:S38"/>
    <mergeCell ref="U32:U38"/>
    <mergeCell ref="R28:R31"/>
    <mergeCell ref="R32:R34"/>
    <mergeCell ref="AM18:AM24"/>
    <mergeCell ref="AK25:AK31"/>
    <mergeCell ref="AJ32:AJ38"/>
    <mergeCell ref="AK32:AK38"/>
    <mergeCell ref="AI32:AI38"/>
    <mergeCell ref="AK18:AK24"/>
    <mergeCell ref="A1:B4"/>
    <mergeCell ref="C1:AJ2"/>
    <mergeCell ref="AK1:AM1"/>
    <mergeCell ref="AK2:AM2"/>
    <mergeCell ref="C3:AJ4"/>
    <mergeCell ref="AK3:AM3"/>
    <mergeCell ref="AK4:AM4"/>
    <mergeCell ref="A6:B6"/>
    <mergeCell ref="A8:B8"/>
    <mergeCell ref="C8:H8"/>
    <mergeCell ref="A10:B10"/>
    <mergeCell ref="C10:I10"/>
    <mergeCell ref="A11:B11"/>
    <mergeCell ref="C11:I11"/>
    <mergeCell ref="E18:E59"/>
    <mergeCell ref="F18:F59"/>
    <mergeCell ref="G18:G59"/>
    <mergeCell ref="H18:H59"/>
    <mergeCell ref="A18:A59"/>
    <mergeCell ref="B18:B59"/>
    <mergeCell ref="C18:C59"/>
    <mergeCell ref="D18:D59"/>
    <mergeCell ref="J32:J38"/>
    <mergeCell ref="AN32:AN38"/>
    <mergeCell ref="AD32:AD38"/>
    <mergeCell ref="AE32:AE34"/>
    <mergeCell ref="AG32:AG38"/>
    <mergeCell ref="N25:N31"/>
    <mergeCell ref="AI25:AI31"/>
    <mergeCell ref="AJ25:AJ31"/>
    <mergeCell ref="AN25:AN31"/>
    <mergeCell ref="AE25:AE27"/>
    <mergeCell ref="AE28:AE29"/>
    <mergeCell ref="AE30:AE31"/>
    <mergeCell ref="AD25:AD31"/>
    <mergeCell ref="AG25:AG31"/>
    <mergeCell ref="AH25:AH31"/>
    <mergeCell ref="T25:T27"/>
    <mergeCell ref="T28:T31"/>
    <mergeCell ref="R25:R27"/>
    <mergeCell ref="S25:S31"/>
    <mergeCell ref="U25:U31"/>
    <mergeCell ref="M25:M31"/>
    <mergeCell ref="M32:M38"/>
    <mergeCell ref="I32:I38"/>
    <mergeCell ref="J18:J24"/>
    <mergeCell ref="K18:K24"/>
    <mergeCell ref="L18:L24"/>
    <mergeCell ref="M18:M24"/>
    <mergeCell ref="N18:N24"/>
    <mergeCell ref="K32:K38"/>
    <mergeCell ref="L32:L38"/>
    <mergeCell ref="I18:I24"/>
    <mergeCell ref="I25:I31"/>
    <mergeCell ref="J25:J31"/>
    <mergeCell ref="K25:K31"/>
    <mergeCell ref="L25:L31"/>
    <mergeCell ref="N32:N38"/>
    <mergeCell ref="AM14:AN16"/>
    <mergeCell ref="A15:A17"/>
    <mergeCell ref="B15:B17"/>
    <mergeCell ref="C15:C17"/>
    <mergeCell ref="AD16:AE16"/>
    <mergeCell ref="AG18:AG24"/>
    <mergeCell ref="AH18:AH24"/>
    <mergeCell ref="AN18:AN24"/>
    <mergeCell ref="AE18:AE20"/>
    <mergeCell ref="AE21:AE22"/>
    <mergeCell ref="AE23:AE24"/>
    <mergeCell ref="AD18:AD24"/>
    <mergeCell ref="T18:T20"/>
    <mergeCell ref="T21:T24"/>
    <mergeCell ref="I15:W15"/>
    <mergeCell ref="Z15:AE15"/>
    <mergeCell ref="Q16:Q17"/>
    <mergeCell ref="R16:R17"/>
    <mergeCell ref="S16:S17"/>
    <mergeCell ref="T16:T17"/>
    <mergeCell ref="U16:U17"/>
    <mergeCell ref="W18:W19"/>
    <mergeCell ref="R21:R24"/>
    <mergeCell ref="I16:I17"/>
    <mergeCell ref="X16:X17"/>
    <mergeCell ref="Z16:Z17"/>
    <mergeCell ref="AA16:AA17"/>
    <mergeCell ref="AB16:AB17"/>
    <mergeCell ref="O16:O17"/>
    <mergeCell ref="P16:P17"/>
    <mergeCell ref="A14:D14"/>
    <mergeCell ref="E14:AE14"/>
    <mergeCell ref="AG14:AK16"/>
    <mergeCell ref="J16:J17"/>
    <mergeCell ref="V16:V17"/>
    <mergeCell ref="W16:W17"/>
    <mergeCell ref="D15:D17"/>
    <mergeCell ref="E15:H15"/>
    <mergeCell ref="E16:H16"/>
    <mergeCell ref="M16:M17"/>
    <mergeCell ref="N16:N17"/>
    <mergeCell ref="K16:K17"/>
    <mergeCell ref="L16:L17"/>
  </mergeCells>
  <conditionalFormatting sqref="H18">
    <cfRule type="containsText" dxfId="5" priority="1" operator="containsText" text="EXTREMO">
      <formula>NOT(ISERROR(SEARCH(("EXTREMO"),(H18))))</formula>
    </cfRule>
    <cfRule type="containsText" dxfId="4" priority="2" operator="containsText" text="ALTO">
      <formula>NOT(ISERROR(SEARCH(("ALTO"),(H18))))</formula>
    </cfRule>
    <cfRule type="containsText" dxfId="3" priority="3" operator="containsText" text="MODERADO">
      <formula>NOT(ISERROR(SEARCH(("MODERADO"),(H18))))</formula>
    </cfRule>
  </conditionalFormatting>
  <conditionalFormatting sqref="Z18">
    <cfRule type="containsText" dxfId="2" priority="4" operator="containsText" text="EXTREMO">
      <formula>NOT(ISERROR(SEARCH(("EXTREMO"),(Z18))))</formula>
    </cfRule>
    <cfRule type="containsText" dxfId="1" priority="5" operator="containsText" text="ALTO">
      <formula>NOT(ISERROR(SEARCH(("ALTO"),(Z18))))</formula>
    </cfRule>
    <cfRule type="containsText" dxfId="0" priority="6" operator="containsText" text="MODERADO">
      <formula>NOT(ISERROR(SEARCH(("MODERADO"),(Z18))))</formula>
    </cfRule>
  </conditionalFormatting>
  <pageMargins left="0.70866141732283472" right="0.70866141732283472" top="0.74803149606299213" bottom="0.74803149606299213" header="0" footer="0"/>
  <pageSetup scale="14" orientation="landscape"/>
  <drawing r:id="rId1"/>
  <extLst>
    <ext xmlns:x14="http://schemas.microsoft.com/office/spreadsheetml/2009/9/main" uri="{CCE6A557-97BC-4b89-ADB6-D9C93CAAB3DF}">
      <x14:dataValidations xmlns:xm="http://schemas.microsoft.com/office/excel/2006/main" count="13">
        <x14:dataValidation type="list" allowBlank="1" showErrorMessage="1" xr:uid="{00000000-0002-0000-0200-000000000000}">
          <x14:formula1>
            <xm:f>Datos!$J$2:$K$2</xm:f>
          </x14:formula1>
          <xm:sqref>P18 P25 P32 P39 P46 P53</xm:sqref>
        </x14:dataValidation>
        <x14:dataValidation type="list" allowBlank="1" showErrorMessage="1" xr:uid="{00000000-0002-0000-0200-000001000000}">
          <x14:formula1>
            <xm:f>Datos!$B$3:$B$5</xm:f>
          </x14:formula1>
          <xm:sqref>F18</xm:sqref>
        </x14:dataValidation>
        <x14:dataValidation type="list" allowBlank="1" showErrorMessage="1" xr:uid="{00000000-0002-0000-0200-000002000000}">
          <x14:formula1>
            <xm:f>Datos!$A$11:$A$13</xm:f>
          </x14:formula1>
          <xm:sqref>AA18</xm:sqref>
        </x14:dataValidation>
        <x14:dataValidation type="list" allowBlank="1" showErrorMessage="1" xr:uid="{00000000-0002-0000-0200-000003000000}">
          <x14:formula1>
            <xm:f>Datos!$J$4:$K$4</xm:f>
          </x14:formula1>
          <xm:sqref>P20 P27 P34 P41 P48 P55</xm:sqref>
        </x14:dataValidation>
        <x14:dataValidation type="list" allowBlank="1" showErrorMessage="1" xr:uid="{00000000-0002-0000-0200-000004000000}">
          <x14:formula1>
            <xm:f>Datos!$J$5:$L$5</xm:f>
          </x14:formula1>
          <xm:sqref>P56 P28 P35 P42 P49 P21</xm:sqref>
        </x14:dataValidation>
        <x14:dataValidation type="list" allowBlank="1" showErrorMessage="1" xr:uid="{00000000-0002-0000-0200-000005000000}">
          <x14:formula1>
            <xm:f>Datos!$A$3:$A$7</xm:f>
          </x14:formula1>
          <xm:sqref>E18</xm:sqref>
        </x14:dataValidation>
        <x14:dataValidation type="list" allowBlank="1" showErrorMessage="1" xr:uid="{00000000-0002-0000-0200-000006000000}">
          <x14:formula1>
            <xm:f>Datos!$J$3:$K$3</xm:f>
          </x14:formula1>
          <xm:sqref>P19 P26 P33 P40 P47 P54</xm:sqref>
        </x14:dataValidation>
        <x14:dataValidation type="list" allowBlank="1" showErrorMessage="1" xr:uid="{00000000-0002-0000-0200-000007000000}">
          <x14:formula1>
            <xm:f>Datos!$J$7:$K$7</xm:f>
          </x14:formula1>
          <xm:sqref>P23 P30 P37 P44 P51 P58</xm:sqref>
        </x14:dataValidation>
        <x14:dataValidation type="list" allowBlank="1" showErrorMessage="1" xr:uid="{00000000-0002-0000-0200-000008000000}">
          <x14:formula1>
            <xm:f>Datos!$A$17:$A$18</xm:f>
          </x14:formula1>
          <xm:sqref>AC18</xm:sqref>
        </x14:dataValidation>
        <x14:dataValidation type="list" allowBlank="1" showErrorMessage="1" xr:uid="{00000000-0002-0000-0200-000009000000}">
          <x14:formula1>
            <xm:f>Datos!$I$19:$I$20</xm:f>
          </x14:formula1>
          <xm:sqref>W18</xm:sqref>
        </x14:dataValidation>
        <x14:dataValidation type="list" allowBlank="1" showErrorMessage="1" xr:uid="{00000000-0002-0000-0200-00000A000000}">
          <x14:formula1>
            <xm:f>Datos!$I$14:$I$16</xm:f>
          </x14:formula1>
          <xm:sqref>S18 S25 S32 S39 S53 S46</xm:sqref>
        </x14:dataValidation>
        <x14:dataValidation type="list" allowBlank="1" showErrorMessage="1" xr:uid="{00000000-0002-0000-0200-00000B000000}">
          <x14:formula1>
            <xm:f>Datos!$J$8:$L$8</xm:f>
          </x14:formula1>
          <xm:sqref>P24 P31 P38 P45 P52 P59</xm:sqref>
        </x14:dataValidation>
        <x14:dataValidation type="list" allowBlank="1" showErrorMessage="1" xr:uid="{00000000-0002-0000-0200-00000C000000}">
          <x14:formula1>
            <xm:f>Datos!$J$6:$K$6</xm:f>
          </x14:formula1>
          <xm:sqref>P22 P57 P29 P43 P50 P36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000"/>
  <sheetViews>
    <sheetView topLeftCell="A3" zoomScale="110" zoomScaleNormal="110" workbookViewId="0">
      <selection activeCell="C5" sqref="C5:C15"/>
    </sheetView>
  </sheetViews>
  <sheetFormatPr baseColWidth="10" defaultColWidth="14.44140625" defaultRowHeight="15" customHeight="1" x14ac:dyDescent="0.3"/>
  <cols>
    <col min="1" max="1" width="4.88671875" customWidth="1"/>
    <col min="2" max="2" width="77.44140625" customWidth="1"/>
    <col min="3" max="4" width="30.6640625" customWidth="1"/>
    <col min="5" max="26" width="11.44140625" customWidth="1"/>
  </cols>
  <sheetData>
    <row r="1" spans="1:4" ht="15" customHeight="1" thickBot="1" x14ac:dyDescent="0.35">
      <c r="A1" s="283" t="s">
        <v>161</v>
      </c>
      <c r="B1" s="284"/>
      <c r="C1" s="284"/>
      <c r="D1" s="285"/>
    </row>
    <row r="2" spans="1:4" thickBot="1" x14ac:dyDescent="0.35">
      <c r="A2" s="286" t="s">
        <v>162</v>
      </c>
      <c r="B2" s="91" t="s">
        <v>163</v>
      </c>
      <c r="C2" s="283" t="s">
        <v>164</v>
      </c>
      <c r="D2" s="285"/>
    </row>
    <row r="3" spans="1:4" thickBot="1" x14ac:dyDescent="0.35">
      <c r="A3" s="287"/>
      <c r="B3" s="93" t="s">
        <v>165</v>
      </c>
      <c r="C3" s="94" t="s">
        <v>58</v>
      </c>
      <c r="D3" s="94" t="s">
        <v>60</v>
      </c>
    </row>
    <row r="4" spans="1:4" thickBot="1" x14ac:dyDescent="0.35">
      <c r="A4" s="92">
        <v>1</v>
      </c>
      <c r="B4" s="49" t="s">
        <v>166</v>
      </c>
      <c r="C4" s="95" t="s">
        <v>167</v>
      </c>
      <c r="D4" s="95"/>
    </row>
    <row r="5" spans="1:4" thickBot="1" x14ac:dyDescent="0.35">
      <c r="A5" s="92">
        <v>2</v>
      </c>
      <c r="B5" s="49" t="s">
        <v>168</v>
      </c>
      <c r="C5" s="53" t="s">
        <v>167</v>
      </c>
      <c r="D5" s="50"/>
    </row>
    <row r="6" spans="1:4" thickBot="1" x14ac:dyDescent="0.35">
      <c r="A6" s="92">
        <v>3</v>
      </c>
      <c r="B6" s="49" t="s">
        <v>169</v>
      </c>
      <c r="C6" s="53"/>
      <c r="D6" s="53" t="s">
        <v>167</v>
      </c>
    </row>
    <row r="7" spans="1:4" thickBot="1" x14ac:dyDescent="0.35">
      <c r="A7" s="92">
        <v>4</v>
      </c>
      <c r="B7" s="49" t="s">
        <v>170</v>
      </c>
      <c r="C7" s="53"/>
      <c r="D7" s="53" t="s">
        <v>167</v>
      </c>
    </row>
    <row r="8" spans="1:4" thickBot="1" x14ac:dyDescent="0.35">
      <c r="A8" s="92">
        <v>5</v>
      </c>
      <c r="B8" s="49" t="s">
        <v>171</v>
      </c>
      <c r="C8" s="53" t="s">
        <v>167</v>
      </c>
      <c r="D8" s="95"/>
    </row>
    <row r="9" spans="1:4" thickBot="1" x14ac:dyDescent="0.35">
      <c r="A9" s="92">
        <v>6</v>
      </c>
      <c r="B9" s="49" t="s">
        <v>172</v>
      </c>
      <c r="C9" s="53"/>
      <c r="D9" s="95" t="s">
        <v>167</v>
      </c>
    </row>
    <row r="10" spans="1:4" thickBot="1" x14ac:dyDescent="0.35">
      <c r="A10" s="92">
        <v>7</v>
      </c>
      <c r="B10" s="49" t="s">
        <v>173</v>
      </c>
      <c r="C10" s="53"/>
      <c r="D10" s="53" t="s">
        <v>167</v>
      </c>
    </row>
    <row r="11" spans="1:4" thickBot="1" x14ac:dyDescent="0.35">
      <c r="A11" s="92">
        <v>8</v>
      </c>
      <c r="B11" s="49" t="s">
        <v>174</v>
      </c>
      <c r="C11" s="53"/>
      <c r="D11" s="95" t="s">
        <v>167</v>
      </c>
    </row>
    <row r="12" spans="1:4" thickBot="1" x14ac:dyDescent="0.35">
      <c r="A12" s="92">
        <v>9</v>
      </c>
      <c r="B12" s="49" t="s">
        <v>175</v>
      </c>
      <c r="C12" s="53" t="s">
        <v>167</v>
      </c>
      <c r="D12" s="95"/>
    </row>
    <row r="13" spans="1:4" thickBot="1" x14ac:dyDescent="0.35">
      <c r="A13" s="92">
        <v>10</v>
      </c>
      <c r="B13" s="49" t="s">
        <v>176</v>
      </c>
      <c r="C13" s="53" t="s">
        <v>167</v>
      </c>
      <c r="D13" s="95"/>
    </row>
    <row r="14" spans="1:4" thickBot="1" x14ac:dyDescent="0.35">
      <c r="A14" s="92">
        <v>11</v>
      </c>
      <c r="B14" s="49" t="s">
        <v>177</v>
      </c>
      <c r="C14" s="53"/>
      <c r="D14" s="95" t="s">
        <v>167</v>
      </c>
    </row>
    <row r="15" spans="1:4" thickBot="1" x14ac:dyDescent="0.35">
      <c r="A15" s="92">
        <v>12</v>
      </c>
      <c r="B15" s="49" t="s">
        <v>178</v>
      </c>
      <c r="C15" s="53" t="s">
        <v>167</v>
      </c>
      <c r="D15" s="95"/>
    </row>
    <row r="16" spans="1:4" thickBot="1" x14ac:dyDescent="0.35">
      <c r="A16" s="92">
        <v>13</v>
      </c>
      <c r="B16" s="49" t="s">
        <v>179</v>
      </c>
      <c r="C16" s="95"/>
      <c r="D16" s="95" t="s">
        <v>167</v>
      </c>
    </row>
    <row r="17" spans="1:4" thickBot="1" x14ac:dyDescent="0.35">
      <c r="A17" s="92">
        <v>14</v>
      </c>
      <c r="B17" s="49" t="s">
        <v>180</v>
      </c>
      <c r="C17" s="95"/>
      <c r="D17" s="95" t="s">
        <v>167</v>
      </c>
    </row>
    <row r="18" spans="1:4" thickBot="1" x14ac:dyDescent="0.35">
      <c r="A18" s="92">
        <v>15</v>
      </c>
      <c r="B18" s="49" t="s">
        <v>181</v>
      </c>
      <c r="C18" s="95"/>
      <c r="D18" s="95" t="s">
        <v>167</v>
      </c>
    </row>
    <row r="19" spans="1:4" thickBot="1" x14ac:dyDescent="0.35">
      <c r="A19" s="92">
        <v>16</v>
      </c>
      <c r="B19" s="49" t="s">
        <v>182</v>
      </c>
      <c r="C19" s="95"/>
      <c r="D19" s="95" t="s">
        <v>167</v>
      </c>
    </row>
    <row r="20" spans="1:4" thickBot="1" x14ac:dyDescent="0.35">
      <c r="A20" s="92">
        <v>17</v>
      </c>
      <c r="B20" s="49" t="s">
        <v>183</v>
      </c>
      <c r="C20" s="95"/>
      <c r="D20" s="95" t="s">
        <v>167</v>
      </c>
    </row>
    <row r="21" spans="1:4" ht="15.75" customHeight="1" thickBot="1" x14ac:dyDescent="0.35">
      <c r="A21" s="92">
        <v>18</v>
      </c>
      <c r="B21" s="49" t="s">
        <v>184</v>
      </c>
      <c r="C21" s="95"/>
      <c r="D21" s="95" t="s">
        <v>167</v>
      </c>
    </row>
    <row r="22" spans="1:4" ht="15.75" customHeight="1" thickBot="1" x14ac:dyDescent="0.35">
      <c r="A22" s="96">
        <v>19</v>
      </c>
      <c r="B22" s="49" t="s">
        <v>185</v>
      </c>
      <c r="C22" s="95"/>
      <c r="D22" s="95" t="s">
        <v>167</v>
      </c>
    </row>
    <row r="23" spans="1:4" ht="15" customHeight="1" thickBot="1" x14ac:dyDescent="0.35">
      <c r="A23" s="292" t="s">
        <v>186</v>
      </c>
      <c r="B23" s="293"/>
      <c r="C23" s="97">
        <f>+COUNTA(C4:C22)</f>
        <v>6</v>
      </c>
      <c r="D23" s="97">
        <f>+COUNTA(D4:D22)</f>
        <v>13</v>
      </c>
    </row>
    <row r="24" spans="1:4" ht="15.75" customHeight="1" x14ac:dyDescent="0.3">
      <c r="A24" s="288" t="s">
        <v>187</v>
      </c>
      <c r="B24" s="288"/>
      <c r="C24" s="289"/>
      <c r="D24" s="289"/>
    </row>
    <row r="25" spans="1:4" ht="15.75" customHeight="1" x14ac:dyDescent="0.3">
      <c r="A25" s="290" t="s">
        <v>188</v>
      </c>
      <c r="B25" s="290"/>
      <c r="C25" s="290"/>
      <c r="D25" s="290"/>
    </row>
    <row r="26" spans="1:4" ht="15.75" customHeight="1" thickBot="1" x14ac:dyDescent="0.35">
      <c r="A26" s="291" t="s">
        <v>189</v>
      </c>
      <c r="B26" s="291"/>
      <c r="C26" s="291"/>
      <c r="D26" s="291"/>
    </row>
    <row r="27" spans="1:4" ht="15.75" customHeight="1" thickBot="1" x14ac:dyDescent="0.35">
      <c r="A27" s="277" t="s">
        <v>190</v>
      </c>
      <c r="B27" s="278"/>
      <c r="C27" s="279"/>
      <c r="D27" s="70" t="str">
        <f>+IF(C23&lt;=5,"X", " ")</f>
        <v xml:space="preserve"> </v>
      </c>
    </row>
    <row r="28" spans="1:4" ht="15.75" customHeight="1" thickBot="1" x14ac:dyDescent="0.4">
      <c r="A28" s="277" t="s">
        <v>191</v>
      </c>
      <c r="B28" s="278"/>
      <c r="C28" s="279"/>
      <c r="D28" s="52" t="s">
        <v>192</v>
      </c>
    </row>
    <row r="29" spans="1:4" ht="15.75" customHeight="1" thickBot="1" x14ac:dyDescent="0.35">
      <c r="A29" s="280" t="s">
        <v>193</v>
      </c>
      <c r="B29" s="281"/>
      <c r="C29" s="282"/>
      <c r="D29" s="51"/>
    </row>
    <row r="30" spans="1:4" ht="15.75" customHeight="1" x14ac:dyDescent="0.3"/>
    <row r="31" spans="1:4" ht="15.75" customHeight="1" x14ac:dyDescent="0.3"/>
    <row r="32" spans="1:4"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10">
    <mergeCell ref="A27:C27"/>
    <mergeCell ref="A28:C28"/>
    <mergeCell ref="A29:C29"/>
    <mergeCell ref="A1:D1"/>
    <mergeCell ref="A2:A3"/>
    <mergeCell ref="C2:D2"/>
    <mergeCell ref="A24:D24"/>
    <mergeCell ref="A25:D25"/>
    <mergeCell ref="A26:D26"/>
    <mergeCell ref="A23:B23"/>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O1000"/>
  <sheetViews>
    <sheetView zoomScale="82" zoomScaleNormal="160" workbookViewId="0">
      <selection activeCell="N7" sqref="N7"/>
    </sheetView>
  </sheetViews>
  <sheetFormatPr baseColWidth="10" defaultColWidth="14.44140625" defaultRowHeight="15" customHeight="1" x14ac:dyDescent="0.3"/>
  <cols>
    <col min="1" max="1" width="6.33203125" customWidth="1"/>
    <col min="2" max="2" width="10.6640625" customWidth="1"/>
    <col min="3" max="3" width="34.44140625" customWidth="1"/>
    <col min="4" max="4" width="25.5546875" customWidth="1"/>
    <col min="5" max="7" width="7.5546875" customWidth="1"/>
    <col min="8" max="8" width="7.109375" customWidth="1"/>
    <col min="9" max="9" width="6.88671875" customWidth="1"/>
    <col min="10" max="15" width="12.88671875" customWidth="1"/>
    <col min="16" max="17" width="10.6640625" customWidth="1"/>
    <col min="18" max="18" width="51.44140625" customWidth="1"/>
    <col min="19" max="30" width="10.6640625" customWidth="1"/>
  </cols>
  <sheetData>
    <row r="1" spans="2:15" thickBot="1" x14ac:dyDescent="0.35">
      <c r="B1" s="294" t="s">
        <v>194</v>
      </c>
      <c r="C1" s="205"/>
      <c r="D1" s="205"/>
      <c r="E1" s="54"/>
      <c r="F1" s="54"/>
      <c r="G1" s="54"/>
      <c r="H1" s="54"/>
      <c r="J1" s="295" t="s">
        <v>195</v>
      </c>
      <c r="K1" s="296"/>
      <c r="L1" s="296"/>
    </row>
    <row r="2" spans="2:15" thickBot="1" x14ac:dyDescent="0.35">
      <c r="B2" s="7" t="s">
        <v>196</v>
      </c>
      <c r="C2" s="8" t="s">
        <v>197</v>
      </c>
      <c r="D2" s="9" t="s">
        <v>198</v>
      </c>
      <c r="E2" s="55"/>
      <c r="F2" s="55"/>
      <c r="G2" s="55"/>
      <c r="H2" s="55"/>
      <c r="J2" s="55"/>
      <c r="K2" s="55"/>
      <c r="L2" s="55"/>
    </row>
    <row r="3" spans="2:15" ht="28.8" x14ac:dyDescent="0.3">
      <c r="B3" s="87" t="s">
        <v>199</v>
      </c>
      <c r="C3" s="10" t="s">
        <v>200</v>
      </c>
      <c r="D3" s="11" t="s">
        <v>201</v>
      </c>
      <c r="E3" s="56"/>
      <c r="F3" s="56"/>
      <c r="G3" s="56"/>
      <c r="H3" s="298"/>
      <c r="I3" s="297" t="s">
        <v>202</v>
      </c>
      <c r="J3" s="57" t="s">
        <v>199</v>
      </c>
      <c r="K3" s="310" t="s">
        <v>203</v>
      </c>
      <c r="L3" s="310"/>
      <c r="M3" s="107" t="s">
        <v>204</v>
      </c>
      <c r="N3" s="107" t="s">
        <v>204</v>
      </c>
      <c r="O3" s="107" t="s">
        <v>204</v>
      </c>
    </row>
    <row r="4" spans="2:15" ht="28.8" x14ac:dyDescent="0.3">
      <c r="B4" s="88" t="s">
        <v>205</v>
      </c>
      <c r="C4" s="12" t="s">
        <v>206</v>
      </c>
      <c r="D4" s="13" t="s">
        <v>207</v>
      </c>
      <c r="E4" s="56"/>
      <c r="F4" s="56"/>
      <c r="G4" s="56"/>
      <c r="H4" s="298"/>
      <c r="I4" s="297"/>
      <c r="J4" s="58" t="s">
        <v>205</v>
      </c>
      <c r="K4" s="310"/>
      <c r="L4" s="310"/>
      <c r="M4" s="108" t="s">
        <v>208</v>
      </c>
      <c r="N4" s="107" t="s">
        <v>204</v>
      </c>
      <c r="O4" s="107" t="s">
        <v>204</v>
      </c>
    </row>
    <row r="5" spans="2:15" ht="28.8" x14ac:dyDescent="0.3">
      <c r="B5" s="89" t="s">
        <v>209</v>
      </c>
      <c r="C5" s="12" t="s">
        <v>210</v>
      </c>
      <c r="D5" s="13" t="s">
        <v>211</v>
      </c>
      <c r="E5" s="56"/>
      <c r="F5" s="56"/>
      <c r="G5" s="56"/>
      <c r="H5" s="298"/>
      <c r="I5" s="297"/>
      <c r="J5" s="59" t="s">
        <v>209</v>
      </c>
      <c r="K5" s="310"/>
      <c r="L5" s="310"/>
      <c r="M5" s="108" t="s">
        <v>208</v>
      </c>
      <c r="N5" s="107" t="s">
        <v>204</v>
      </c>
      <c r="O5" s="107" t="s">
        <v>204</v>
      </c>
    </row>
    <row r="6" spans="2:15" ht="28.8" x14ac:dyDescent="0.3">
      <c r="B6" s="90" t="s">
        <v>212</v>
      </c>
      <c r="C6" s="12" t="s">
        <v>213</v>
      </c>
      <c r="D6" s="13" t="s">
        <v>214</v>
      </c>
      <c r="E6" s="56"/>
      <c r="F6" s="56"/>
      <c r="G6" s="56"/>
      <c r="H6" s="298"/>
      <c r="I6" s="297"/>
      <c r="J6" s="60" t="s">
        <v>212</v>
      </c>
      <c r="K6" s="310"/>
      <c r="L6" s="310"/>
      <c r="M6" s="109" t="s">
        <v>215</v>
      </c>
      <c r="N6" s="108" t="s">
        <v>208</v>
      </c>
      <c r="O6" s="107" t="s">
        <v>204</v>
      </c>
    </row>
    <row r="7" spans="2:15" ht="43.8" thickBot="1" x14ac:dyDescent="0.35">
      <c r="B7" s="14" t="s">
        <v>216</v>
      </c>
      <c r="C7" s="15" t="s">
        <v>217</v>
      </c>
      <c r="D7" s="16" t="s">
        <v>218</v>
      </c>
      <c r="E7" s="56"/>
      <c r="F7" s="56"/>
      <c r="G7" s="56"/>
      <c r="H7" s="298"/>
      <c r="I7" s="297"/>
      <c r="J7" s="61" t="s">
        <v>216</v>
      </c>
      <c r="K7" s="310"/>
      <c r="L7" s="310"/>
      <c r="M7" s="109" t="s">
        <v>215</v>
      </c>
      <c r="N7" s="108" t="s">
        <v>208</v>
      </c>
      <c r="O7" s="108" t="s">
        <v>208</v>
      </c>
    </row>
    <row r="8" spans="2:15" ht="15" customHeight="1" x14ac:dyDescent="0.3">
      <c r="K8" s="62" t="s">
        <v>219</v>
      </c>
      <c r="L8" s="63" t="s">
        <v>220</v>
      </c>
      <c r="M8" s="64" t="s">
        <v>221</v>
      </c>
      <c r="N8" s="65" t="s">
        <v>222</v>
      </c>
      <c r="O8" s="66" t="s">
        <v>223</v>
      </c>
    </row>
    <row r="9" spans="2:15" ht="27" customHeight="1" x14ac:dyDescent="0.3">
      <c r="K9" s="299" t="s">
        <v>224</v>
      </c>
      <c r="L9" s="299"/>
      <c r="M9" s="299"/>
      <c r="N9" s="299"/>
      <c r="O9" s="299"/>
    </row>
    <row r="10" spans="2:15" ht="27.75" customHeight="1" x14ac:dyDescent="0.3">
      <c r="K10" s="309"/>
      <c r="L10" s="309"/>
      <c r="M10" s="309"/>
      <c r="N10" s="309"/>
      <c r="O10" s="309"/>
    </row>
    <row r="12" spans="2:15" ht="15" customHeight="1" thickBot="1" x14ac:dyDescent="0.35"/>
    <row r="13" spans="2:15" ht="67.5" customHeight="1" x14ac:dyDescent="0.3">
      <c r="I13" s="110" t="s">
        <v>204</v>
      </c>
      <c r="J13" s="67" t="s">
        <v>225</v>
      </c>
      <c r="K13" s="300" t="s">
        <v>226</v>
      </c>
      <c r="L13" s="301"/>
      <c r="M13" s="301"/>
      <c r="N13" s="301"/>
      <c r="O13" s="302"/>
    </row>
    <row r="14" spans="2:15" ht="52.5" customHeight="1" x14ac:dyDescent="0.3">
      <c r="I14" s="111" t="s">
        <v>208</v>
      </c>
      <c r="J14" s="68" t="s">
        <v>227</v>
      </c>
      <c r="K14" s="303" t="s">
        <v>228</v>
      </c>
      <c r="L14" s="304"/>
      <c r="M14" s="304"/>
      <c r="N14" s="304"/>
      <c r="O14" s="305"/>
    </row>
    <row r="15" spans="2:15" ht="81.75" customHeight="1" thickBot="1" x14ac:dyDescent="0.35">
      <c r="I15" s="112" t="s">
        <v>215</v>
      </c>
      <c r="J15" s="69" t="s">
        <v>229</v>
      </c>
      <c r="K15" s="306" t="s">
        <v>230</v>
      </c>
      <c r="L15" s="307"/>
      <c r="M15" s="307"/>
      <c r="N15" s="307"/>
      <c r="O15" s="308"/>
    </row>
    <row r="21" ht="15.75" customHeight="1" x14ac:dyDescent="0.3"/>
    <row r="22" ht="15.75" customHeight="1" x14ac:dyDescent="0.3"/>
    <row r="23" ht="15.75" customHeight="1" x14ac:dyDescent="0.3"/>
    <row r="24" ht="15.75" customHeight="1" x14ac:dyDescent="0.3"/>
    <row r="25" ht="15.75" customHeight="1" x14ac:dyDescent="0.3"/>
    <row r="26" ht="15.75" customHeight="1" x14ac:dyDescent="0.3"/>
    <row r="27" ht="15.75" customHeight="1" x14ac:dyDescent="0.3"/>
    <row r="28" ht="15.75" customHeight="1" x14ac:dyDescent="0.3"/>
    <row r="29" ht="15.75" customHeight="1" x14ac:dyDescent="0.3"/>
    <row r="30" ht="15.75" customHeight="1" x14ac:dyDescent="0.3"/>
    <row r="31" ht="15.75" customHeight="1" x14ac:dyDescent="0.3"/>
    <row r="32"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10">
    <mergeCell ref="K13:O13"/>
    <mergeCell ref="K14:O14"/>
    <mergeCell ref="K15:O15"/>
    <mergeCell ref="K10:O10"/>
    <mergeCell ref="K3:L7"/>
    <mergeCell ref="B1:D1"/>
    <mergeCell ref="J1:L1"/>
    <mergeCell ref="I3:I7"/>
    <mergeCell ref="H3:H7"/>
    <mergeCell ref="K9:O9"/>
  </mergeCells>
  <pageMargins left="0.7" right="0.7" top="0.75" bottom="0.75" header="0" footer="0"/>
  <pageSetup orientation="landscape"/>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d8efec78-3424-4c97-abf4-c2ff1d9e6d03" xsi:nil="true"/>
    <lcf76f155ced4ddcb4097134ff3c332f xmlns="8befd943-4f51-4e42-85af-a07052259448">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60FE7278092C44B5607AA964C04AD8" ma:contentTypeVersion="18" ma:contentTypeDescription="Crear nuevo documento." ma:contentTypeScope="" ma:versionID="ac766add390fbe93480fcd3f366b7c76">
  <xsd:schema xmlns:xsd="http://www.w3.org/2001/XMLSchema" xmlns:xs="http://www.w3.org/2001/XMLSchema" xmlns:p="http://schemas.microsoft.com/office/2006/metadata/properties" xmlns:ns2="8befd943-4f51-4e42-85af-a07052259448" xmlns:ns3="d8efec78-3424-4c97-abf4-c2ff1d9e6d03" targetNamespace="http://schemas.microsoft.com/office/2006/metadata/properties" ma:root="true" ma:fieldsID="ce5bce25e497ee0144e0bc875b6449eb" ns2:_="" ns3:_="">
    <xsd:import namespace="8befd943-4f51-4e42-85af-a07052259448"/>
    <xsd:import namespace="d8efec78-3424-4c97-abf4-c2ff1d9e6d0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fd943-4f51-4e42-85af-a0705225944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be2b3a10-215b-4d32-87ea-2342d4792ac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8efec78-3424-4c97-abf4-c2ff1d9e6d03"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dbdcf5c2-d273-4d70-8f91-c5c66f26fa01}" ma:internalName="TaxCatchAll" ma:showField="CatchAllData" ma:web="d8efec78-3424-4c97-abf4-c2ff1d9e6d0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6898899-A735-4C1B-B949-56A141166CA0}">
  <ds:schemaRefs>
    <ds:schemaRef ds:uri="http://schemas.microsoft.com/sharepoint/v3/contenttype/forms"/>
  </ds:schemaRefs>
</ds:datastoreItem>
</file>

<file path=customXml/itemProps2.xml><?xml version="1.0" encoding="utf-8"?>
<ds:datastoreItem xmlns:ds="http://schemas.openxmlformats.org/officeDocument/2006/customXml" ds:itemID="{6132E6CC-02E7-45D2-9D3C-1B43E5296ED6}">
  <ds:schemaRefs>
    <ds:schemaRef ds:uri="http://schemas.microsoft.com/office/2006/metadata/properties"/>
    <ds:schemaRef ds:uri="http://schemas.microsoft.com/office/infopath/2007/PartnerControls"/>
    <ds:schemaRef ds:uri="d8efec78-3424-4c97-abf4-c2ff1d9e6d03"/>
    <ds:schemaRef ds:uri="8befd943-4f51-4e42-85af-a07052259448"/>
  </ds:schemaRefs>
</ds:datastoreItem>
</file>

<file path=customXml/itemProps3.xml><?xml version="1.0" encoding="utf-8"?>
<ds:datastoreItem xmlns:ds="http://schemas.openxmlformats.org/officeDocument/2006/customXml" ds:itemID="{1D1DD3E2-3DCC-46B3-852C-2A33958CB5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fd943-4f51-4e42-85af-a07052259448"/>
    <ds:schemaRef ds:uri="d8efec78-3424-4c97-abf4-c2ff1d9e6d0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Datos</vt:lpstr>
      <vt:lpstr>CONTROL DE CAMBIOS</vt:lpstr>
      <vt:lpstr>Riesgo 1</vt:lpstr>
      <vt:lpstr>ENCUESTA DE IMPACTO R1</vt:lpstr>
      <vt:lpstr>Instructivo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Betancour Garcia</dc:creator>
  <cp:keywords/>
  <dc:description/>
  <cp:lastModifiedBy>user</cp:lastModifiedBy>
  <cp:revision/>
  <dcterms:created xsi:type="dcterms:W3CDTF">2020-01-16T20:08:19Z</dcterms:created>
  <dcterms:modified xsi:type="dcterms:W3CDTF">2026-01-15T04:11:23Z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0x010100C960FE7278092C44B5607AA964C04AD8</vt:lpwstr>
  </property>
  <property fmtid="{D5CDD505-2E9C-101B-9397-08002B2CF9AE}" pid="3" name="MediaServiceImageTags">
    <vt:lpwstr/>
  </property>
  <property fmtid="{D5CDD505-2E9C-101B-9397-08002B2CF9AE}" pid="4" name="Order">
    <vt:r8>4600</vt:r8>
  </property>
</Properties>
</file>