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user\Documents\carpeta sin título\Documents\IDIPRON\Evidencias contrato César Diaz\Formulación de Riesgos de Corrupción AÑO 2026\SIn formulación\"/>
    </mc:Choice>
  </mc:AlternateContent>
  <xr:revisionPtr revIDLastSave="0" documentId="13_ncr:1_{3B18A28C-F5EF-4631-B2B5-A7A6B6BE8958}" xr6:coauthVersionLast="47" xr6:coauthVersionMax="47" xr10:uidLastSave="{00000000-0000-0000-0000-000000000000}"/>
  <bookViews>
    <workbookView xWindow="-108" yWindow="-108" windowWidth="23256" windowHeight="12456" firstSheet="2" activeTab="2" xr2:uid="{00000000-000D-0000-FFFF-FFFF00000000}"/>
  </bookViews>
  <sheets>
    <sheet name="Datos" sheetId="1" state="hidden" r:id="rId1"/>
    <sheet name="CONTROL DE CAMBIOS" sheetId="5" r:id="rId2"/>
    <sheet name="Riesgo 1" sheetId="3" r:id="rId3"/>
    <sheet name="ENCUESTA DE IMPACTO R1" sheetId="4" r:id="rId4"/>
    <sheet name="Instructivo" sheetId="2"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KdggN1XUHdKfuH28DvSPKMMLgjhxLjcZ6K3szFLj++s="/>
    </ext>
  </extLst>
</workbook>
</file>

<file path=xl/calcChain.xml><?xml version="1.0" encoding="utf-8"?>
<calcChain xmlns="http://schemas.openxmlformats.org/spreadsheetml/2006/main">
  <c r="V18" i="3" l="1" a="1"/>
  <c r="V18" i="3" s="1"/>
  <c r="D29" i="4"/>
  <c r="D28" i="4"/>
  <c r="D27" i="4"/>
  <c r="D23" i="4"/>
  <c r="C23" i="4"/>
  <c r="Q59" i="3"/>
  <c r="Q58" i="3"/>
  <c r="Q57" i="3"/>
  <c r="Q56" i="3"/>
  <c r="Q55" i="3"/>
  <c r="Q54" i="3"/>
  <c r="Q53" i="3"/>
  <c r="R53" i="3" s="1"/>
  <c r="R56" i="3" s="1"/>
  <c r="Q52" i="3"/>
  <c r="Q51" i="3"/>
  <c r="Q50" i="3"/>
  <c r="Q49" i="3"/>
  <c r="Q48" i="3"/>
  <c r="Q47" i="3"/>
  <c r="Q46" i="3"/>
  <c r="R46" i="3" s="1"/>
  <c r="R49" i="3" s="1"/>
  <c r="Q45" i="3"/>
  <c r="Q44" i="3"/>
  <c r="Q43" i="3"/>
  <c r="Q42" i="3"/>
  <c r="Q41" i="3"/>
  <c r="Q40" i="3"/>
  <c r="Q39" i="3"/>
  <c r="R39" i="3" s="1"/>
  <c r="R42" i="3" s="1"/>
  <c r="Q38" i="3"/>
  <c r="Q37" i="3"/>
  <c r="Q36" i="3"/>
  <c r="Q35" i="3"/>
  <c r="Q34" i="3"/>
  <c r="Q33" i="3"/>
  <c r="Q32" i="3"/>
  <c r="R32" i="3" s="1"/>
  <c r="R35" i="3" s="1"/>
  <c r="Q31" i="3"/>
  <c r="Q30" i="3"/>
  <c r="Q29" i="3"/>
  <c r="Q28" i="3"/>
  <c r="Q27" i="3"/>
  <c r="Q26" i="3"/>
  <c r="Q25" i="3"/>
  <c r="R25" i="3" s="1"/>
  <c r="R28" i="3" s="1"/>
  <c r="Q24" i="3"/>
  <c r="Q23" i="3"/>
  <c r="Q22" i="3"/>
  <c r="Q21" i="3"/>
  <c r="Q20" i="3"/>
  <c r="Q19" i="3"/>
  <c r="Q18" i="3"/>
  <c r="R18" i="3" s="1"/>
  <c r="R21" i="3" s="1"/>
  <c r="G18" i="3"/>
  <c r="H18" i="3" s="1"/>
  <c r="U39" i="3" l="1"/>
  <c r="T42" i="3"/>
  <c r="T39" i="3" s="1"/>
  <c r="U32" i="3"/>
  <c r="T35" i="3"/>
  <c r="T32" i="3" s="1"/>
  <c r="T21" i="3"/>
  <c r="T18" i="3" s="1"/>
  <c r="U18" i="3"/>
  <c r="U53" i="3"/>
  <c r="T56" i="3"/>
  <c r="T53" i="3" s="1"/>
  <c r="U25" i="3"/>
  <c r="T28" i="3"/>
  <c r="T25" i="3" s="1"/>
  <c r="U46" i="3"/>
  <c r="T49" i="3"/>
  <c r="T46" i="3" s="1"/>
  <c r="W21" i="3" l="1"/>
  <c r="X18" i="3" s="1"/>
  <c r="Y18" i="3" s="1"/>
  <c r="Z18"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<sst xmlns="http://schemas.openxmlformats.org/spreadsheetml/2006/main" count="375" uniqueCount="222">
  <si>
    <t>PROBABILIDAD INHERENTE</t>
  </si>
  <si>
    <t>IMPACTO INHERENTE</t>
  </si>
  <si>
    <t>CONDICIONES RIESGO INHERENTE</t>
  </si>
  <si>
    <t>¿Existe un responsable asignado a la ejecución del control?</t>
  </si>
  <si>
    <t>Asignado</t>
  </si>
  <si>
    <t>No Asignado</t>
  </si>
  <si>
    <t>MUY BAJA</t>
  </si>
  <si>
    <t>MODERADO</t>
  </si>
  <si>
    <t>MUY BAJA - MODERADO</t>
  </si>
  <si>
    <t>¿El responsable tiene la autoridad y adecuada segregación de funciones en la ejecución del control?</t>
  </si>
  <si>
    <t>Adecuado</t>
  </si>
  <si>
    <t>Inadecuado</t>
  </si>
  <si>
    <t>BAJA</t>
  </si>
  <si>
    <t>MAYOR</t>
  </si>
  <si>
    <t>MUY BAJA - MAYOR</t>
  </si>
  <si>
    <t>ALTO</t>
  </si>
  <si>
    <t>¿La oportunidad en que se ejecuta el control ayuda a prevenir la mitigación del riesgo o a detectar la materialización del riesgo de manera oportuna?</t>
  </si>
  <si>
    <t>Oportuna</t>
  </si>
  <si>
    <t>Inoportuna</t>
  </si>
  <si>
    <t>MEDIA</t>
  </si>
  <si>
    <t>CATASTRÓFICO</t>
  </si>
  <si>
    <t>MUY BAJA - CATASTRÓFICO</t>
  </si>
  <si>
    <t>EXTREMO</t>
  </si>
  <si>
    <t>¿Las actividades que se desarrollan en el
control realmente buscan por si sola prevenir o detectar las causas que pueden dar origen al riesgo, Ej.: verificar, validar, cotejar, comparar, revisar, etc.?</t>
  </si>
  <si>
    <t>Prevenir</t>
  </si>
  <si>
    <t>Detectar</t>
  </si>
  <si>
    <t>No es un control</t>
  </si>
  <si>
    <t>ALTA</t>
  </si>
  <si>
    <t>BAJA - MODERADO</t>
  </si>
  <si>
    <t>¿La fuente de información que se utiliza en el desarrollo del control es información confiable que permita mitigar el riesgo?</t>
  </si>
  <si>
    <t>Confiable</t>
  </si>
  <si>
    <t>No Confiable</t>
  </si>
  <si>
    <t>MUY ALTA</t>
  </si>
  <si>
    <t>BAJA - MAYOR</t>
  </si>
  <si>
    <t>¿Las observaciones, desviaciones o diferencias identificadas como resultados de la ejecución del control son investigadas y resueltas de manera oportuna?</t>
  </si>
  <si>
    <t>Se investigan y se resuelven oportunamente</t>
  </si>
  <si>
    <t>No se investigan, ni resuelven oportunamente</t>
  </si>
  <si>
    <t>BAJA - CATASTRÓFICO</t>
  </si>
  <si>
    <t>¿Se deja evidencia o rastro de la ejecución del control que permita a cualquier tercero con la evidencia llegar a la misma conclusión?</t>
  </si>
  <si>
    <t>Completa</t>
  </si>
  <si>
    <t>Incompleta</t>
  </si>
  <si>
    <t>No existe</t>
  </si>
  <si>
    <t>Opciones de Manejo</t>
  </si>
  <si>
    <t>MEDIA - MODERADO</t>
  </si>
  <si>
    <t>MEDIA - MAYOR</t>
  </si>
  <si>
    <t>REDUCIR EL RIESGO</t>
  </si>
  <si>
    <t>MEDIA - CATASTRÓFICO</t>
  </si>
  <si>
    <t>EVITAR EL RIESGO</t>
  </si>
  <si>
    <t>ALTA - MODERADO</t>
  </si>
  <si>
    <t>ALTA - MAYOR</t>
  </si>
  <si>
    <t>RANGO DE LA EJECUCION DE CADA CONTROL</t>
  </si>
  <si>
    <t>ALTA - CATASTRÓFICO</t>
  </si>
  <si>
    <r>
      <rPr>
        <b/>
        <sz val="11"/>
        <color theme="1"/>
        <rFont val="Calibri"/>
        <family val="2"/>
      </rPr>
      <t>FUERTE</t>
    </r>
    <r>
      <rPr>
        <sz val="11"/>
        <color theme="1"/>
        <rFont val="Calibri"/>
        <family val="2"/>
      </rPr>
      <t xml:space="preserve"> (Siempre se Ejecuta)</t>
    </r>
  </si>
  <si>
    <t>MUY ALTA - MODERADO</t>
  </si>
  <si>
    <r>
      <rPr>
        <b/>
        <sz val="11"/>
        <color theme="1"/>
        <rFont val="Calibri"/>
        <family val="2"/>
      </rPr>
      <t>MODERADO</t>
    </r>
    <r>
      <rPr>
        <sz val="11"/>
        <color theme="1"/>
        <rFont val="Calibri"/>
        <family val="2"/>
      </rPr>
      <t xml:space="preserve"> (Algunas Veces)</t>
    </r>
  </si>
  <si>
    <t>¿SE MATERIALIZO EL RIESGO DURANTE EL PERIODO?</t>
  </si>
  <si>
    <t>MUY ALTA - MAYOR</t>
  </si>
  <si>
    <r>
      <rPr>
        <b/>
        <sz val="11"/>
        <color theme="1"/>
        <rFont val="Calibri"/>
        <family val="2"/>
      </rPr>
      <t>DÉBIL</t>
    </r>
    <r>
      <rPr>
        <sz val="11"/>
        <color theme="1"/>
        <rFont val="Calibri"/>
        <family val="2"/>
      </rPr>
      <t xml:space="preserve"> (No se Ejecuta)</t>
    </r>
  </si>
  <si>
    <t>SI</t>
  </si>
  <si>
    <t>MUY ALTA - CATASTRÓFICO</t>
  </si>
  <si>
    <t>NO</t>
  </si>
  <si>
    <t>CONTROLES</t>
  </si>
  <si>
    <t>DIRECTAMENTE</t>
  </si>
  <si>
    <t>NO DISMINUYE</t>
  </si>
  <si>
    <t>CONTROL DE CAMBIOS</t>
  </si>
  <si>
    <t>A continuación se presentan los cambios realizados de los riesgos en el proceso</t>
  </si>
  <si>
    <t xml:space="preserve">FECHA </t>
  </si>
  <si>
    <t>CAMBIO REALIZADO</t>
  </si>
  <si>
    <t>DD/MM/AAAA
en la que se realizó el cambio</t>
  </si>
  <si>
    <t>Describir de manera clara los cambios realizados en la matriz de riesgos, detallando el riesgo y el control respectivamente</t>
  </si>
  <si>
    <t>Se podrán incluir más filas de acuerdo a la cambios realizados</t>
  </si>
  <si>
    <t>DIRECCIONAMIENTO ESTRATÉGICO</t>
  </si>
  <si>
    <t>CÓDIGO</t>
  </si>
  <si>
    <t>E-DES-FT-020</t>
  </si>
  <si>
    <t>VERSIÓN</t>
  </si>
  <si>
    <t>04</t>
  </si>
  <si>
    <t>MAPA DE RIESGOS DE CORRUPCIÓN</t>
  </si>
  <si>
    <t>PÁGINA</t>
  </si>
  <si>
    <t>1 de 1</t>
  </si>
  <si>
    <t>VIGENTE DESDE</t>
  </si>
  <si>
    <t>FECHA DE ACTUALIZACIÓN</t>
  </si>
  <si>
    <t>PROCESO</t>
  </si>
  <si>
    <t>OBJETIVO DEL PROCESO</t>
  </si>
  <si>
    <t>Definir los lineamientos y estrategias que orienten la gestión del IDIPRON, mediante la formulación, despliegue y seguimiento de la plataforma estratégica a través de modelos de gestión, planes, programas y proyectos que permitan el cumplimiento de los objetivos institucionales, sectoriales y metas de gobierno.</t>
  </si>
  <si>
    <t>ALCANCE DEL PROCESO</t>
  </si>
  <si>
    <t>Inicia con la formulación de la plataforma estratégica de la Entidad, su seguimiento, evaluación y finaliza con la elaboración de planes para el mejoramiento de la gestión institucional</t>
  </si>
  <si>
    <t>IDENTIFICACIÓN DEL RIESGO</t>
  </si>
  <si>
    <t>VALORACIÓN DEL RIESGO</t>
  </si>
  <si>
    <t xml:space="preserve">MONITOREO </t>
  </si>
  <si>
    <t>SEGUIMIENTO Y EVALUACIÓN</t>
  </si>
  <si>
    <t>No. de Riesgo</t>
  </si>
  <si>
    <t>CAUSA</t>
  </si>
  <si>
    <t>RIESGO</t>
  </si>
  <si>
    <t>CONSECUENCIA</t>
  </si>
  <si>
    <t>ANÁLISIS DEL RIESGO</t>
  </si>
  <si>
    <t>EVALUACIÓN DEL RIESGO</t>
  </si>
  <si>
    <t>RIESGO RESIDUAL</t>
  </si>
  <si>
    <t>RIESGO INHERENTE</t>
  </si>
  <si>
    <t>RESPONSABLE DEL CONTROL
(Persona asignada para ejecutar el control. Debe tener la autoridad, competencias y conocimientos para ejecutar el control)</t>
  </si>
  <si>
    <t>PERIODICIDAD DEL CONTROL
(La periodicidad debe prevenir o detectar el riesgo de manera oportuna)</t>
  </si>
  <si>
    <t>PROPÓSITO DEL CONTROL
 (Validar, verificar, conciliar, comparar, revisar, cotejar…)
El control ayuda a mitigar las causas de los riesgos o detectar su materialización</t>
  </si>
  <si>
    <t>CÓMO SE REALIZA LA ACTIVIDAD DE CONTROL
(EL control debe indicar el cómo se realiza, de tal forma que se pueda evaluar si la fuente u origen de la información que sirve para ejecutar el control, es confiable para la mitigación del riesgo)</t>
  </si>
  <si>
    <t>CÓMO SE ACTÚA EN CASO DE OBSERVACIONES O DESVIACIONES 
(Qué se hace cuando se detectan observaciones o desviaciones como resultado de la ejecución de un control?)</t>
  </si>
  <si>
    <t>EVIDENCIA DE LA EJECUCIÓN DEL CONTROL
(El control debe dejar evidencia de su ejecución. Esta evidencia ayuda a que se pueda revisar la misma información por parte de un tercero y llegue a la misma conclusión de quien ejecutó el control)</t>
  </si>
  <si>
    <t xml:space="preserve">CARACTERISTICAS DEL CONTROL </t>
  </si>
  <si>
    <t>SÍ/NO</t>
  </si>
  <si>
    <t>Valor</t>
  </si>
  <si>
    <t>PESO DEL DISEÑO DE CADA CONTROL</t>
  </si>
  <si>
    <t>PESO DE LA EJECUCIÓN DE CADA CONTROL</t>
  </si>
  <si>
    <t>SOLIDEZ INDIVIDUAL DE CADA CONTROL</t>
  </si>
  <si>
    <t xml:space="preserve">DEBE ESTABLECER ACCIONES PARA FORTALECER EL CONTROL </t>
  </si>
  <si>
    <t>SOLIDEZ DEL CONJUNTO DE CONTROLES</t>
  </si>
  <si>
    <t>CONTROLES AYUDAN A DISMINUIR PROBABILIDAD</t>
  </si>
  <si>
    <t>PROBABILIDAD RESIDUAL</t>
  </si>
  <si>
    <t>ZONA DE RIESGO RESIDUAL</t>
  </si>
  <si>
    <t>OPCIÓN DE MANEJO</t>
  </si>
  <si>
    <t>ACCIONES DE CONTINGENCIA EN CASO DE MATERIALIZACIÓN DEL RIESGO</t>
  </si>
  <si>
    <t>ACCIONESPARA EL FORTALECIMIENTO DE LOS CONTROLES</t>
  </si>
  <si>
    <t>ZONA DE RIESGO INHERENTE</t>
  </si>
  <si>
    <t>ACCIONES A IMPLEMENTAR PARA EL FORTALECIMIENTO</t>
  </si>
  <si>
    <t>PERIODO DE EJECUCIÓN DE LAS ACCIONES A IMPLEMENTAR</t>
  </si>
  <si>
    <t>FECHA DEL MONITOREO</t>
  </si>
  <si>
    <t>REPORTE DE LA EJECUCIÓN DE LOS CONTROLES</t>
  </si>
  <si>
    <t>REPORTE DE LA EJECUCIÓN DE LAS ACCIONES PARA EL FORTALECIMENTO DEL RIESGO</t>
  </si>
  <si>
    <t>REPORTE DE LAS ACCIONES DESARROLLADAS EN CASO DE QUE SE HAYA MATERIALIZADO EL RIESGO</t>
  </si>
  <si>
    <t>OBSERVACIONES DEL MONITOREO</t>
  </si>
  <si>
    <t xml:space="preserve">OBSERVACIONES OFICINA ASESORA DE PLANEACIÓN </t>
  </si>
  <si>
    <t>OBSERVACIONES OFICINA DE          CONTROL INTERNO</t>
  </si>
  <si>
    <t>Presiones indebidas
Manipulación de controles para la verificación y validación de los datos suministrados</t>
  </si>
  <si>
    <t>Posibilidad de ocultar o manipular la información relacionada con la formulación y seguimiento a
la planeación, proyectos de inversión o metas establecidas en el Instituto por parte de los
funcionarios o contratistas de la Oficina Asesora de Planeación, así como los gerentes de los
proyectos de inversión para beneficio propio o de un tercero</t>
  </si>
  <si>
    <t xml:space="preserve">Formulación de proyectos de inversión que no atiendan a las  necesidades reales de los beneficiarios
Toma de decisiones errada por parte de la alta dirección
Pérdida de credibilidad e imagen de la entidad
Destinación indebida de recursos.
</t>
  </si>
  <si>
    <t xml:space="preserve">El Jefe de la Oficina Asesora de Planeación </t>
  </si>
  <si>
    <t>Cada vez que se formula y reformulan  la planeación estratégica y los proyectos de inversión</t>
  </si>
  <si>
    <t>Revisar la participación activa de los involucrados en la planeación del IDIPRON ( Planeación estratégica y los proyectos de inversión)</t>
  </si>
  <si>
    <t>A través de la aplicación de instrumentos de planeación participativa, se generan los dos componentes de la planeación del IDIPRON ( Planeación estratégica y los proyectos de inversión)</t>
  </si>
  <si>
    <t>Se les reitera a los involucrados la necesidad de su participación activa en estas herramientas, a través de correo electrónico por parte del Jefe de la OAP</t>
  </si>
  <si>
    <t>Formularios diligenciados / correos de solicitud 
Correo electrónico de reiteración por parte del Jefe de OAP ( Cuando aplique)</t>
  </si>
  <si>
    <t>FUERTE (Siempre se Ejecuta)</t>
  </si>
  <si>
    <t xml:space="preserve">Se realiza la reformulación o seguimiento, se prepara la información y se emite un nuevo informe corrigiendo los datos emitidos inicialmente
Se debe informar al Jefe de la Oficina de Control Disciplinario Interno </t>
  </si>
  <si>
    <t>Revisar la documentación del proceso, relacionado con la formulación de los proyectos de inversión, para identificar su actualización si corresponde</t>
  </si>
  <si>
    <t>01/01/2025 al 31/12/2025</t>
  </si>
  <si>
    <t>No. De columnas en la matriz de riesgo que se desplaza en el eje de la probabilidad.</t>
  </si>
  <si>
    <t>PRODUCTO O REGISTRO QUE QUEDA DE LA EJECUCIÓN DE LAS ACCIONES PARA FORTALECER EL RIESGO</t>
  </si>
  <si>
    <t>Acta de reunión / Documentos ajustados</t>
  </si>
  <si>
    <t>El funcionario o contratista encargado de hacer el seguimiento a la planeación</t>
  </si>
  <si>
    <t>Mensualmente o de acuerdo a solicitud de la Alta Dirección</t>
  </si>
  <si>
    <t xml:space="preserve">Revisar que los datos de la consulta de la aplicación correspondiente coincida con la ejecución presupuestal por meta reportada en los informes de ejecución por parte de la gerencia de los proyectos de inversión </t>
  </si>
  <si>
    <t>A través de una herramienta ofimática se realiza la comparación de datos de informe generado por el aplicativo correspondiente vs informes generados mensualmente por parte de los gerentes de los proyectos de inversión
La información se carga en los aplicativos nacionales y distritales, establecidos para tal fin</t>
  </si>
  <si>
    <t>A través de un correo electrónico por parte de la Oficina Asesora de Planeación, se solicita la subsanación de la información correspondiente.(Información oficial es la generada por los aplicativos nacionales y distritales para tal fin)</t>
  </si>
  <si>
    <t>Matrices de seguimiento a la ejecución de proyectos de inversión.
Informes del aplicativo nacional
Correo electrónico de solicitud de subsanación ( cuando aplique)</t>
  </si>
  <si>
    <t>ADECUADO</t>
  </si>
  <si>
    <t>COMPLETA</t>
  </si>
  <si>
    <t>Vr. 02; 13/03/2024</t>
  </si>
  <si>
    <t>FORMATO PARA DETERMINAR EL IMPACTO</t>
  </si>
  <si>
    <t xml:space="preserve">Nº </t>
  </si>
  <si>
    <t xml:space="preserve">PREGUNTA </t>
  </si>
  <si>
    <t>RESPUESTA</t>
  </si>
  <si>
    <t>SI EL RIESGO DE CORRUPCIÓN SE MATERIALIZA PODRÍA...</t>
  </si>
  <si>
    <t>¿Afectar al grupo de funcionarios del proceso?</t>
  </si>
  <si>
    <t>X</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</si>
  <si>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</si>
  <si>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</si>
  <si>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</si>
  <si>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</si>
  <si>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</si>
  <si>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</si>
  <si>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</si>
  <si>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</si>
  <si>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</si>
  <si>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</si>
  <si>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</si>
  <si>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</si>
  <si>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</si>
  <si>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</si>
  <si>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</si>
  <si>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</si>
  <si>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</si>
  <si>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</si>
  <si>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TOTAL PREGUNTAS AFIRMATIVAS:                     
TOTAL PREGUNTAS NEGATIVAS:</t>
  </si>
  <si>
    <r>
      <rPr>
        <sz val="11"/>
        <color theme="1"/>
        <rFont val="Noto Sans Symbols"/>
      </rPr>
      <t>·</t>
    </r>
    <r>
      <rPr>
        <sz val="7"/>
        <color theme="1"/>
        <rFont val="Times New Roman"/>
        <family val="1"/>
      </rPr>
      <t>  </t>
    </r>
    <r>
      <rPr>
        <sz val="11"/>
        <color theme="1"/>
        <rFont val="Times New Roman"/>
        <family val="1"/>
      </rPr>
      <t xml:space="preserve">Responder afirmativamente de </t>
    </r>
    <r>
      <rPr>
        <b/>
        <sz val="11"/>
        <color theme="1"/>
        <rFont val="Times New Roman"/>
        <family val="1"/>
      </rPr>
      <t>UNA a CINCO</t>
    </r>
    <r>
      <rPr>
        <sz val="11"/>
        <color theme="1"/>
        <rFont val="Times New Roman"/>
        <family val="1"/>
      </rPr>
      <t xml:space="preserve"> pregunta(s) genera un impacto </t>
    </r>
    <r>
      <rPr>
        <b/>
        <sz val="11"/>
        <color theme="1"/>
        <rFont val="Times New Roman"/>
        <family val="1"/>
      </rPr>
      <t>MODERADO.</t>
    </r>
  </si>
  <si>
    <r>
      <rPr>
        <sz val="11"/>
        <color theme="1"/>
        <rFont val="Noto Sans Symbols"/>
      </rPr>
      <t>·</t>
    </r>
    <r>
      <rPr>
        <sz val="7"/>
        <color theme="1"/>
        <rFont val="Times New Roman"/>
        <family val="1"/>
      </rPr>
      <t xml:space="preserve">  </t>
    </r>
    <r>
      <rPr>
        <sz val="11"/>
        <color theme="1"/>
        <rFont val="Times New Roman"/>
        <family val="1"/>
      </rPr>
      <t xml:space="preserve">Responder afirmativamente de </t>
    </r>
    <r>
      <rPr>
        <b/>
        <sz val="11"/>
        <color theme="1"/>
        <rFont val="Times New Roman"/>
        <family val="1"/>
      </rPr>
      <t>SEIS a ONCE</t>
    </r>
    <r>
      <rPr>
        <sz val="11"/>
        <color theme="1"/>
        <rFont val="Times New Roman"/>
        <family val="1"/>
      </rPr>
      <t xml:space="preserve"> preguntas genera un impacto </t>
    </r>
    <r>
      <rPr>
        <b/>
        <sz val="11"/>
        <color theme="1"/>
        <rFont val="Times New Roman"/>
        <family val="1"/>
      </rPr>
      <t>MAYOR.</t>
    </r>
  </si>
  <si>
    <r>
      <rPr>
        <sz val="11"/>
        <color theme="1"/>
        <rFont val="Noto Sans Symbols"/>
      </rPr>
      <t>·</t>
    </r>
    <r>
      <rPr>
        <sz val="7"/>
        <color theme="1"/>
        <rFont val="Times New Roman"/>
        <family val="1"/>
      </rPr>
      <t>  </t>
    </r>
    <r>
      <rPr>
        <sz val="11"/>
        <color theme="1"/>
        <rFont val="Times New Roman"/>
        <family val="1"/>
      </rPr>
      <t xml:space="preserve">Responder afirmativamente de </t>
    </r>
    <r>
      <rPr>
        <b/>
        <sz val="11"/>
        <color theme="1"/>
        <rFont val="Times New Roman"/>
        <family val="1"/>
      </rPr>
      <t>DOCE a DIECINUEVE</t>
    </r>
    <r>
      <rPr>
        <sz val="11"/>
        <color theme="1"/>
        <rFont val="Times New Roman"/>
        <family val="1"/>
      </rPr>
      <t xml:space="preserve"> preguntas genera un impacto </t>
    </r>
    <r>
      <rPr>
        <b/>
        <sz val="11"/>
        <color theme="1"/>
        <rFont val="Times New Roman"/>
        <family val="1"/>
      </rPr>
      <t>CATASTRÓFICO.</t>
    </r>
  </si>
  <si>
    <r>
      <rPr>
        <b/>
        <sz val="11"/>
        <color theme="1"/>
        <rFont val="Times New Roman"/>
        <family val="1"/>
      </rPr>
      <t xml:space="preserve">MODERADO: </t>
    </r>
    <r>
      <rPr>
        <sz val="11"/>
        <color theme="1"/>
        <rFont val="Times New Roman"/>
        <family val="1"/>
      </rPr>
      <t>Genera medianas consecuencias sobre la entidad.</t>
    </r>
  </si>
  <si>
    <r>
      <rPr>
        <b/>
        <sz val="11"/>
        <color theme="1"/>
        <rFont val="Times New Roman"/>
        <family val="1"/>
      </rPr>
      <t xml:space="preserve">MAYOR: </t>
    </r>
    <r>
      <rPr>
        <sz val="11"/>
        <color theme="1"/>
        <rFont val="Times New Roman"/>
        <family val="1"/>
      </rPr>
      <t>Genera altas consecuencias sobre la entidad.</t>
    </r>
  </si>
  <si>
    <r>
      <rPr>
        <b/>
        <sz val="11"/>
        <color theme="1"/>
        <rFont val="Times New Roman"/>
        <family val="1"/>
      </rPr>
      <t xml:space="preserve">CATASTROFICO: </t>
    </r>
    <r>
      <rPr>
        <sz val="11"/>
        <color theme="1"/>
        <rFont val="Times New Roman"/>
        <family val="1"/>
      </rPr>
      <t>Genera consecuencias desastrosas para la entidad.</t>
    </r>
  </si>
  <si>
    <t>Criterios para calificar la probabilidad de los riesgos de corrupción</t>
  </si>
  <si>
    <t>MATRIZ DE RIESGO</t>
  </si>
  <si>
    <t>NIVEL</t>
  </si>
  <si>
    <t>CONCEPTO</t>
  </si>
  <si>
    <t>FRECUENCIA</t>
  </si>
  <si>
    <t>Muy Alta</t>
  </si>
  <si>
    <t>Se espera que el evento ocurra en la mayoría de las circunstancias.</t>
  </si>
  <si>
    <t>Más de 1 vez al año.</t>
  </si>
  <si>
    <t>PROBABILIDAD</t>
  </si>
  <si>
    <t>NO APLICA PARA LOS RIESGOS DE CORRUPCIÓN</t>
  </si>
  <si>
    <t>E</t>
  </si>
  <si>
    <t>Alta</t>
  </si>
  <si>
    <t>Es viable que el evento ocurra en la mayoría de las circunstancias.</t>
  </si>
  <si>
    <t>Al menos 1 vez en el último año.</t>
  </si>
  <si>
    <t>A</t>
  </si>
  <si>
    <t>Media</t>
  </si>
  <si>
    <t>El evento podrá ocurrir en algún momento.</t>
  </si>
  <si>
    <t>Al menos 1 vez en los últimos 2 años.</t>
  </si>
  <si>
    <t>Baja</t>
  </si>
  <si>
    <t>El evento puede ocurrir en algún momento.</t>
  </si>
  <si>
    <t>Al menos 1 vez en los últimos 5 años.</t>
  </si>
  <si>
    <t>M</t>
  </si>
  <si>
    <t>Muy baja</t>
  </si>
  <si>
    <t>El evento puede ocurrir solo en circunstancias excepcionales (poco comunes o anormales)</t>
  </si>
  <si>
    <t>No se ha presentado en los últimos 5 años.</t>
  </si>
  <si>
    <t>Leve</t>
  </si>
  <si>
    <t>Menor</t>
  </si>
  <si>
    <t>Moderado</t>
  </si>
  <si>
    <t>Mayor</t>
  </si>
  <si>
    <t>Catastrofico</t>
  </si>
  <si>
    <t>IMPACTO</t>
  </si>
  <si>
    <t>EVITAR</t>
  </si>
  <si>
    <t>Después de realizar un análisis y considerar que el nivel de riesgo es demasiado alto, Se deben determinar acciones para continuar disminuyendo tanto probabilidad como el impacto</t>
  </si>
  <si>
    <t>ACEPTAR</t>
  </si>
  <si>
    <t>Después de realizar un análisis y considerar los niveles de riesgo, se determina asumir el mismo conociendo los efectos de su posible materialización</t>
  </si>
  <si>
    <t>MITIGAR</t>
  </si>
  <si>
    <t>Después de realizar un análisis y considerar los niveles de riesgo se implementan acciones para continuar disminuyendo tanto probabilidad como el impacto, mediante el fortalecimiento de controles, optimización de procesos y/o el diseño de nuevos controles.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</si>
</sst>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31">
    <font>
      <sz val="11"/>
      <color theme="1"/>
      <name val="Calibri"/>
      <scheme val="minor"/>
    </font>
    <font>
      <sz val="11"/>
      <color theme="1"/>
      <name val="Calibri"/>
      <family val="2"/>
      <scheme val="minor"/>
    </font>
    <font>
      <sz val="11"/>
      <color theme="1"/>
      <name val="Calibri"/>
      <family val="2"/>
    </font>
    <font>
      <sz val="12"/>
      <color theme="1"/>
      <name val="Times New Roman"/>
      <family val="1"/>
    </font>
    <font>
      <b/>
      <sz val="12"/>
      <color theme="1"/>
      <name val="Calibri"/>
      <family val="2"/>
    </font>
    <font>
      <sz val="11"/>
      <name val="Calibri"/>
      <family val="2"/>
    </font>
    <font>
      <b/>
      <sz val="11"/>
      <color theme="1"/>
      <name val="Calibri"/>
      <family val="2"/>
    </font>
    <font>
      <b/>
      <sz val="18"/>
      <color theme="1"/>
      <name val="Calibri"/>
      <family val="2"/>
    </font>
    <font>
      <sz val="16"/>
      <color theme="1"/>
      <name val="Calibri"/>
      <family val="2"/>
    </font>
    <font>
      <b/>
      <sz val="10"/>
      <color theme="1"/>
      <name val="Times New Roman"/>
      <family val="1"/>
    </font>
    <font>
      <b/>
      <sz val="14"/>
      <color theme="1"/>
      <name val="Times New Roman"/>
      <family val="1"/>
    </font>
    <font>
      <b/>
      <sz val="12"/>
      <color theme="1"/>
      <name val="Times New Roman"/>
      <family val="1"/>
    </font>
    <font>
      <sz val="10"/>
      <color theme="1"/>
      <name val="Times New Roman"/>
      <family val="1"/>
    </font>
    <font>
      <sz val="14"/>
      <color theme="1"/>
      <name val="Times New Roman"/>
      <family val="1"/>
    </font>
    <font>
      <b/>
      <sz val="20"/>
      <color theme="1"/>
      <name val="Times New Roman"/>
      <family val="1"/>
    </font>
    <font>
      <b/>
      <sz val="16"/>
      <color theme="1"/>
      <name val="Times New Roman"/>
      <family val="1"/>
    </font>
    <font>
      <b/>
      <sz val="11"/>
      <color theme="1"/>
      <name val="Times New Roman"/>
      <family val="1"/>
    </font>
    <font>
      <sz val="10"/>
      <color rgb="FF000000"/>
      <name val="Times New Roman"/>
      <family val="1"/>
    </font>
    <font>
      <sz val="14"/>
      <color rgb="FFFF0000"/>
      <name val="Times New Roman"/>
      <family val="1"/>
    </font>
    <font>
      <sz val="11"/>
      <color rgb="FF242424"/>
      <name val="&quot;Aptos Narrow&quot;"/>
    </font>
    <font>
      <sz val="11"/>
      <color theme="1"/>
      <name val="Times New Roman"/>
      <family val="1"/>
    </font>
    <font>
      <sz val="11"/>
      <color rgb="FF000000"/>
      <name val="Times New Roman"/>
      <family val="1"/>
    </font>
    <font>
      <sz val="11"/>
      <color rgb="FF000000"/>
      <name val="Calibri"/>
      <family val="2"/>
    </font>
    <font>
      <b/>
      <sz val="11"/>
      <color rgb="FFFF0000"/>
      <name val="Times New Roman"/>
      <family val="1"/>
    </font>
    <font>
      <sz val="11"/>
      <color theme="1"/>
      <name val="Noto Sans Symbols"/>
    </font>
    <font>
      <sz val="7"/>
      <color theme="1"/>
      <name val="Times New Roman"/>
      <family val="1"/>
    </font>
    <font>
      <b/>
      <sz val="10"/>
      <color rgb="FF000000"/>
      <name val="Times New Roman"/>
    </font>
    <font>
      <sz val="10"/>
      <color rgb="FF000000"/>
      <name val="Times New Roman"/>
    </font>
    <font>
      <sz val="11"/>
      <color theme="1"/>
      <name val="Calibri"/>
      <scheme val="minor"/>
    </font>
    <font>
      <b/>
      <sz val="16"/>
      <color theme="1"/>
      <name val="Calibri"/>
      <family val="2"/>
      <scheme val="minor"/>
    </font>
    <font>
      <sz val="11"/>
      <color theme="3" tint="0.499984740745262"/>
      <name val="Calibri"/>
      <family val="2"/>
      <scheme val="minor"/>
    </font>
  </fonts>
  <fills count="14">
    <fill>
      <patternFill patternType="none"/>
    </fill>
    <fill>
      <patternFill patternType="gray125"/>
    </fill>
    <fill>
      <patternFill patternType="solid">
        <fgColor rgb="FFFF0000"/>
        <bgColor rgb="FFFF0000"/>
      </patternFill>
    </fill>
    <fill>
      <patternFill patternType="solid">
        <fgColor rgb="FFFFC000"/>
        <bgColor rgb="FFFFC000"/>
      </patternFill>
    </fill>
    <fill>
      <patternFill patternType="solid">
        <fgColor rgb="FFFFFF00"/>
        <bgColor rgb="FFFFFF00"/>
      </patternFill>
    </fill>
    <fill>
      <patternFill patternType="solid">
        <fgColor rgb="FF92D050"/>
        <bgColor rgb="FF92D050"/>
      </patternFill>
    </fill>
    <fill>
      <patternFill patternType="solid">
        <fgColor rgb="FF00B050"/>
        <bgColor rgb="FF00B050"/>
      </patternFill>
    </fill>
    <fill>
      <patternFill patternType="solid">
        <fgColor theme="0"/>
        <bgColor theme="0"/>
      </patternFill>
    </fill>
    <fill>
      <patternFill patternType="solid">
        <fgColor rgb="FFF7CAAC"/>
        <bgColor rgb="FFF7CAAC"/>
      </patternFill>
    </fill>
    <fill>
      <patternFill patternType="solid">
        <fgColor rgb="FFECECEC"/>
        <bgColor rgb="FFECECEC"/>
      </patternFill>
    </fill>
    <fill>
      <patternFill patternType="solid">
        <fgColor rgb="FFFFFFFF"/>
        <bgColor rgb="FFFFFFFF"/>
      </patternFill>
    </fill>
    <fill>
      <patternFill patternType="solid">
        <fgColor rgb="FFDEEAF6"/>
        <bgColor rgb="FFDEEAF6"/>
      </patternFill>
    </fill>
    <fill>
      <patternFill patternType="solid">
        <fgColor rgb="FFD8D8D8"/>
        <bgColor rgb="FFD8D8D8"/>
      </patternFill>
    </fill>
    <fill>
      <patternFill patternType="solid">
        <fgColor rgb="FFD9D9D9"/>
        <bgColor rgb="FFD9D9D9"/>
      </patternFill>
    </fill>
  </fills>
  <borders count="84">
    <border>
      <left/>
      <right/>
      <top/>
      <bottom/>
      <diagonal/>
    </border>
    <border>
      <left/>
      <right/>
      <top/>
      <bottom style="hair">
        <color rgb="FF000000"/>
      </bottom>
      <diagonal/>
    </border>
    <border>
      <left/>
      <right/>
      <top style="hair">
        <color rgb="FF000000"/>
      </top>
      <bottom style="hair">
        <color rgb="FF000000"/>
      </bottom>
      <diagonal/>
    </border>
    <border>
      <left/>
      <right/>
      <top style="hair">
        <color rgb="FF000000"/>
      </top>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medium">
        <color rgb="FF000000"/>
      </right>
      <top style="thin">
        <color rgb="FF000000"/>
      </top>
      <bottom style="thin">
        <color rgb="FF000000"/>
      </bottom>
      <diagonal/>
    </border>
    <border>
      <left/>
      <right style="thin">
        <color rgb="FF000000"/>
      </right>
      <top/>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bottom style="thin">
        <color rgb="FF000000"/>
      </bottom>
      <diagonal/>
    </border>
    <border>
      <left/>
      <right/>
      <top style="thin">
        <color rgb="FF000000"/>
      </top>
      <bottom style="medium">
        <color rgb="FF000000"/>
      </bottom>
      <diagonal/>
    </border>
    <border>
      <left/>
      <right/>
      <top style="medium">
        <color rgb="FF000000"/>
      </top>
      <bottom/>
      <diagonal/>
    </border>
    <border>
      <left/>
      <right style="thin">
        <color rgb="FF000000"/>
      </right>
      <top style="thin">
        <color rgb="FF000000"/>
      </top>
      <bottom style="thin">
        <color rgb="FF000000"/>
      </bottom>
      <diagonal/>
    </border>
    <border>
      <left style="medium">
        <color rgb="FF000000"/>
      </left>
      <right/>
      <top/>
      <bottom/>
      <diagonal/>
    </border>
    <border>
      <left style="thin">
        <color rgb="FF000000"/>
      </left>
      <right/>
      <top/>
      <bottom/>
      <diagonal/>
    </border>
    <border>
      <left/>
      <right/>
      <top/>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hair">
        <color rgb="FF000000"/>
      </left>
      <right style="hair">
        <color rgb="FF000000"/>
      </right>
      <top/>
      <bottom style="hair">
        <color rgb="FF000000"/>
      </bottom>
      <diagonal/>
    </border>
    <border>
      <left style="hair">
        <color rgb="FF000000"/>
      </left>
      <right style="thin">
        <color rgb="FF000000"/>
      </right>
      <top style="thin">
        <color rgb="FF000000"/>
      </top>
      <bottom/>
      <diagonal/>
    </border>
    <border>
      <left style="thin">
        <color rgb="FF000000"/>
      </left>
      <right style="thin">
        <color rgb="FF000000"/>
      </right>
      <top style="medium">
        <color rgb="FF000000"/>
      </top>
      <bottom/>
      <diagonal/>
    </border>
    <border>
      <left style="medium">
        <color rgb="FF000000"/>
      </left>
      <right/>
      <top style="thin">
        <color rgb="FF000000"/>
      </top>
      <bottom/>
      <diagonal/>
    </border>
    <border>
      <left style="hair">
        <color rgb="FF000000"/>
      </left>
      <right style="hair">
        <color rgb="FF000000"/>
      </right>
      <top style="hair">
        <color rgb="FF000000"/>
      </top>
      <bottom style="hair">
        <color rgb="FF000000"/>
      </bottom>
      <diagonal/>
    </border>
    <border>
      <left style="hair">
        <color rgb="FF000000"/>
      </left>
      <right style="thin">
        <color rgb="FF000000"/>
      </right>
      <top/>
      <bottom/>
      <diagonal/>
    </border>
    <border>
      <left style="hair">
        <color rgb="FF000000"/>
      </left>
      <right style="thin">
        <color rgb="FF000000"/>
      </right>
      <top style="hair">
        <color rgb="FF000000"/>
      </top>
      <bottom/>
      <diagonal/>
    </border>
    <border>
      <left style="thin">
        <color rgb="FF000000"/>
      </left>
      <right style="medium">
        <color rgb="FF000000"/>
      </right>
      <top/>
      <bottom style="thin">
        <color rgb="FF000000"/>
      </bottom>
      <diagonal/>
    </border>
    <border>
      <left/>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hair">
        <color rgb="FF000000"/>
      </left>
      <right style="thin">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hair">
        <color rgb="FF000000"/>
      </left>
      <right style="thin">
        <color rgb="FF000000"/>
      </right>
      <top/>
      <bottom style="hair">
        <color rgb="FF000000"/>
      </bottom>
      <diagonal/>
    </border>
    <border>
      <left/>
      <right style="thin">
        <color rgb="FF000000"/>
      </right>
      <top/>
      <bottom style="medium">
        <color rgb="FF000000"/>
      </bottom>
      <diagonal/>
    </border>
    <border>
      <left/>
      <right style="medium">
        <color rgb="FF000000"/>
      </right>
      <top/>
      <bottom/>
      <diagonal/>
    </border>
    <border>
      <left style="medium">
        <color rgb="FF000000"/>
      </left>
      <right style="medium">
        <color rgb="FF000000"/>
      </right>
      <top/>
      <bottom style="medium">
        <color rgb="FF000000"/>
      </bottom>
      <diagonal/>
    </border>
    <border>
      <left style="thick">
        <color rgb="FF000000"/>
      </left>
      <right style="thick">
        <color rgb="FF000000"/>
      </right>
      <top style="thick">
        <color rgb="FF000000"/>
      </top>
      <bottom style="thick">
        <color rgb="FF000000"/>
      </bottom>
      <diagonal/>
    </border>
    <border>
      <left style="medium">
        <color rgb="FFCCCCCC"/>
      </left>
      <right style="thick">
        <color rgb="FF000000"/>
      </right>
      <top style="thick">
        <color rgb="FF000000"/>
      </top>
      <bottom style="thick">
        <color rgb="FF000000"/>
      </bottom>
      <diagonal/>
    </border>
    <border>
      <left style="thick">
        <color rgb="FF000000"/>
      </left>
      <right style="thick">
        <color rgb="FF000000"/>
      </right>
      <top style="medium">
        <color rgb="FFCCCCCC"/>
      </top>
      <bottom style="thick">
        <color rgb="FF000000"/>
      </bottom>
      <diagonal/>
    </border>
    <border>
      <left style="medium">
        <color rgb="FFCCCCCC"/>
      </left>
      <right style="thick">
        <color rgb="FF000000"/>
      </right>
      <top style="medium">
        <color rgb="FFCCCCCC"/>
      </top>
      <bottom style="thick">
        <color rgb="FF000000"/>
      </bottom>
      <diagonal/>
    </border>
    <border>
      <left/>
      <right/>
      <top style="medium">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8" fillId="0" borderId="22"/>
  </cellStyleXfs>
  <cellXfs count="249">
    <xf numFmtId="0" fontId="0" fillId="0" borderId="0" xfId="0"/>
    <xf numFmtId="0" fontId="2" fillId="0" borderId="0" xfId="0" applyFont="1"/>
    <xf numFmtId="0" fontId="3" fillId="0" borderId="1" xfId="0" applyFont="1" applyBorder="1" applyAlignment="1">
      <alignment horizontal="left" vertical="top" wrapText="1"/>
    </xf>
    <xf numFmtId="0" fontId="3" fillId="0" borderId="2" xfId="0" applyFont="1" applyBorder="1" applyAlignment="1">
      <alignment horizontal="left" vertical="top" wrapText="1"/>
    </xf>
    <xf numFmtId="0" fontId="3" fillId="0" borderId="0" xfId="0" applyFont="1" applyAlignment="1">
      <alignment vertical="top" wrapText="1"/>
    </xf>
    <xf numFmtId="0" fontId="2" fillId="0" borderId="0" xfId="0" applyFont="1" applyAlignment="1">
      <alignment wrapText="1"/>
    </xf>
    <xf numFmtId="0" fontId="3" fillId="0" borderId="3" xfId="0" applyFont="1" applyBorder="1" applyAlignment="1">
      <alignment horizontal="left" vertical="top" wrapText="1"/>
    </xf>
    <xf numFmtId="0" fontId="6" fillId="0" borderId="4" xfId="0" applyFont="1" applyBorder="1" applyAlignment="1">
      <alignment horizontal="center"/>
    </xf>
    <xf numFmtId="0" fontId="6" fillId="0" borderId="5" xfId="0" applyFont="1" applyBorder="1" applyAlignment="1">
      <alignment horizontal="center"/>
    </xf>
    <xf numFmtId="0" fontId="6" fillId="0" borderId="6" xfId="0" applyFont="1" applyBorder="1" applyAlignment="1">
      <alignment horizontal="center"/>
    </xf>
    <xf numFmtId="0" fontId="6" fillId="0" borderId="0" xfId="0" applyFont="1" applyAlignment="1">
      <alignment horizontal="center"/>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0" xfId="0" applyFont="1" applyAlignment="1">
      <alignment horizontal="left" vertical="center" wrapText="1"/>
    </xf>
    <xf numFmtId="0" fontId="2" fillId="2" borderId="9" xfId="0" applyFont="1" applyFill="1" applyBorder="1" applyAlignment="1">
      <alignment horizontal="left" vertical="center" wrapText="1"/>
    </xf>
    <xf numFmtId="0" fontId="2" fillId="2" borderId="9" xfId="0" applyFont="1" applyFill="1" applyBorder="1" applyAlignment="1">
      <alignment horizontal="center" vertical="center"/>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2" fillId="3" borderId="9" xfId="0" applyFont="1" applyFill="1" applyBorder="1" applyAlignment="1">
      <alignment horizontal="left" vertical="center" wrapText="1"/>
    </xf>
    <xf numFmtId="0" fontId="2" fillId="3" borderId="9" xfId="0" applyFont="1" applyFill="1" applyBorder="1" applyAlignment="1">
      <alignment horizontal="center" vertical="center"/>
    </xf>
    <xf numFmtId="0" fontId="2" fillId="4" borderId="9" xfId="0" applyFont="1" applyFill="1" applyBorder="1" applyAlignment="1">
      <alignment horizontal="left" vertical="center" wrapText="1"/>
    </xf>
    <xf numFmtId="0" fontId="2" fillId="5" borderId="9" xfId="0" applyFont="1" applyFill="1" applyBorder="1" applyAlignment="1">
      <alignment horizontal="left" vertical="center" wrapText="1"/>
    </xf>
    <xf numFmtId="0" fontId="2" fillId="4" borderId="9" xfId="0" applyFont="1" applyFill="1" applyBorder="1" applyAlignment="1">
      <alignment horizontal="center" vertical="center"/>
    </xf>
    <xf numFmtId="0" fontId="2" fillId="6" borderId="13" xfId="0" applyFont="1" applyFill="1" applyBorder="1" applyAlignment="1">
      <alignment horizontal="left" vertical="center" wrapText="1"/>
    </xf>
    <xf numFmtId="0" fontId="2" fillId="0" borderId="14" xfId="0" applyFont="1" applyBorder="1" applyAlignment="1">
      <alignment horizontal="left" vertical="center" wrapText="1"/>
    </xf>
    <xf numFmtId="0" fontId="2" fillId="0" borderId="15" xfId="0" applyFont="1" applyBorder="1" applyAlignment="1">
      <alignment horizontal="left" vertical="center" wrapText="1"/>
    </xf>
    <xf numFmtId="0" fontId="2" fillId="6" borderId="9" xfId="0" applyFont="1" applyFill="1" applyBorder="1" applyAlignment="1">
      <alignment horizontal="left" vertical="center" wrapText="1"/>
    </xf>
    <xf numFmtId="0" fontId="2" fillId="6" borderId="9" xfId="0" applyFont="1" applyFill="1" applyBorder="1" applyAlignment="1">
      <alignment horizontal="center"/>
    </xf>
    <xf numFmtId="0" fontId="2" fillId="5" borderId="9" xfId="0" applyFont="1" applyFill="1" applyBorder="1" applyAlignment="1">
      <alignment horizontal="center"/>
    </xf>
    <xf numFmtId="0" fontId="2" fillId="4" borderId="9" xfId="0" applyFont="1" applyFill="1" applyBorder="1" applyAlignment="1">
      <alignment horizontal="center"/>
    </xf>
    <xf numFmtId="0" fontId="2" fillId="3" borderId="9" xfId="0" applyFont="1" applyFill="1" applyBorder="1" applyAlignment="1">
      <alignment horizontal="center"/>
    </xf>
    <xf numFmtId="0" fontId="2" fillId="2" borderId="9" xfId="0" applyFont="1" applyFill="1" applyBorder="1" applyAlignment="1">
      <alignment horizontal="center"/>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2" fillId="4" borderId="13" xfId="0" applyFont="1" applyFill="1" applyBorder="1" applyAlignment="1">
      <alignment horizontal="center" vertical="center"/>
    </xf>
    <xf numFmtId="0" fontId="6" fillId="0" borderId="14" xfId="0" applyFont="1" applyBorder="1" applyAlignment="1">
      <alignment horizontal="center" vertical="center"/>
    </xf>
    <xf numFmtId="0" fontId="11" fillId="7" borderId="9" xfId="0" applyFont="1" applyFill="1" applyBorder="1" applyAlignment="1">
      <alignment horizontal="center" vertical="center"/>
    </xf>
    <xf numFmtId="0" fontId="12" fillId="0" borderId="0" xfId="0" applyFont="1"/>
    <xf numFmtId="49" fontId="11" fillId="7" borderId="9" xfId="0" applyNumberFormat="1" applyFont="1" applyFill="1" applyBorder="1" applyAlignment="1">
      <alignment horizontal="center" vertical="center"/>
    </xf>
    <xf numFmtId="0" fontId="9" fillId="7" borderId="21" xfId="0" applyFont="1" applyFill="1" applyBorder="1" applyAlignment="1">
      <alignment horizontal="left" vertical="center"/>
    </xf>
    <xf numFmtId="0" fontId="9" fillId="7" borderId="22" xfId="0" applyFont="1" applyFill="1" applyBorder="1" applyAlignment="1">
      <alignment horizontal="center" vertical="center"/>
    </xf>
    <xf numFmtId="14" fontId="9" fillId="7" borderId="22" xfId="0" applyNumberFormat="1" applyFont="1" applyFill="1" applyBorder="1" applyAlignment="1">
      <alignment horizontal="center" vertical="center"/>
    </xf>
    <xf numFmtId="14" fontId="3" fillId="7" borderId="24" xfId="0" applyNumberFormat="1" applyFont="1" applyFill="1" applyBorder="1" applyAlignment="1">
      <alignment vertical="center"/>
    </xf>
    <xf numFmtId="0" fontId="9" fillId="7" borderId="22" xfId="0" applyFont="1" applyFill="1" applyBorder="1" applyAlignment="1">
      <alignment vertical="center"/>
    </xf>
    <xf numFmtId="0" fontId="9" fillId="7" borderId="22" xfId="0" applyFont="1" applyFill="1" applyBorder="1" applyAlignment="1">
      <alignment horizontal="left" vertical="center"/>
    </xf>
    <xf numFmtId="0" fontId="12" fillId="0" borderId="0" xfId="0" applyFont="1" applyAlignment="1">
      <alignment horizontal="left" vertical="center"/>
    </xf>
    <xf numFmtId="0" fontId="9" fillId="0" borderId="0" xfId="0" applyFont="1" applyAlignment="1">
      <alignment horizontal="center" vertical="center"/>
    </xf>
    <xf numFmtId="0" fontId="3" fillId="7" borderId="22" xfId="0" applyFont="1" applyFill="1" applyBorder="1" applyAlignment="1">
      <alignment horizontal="left" vertical="center" wrapText="1"/>
    </xf>
    <xf numFmtId="0" fontId="9" fillId="7" borderId="21" xfId="0" applyFont="1" applyFill="1" applyBorder="1" applyAlignment="1">
      <alignment horizontal="center" vertical="center"/>
    </xf>
    <xf numFmtId="0" fontId="9" fillId="8" borderId="22" xfId="0" applyFont="1" applyFill="1" applyBorder="1" applyAlignment="1">
      <alignment horizontal="center"/>
    </xf>
    <xf numFmtId="0" fontId="2" fillId="8" borderId="33" xfId="0" applyFont="1" applyFill="1" applyBorder="1" applyAlignment="1">
      <alignment vertical="center"/>
    </xf>
    <xf numFmtId="0" fontId="9" fillId="8" borderId="33" xfId="0" applyFont="1" applyFill="1" applyBorder="1" applyAlignment="1">
      <alignment horizontal="center"/>
    </xf>
    <xf numFmtId="0" fontId="9" fillId="0" borderId="0" xfId="0" applyFont="1"/>
    <xf numFmtId="0" fontId="9" fillId="8" borderId="22" xfId="0" applyFont="1" applyFill="1" applyBorder="1" applyAlignment="1">
      <alignment horizontal="center" vertical="center" wrapText="1"/>
    </xf>
    <xf numFmtId="0" fontId="9" fillId="8" borderId="39" xfId="0" applyFont="1" applyFill="1" applyBorder="1" applyAlignment="1">
      <alignment horizontal="center" vertical="center" wrapText="1"/>
    </xf>
    <xf numFmtId="0" fontId="9" fillId="8" borderId="9" xfId="0" applyFont="1" applyFill="1" applyBorder="1" applyAlignment="1">
      <alignment horizontal="center" vertical="center" wrapText="1"/>
    </xf>
    <xf numFmtId="0" fontId="9" fillId="8" borderId="41" xfId="0" applyFont="1" applyFill="1" applyBorder="1" applyAlignment="1">
      <alignment horizontal="center" vertical="center" wrapText="1"/>
    </xf>
    <xf numFmtId="0" fontId="3" fillId="0" borderId="1" xfId="0" applyFont="1" applyBorder="1" applyAlignment="1">
      <alignment horizontal="left" vertical="center" wrapText="1"/>
    </xf>
    <xf numFmtId="0" fontId="9" fillId="0" borderId="42" xfId="0" applyFont="1" applyBorder="1" applyAlignment="1">
      <alignment horizontal="center" vertical="center" wrapText="1"/>
    </xf>
    <xf numFmtId="1" fontId="3" fillId="0" borderId="42" xfId="0" applyNumberFormat="1" applyFont="1" applyBorder="1" applyAlignment="1">
      <alignment horizontal="center" vertical="center"/>
    </xf>
    <xf numFmtId="0" fontId="12" fillId="0" borderId="0" xfId="0" applyFont="1" applyAlignment="1">
      <alignment horizontal="center"/>
    </xf>
    <xf numFmtId="0" fontId="3" fillId="0" borderId="2" xfId="0" applyFont="1" applyBorder="1" applyAlignment="1">
      <alignment horizontal="left" vertical="center" wrapText="1"/>
    </xf>
    <xf numFmtId="0" fontId="9" fillId="0" borderId="46" xfId="0" applyFont="1" applyBorder="1" applyAlignment="1">
      <alignment horizontal="center" vertical="center" wrapText="1"/>
    </xf>
    <xf numFmtId="1" fontId="3" fillId="0" borderId="46" xfId="0" applyNumberFormat="1" applyFont="1" applyBorder="1" applyAlignment="1">
      <alignment horizontal="center" vertical="center"/>
    </xf>
    <xf numFmtId="0" fontId="3" fillId="0" borderId="0" xfId="0" applyFont="1" applyAlignment="1">
      <alignment horizontal="left" vertical="center" wrapText="1"/>
    </xf>
    <xf numFmtId="0" fontId="3" fillId="11" borderId="9" xfId="0" applyFont="1" applyFill="1" applyBorder="1" applyAlignment="1">
      <alignment horizontal="center" vertical="center" wrapText="1"/>
    </xf>
    <xf numFmtId="0" fontId="9" fillId="0" borderId="0" xfId="0" applyFont="1" applyAlignment="1">
      <alignment horizontal="left" vertical="center" wrapText="1"/>
    </xf>
    <xf numFmtId="0" fontId="3" fillId="0" borderId="50" xfId="0" applyFont="1" applyBorder="1" applyAlignment="1">
      <alignment horizontal="left" vertical="center" wrapText="1"/>
    </xf>
    <xf numFmtId="0" fontId="9" fillId="0" borderId="51" xfId="0" applyFont="1" applyBorder="1" applyAlignment="1">
      <alignment horizontal="center" vertical="center" wrapText="1"/>
    </xf>
    <xf numFmtId="1" fontId="3" fillId="0" borderId="51" xfId="0" applyNumberFormat="1" applyFont="1" applyBorder="1" applyAlignment="1">
      <alignment horizontal="center" vertical="center"/>
    </xf>
    <xf numFmtId="0" fontId="13" fillId="0" borderId="29" xfId="0" applyFont="1" applyBorder="1" applyAlignment="1">
      <alignment horizontal="center" vertical="center" wrapText="1"/>
    </xf>
    <xf numFmtId="0" fontId="17" fillId="0" borderId="57" xfId="0" applyFont="1" applyBorder="1" applyAlignment="1">
      <alignment horizontal="center" vertical="center" wrapText="1"/>
    </xf>
    <xf numFmtId="0" fontId="13" fillId="0" borderId="40" xfId="0" applyFont="1" applyBorder="1" applyAlignment="1">
      <alignment horizontal="center" vertical="center" wrapText="1"/>
    </xf>
    <xf numFmtId="0" fontId="17" fillId="0" borderId="55" xfId="0" applyFont="1" applyBorder="1" applyAlignment="1">
      <alignment horizontal="center" vertical="center" wrapText="1"/>
    </xf>
    <xf numFmtId="0" fontId="19" fillId="7" borderId="0" xfId="0" applyFont="1" applyFill="1" applyAlignment="1">
      <alignment horizontal="right"/>
    </xf>
    <xf numFmtId="0" fontId="16" fillId="13" borderId="61" xfId="0" applyFont="1" applyFill="1" applyBorder="1" applyAlignment="1">
      <alignment horizontal="left" vertical="center" wrapText="1"/>
    </xf>
    <xf numFmtId="0" fontId="16" fillId="13" borderId="63" xfId="0" applyFont="1" applyFill="1" applyBorder="1" applyAlignment="1">
      <alignment vertical="center" wrapText="1"/>
    </xf>
    <xf numFmtId="0" fontId="20" fillId="0" borderId="64" xfId="0" applyFont="1" applyBorder="1" applyAlignment="1">
      <alignment vertical="center" wrapText="1"/>
    </xf>
    <xf numFmtId="0" fontId="21" fillId="0" borderId="64" xfId="0" applyFont="1" applyBorder="1" applyAlignment="1">
      <alignment horizontal="center" vertical="center" wrapText="1"/>
    </xf>
    <xf numFmtId="0" fontId="2" fillId="0" borderId="64" xfId="0" applyFont="1" applyBorder="1" applyAlignment="1">
      <alignment vertical="center" wrapText="1"/>
    </xf>
    <xf numFmtId="0" fontId="16" fillId="13" borderId="65" xfId="0" applyFont="1" applyFill="1" applyBorder="1" applyAlignment="1">
      <alignment vertical="center" wrapText="1"/>
    </xf>
    <xf numFmtId="0" fontId="20" fillId="0" borderId="66" xfId="0" applyFont="1" applyBorder="1" applyAlignment="1">
      <alignment vertical="center" wrapText="1"/>
    </xf>
    <xf numFmtId="0" fontId="22" fillId="0" borderId="66" xfId="0" applyFont="1" applyBorder="1" applyAlignment="1">
      <alignment horizontal="center" vertical="center" wrapText="1"/>
    </xf>
    <xf numFmtId="0" fontId="16" fillId="0" borderId="66" xfId="0" applyFont="1" applyBorder="1" applyAlignment="1">
      <alignment horizontal="center" vertical="center" wrapText="1"/>
    </xf>
    <xf numFmtId="0" fontId="21" fillId="0" borderId="66" xfId="0" applyFont="1" applyBorder="1" applyAlignment="1">
      <alignment horizontal="center" vertical="center" wrapText="1"/>
    </xf>
    <xf numFmtId="0" fontId="2" fillId="0" borderId="66" xfId="0" applyFont="1" applyBorder="1" applyAlignment="1">
      <alignment vertical="center" wrapText="1"/>
    </xf>
    <xf numFmtId="0" fontId="23" fillId="0" borderId="66" xfId="0" applyFont="1" applyBorder="1" applyAlignment="1">
      <alignment horizontal="center" vertical="center" wrapText="1"/>
    </xf>
    <xf numFmtId="0" fontId="22" fillId="0" borderId="66" xfId="0" applyFont="1" applyBorder="1" applyAlignment="1">
      <alignment vertical="center" wrapText="1"/>
    </xf>
    <xf numFmtId="0" fontId="16" fillId="13" borderId="24" xfId="0" applyFont="1" applyFill="1" applyBorder="1" applyAlignment="1">
      <alignment horizontal="center" vertical="center" wrapText="1"/>
    </xf>
    <xf numFmtId="0" fontId="6" fillId="12" borderId="24" xfId="0" applyFont="1" applyFill="1" applyBorder="1" applyAlignment="1">
      <alignment horizontal="center"/>
    </xf>
    <xf numFmtId="164" fontId="11" fillId="7" borderId="9" xfId="0" applyNumberFormat="1" applyFont="1" applyFill="1" applyBorder="1" applyAlignment="1">
      <alignment horizontal="center" vertical="center"/>
    </xf>
    <xf numFmtId="0" fontId="9" fillId="8" borderId="38" xfId="0" applyFont="1" applyFill="1" applyBorder="1" applyAlignment="1">
      <alignment horizontal="center" vertical="center" wrapText="1"/>
    </xf>
    <xf numFmtId="0" fontId="9" fillId="8" borderId="74" xfId="0" applyFont="1" applyFill="1" applyBorder="1" applyAlignment="1">
      <alignment horizontal="center" vertical="center" wrapText="1"/>
    </xf>
    <xf numFmtId="0" fontId="9" fillId="8" borderId="75" xfId="0" applyFont="1" applyFill="1" applyBorder="1" applyAlignment="1">
      <alignment horizontal="center" vertical="center" wrapText="1"/>
    </xf>
    <xf numFmtId="0" fontId="9" fillId="8" borderId="76" xfId="0" applyFont="1" applyFill="1" applyBorder="1" applyAlignment="1">
      <alignment horizontal="center" vertical="center" wrapText="1"/>
    </xf>
    <xf numFmtId="0" fontId="2" fillId="2" borderId="27" xfId="0" applyFont="1" applyFill="1" applyBorder="1" applyAlignment="1">
      <alignment horizontal="left" vertical="center" wrapText="1"/>
    </xf>
    <xf numFmtId="0" fontId="2" fillId="3" borderId="31" xfId="0" applyFont="1" applyFill="1" applyBorder="1" applyAlignment="1">
      <alignment horizontal="left" vertical="center" wrapText="1"/>
    </xf>
    <xf numFmtId="0" fontId="2" fillId="4" borderId="31" xfId="0" applyFont="1" applyFill="1" applyBorder="1" applyAlignment="1">
      <alignment horizontal="left" vertical="center" wrapText="1"/>
    </xf>
    <xf numFmtId="0" fontId="2" fillId="5" borderId="31" xfId="0" applyFont="1" applyFill="1" applyBorder="1" applyAlignment="1">
      <alignment horizontal="left" vertical="center" wrapText="1"/>
    </xf>
    <xf numFmtId="0" fontId="2" fillId="2" borderId="27" xfId="0" applyFont="1" applyFill="1" applyBorder="1" applyAlignment="1">
      <alignment horizontal="center" vertical="center"/>
    </xf>
    <xf numFmtId="0" fontId="2" fillId="3" borderId="31" xfId="0" applyFont="1" applyFill="1" applyBorder="1" applyAlignment="1">
      <alignment horizontal="center" vertical="center"/>
    </xf>
    <xf numFmtId="0" fontId="9" fillId="7" borderId="69" xfId="0" applyFont="1" applyFill="1" applyBorder="1" applyAlignment="1">
      <alignment horizontal="center" vertical="center"/>
    </xf>
    <xf numFmtId="0" fontId="9" fillId="7" borderId="35" xfId="0" applyFont="1" applyFill="1" applyBorder="1" applyAlignment="1">
      <alignment horizontal="center" vertical="center"/>
    </xf>
    <xf numFmtId="14" fontId="9" fillId="7" borderId="35" xfId="0" applyNumberFormat="1" applyFont="1" applyFill="1" applyBorder="1" applyAlignment="1">
      <alignment horizontal="center" vertical="center"/>
    </xf>
    <xf numFmtId="0" fontId="9" fillId="7" borderId="72" xfId="0" applyFont="1" applyFill="1" applyBorder="1" applyAlignment="1">
      <alignment horizontal="center" vertical="center"/>
    </xf>
    <xf numFmtId="0" fontId="9" fillId="8" borderId="37" xfId="0" applyFont="1" applyFill="1" applyBorder="1" applyAlignment="1">
      <alignment horizontal="center" vertical="center" wrapText="1"/>
    </xf>
    <xf numFmtId="0" fontId="9" fillId="8" borderId="37" xfId="0" applyFont="1" applyFill="1" applyBorder="1" applyAlignment="1">
      <alignment horizontal="center" vertical="center"/>
    </xf>
    <xf numFmtId="0" fontId="11" fillId="8" borderId="40" xfId="0" applyFont="1" applyFill="1" applyBorder="1" applyAlignment="1">
      <alignment horizontal="center" vertical="center" wrapText="1"/>
    </xf>
    <xf numFmtId="0" fontId="9" fillId="8" borderId="40" xfId="0" applyFont="1" applyFill="1" applyBorder="1" applyAlignment="1">
      <alignment horizontal="center" vertical="center" wrapText="1"/>
    </xf>
    <xf numFmtId="0" fontId="13" fillId="0" borderId="37" xfId="0" applyFont="1" applyBorder="1" applyAlignment="1">
      <alignment horizontal="center" vertical="center" wrapText="1"/>
    </xf>
    <xf numFmtId="0" fontId="17" fillId="0" borderId="39" xfId="0" applyFont="1" applyBorder="1" applyAlignment="1">
      <alignment horizontal="center" vertical="center" wrapText="1"/>
    </xf>
    <xf numFmtId="0" fontId="16" fillId="13" borderId="73" xfId="0" applyFont="1" applyFill="1" applyBorder="1" applyAlignment="1">
      <alignment horizontal="left" vertical="center" wrapText="1"/>
    </xf>
    <xf numFmtId="0" fontId="16" fillId="13" borderId="73" xfId="0" applyFont="1" applyFill="1" applyBorder="1" applyAlignment="1">
      <alignment horizontal="center" vertical="center" wrapText="1"/>
    </xf>
    <xf numFmtId="0" fontId="28" fillId="0" borderId="22" xfId="1"/>
    <xf numFmtId="0" fontId="1" fillId="0" borderId="22" xfId="1" applyFont="1"/>
    <xf numFmtId="0" fontId="9" fillId="8" borderId="29" xfId="1" applyFont="1" applyFill="1" applyBorder="1" applyAlignment="1">
      <alignment horizontal="center" vertical="center" wrapText="1"/>
    </xf>
    <xf numFmtId="0" fontId="30" fillId="0" borderId="83" xfId="1" applyFont="1" applyBorder="1" applyAlignment="1">
      <alignment horizontal="center" vertical="center" wrapText="1"/>
    </xf>
    <xf numFmtId="0" fontId="30" fillId="0" borderId="83" xfId="1" applyFont="1" applyBorder="1" applyAlignment="1">
      <alignment horizontal="justify" vertical="center"/>
    </xf>
    <xf numFmtId="0" fontId="28" fillId="0" borderId="83" xfId="1" applyBorder="1"/>
    <xf numFmtId="0" fontId="28" fillId="0" borderId="83" xfId="1" applyBorder="1" applyAlignment="1">
      <alignment horizontal="justify" vertical="center"/>
    </xf>
    <xf numFmtId="0" fontId="29" fillId="0" borderId="22" xfId="1" applyFont="1" applyAlignment="1">
      <alignment horizontal="center"/>
    </xf>
    <xf numFmtId="0" fontId="13" fillId="0" borderId="29" xfId="0" applyFont="1" applyBorder="1" applyAlignment="1">
      <alignment horizontal="center" vertical="center" wrapText="1"/>
    </xf>
    <xf numFmtId="0" fontId="5" fillId="0" borderId="37" xfId="0" applyFont="1" applyBorder="1"/>
    <xf numFmtId="0" fontId="5" fillId="0" borderId="53" xfId="0" applyFont="1" applyBorder="1"/>
    <xf numFmtId="0" fontId="13" fillId="0" borderId="29" xfId="0" applyFont="1" applyBorder="1" applyAlignment="1">
      <alignment horizontal="left" vertical="center" wrapText="1"/>
    </xf>
    <xf numFmtId="0" fontId="13" fillId="0" borderId="30" xfId="0" applyFont="1" applyBorder="1" applyAlignment="1">
      <alignment horizontal="left" vertical="center" wrapText="1"/>
    </xf>
    <xf numFmtId="0" fontId="5" fillId="0" borderId="38" xfId="0" applyFont="1" applyBorder="1"/>
    <xf numFmtId="0" fontId="5" fillId="0" borderId="54" xfId="0" applyFont="1" applyBorder="1"/>
    <xf numFmtId="0" fontId="5" fillId="0" borderId="40" xfId="0" applyFont="1" applyBorder="1"/>
    <xf numFmtId="0" fontId="9" fillId="0" borderId="70" xfId="0" applyFont="1" applyBorder="1" applyAlignment="1">
      <alignment horizontal="center" vertical="top" wrapText="1"/>
    </xf>
    <xf numFmtId="0" fontId="5" fillId="0" borderId="12" xfId="0" applyFont="1" applyBorder="1"/>
    <xf numFmtId="0" fontId="5" fillId="0" borderId="60" xfId="0" applyFont="1" applyBorder="1"/>
    <xf numFmtId="0" fontId="9" fillId="0" borderId="29" xfId="0" applyFont="1" applyBorder="1" applyAlignment="1">
      <alignment horizontal="center" vertical="top" wrapText="1"/>
    </xf>
    <xf numFmtId="0" fontId="18" fillId="0" borderId="29" xfId="0" applyFont="1" applyBorder="1" applyAlignment="1">
      <alignment horizontal="left" vertical="center" wrapText="1"/>
    </xf>
    <xf numFmtId="0" fontId="13" fillId="0" borderId="38" xfId="0" applyFont="1" applyBorder="1" applyAlignment="1">
      <alignment horizontal="left" vertical="center" wrapText="1"/>
    </xf>
    <xf numFmtId="0" fontId="11" fillId="8" borderId="23" xfId="0" applyFont="1" applyFill="1" applyBorder="1" applyAlignment="1">
      <alignment horizontal="center" vertical="center"/>
    </xf>
    <xf numFmtId="0" fontId="5" fillId="0" borderId="25" xfId="0" applyFont="1" applyBorder="1"/>
    <xf numFmtId="0" fontId="13" fillId="7" borderId="23" xfId="0" applyFont="1" applyFill="1" applyBorder="1" applyAlignment="1">
      <alignment horizontal="left" vertical="center" wrapText="1"/>
    </xf>
    <xf numFmtId="0" fontId="5" fillId="0" borderId="26" xfId="0" applyFont="1" applyBorder="1"/>
    <xf numFmtId="0" fontId="9" fillId="8" borderId="29" xfId="0" applyFont="1" applyFill="1" applyBorder="1" applyAlignment="1">
      <alignment horizontal="center" vertical="center" wrapText="1"/>
    </xf>
    <xf numFmtId="0" fontId="16" fillId="0" borderId="29" xfId="0" applyFont="1" applyBorder="1" applyAlignment="1">
      <alignment horizontal="center" vertical="center" wrapText="1"/>
    </xf>
    <xf numFmtId="14" fontId="12" fillId="0" borderId="39" xfId="0" applyNumberFormat="1" applyFont="1" applyBorder="1" applyAlignment="1">
      <alignment horizontal="center" vertical="center"/>
    </xf>
    <xf numFmtId="0" fontId="5" fillId="0" borderId="39" xfId="0" applyFont="1" applyBorder="1"/>
    <xf numFmtId="0" fontId="5" fillId="0" borderId="55" xfId="0" applyFont="1" applyBorder="1"/>
    <xf numFmtId="0" fontId="17" fillId="0" borderId="37" xfId="0" applyFont="1" applyBorder="1" applyAlignment="1">
      <alignment horizontal="center" vertical="center" wrapText="1"/>
    </xf>
    <xf numFmtId="0" fontId="9" fillId="8" borderId="27" xfId="0" applyFont="1" applyFill="1" applyBorder="1" applyAlignment="1">
      <alignment horizontal="center"/>
    </xf>
    <xf numFmtId="0" fontId="5" fillId="0" borderId="67" xfId="0" applyFont="1" applyBorder="1"/>
    <xf numFmtId="0" fontId="5" fillId="0" borderId="8" xfId="0" applyFont="1" applyBorder="1"/>
    <xf numFmtId="0" fontId="9" fillId="8" borderId="4" xfId="0" applyFont="1" applyFill="1" applyBorder="1" applyAlignment="1">
      <alignment horizontal="center" vertical="center"/>
    </xf>
    <xf numFmtId="0" fontId="5" fillId="0" borderId="18" xfId="0" applyFont="1" applyBorder="1"/>
    <xf numFmtId="0" fontId="5" fillId="0" borderId="6" xfId="0" applyFont="1" applyBorder="1"/>
    <xf numFmtId="0" fontId="5" fillId="0" borderId="20" xfId="0" applyFont="1" applyBorder="1"/>
    <xf numFmtId="0" fontId="0" fillId="0" borderId="0" xfId="0"/>
    <xf numFmtId="0" fontId="5" fillId="0" borderId="61" xfId="0" applyFont="1" applyBorder="1"/>
    <xf numFmtId="0" fontId="5" fillId="0" borderId="22" xfId="0" applyFont="1" applyBorder="1"/>
    <xf numFmtId="0" fontId="9" fillId="8" borderId="29" xfId="0" applyFont="1" applyFill="1" applyBorder="1" applyAlignment="1">
      <alignment horizontal="center" vertical="center"/>
    </xf>
    <xf numFmtId="1" fontId="15" fillId="0" borderId="43" xfId="0" applyNumberFormat="1" applyFont="1" applyBorder="1" applyAlignment="1">
      <alignment horizontal="center" vertical="center" wrapText="1"/>
    </xf>
    <xf numFmtId="0" fontId="5" fillId="0" borderId="47" xfId="0" applyFont="1" applyBorder="1"/>
    <xf numFmtId="0" fontId="10" fillId="0" borderId="48" xfId="0" applyFont="1" applyBorder="1" applyAlignment="1">
      <alignment horizontal="center" vertical="center" wrapText="1"/>
    </xf>
    <xf numFmtId="0" fontId="5" fillId="0" borderId="52" xfId="0" applyFont="1" applyBorder="1"/>
    <xf numFmtId="0" fontId="13" fillId="0" borderId="29" xfId="0" applyFont="1" applyBorder="1" applyAlignment="1">
      <alignment horizontal="left" vertical="top" wrapText="1"/>
    </xf>
    <xf numFmtId="0" fontId="13" fillId="0" borderId="29" xfId="0" applyFont="1" applyBorder="1" applyAlignment="1">
      <alignment horizontal="center" vertical="top" wrapText="1"/>
    </xf>
    <xf numFmtId="1" fontId="15" fillId="0" borderId="56" xfId="0" applyNumberFormat="1" applyFont="1" applyBorder="1" applyAlignment="1">
      <alignment horizontal="center" vertical="center" wrapText="1"/>
    </xf>
    <xf numFmtId="0" fontId="5" fillId="0" borderId="59" xfId="0" applyFont="1" applyBorder="1"/>
    <xf numFmtId="0" fontId="9" fillId="7" borderId="4" xfId="0" applyFont="1" applyFill="1" applyBorder="1" applyAlignment="1">
      <alignment horizontal="center" vertical="center"/>
    </xf>
    <xf numFmtId="0" fontId="5" fillId="0" borderId="71" xfId="0" applyFont="1" applyBorder="1"/>
    <xf numFmtId="0" fontId="5" fillId="0" borderId="73" xfId="0" applyFont="1" applyBorder="1"/>
    <xf numFmtId="0" fontId="10" fillId="7" borderId="4" xfId="0" applyFont="1" applyFill="1" applyBorder="1" applyAlignment="1">
      <alignment horizontal="center" vertical="center"/>
    </xf>
    <xf numFmtId="0" fontId="5" fillId="0" borderId="72" xfId="0" applyFont="1" applyBorder="1"/>
    <xf numFmtId="0" fontId="11" fillId="7" borderId="33" xfId="0" applyFont="1" applyFill="1" applyBorder="1" applyAlignment="1">
      <alignment horizontal="center" vertical="center"/>
    </xf>
    <xf numFmtId="0" fontId="5" fillId="0" borderId="33" xfId="0" applyFont="1" applyBorder="1"/>
    <xf numFmtId="0" fontId="5" fillId="0" borderId="19" xfId="0" applyFont="1" applyBorder="1"/>
    <xf numFmtId="0" fontId="11" fillId="8" borderId="23" xfId="0" applyFont="1" applyFill="1" applyBorder="1" applyAlignment="1">
      <alignment horizontal="center" vertical="center" wrapText="1"/>
    </xf>
    <xf numFmtId="0" fontId="11" fillId="7" borderId="23" xfId="0" applyFont="1" applyFill="1" applyBorder="1" applyAlignment="1">
      <alignment horizontal="center" vertical="center"/>
    </xf>
    <xf numFmtId="0" fontId="27" fillId="0" borderId="80" xfId="0" applyFont="1" applyBorder="1" applyAlignment="1">
      <alignment vertical="center" wrapText="1"/>
    </xf>
    <xf numFmtId="0" fontId="5" fillId="0" borderId="81" xfId="0" applyFont="1" applyBorder="1"/>
    <xf numFmtId="0" fontId="5" fillId="0" borderId="82" xfId="0" applyFont="1" applyBorder="1"/>
    <xf numFmtId="49" fontId="27" fillId="0" borderId="77" xfId="0" applyNumberFormat="1" applyFont="1" applyBorder="1" applyAlignment="1">
      <alignment horizontal="center" vertical="center" wrapText="1"/>
    </xf>
    <xf numFmtId="0" fontId="5" fillId="0" borderId="78" xfId="0" applyFont="1" applyBorder="1"/>
    <xf numFmtId="0" fontId="5" fillId="0" borderId="79" xfId="0" applyFont="1" applyBorder="1"/>
    <xf numFmtId="0" fontId="26" fillId="0" borderId="20" xfId="0" applyFont="1" applyBorder="1" applyAlignment="1">
      <alignment vertical="center" wrapText="1"/>
    </xf>
    <xf numFmtId="0" fontId="17" fillId="0" borderId="57" xfId="0" applyFont="1" applyBorder="1" applyAlignment="1">
      <alignment horizontal="center" vertical="center" wrapText="1"/>
    </xf>
    <xf numFmtId="49" fontId="17" fillId="0" borderId="30" xfId="0" applyNumberFormat="1" applyFont="1" applyBorder="1" applyAlignment="1">
      <alignment horizontal="center" vertical="center" wrapText="1"/>
    </xf>
    <xf numFmtId="0" fontId="5" fillId="0" borderId="49" xfId="0" applyFont="1" applyBorder="1"/>
    <xf numFmtId="0" fontId="12" fillId="0" borderId="38" xfId="0" applyFont="1" applyBorder="1" applyAlignment="1">
      <alignment horizontal="center" vertical="center" wrapText="1"/>
    </xf>
    <xf numFmtId="0" fontId="17" fillId="0" borderId="44" xfId="0" applyFont="1" applyBorder="1" applyAlignment="1">
      <alignment horizontal="center" vertical="center" wrapText="1"/>
    </xf>
    <xf numFmtId="0" fontId="12" fillId="0" borderId="58" xfId="0" applyFont="1" applyBorder="1" applyAlignment="1">
      <alignment horizontal="center" vertical="center" wrapText="1"/>
    </xf>
    <xf numFmtId="49" fontId="17" fillId="0" borderId="38" xfId="0" applyNumberFormat="1" applyFont="1" applyBorder="1" applyAlignment="1">
      <alignment horizontal="center" vertical="center" wrapText="1"/>
    </xf>
    <xf numFmtId="0" fontId="13" fillId="0" borderId="58" xfId="0" applyFont="1" applyBorder="1" applyAlignment="1">
      <alignment horizontal="center" vertical="center" wrapText="1"/>
    </xf>
    <xf numFmtId="14" fontId="12" fillId="0" borderId="57" xfId="0" applyNumberFormat="1" applyFont="1" applyBorder="1" applyAlignment="1">
      <alignment horizontal="center" vertical="center"/>
    </xf>
    <xf numFmtId="0" fontId="9" fillId="12" borderId="30" xfId="0" applyFont="1" applyFill="1" applyBorder="1" applyAlignment="1">
      <alignment horizontal="left" vertical="center" wrapText="1"/>
    </xf>
    <xf numFmtId="0" fontId="13" fillId="0" borderId="30" xfId="0" applyFont="1" applyBorder="1" applyAlignment="1">
      <alignment horizontal="center" vertical="center" wrapText="1"/>
    </xf>
    <xf numFmtId="0" fontId="16" fillId="0" borderId="29" xfId="0" applyFont="1" applyBorder="1" applyAlignment="1">
      <alignment horizontal="center" vertical="top" wrapText="1"/>
    </xf>
    <xf numFmtId="0" fontId="9" fillId="0" borderId="29" xfId="0" applyFont="1" applyBorder="1" applyAlignment="1">
      <alignment horizontal="center" vertical="center" wrapText="1"/>
    </xf>
    <xf numFmtId="0" fontId="11" fillId="7" borderId="29" xfId="0" applyFont="1" applyFill="1" applyBorder="1" applyAlignment="1">
      <alignment horizontal="center" vertical="top"/>
    </xf>
    <xf numFmtId="0" fontId="13" fillId="0" borderId="30" xfId="0" applyFont="1" applyBorder="1" applyAlignment="1">
      <alignment horizontal="center" vertical="top" wrapText="1"/>
    </xf>
    <xf numFmtId="0" fontId="12" fillId="0" borderId="45" xfId="0" applyFont="1" applyBorder="1" applyAlignment="1">
      <alignment horizontal="center" vertical="top"/>
    </xf>
    <xf numFmtId="0" fontId="13" fillId="0" borderId="57" xfId="0" applyFont="1" applyBorder="1" applyAlignment="1">
      <alignment horizontal="left" vertical="center" wrapText="1"/>
    </xf>
    <xf numFmtId="0" fontId="11" fillId="0" borderId="44" xfId="0" applyFont="1" applyBorder="1" applyAlignment="1">
      <alignment horizontal="center" vertical="center" wrapText="1"/>
    </xf>
    <xf numFmtId="0" fontId="15" fillId="11" borderId="29" xfId="0" applyFont="1" applyFill="1" applyBorder="1" applyAlignment="1">
      <alignment horizontal="center" vertical="top" wrapText="1"/>
    </xf>
    <xf numFmtId="0" fontId="15" fillId="0" borderId="44" xfId="0" applyFont="1" applyBorder="1" applyAlignment="1">
      <alignment horizontal="center" vertical="center" wrapText="1"/>
    </xf>
    <xf numFmtId="0" fontId="15" fillId="9" borderId="44" xfId="0" applyFont="1" applyFill="1" applyBorder="1" applyAlignment="1">
      <alignment horizontal="center" vertical="center"/>
    </xf>
    <xf numFmtId="0" fontId="10" fillId="9" borderId="29" xfId="0" applyFont="1" applyFill="1" applyBorder="1" applyAlignment="1">
      <alignment horizontal="center" vertical="center" wrapText="1"/>
    </xf>
    <xf numFmtId="0" fontId="18" fillId="0" borderId="58" xfId="0" applyFont="1" applyBorder="1" applyAlignment="1">
      <alignment horizontal="center" vertical="center" wrapText="1"/>
    </xf>
    <xf numFmtId="0" fontId="27" fillId="0" borderId="44" xfId="0" applyFont="1" applyBorder="1" applyAlignment="1">
      <alignment horizontal="center" vertical="center" wrapText="1"/>
    </xf>
    <xf numFmtId="0" fontId="11" fillId="0" borderId="29" xfId="0" applyFont="1" applyBorder="1" applyAlignment="1">
      <alignment horizontal="center" vertical="center" wrapText="1"/>
    </xf>
    <xf numFmtId="0" fontId="9" fillId="8" borderId="32" xfId="0" applyFont="1" applyFill="1" applyBorder="1" applyAlignment="1">
      <alignment horizontal="center" vertical="center"/>
    </xf>
    <xf numFmtId="0" fontId="9" fillId="8" borderId="32" xfId="0" applyFont="1" applyFill="1" applyBorder="1" applyAlignment="1">
      <alignment horizontal="center"/>
    </xf>
    <xf numFmtId="0" fontId="5" fillId="0" borderId="11" xfId="0" applyFont="1" applyBorder="1"/>
    <xf numFmtId="0" fontId="9" fillId="8" borderId="37" xfId="0" applyFont="1" applyFill="1" applyBorder="1" applyAlignment="1">
      <alignment horizontal="center" vertical="center" wrapText="1"/>
    </xf>
    <xf numFmtId="0" fontId="9" fillId="8" borderId="28" xfId="0" applyFont="1" applyFill="1" applyBorder="1" applyAlignment="1">
      <alignment horizontal="center" vertical="center" wrapText="1"/>
    </xf>
    <xf numFmtId="0" fontId="9" fillId="8" borderId="32" xfId="0" applyFont="1" applyFill="1" applyBorder="1" applyAlignment="1">
      <alignment horizontal="center" vertical="center" wrapText="1"/>
    </xf>
    <xf numFmtId="0" fontId="13" fillId="0" borderId="37" xfId="0" applyFont="1" applyBorder="1" applyAlignment="1">
      <alignment horizontal="center" vertical="center" wrapText="1"/>
    </xf>
    <xf numFmtId="0" fontId="13" fillId="0" borderId="37" xfId="0" applyFont="1" applyBorder="1" applyAlignment="1">
      <alignment horizontal="left" vertical="center" wrapText="1"/>
    </xf>
    <xf numFmtId="0" fontId="9" fillId="8" borderId="30" xfId="0" applyFont="1" applyFill="1" applyBorder="1" applyAlignment="1">
      <alignment horizontal="center" vertical="center" wrapText="1"/>
    </xf>
    <xf numFmtId="0" fontId="9" fillId="8" borderId="31" xfId="0" applyFont="1" applyFill="1" applyBorder="1" applyAlignment="1">
      <alignment horizontal="center"/>
    </xf>
    <xf numFmtId="0" fontId="9" fillId="8" borderId="34" xfId="0" applyFont="1" applyFill="1" applyBorder="1" applyAlignment="1">
      <alignment horizontal="center"/>
    </xf>
    <xf numFmtId="0" fontId="5" fillId="0" borderId="35" xfId="0" applyFont="1" applyBorder="1"/>
    <xf numFmtId="0" fontId="5" fillId="0" borderId="36" xfId="0" applyFont="1" applyBorder="1"/>
    <xf numFmtId="0" fontId="14" fillId="0" borderId="28" xfId="0" applyFont="1" applyBorder="1" applyAlignment="1">
      <alignment horizontal="center" vertical="top" wrapText="1"/>
    </xf>
    <xf numFmtId="0" fontId="16" fillId="0" borderId="37" xfId="0" applyFont="1" applyBorder="1" applyAlignment="1">
      <alignment horizontal="center" vertical="top" wrapText="1"/>
    </xf>
    <xf numFmtId="0" fontId="16" fillId="0" borderId="53" xfId="0" applyFont="1" applyBorder="1" applyAlignment="1">
      <alignment horizontal="center" vertical="top" wrapText="1"/>
    </xf>
    <xf numFmtId="0" fontId="13" fillId="10" borderId="29" xfId="0" applyFont="1" applyFill="1" applyBorder="1" applyAlignment="1">
      <alignment horizontal="left" vertical="center" wrapText="1"/>
    </xf>
    <xf numFmtId="0" fontId="18" fillId="0" borderId="57" xfId="0" applyFont="1" applyBorder="1" applyAlignment="1">
      <alignment horizontal="left" vertical="center" wrapText="1"/>
    </xf>
    <xf numFmtId="0" fontId="20" fillId="12" borderId="23" xfId="0" applyFont="1" applyFill="1" applyBorder="1" applyAlignment="1">
      <alignment horizontal="left"/>
    </xf>
    <xf numFmtId="0" fontId="20" fillId="12" borderId="71" xfId="0" applyFont="1" applyFill="1" applyBorder="1" applyAlignment="1">
      <alignment horizontal="left"/>
    </xf>
    <xf numFmtId="0" fontId="16" fillId="13" borderId="23" xfId="0" applyFont="1" applyFill="1" applyBorder="1" applyAlignment="1">
      <alignment horizontal="center" vertical="center" wrapText="1"/>
    </xf>
    <xf numFmtId="0" fontId="16" fillId="13" borderId="5" xfId="0" applyFont="1" applyFill="1" applyBorder="1" applyAlignment="1">
      <alignment horizontal="left" vertical="center" wrapText="1"/>
    </xf>
    <xf numFmtId="0" fontId="5" fillId="0" borderId="62" xfId="0" applyFont="1" applyBorder="1"/>
    <xf numFmtId="0" fontId="16" fillId="13" borderId="27" xfId="0" applyFont="1" applyFill="1" applyBorder="1" applyAlignment="1">
      <alignment horizontal="center" vertical="center" wrapText="1"/>
    </xf>
    <xf numFmtId="0" fontId="24" fillId="13" borderId="32" xfId="0" applyFont="1" applyFill="1" applyBorder="1" applyAlignment="1">
      <alignment horizontal="left" vertical="center" wrapText="1"/>
    </xf>
    <xf numFmtId="0" fontId="24" fillId="13" borderId="32" xfId="0" applyFont="1" applyFill="1" applyBorder="1" applyAlignment="1">
      <alignment horizontal="left" vertical="top" wrapText="1"/>
    </xf>
    <xf numFmtId="0" fontId="24" fillId="13" borderId="68" xfId="0" applyFont="1" applyFill="1" applyBorder="1" applyAlignment="1">
      <alignment horizontal="left" vertical="top" wrapText="1"/>
    </xf>
    <xf numFmtId="0" fontId="5" fillId="0" borderId="69" xfId="0" applyFont="1" applyBorder="1"/>
    <xf numFmtId="0" fontId="5" fillId="0" borderId="70" xfId="0" applyFont="1" applyBorder="1"/>
    <xf numFmtId="0" fontId="2" fillId="0" borderId="67" xfId="0" applyFont="1" applyBorder="1" applyAlignment="1">
      <alignment horizontal="left" vertical="center" wrapText="1"/>
    </xf>
    <xf numFmtId="0" fontId="2" fillId="0" borderId="33" xfId="0" applyFont="1" applyBorder="1" applyAlignment="1">
      <alignment horizontal="left" vertical="center" wrapText="1"/>
    </xf>
    <xf numFmtId="0" fontId="2" fillId="0" borderId="17" xfId="0" applyFont="1" applyBorder="1" applyAlignment="1">
      <alignment horizontal="left" vertical="center" wrapText="1"/>
    </xf>
    <xf numFmtId="0" fontId="5" fillId="0" borderId="17" xfId="0" applyFont="1" applyBorder="1"/>
    <xf numFmtId="0" fontId="5" fillId="0" borderId="15" xfId="0" applyFont="1" applyBorder="1"/>
    <xf numFmtId="0" fontId="4" fillId="0" borderId="72" xfId="0" applyFont="1" applyBorder="1" applyAlignment="1">
      <alignment horizontal="center" wrapText="1"/>
    </xf>
    <xf numFmtId="0" fontId="4" fillId="0" borderId="0" xfId="0" applyFont="1" applyAlignment="1">
      <alignment horizontal="center" wrapText="1"/>
    </xf>
    <xf numFmtId="0" fontId="2" fillId="0" borderId="0" xfId="0" applyFont="1" applyAlignment="1">
      <alignment horizontal="center" vertical="center" wrapText="1"/>
    </xf>
    <xf numFmtId="0" fontId="7" fillId="0" borderId="0" xfId="0" applyFont="1" applyAlignment="1">
      <alignment horizontal="center" vertical="center" textRotation="90"/>
    </xf>
    <xf numFmtId="0" fontId="8" fillId="0" borderId="68" xfId="0" applyFont="1" applyBorder="1" applyAlignment="1">
      <alignment horizontal="center" vertical="center" wrapText="1"/>
    </xf>
    <xf numFmtId="0" fontId="5" fillId="0" borderId="21" xfId="0" applyFont="1" applyBorder="1"/>
    <xf numFmtId="0" fontId="5" fillId="0" borderId="16" xfId="0" applyFont="1" applyBorder="1"/>
    <xf numFmtId="0" fontId="7" fillId="0" borderId="0" xfId="0" applyFont="1" applyAlignment="1">
      <alignment horizontal="center" vertical="center"/>
    </xf>
    <xf numFmtId="0" fontId="2" fillId="0" borderId="0" xfId="0" applyFont="1" applyAlignment="1">
      <alignment horizontal="center"/>
    </xf>
  </cellXfs>
  <cellStyles count="2">
    <cellStyle name="Normal" xfId="0" builtinId="0"/>
    <cellStyle name="Normal 2" xfId="1" xr:uid="{03ACA8CE-E5D1-4C86-93AD-C1D824F7A1DB}"/>
  </cellStyles>
  <dxfs count="6">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7</xdr:col>
      <xdr:colOff>114300</xdr:colOff>
      <xdr:row>2</xdr:row>
      <xdr:rowOff>200025</xdr:rowOff>
    </xdr:from>
    <xdr:ext cx="276225" cy="971550"/>
    <xdr:sp macro="" textlink="">
      <xdr:nvSpPr>
        <xdr:cNvPr id="3" name="Shape 3">
          <a:extLst>
            <a:ext uri="{FF2B5EF4-FFF2-40B4-BE49-F238E27FC236}">
              <a16:creationId xmlns:a16="http://schemas.microsoft.com/office/drawing/2014/main" id="{00000000-0008-0000-0100-000003000000}"/>
            </a:ext>
          </a:extLst>
        </xdr:cNvPr>
        <xdr:cNvSpPr/>
      </xdr:nvSpPr>
      <xdr:spPr>
        <a:xfrm>
          <a:off x="5212650" y="3298988"/>
          <a:ext cx="266700" cy="962025"/>
        </a:xfrm>
        <a:prstGeom prst="upArrow">
          <a:avLst>
            <a:gd name="adj1" fmla="val 50000"/>
            <a:gd name="adj2" fmla="val 50000"/>
          </a:avLst>
        </a:prstGeom>
        <a:solidFill>
          <a:schemeClr val="dk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10</xdr:col>
      <xdr:colOff>571500</xdr:colOff>
      <xdr:row>9</xdr:row>
      <xdr:rowOff>38100</xdr:rowOff>
    </xdr:from>
    <xdr:ext cx="3171825" cy="266700"/>
    <xdr:sp macro="" textlink="">
      <xdr:nvSpPr>
        <xdr:cNvPr id="4" name="Shape 4">
          <a:extLst>
            <a:ext uri="{FF2B5EF4-FFF2-40B4-BE49-F238E27FC236}">
              <a16:creationId xmlns:a16="http://schemas.microsoft.com/office/drawing/2014/main" id="{00000000-0008-0000-0100-000004000000}"/>
            </a:ext>
          </a:extLst>
        </xdr:cNvPr>
        <xdr:cNvSpPr/>
      </xdr:nvSpPr>
      <xdr:spPr>
        <a:xfrm>
          <a:off x="3769613" y="3656175"/>
          <a:ext cx="3152775" cy="247650"/>
        </a:xfrm>
        <a:prstGeom prst="rightArrow">
          <a:avLst>
            <a:gd name="adj1" fmla="val 50000"/>
            <a:gd name="adj2" fmla="val 50000"/>
          </a:avLst>
        </a:prstGeom>
        <a:solidFill>
          <a:schemeClr val="dk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L1000"/>
  <sheetViews>
    <sheetView workbookViewId="0"/>
  </sheetViews>
  <sheetFormatPr baseColWidth="10" defaultColWidth="14.44140625" defaultRowHeight="15" customHeight="1"/>
  <cols>
    <col min="1" max="1" width="30.6640625" customWidth="1"/>
    <col min="2" max="2" width="23" customWidth="1"/>
    <col min="3" max="3" width="11.44140625" customWidth="1"/>
    <col min="4" max="4" width="31" customWidth="1"/>
    <col min="5" max="8" width="11.44140625" customWidth="1"/>
    <col min="9" max="9" width="68.5546875" customWidth="1"/>
    <col min="10" max="12" width="17.109375" customWidth="1"/>
    <col min="13" max="26" width="11.44140625" customWidth="1"/>
  </cols>
  <sheetData>
    <row r="2" spans="1:12" ht="15.6">
      <c r="A2" s="1" t="s">
        <v>0</v>
      </c>
      <c r="B2" s="1" t="s">
        <v>1</v>
      </c>
      <c r="D2" s="1" t="s">
        <v>2</v>
      </c>
      <c r="I2" s="2" t="s">
        <v>3</v>
      </c>
      <c r="J2" s="1" t="s">
        <v>4</v>
      </c>
      <c r="K2" s="1" t="s">
        <v>5</v>
      </c>
    </row>
    <row r="3" spans="1:12" ht="31.2">
      <c r="A3" s="1" t="s">
        <v>6</v>
      </c>
      <c r="B3" s="1" t="s">
        <v>7</v>
      </c>
      <c r="D3" s="1" t="s">
        <v>8</v>
      </c>
      <c r="E3" s="1" t="s">
        <v>7</v>
      </c>
      <c r="I3" s="3" t="s">
        <v>9</v>
      </c>
      <c r="J3" s="1" t="s">
        <v>10</v>
      </c>
      <c r="K3" s="1" t="s">
        <v>11</v>
      </c>
    </row>
    <row r="4" spans="1:12" ht="31.2">
      <c r="A4" s="1" t="s">
        <v>12</v>
      </c>
      <c r="B4" s="1" t="s">
        <v>13</v>
      </c>
      <c r="D4" s="1" t="s">
        <v>14</v>
      </c>
      <c r="E4" s="1" t="s">
        <v>15</v>
      </c>
      <c r="I4" s="4" t="s">
        <v>16</v>
      </c>
      <c r="J4" s="1" t="s">
        <v>17</v>
      </c>
      <c r="K4" s="1" t="s">
        <v>18</v>
      </c>
    </row>
    <row r="5" spans="1:12" ht="62.4">
      <c r="A5" s="1" t="s">
        <v>19</v>
      </c>
      <c r="B5" s="1" t="s">
        <v>20</v>
      </c>
      <c r="D5" s="1" t="s">
        <v>21</v>
      </c>
      <c r="E5" s="1" t="s">
        <v>22</v>
      </c>
      <c r="I5" s="3" t="s">
        <v>23</v>
      </c>
      <c r="J5" s="1" t="s">
        <v>24</v>
      </c>
      <c r="K5" s="1" t="s">
        <v>25</v>
      </c>
      <c r="L5" s="1" t="s">
        <v>26</v>
      </c>
    </row>
    <row r="6" spans="1:12" ht="31.2">
      <c r="A6" s="1" t="s">
        <v>27</v>
      </c>
      <c r="D6" s="1" t="s">
        <v>28</v>
      </c>
      <c r="E6" s="1" t="s">
        <v>7</v>
      </c>
      <c r="I6" s="3" t="s">
        <v>29</v>
      </c>
      <c r="J6" s="1" t="s">
        <v>30</v>
      </c>
      <c r="K6" s="1" t="s">
        <v>31</v>
      </c>
    </row>
    <row r="7" spans="1:12" ht="46.8">
      <c r="A7" s="1" t="s">
        <v>32</v>
      </c>
      <c r="D7" s="1" t="s">
        <v>33</v>
      </c>
      <c r="E7" s="1" t="s">
        <v>15</v>
      </c>
      <c r="I7" s="3" t="s">
        <v>34</v>
      </c>
      <c r="J7" s="5" t="s">
        <v>35</v>
      </c>
      <c r="K7" s="5" t="s">
        <v>36</v>
      </c>
    </row>
    <row r="8" spans="1:12" ht="31.2">
      <c r="D8" s="1" t="s">
        <v>37</v>
      </c>
      <c r="E8" s="1" t="s">
        <v>22</v>
      </c>
      <c r="I8" s="6" t="s">
        <v>38</v>
      </c>
      <c r="J8" s="1" t="s">
        <v>39</v>
      </c>
      <c r="K8" s="1" t="s">
        <v>40</v>
      </c>
      <c r="L8" s="1" t="s">
        <v>41</v>
      </c>
    </row>
    <row r="9" spans="1:12" ht="14.4">
      <c r="A9" s="1" t="s">
        <v>42</v>
      </c>
      <c r="D9" s="1" t="s">
        <v>43</v>
      </c>
      <c r="E9" s="1" t="s">
        <v>7</v>
      </c>
    </row>
    <row r="10" spans="1:12" ht="14.4">
      <c r="D10" s="1" t="s">
        <v>44</v>
      </c>
      <c r="E10" s="1" t="s">
        <v>15</v>
      </c>
    </row>
    <row r="11" spans="1:12" ht="14.4">
      <c r="A11" s="1" t="s">
        <v>45</v>
      </c>
      <c r="D11" s="1" t="s">
        <v>46</v>
      </c>
      <c r="E11" s="1" t="s">
        <v>22</v>
      </c>
    </row>
    <row r="12" spans="1:12" ht="14.4">
      <c r="A12" s="1" t="s">
        <v>47</v>
      </c>
      <c r="D12" s="1" t="s">
        <v>48</v>
      </c>
      <c r="E12" s="1" t="s">
        <v>15</v>
      </c>
    </row>
    <row r="13" spans="1:12" ht="14.4">
      <c r="D13" s="1" t="s">
        <v>49</v>
      </c>
      <c r="E13" s="1" t="s">
        <v>15</v>
      </c>
      <c r="I13" s="1" t="s">
        <v>50</v>
      </c>
    </row>
    <row r="14" spans="1:12" ht="14.4">
      <c r="D14" s="1" t="s">
        <v>51</v>
      </c>
      <c r="E14" s="1" t="s">
        <v>22</v>
      </c>
      <c r="I14" s="1" t="s">
        <v>52</v>
      </c>
    </row>
    <row r="15" spans="1:12" ht="14.4">
      <c r="D15" s="1" t="s">
        <v>53</v>
      </c>
      <c r="E15" s="1" t="s">
        <v>15</v>
      </c>
      <c r="I15" s="1" t="s">
        <v>54</v>
      </c>
    </row>
    <row r="16" spans="1:12" ht="14.4">
      <c r="A16" s="1" t="s">
        <v>55</v>
      </c>
      <c r="D16" s="1" t="s">
        <v>56</v>
      </c>
      <c r="E16" s="1" t="s">
        <v>15</v>
      </c>
      <c r="I16" s="1" t="s">
        <v>57</v>
      </c>
    </row>
    <row r="17" spans="1:9" ht="14.4">
      <c r="A17" s="1" t="s">
        <v>58</v>
      </c>
      <c r="D17" s="1" t="s">
        <v>59</v>
      </c>
      <c r="E17" s="1" t="s">
        <v>22</v>
      </c>
    </row>
    <row r="18" spans="1:9" ht="14.4">
      <c r="A18" s="1" t="s">
        <v>60</v>
      </c>
      <c r="I18" s="1" t="s">
        <v>61</v>
      </c>
    </row>
    <row r="19" spans="1:9" ht="14.4">
      <c r="I19" s="1" t="s">
        <v>62</v>
      </c>
    </row>
    <row r="20" spans="1:9" ht="14.4">
      <c r="I20" s="1" t="s">
        <v>63</v>
      </c>
    </row>
    <row r="21" spans="1:9" ht="15.75" customHeight="1"/>
    <row r="22" spans="1:9" ht="15.75" customHeight="1"/>
    <row r="23" spans="1:9" ht="15.75" customHeight="1"/>
    <row r="24" spans="1:9" ht="15.75" customHeight="1"/>
    <row r="25" spans="1:9" ht="15.75" customHeight="1"/>
    <row r="26" spans="1:9" ht="15.75" customHeight="1"/>
    <row r="27" spans="1:9" ht="15.75" customHeight="1"/>
    <row r="28" spans="1:9" ht="15.75" customHeight="1"/>
    <row r="29" spans="1:9" ht="15.75" customHeight="1"/>
    <row r="30" spans="1:9" ht="15.75" customHeight="1"/>
    <row r="31" spans="1:9" ht="15.75" customHeight="1"/>
    <row r="32" spans="1:9"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E4E9B-55F1-4784-9700-42971FCFEFB0}">
  <sheetPr>
    <tabColor rgb="FF00B050"/>
  </sheetPr>
  <dimension ref="A1:B14"/>
  <sheetViews>
    <sheetView workbookViewId="0">
      <selection activeCell="B27" sqref="B27"/>
    </sheetView>
  </sheetViews>
  <sheetFormatPr baseColWidth="10" defaultColWidth="11.5546875" defaultRowHeight="14.4"/>
  <cols>
    <col min="1" max="1" width="18.6640625" style="113" customWidth="1"/>
    <col min="2" max="2" width="57.109375" style="113" customWidth="1"/>
    <col min="3" max="16384" width="11.5546875" style="113"/>
  </cols>
  <sheetData>
    <row r="1" spans="1:2" ht="21">
      <c r="A1" s="120" t="s">
        <v>64</v>
      </c>
      <c r="B1" s="120"/>
    </row>
    <row r="3" spans="1:2">
      <c r="A3" s="114" t="s">
        <v>65</v>
      </c>
    </row>
    <row r="5" spans="1:2">
      <c r="A5" s="115" t="s">
        <v>66</v>
      </c>
      <c r="B5" s="115" t="s">
        <v>67</v>
      </c>
    </row>
    <row r="6" spans="1:2" ht="42" customHeight="1">
      <c r="A6" s="116" t="s">
        <v>68</v>
      </c>
      <c r="B6" s="117" t="s">
        <v>69</v>
      </c>
    </row>
    <row r="7" spans="1:2">
      <c r="A7" s="118"/>
      <c r="B7" s="119"/>
    </row>
    <row r="8" spans="1:2">
      <c r="A8" s="118"/>
      <c r="B8" s="119"/>
    </row>
    <row r="9" spans="1:2">
      <c r="A9" s="118"/>
      <c r="B9" s="119"/>
    </row>
    <row r="10" spans="1:2">
      <c r="A10" s="118"/>
      <c r="B10" s="119"/>
    </row>
    <row r="11" spans="1:2">
      <c r="A11" s="118"/>
      <c r="B11" s="119"/>
    </row>
    <row r="12" spans="1:2">
      <c r="A12" s="118"/>
      <c r="B12" s="119"/>
    </row>
    <row r="14" spans="1:2">
      <c r="A14" s="114" t="s">
        <v>70</v>
      </c>
    </row>
  </sheetData>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994"/>
  <sheetViews>
    <sheetView showGridLines="0" tabSelected="1" topLeftCell="A15" zoomScale="50" zoomScaleNormal="50" workbookViewId="0">
      <selection activeCell="C18" sqref="C18:C31"/>
    </sheetView>
  </sheetViews>
  <sheetFormatPr baseColWidth="10" defaultColWidth="14.44140625" defaultRowHeight="15" customHeight="1"/>
  <cols>
    <col min="1" max="1" width="9.44140625" customWidth="1"/>
    <col min="2" max="4" width="32.5546875" customWidth="1"/>
    <col min="5" max="6" width="20.88671875" customWidth="1"/>
    <col min="7" max="7" width="20.88671875" hidden="1" customWidth="1"/>
    <col min="8" max="8" width="25.44140625" customWidth="1"/>
    <col min="9" max="9" width="46.33203125" customWidth="1"/>
    <col min="10" max="14" width="41.33203125" customWidth="1"/>
    <col min="15" max="15" width="53.6640625" customWidth="1"/>
    <col min="16" max="16" width="24.5546875" customWidth="1"/>
    <col min="17" max="17" width="11.44140625" customWidth="1"/>
    <col min="18" max="20" width="24.5546875" customWidth="1"/>
    <col min="21" max="21" width="19.6640625" customWidth="1"/>
    <col min="22" max="24" width="25.109375" customWidth="1"/>
    <col min="25" max="25" width="25.109375" hidden="1" customWidth="1"/>
    <col min="26" max="26" width="25.109375" customWidth="1"/>
    <col min="27" max="27" width="16.5546875" customWidth="1"/>
    <col min="28" max="29" width="33.44140625" customWidth="1"/>
    <col min="30" max="30" width="38.5546875" customWidth="1"/>
    <col min="31" max="31" width="25.44140625" customWidth="1"/>
    <col min="32" max="32" width="1.6640625" customWidth="1"/>
    <col min="33" max="35" width="33.44140625" customWidth="1"/>
    <col min="36" max="36" width="40.33203125" customWidth="1"/>
    <col min="37" max="37" width="34.88671875" customWidth="1"/>
    <col min="38" max="38" width="3.6640625" customWidth="1"/>
    <col min="39" max="39" width="42.5546875" customWidth="1"/>
    <col min="40" max="40" width="50.33203125" customWidth="1"/>
    <col min="41" max="43" width="11.44140625" customWidth="1"/>
  </cols>
  <sheetData>
    <row r="1" spans="1:43" ht="27" customHeight="1">
      <c r="A1" s="164"/>
      <c r="B1" s="150"/>
      <c r="C1" s="167" t="s">
        <v>71</v>
      </c>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c r="AI1" s="149"/>
      <c r="AJ1" s="150"/>
      <c r="AK1" s="169" t="s">
        <v>72</v>
      </c>
      <c r="AL1" s="170"/>
      <c r="AM1" s="171"/>
      <c r="AN1" s="36" t="s">
        <v>73</v>
      </c>
      <c r="AO1" s="37"/>
      <c r="AP1" s="37"/>
      <c r="AQ1" s="37"/>
    </row>
    <row r="2" spans="1:43" ht="27" customHeight="1">
      <c r="A2" s="151"/>
      <c r="B2" s="153"/>
      <c r="C2" s="165"/>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E2" s="168"/>
      <c r="AF2" s="168"/>
      <c r="AG2" s="168"/>
      <c r="AH2" s="168"/>
      <c r="AI2" s="168"/>
      <c r="AJ2" s="166"/>
      <c r="AK2" s="169" t="s">
        <v>74</v>
      </c>
      <c r="AL2" s="170"/>
      <c r="AM2" s="171"/>
      <c r="AN2" s="38" t="s">
        <v>75</v>
      </c>
      <c r="AO2" s="37"/>
      <c r="AP2" s="37"/>
      <c r="AQ2" s="37"/>
    </row>
    <row r="3" spans="1:43" ht="27" customHeight="1">
      <c r="A3" s="151"/>
      <c r="B3" s="153"/>
      <c r="C3" s="167" t="s">
        <v>76</v>
      </c>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50"/>
      <c r="AK3" s="169" t="s">
        <v>77</v>
      </c>
      <c r="AL3" s="170"/>
      <c r="AM3" s="171"/>
      <c r="AN3" s="36" t="s">
        <v>78</v>
      </c>
      <c r="AO3" s="37"/>
      <c r="AP3" s="37"/>
      <c r="AQ3" s="37"/>
    </row>
    <row r="4" spans="1:43" ht="27" customHeight="1">
      <c r="A4" s="165"/>
      <c r="B4" s="166"/>
      <c r="C4" s="165"/>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168"/>
      <c r="AJ4" s="166"/>
      <c r="AK4" s="169" t="s">
        <v>79</v>
      </c>
      <c r="AL4" s="170"/>
      <c r="AM4" s="171"/>
      <c r="AN4" s="90">
        <v>45909</v>
      </c>
      <c r="AO4" s="37"/>
      <c r="AP4" s="37"/>
      <c r="AQ4" s="37"/>
    </row>
    <row r="5" spans="1:43" ht="27" customHeight="1">
      <c r="A5" s="39"/>
      <c r="B5" s="40"/>
      <c r="C5" s="40"/>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1"/>
      <c r="AK5" s="101"/>
      <c r="AL5" s="37"/>
      <c r="AM5" s="37"/>
      <c r="AN5" s="37"/>
      <c r="AO5" s="37"/>
      <c r="AP5" s="37"/>
      <c r="AQ5" s="37"/>
    </row>
    <row r="6" spans="1:43" ht="36" customHeight="1">
      <c r="A6" s="172" t="s">
        <v>80</v>
      </c>
      <c r="B6" s="136"/>
      <c r="C6" s="42">
        <v>45643</v>
      </c>
      <c r="D6" s="43"/>
      <c r="E6" s="40"/>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1"/>
      <c r="AK6" s="40"/>
      <c r="AL6" s="37"/>
      <c r="AM6" s="37"/>
      <c r="AN6" s="37"/>
      <c r="AO6" s="37"/>
      <c r="AP6" s="37"/>
      <c r="AQ6" s="37"/>
    </row>
    <row r="7" spans="1:43" ht="17.25" customHeight="1">
      <c r="A7" s="44"/>
      <c r="B7" s="40"/>
      <c r="C7" s="40"/>
      <c r="D7" s="40"/>
      <c r="E7" s="40"/>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1"/>
      <c r="AK7" s="40"/>
      <c r="AL7" s="37"/>
      <c r="AM7" s="37"/>
      <c r="AN7" s="37"/>
      <c r="AO7" s="37"/>
      <c r="AP7" s="37"/>
      <c r="AQ7" s="37"/>
    </row>
    <row r="8" spans="1:43" ht="59.25" customHeight="1">
      <c r="A8" s="135" t="s">
        <v>81</v>
      </c>
      <c r="B8" s="136"/>
      <c r="C8" s="173" t="s">
        <v>71</v>
      </c>
      <c r="D8" s="136"/>
      <c r="E8" s="136"/>
      <c r="F8" s="136"/>
      <c r="G8" s="136"/>
      <c r="H8" s="138"/>
      <c r="I8" s="40"/>
      <c r="J8" s="40"/>
      <c r="K8" s="40"/>
      <c r="L8" s="40"/>
      <c r="T8" s="40"/>
      <c r="U8" s="40"/>
      <c r="V8" s="40"/>
      <c r="W8" s="40"/>
      <c r="X8" s="40"/>
      <c r="Y8" s="40"/>
      <c r="Z8" s="40"/>
      <c r="AA8" s="40"/>
      <c r="AB8" s="40"/>
      <c r="AC8" s="40"/>
      <c r="AD8" s="40"/>
      <c r="AE8" s="40"/>
      <c r="AF8" s="40"/>
      <c r="AG8" s="40"/>
      <c r="AH8" s="40"/>
      <c r="AI8" s="40"/>
      <c r="AJ8" s="41"/>
      <c r="AK8" s="40"/>
      <c r="AL8" s="37"/>
      <c r="AM8" s="37"/>
      <c r="AN8" s="37"/>
      <c r="AO8" s="37"/>
      <c r="AP8" s="37"/>
      <c r="AQ8" s="37"/>
    </row>
    <row r="9" spans="1:43" ht="13.5" customHeight="1">
      <c r="A9" s="45"/>
      <c r="B9" s="46"/>
      <c r="C9" s="46"/>
      <c r="D9" s="46"/>
      <c r="E9" s="46"/>
      <c r="F9" s="46"/>
      <c r="G9" s="46"/>
      <c r="H9" s="46"/>
      <c r="I9" s="46"/>
      <c r="J9" s="46"/>
      <c r="K9" s="46"/>
      <c r="L9" s="46"/>
      <c r="M9" s="46"/>
      <c r="N9" s="46"/>
      <c r="O9" s="46"/>
      <c r="P9" s="46"/>
      <c r="Q9" s="46"/>
      <c r="R9" s="46"/>
      <c r="S9" s="46"/>
      <c r="T9" s="40"/>
      <c r="U9" s="40"/>
      <c r="V9" s="40"/>
      <c r="W9" s="40"/>
      <c r="X9" s="40"/>
      <c r="Y9" s="40"/>
      <c r="Z9" s="40"/>
      <c r="AA9" s="40"/>
      <c r="AB9" s="40"/>
      <c r="AC9" s="40"/>
      <c r="AD9" s="40"/>
      <c r="AE9" s="40"/>
      <c r="AF9" s="40"/>
      <c r="AG9" s="40"/>
      <c r="AH9" s="40"/>
      <c r="AI9" s="40"/>
      <c r="AJ9" s="41"/>
      <c r="AK9" s="40"/>
      <c r="AL9" s="37"/>
      <c r="AM9" s="37"/>
      <c r="AN9" s="37"/>
      <c r="AO9" s="37"/>
      <c r="AP9" s="37"/>
      <c r="AQ9" s="37"/>
    </row>
    <row r="10" spans="1:43" ht="59.25" customHeight="1">
      <c r="A10" s="135" t="s">
        <v>82</v>
      </c>
      <c r="B10" s="136"/>
      <c r="C10" s="137" t="s">
        <v>83</v>
      </c>
      <c r="D10" s="136"/>
      <c r="E10" s="136"/>
      <c r="F10" s="136"/>
      <c r="G10" s="136"/>
      <c r="H10" s="136"/>
      <c r="I10" s="136"/>
      <c r="J10" s="138"/>
      <c r="K10" s="47"/>
      <c r="L10" s="47"/>
      <c r="M10" s="47"/>
      <c r="N10" s="47"/>
      <c r="O10" s="40"/>
      <c r="P10" s="40"/>
      <c r="Q10" s="40"/>
      <c r="R10" s="40"/>
      <c r="S10" s="40"/>
      <c r="T10" s="40"/>
      <c r="U10" s="40"/>
      <c r="V10" s="40"/>
      <c r="W10" s="40"/>
      <c r="X10" s="40"/>
      <c r="Y10" s="40"/>
      <c r="Z10" s="40"/>
      <c r="AA10" s="40"/>
      <c r="AB10" s="40"/>
      <c r="AC10" s="40"/>
      <c r="AD10" s="40"/>
      <c r="AE10" s="40"/>
      <c r="AF10" s="40"/>
      <c r="AG10" s="40"/>
      <c r="AH10" s="40"/>
      <c r="AI10" s="40"/>
      <c r="AJ10" s="41"/>
      <c r="AK10" s="40"/>
      <c r="AL10" s="37"/>
      <c r="AM10" s="37"/>
      <c r="AN10" s="37"/>
      <c r="AO10" s="37"/>
      <c r="AP10" s="37"/>
      <c r="AQ10" s="37"/>
    </row>
    <row r="11" spans="1:43" ht="59.25" customHeight="1">
      <c r="A11" s="135" t="s">
        <v>84</v>
      </c>
      <c r="B11" s="136"/>
      <c r="C11" s="137" t="s">
        <v>85</v>
      </c>
      <c r="D11" s="136"/>
      <c r="E11" s="136"/>
      <c r="F11" s="136"/>
      <c r="G11" s="136"/>
      <c r="H11" s="136"/>
      <c r="I11" s="136"/>
      <c r="J11" s="138"/>
      <c r="K11" s="47"/>
      <c r="L11" s="47"/>
      <c r="M11" s="47"/>
      <c r="N11" s="47"/>
      <c r="O11" s="40"/>
      <c r="P11" s="40"/>
      <c r="Q11" s="40"/>
      <c r="R11" s="40"/>
      <c r="S11" s="40"/>
      <c r="T11" s="40"/>
      <c r="U11" s="40"/>
      <c r="V11" s="40"/>
      <c r="W11" s="40"/>
      <c r="X11" s="40"/>
      <c r="Y11" s="40"/>
      <c r="Z11" s="40"/>
      <c r="AA11" s="40"/>
      <c r="AB11" s="40"/>
      <c r="AC11" s="40"/>
      <c r="AD11" s="40"/>
      <c r="AE11" s="40"/>
      <c r="AF11" s="40"/>
      <c r="AG11" s="40"/>
      <c r="AH11" s="40"/>
      <c r="AI11" s="40"/>
      <c r="AJ11" s="41"/>
      <c r="AK11" s="40"/>
      <c r="AL11" s="37"/>
      <c r="AM11" s="37"/>
      <c r="AN11" s="37"/>
      <c r="AO11" s="37"/>
      <c r="AP11" s="37"/>
      <c r="AQ11" s="37"/>
    </row>
    <row r="12" spans="1:43" ht="15.75" customHeight="1">
      <c r="A12" s="40"/>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1"/>
      <c r="AK12" s="40"/>
      <c r="AL12" s="37"/>
      <c r="AM12" s="37"/>
      <c r="AN12" s="37"/>
      <c r="AO12" s="37"/>
      <c r="AP12" s="37"/>
      <c r="AQ12" s="37"/>
    </row>
    <row r="13" spans="1:43" ht="15.75" customHeight="1">
      <c r="A13" s="48"/>
      <c r="B13" s="40"/>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102"/>
      <c r="AH13" s="102"/>
      <c r="AI13" s="102"/>
      <c r="AJ13" s="103"/>
      <c r="AK13" s="104"/>
      <c r="AL13" s="37"/>
      <c r="AM13" s="37"/>
      <c r="AN13" s="37"/>
      <c r="AO13" s="37"/>
      <c r="AP13" s="37"/>
      <c r="AQ13" s="37"/>
    </row>
    <row r="14" spans="1:43" ht="14.4">
      <c r="A14" s="145" t="s">
        <v>86</v>
      </c>
      <c r="B14" s="146"/>
      <c r="C14" s="146"/>
      <c r="D14" s="147"/>
      <c r="E14" s="145" t="s">
        <v>87</v>
      </c>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7"/>
      <c r="AF14" s="49"/>
      <c r="AG14" s="148" t="s">
        <v>88</v>
      </c>
      <c r="AH14" s="149"/>
      <c r="AI14" s="149"/>
      <c r="AJ14" s="149"/>
      <c r="AK14" s="150"/>
      <c r="AL14" s="37"/>
      <c r="AM14" s="148" t="s">
        <v>89</v>
      </c>
      <c r="AN14" s="150"/>
      <c r="AO14" s="37"/>
      <c r="AP14" s="37"/>
      <c r="AQ14" s="37"/>
    </row>
    <row r="15" spans="1:43" ht="14.4">
      <c r="A15" s="210" t="s">
        <v>90</v>
      </c>
      <c r="B15" s="139" t="s">
        <v>91</v>
      </c>
      <c r="C15" s="139" t="s">
        <v>92</v>
      </c>
      <c r="D15" s="214" t="s">
        <v>93</v>
      </c>
      <c r="E15" s="215" t="s">
        <v>94</v>
      </c>
      <c r="F15" s="170"/>
      <c r="G15" s="170"/>
      <c r="H15" s="171"/>
      <c r="I15" s="206" t="s">
        <v>95</v>
      </c>
      <c r="J15" s="170"/>
      <c r="K15" s="170"/>
      <c r="L15" s="170"/>
      <c r="M15" s="170"/>
      <c r="N15" s="170"/>
      <c r="O15" s="50"/>
      <c r="P15" s="50"/>
      <c r="Q15" s="50"/>
      <c r="R15" s="50"/>
      <c r="S15" s="50"/>
      <c r="T15" s="50"/>
      <c r="U15" s="50"/>
      <c r="V15" s="50"/>
      <c r="W15" s="50"/>
      <c r="X15" s="51"/>
      <c r="Y15" s="51"/>
      <c r="Z15" s="207" t="s">
        <v>96</v>
      </c>
      <c r="AA15" s="170"/>
      <c r="AB15" s="170"/>
      <c r="AC15" s="170"/>
      <c r="AD15" s="170"/>
      <c r="AE15" s="208"/>
      <c r="AF15" s="49"/>
      <c r="AG15" s="151"/>
      <c r="AH15" s="152"/>
      <c r="AI15" s="152"/>
      <c r="AJ15" s="152"/>
      <c r="AK15" s="153"/>
      <c r="AL15" s="37"/>
      <c r="AM15" s="151"/>
      <c r="AN15" s="153"/>
      <c r="AO15" s="52"/>
      <c r="AP15" s="52"/>
      <c r="AQ15" s="52"/>
    </row>
    <row r="16" spans="1:43" ht="32.25" customHeight="1" thickBot="1">
      <c r="A16" s="142"/>
      <c r="B16" s="122"/>
      <c r="C16" s="122"/>
      <c r="D16" s="126"/>
      <c r="E16" s="216" t="s">
        <v>97</v>
      </c>
      <c r="F16" s="217"/>
      <c r="G16" s="217"/>
      <c r="H16" s="218"/>
      <c r="I16" s="139" t="s">
        <v>98</v>
      </c>
      <c r="J16" s="139" t="s">
        <v>99</v>
      </c>
      <c r="K16" s="139" t="s">
        <v>100</v>
      </c>
      <c r="L16" s="139" t="s">
        <v>101</v>
      </c>
      <c r="M16" s="139" t="s">
        <v>102</v>
      </c>
      <c r="N16" s="139" t="s">
        <v>103</v>
      </c>
      <c r="O16" s="155" t="s">
        <v>104</v>
      </c>
      <c r="P16" s="155" t="s">
        <v>105</v>
      </c>
      <c r="Q16" s="155" t="s">
        <v>106</v>
      </c>
      <c r="R16" s="139" t="s">
        <v>107</v>
      </c>
      <c r="S16" s="209" t="s">
        <v>108</v>
      </c>
      <c r="T16" s="139" t="s">
        <v>109</v>
      </c>
      <c r="U16" s="139" t="s">
        <v>110</v>
      </c>
      <c r="V16" s="139" t="s">
        <v>111</v>
      </c>
      <c r="W16" s="139" t="s">
        <v>112</v>
      </c>
      <c r="X16" s="139" t="s">
        <v>113</v>
      </c>
      <c r="Y16" s="105"/>
      <c r="Z16" s="209" t="s">
        <v>114</v>
      </c>
      <c r="AA16" s="139" t="s">
        <v>115</v>
      </c>
      <c r="AB16" s="139" t="s">
        <v>116</v>
      </c>
      <c r="AC16" s="139" t="s">
        <v>55</v>
      </c>
      <c r="AD16" s="211" t="s">
        <v>117</v>
      </c>
      <c r="AE16" s="208"/>
      <c r="AF16" s="53"/>
      <c r="AG16" s="151"/>
      <c r="AH16" s="154"/>
      <c r="AI16" s="154"/>
      <c r="AJ16" s="154"/>
      <c r="AK16" s="153"/>
      <c r="AL16" s="52"/>
      <c r="AM16" s="165"/>
      <c r="AN16" s="166"/>
      <c r="AO16" s="52"/>
      <c r="AP16" s="37"/>
      <c r="AQ16" s="52"/>
    </row>
    <row r="17" spans="1:43" ht="102" customHeight="1" thickBot="1">
      <c r="A17" s="142"/>
      <c r="B17" s="122"/>
      <c r="C17" s="122"/>
      <c r="D17" s="126"/>
      <c r="E17" s="54" t="s">
        <v>0</v>
      </c>
      <c r="F17" s="105" t="s">
        <v>1</v>
      </c>
      <c r="G17" s="106"/>
      <c r="H17" s="107" t="s">
        <v>118</v>
      </c>
      <c r="I17" s="128"/>
      <c r="J17" s="128"/>
      <c r="K17" s="128"/>
      <c r="L17" s="128"/>
      <c r="M17" s="128"/>
      <c r="N17" s="128"/>
      <c r="O17" s="128"/>
      <c r="P17" s="128"/>
      <c r="Q17" s="128"/>
      <c r="R17" s="128"/>
      <c r="S17" s="128"/>
      <c r="T17" s="128"/>
      <c r="U17" s="128"/>
      <c r="V17" s="128"/>
      <c r="W17" s="128"/>
      <c r="X17" s="128"/>
      <c r="Y17" s="108"/>
      <c r="Z17" s="128"/>
      <c r="AA17" s="128"/>
      <c r="AB17" s="128"/>
      <c r="AC17" s="128"/>
      <c r="AD17" s="55" t="s">
        <v>119</v>
      </c>
      <c r="AE17" s="56" t="s">
        <v>120</v>
      </c>
      <c r="AF17" s="53"/>
      <c r="AG17" s="92" t="s">
        <v>121</v>
      </c>
      <c r="AH17" s="93" t="s">
        <v>122</v>
      </c>
      <c r="AI17" s="93" t="s">
        <v>123</v>
      </c>
      <c r="AJ17" s="93" t="s">
        <v>124</v>
      </c>
      <c r="AK17" s="94" t="s">
        <v>125</v>
      </c>
      <c r="AL17" s="52"/>
      <c r="AM17" s="54" t="s">
        <v>126</v>
      </c>
      <c r="AN17" s="91" t="s">
        <v>127</v>
      </c>
      <c r="AO17" s="52"/>
      <c r="AP17" s="37"/>
      <c r="AQ17" s="52"/>
    </row>
    <row r="18" spans="1:43" ht="51" customHeight="1">
      <c r="A18" s="219">
        <v>1</v>
      </c>
      <c r="B18" s="161" t="s">
        <v>128</v>
      </c>
      <c r="C18" s="161" t="s">
        <v>129</v>
      </c>
      <c r="D18" s="161" t="s">
        <v>130</v>
      </c>
      <c r="E18" s="129" t="s">
        <v>6</v>
      </c>
      <c r="F18" s="132" t="s">
        <v>13</v>
      </c>
      <c r="G18" s="193" t="str">
        <f>+CONCATENATE(E18," - ",F18)</f>
        <v>MUY BAJA - MAYOR</v>
      </c>
      <c r="H18" s="194" t="str">
        <f>+VLOOKUP(G18,Datos!D3:E17,2,FALSE)</f>
        <v>ALTO</v>
      </c>
      <c r="I18" s="160" t="s">
        <v>131</v>
      </c>
      <c r="J18" s="160" t="s">
        <v>132</v>
      </c>
      <c r="K18" s="160" t="s">
        <v>133</v>
      </c>
      <c r="L18" s="160" t="s">
        <v>134</v>
      </c>
      <c r="M18" s="160" t="s">
        <v>135</v>
      </c>
      <c r="N18" s="160" t="s">
        <v>136</v>
      </c>
      <c r="O18" s="57" t="s">
        <v>3</v>
      </c>
      <c r="P18" s="58" t="s">
        <v>4</v>
      </c>
      <c r="Q18" s="59">
        <f>IF(P18="ASIGNADO",15,IF(P18="NO ASIGNADO",0,"0"))</f>
        <v>15</v>
      </c>
      <c r="R18" s="156">
        <f>SUM(Q18:Q24)</f>
        <v>100</v>
      </c>
      <c r="S18" s="205" t="s">
        <v>137</v>
      </c>
      <c r="T18" s="201">
        <f>IF(T21="DÉBIL",0,IF(T21="MODERADO",50,IF(T21="FUERTE",100,"")))</f>
        <v>100</v>
      </c>
      <c r="U18" s="200" t="str">
        <f>IF(AND(R21="FUERTE",S18="FUERTE (SIEMPRE SE EJECUTA)"),"NO","SÍ")</f>
        <v>NO</v>
      </c>
      <c r="V18" s="192" t="str" cm="1">
        <f t="array" ref="V18">_xlfn.IFS(AVERAGE(T18,T25,T32,T39,T46,T53)=100,"FUERTE",AVERAGE(T18,T25,T32,T39,T46,T53)&lt;50,"DÉBIL",AVERAGE(T18,T25,T32,T39,T46,T53)&gt;=50,"MODERADO")</f>
        <v>FUERTE</v>
      </c>
      <c r="W18" s="140" t="s">
        <v>62</v>
      </c>
      <c r="X18" s="192" t="str">
        <f>IF(AND(E18="MUY BAJA",W21=2),"MUY BAJA",IF(AND(E18="BAJA",W21=2),"MUY BAJA",IF(AND(E18="MEDIA",W21=2),"MUY BAJA",IF(AND(E18="ALTA",W21=2),"BAJA",IF(AND(E18="MUY ALTA",W21=2),"MEDIA",IF(AND(E18="MUY BAJA",W21=1),"MUY BAJA",IF(AND(E18="BAJA",W21=1),"MUY BAJA",IF(AND(E18="MEDIA",W21=1),"BAJA",IF(AND(E18="ALTA",W21=1),"MEDIA",IF(AND(E18="MUY ALTA",W21=1),"ALTA",E18))))))))))</f>
        <v>MUY BAJA</v>
      </c>
      <c r="Y18" s="193" t="str">
        <f>+CONCATENATE(X18," - ",F18)</f>
        <v>MUY BAJA - MAYOR</v>
      </c>
      <c r="Z18" s="194" t="str">
        <f>+VLOOKUP(Y18,Datos!$D$3:$E$17,2,FALSE)</f>
        <v>ALTO</v>
      </c>
      <c r="AA18" s="132" t="s">
        <v>45</v>
      </c>
      <c r="AB18" s="195" t="s">
        <v>138</v>
      </c>
      <c r="AC18" s="196"/>
      <c r="AD18" s="222" t="s">
        <v>139</v>
      </c>
      <c r="AE18" s="191" t="s">
        <v>140</v>
      </c>
      <c r="AF18" s="60"/>
      <c r="AG18" s="141"/>
      <c r="AH18" s="144"/>
      <c r="AI18" s="144"/>
      <c r="AJ18" s="144"/>
      <c r="AK18" s="184"/>
      <c r="AL18" s="37"/>
      <c r="AM18" s="174"/>
      <c r="AN18" s="177"/>
      <c r="AO18" s="37"/>
      <c r="AP18" s="37"/>
      <c r="AQ18" s="37"/>
    </row>
    <row r="19" spans="1:43" ht="62.25" customHeight="1">
      <c r="A19" s="142"/>
      <c r="B19" s="122"/>
      <c r="C19" s="122"/>
      <c r="D19" s="122"/>
      <c r="E19" s="130"/>
      <c r="F19" s="122"/>
      <c r="G19" s="122"/>
      <c r="H19" s="122"/>
      <c r="I19" s="122"/>
      <c r="J19" s="122"/>
      <c r="K19" s="122"/>
      <c r="L19" s="122"/>
      <c r="M19" s="122"/>
      <c r="N19" s="122"/>
      <c r="O19" s="61" t="s">
        <v>9</v>
      </c>
      <c r="P19" s="62" t="s">
        <v>10</v>
      </c>
      <c r="Q19" s="63">
        <f>IF(P19="ADECUADO",15,IF(P19="INADECUADO",0,"0"))</f>
        <v>15</v>
      </c>
      <c r="R19" s="157"/>
      <c r="S19" s="122"/>
      <c r="T19" s="122"/>
      <c r="U19" s="122"/>
      <c r="V19" s="220"/>
      <c r="W19" s="128"/>
      <c r="X19" s="122"/>
      <c r="Y19" s="122"/>
      <c r="Z19" s="122"/>
      <c r="AA19" s="122"/>
      <c r="AB19" s="126"/>
      <c r="AC19" s="151"/>
      <c r="AD19" s="122"/>
      <c r="AE19" s="126"/>
      <c r="AF19" s="60"/>
      <c r="AG19" s="142"/>
      <c r="AH19" s="122"/>
      <c r="AI19" s="122"/>
      <c r="AJ19" s="122"/>
      <c r="AK19" s="126"/>
      <c r="AL19" s="37"/>
      <c r="AM19" s="175"/>
      <c r="AN19" s="178"/>
      <c r="AO19" s="37"/>
      <c r="AP19" s="37"/>
      <c r="AQ19" s="37"/>
    </row>
    <row r="20" spans="1:43" ht="75.75" customHeight="1">
      <c r="A20" s="142"/>
      <c r="B20" s="122"/>
      <c r="C20" s="122"/>
      <c r="D20" s="122"/>
      <c r="E20" s="130"/>
      <c r="F20" s="122"/>
      <c r="G20" s="122"/>
      <c r="H20" s="122"/>
      <c r="I20" s="122"/>
      <c r="J20" s="122"/>
      <c r="K20" s="122"/>
      <c r="L20" s="122"/>
      <c r="M20" s="122"/>
      <c r="N20" s="122"/>
      <c r="O20" s="64" t="s">
        <v>16</v>
      </c>
      <c r="P20" s="62" t="s">
        <v>17</v>
      </c>
      <c r="Q20" s="63">
        <f>IF(P20="OPORTUNA",15,IF(P20="INOPORTUNA",0,"0"))</f>
        <v>15</v>
      </c>
      <c r="R20" s="157"/>
      <c r="S20" s="122"/>
      <c r="T20" s="128"/>
      <c r="U20" s="122"/>
      <c r="V20" s="220"/>
      <c r="W20" s="65" t="s">
        <v>141</v>
      </c>
      <c r="X20" s="122"/>
      <c r="Y20" s="122"/>
      <c r="Z20" s="122"/>
      <c r="AA20" s="122"/>
      <c r="AB20" s="126"/>
      <c r="AC20" s="151"/>
      <c r="AD20" s="122"/>
      <c r="AE20" s="126"/>
      <c r="AF20" s="60"/>
      <c r="AG20" s="142"/>
      <c r="AH20" s="122"/>
      <c r="AI20" s="122"/>
      <c r="AJ20" s="122"/>
      <c r="AK20" s="126"/>
      <c r="AL20" s="37"/>
      <c r="AM20" s="175"/>
      <c r="AN20" s="178"/>
      <c r="AO20" s="37"/>
      <c r="AP20" s="37"/>
      <c r="AQ20" s="37"/>
    </row>
    <row r="21" spans="1:43" ht="90.75" customHeight="1">
      <c r="A21" s="142"/>
      <c r="B21" s="122"/>
      <c r="C21" s="122"/>
      <c r="D21" s="122"/>
      <c r="E21" s="130"/>
      <c r="F21" s="122"/>
      <c r="G21" s="122"/>
      <c r="H21" s="122"/>
      <c r="I21" s="122"/>
      <c r="J21" s="122"/>
      <c r="K21" s="122"/>
      <c r="L21" s="122"/>
      <c r="M21" s="122"/>
      <c r="N21" s="122"/>
      <c r="O21" s="61" t="s">
        <v>23</v>
      </c>
      <c r="P21" s="62" t="s">
        <v>24</v>
      </c>
      <c r="Q21" s="63">
        <f>IF(P21="PREVENIR",15,IF(P21="DETECTAR",10,IF(P21="NO ES UN CONTROL",0,"0")))</f>
        <v>15</v>
      </c>
      <c r="R21" s="158" t="str">
        <f>IF(R18&lt;86,"DÉBIL",IF(R18&lt;96,"MODERADO",IF(R18&lt;101,"FUERTE","")))</f>
        <v>FUERTE</v>
      </c>
      <c r="S21" s="122"/>
      <c r="T21" s="202" t="str">
        <f>IF(AND(R21="FUERTE",S18="FUERTE (SIEMPRE SE EJECUTA)"),"FUERTE",IF(OR(R21="DÉBIL",S18="DÉBIL (NO SE EJECUTA)"),"DÉBIL",IF(OR(R21="MODERADO",S18="MODERADO (ALGUNAS VECES)"),"MODERADO")))</f>
        <v>FUERTE</v>
      </c>
      <c r="U21" s="122"/>
      <c r="V21" s="220"/>
      <c r="W21" s="199">
        <f>IF(AND($V$18="FUERTE",$W$18="DIRECTAMENTE"),2,IF(AND($V$18="FUERTE",$W$18="DIRECTAMENTE"),2,IF(AND($V$18="FUERTE",$W$18="DIRECTAMENTE"),2,IF(AND($V$18="FUERTE",$W$18="NO DISMINUYE"),0,IF(AND($V$18="MODERADO",$W$18="DIRECTAMENTE"),1,IF(AND($V$18="MODERADO",$W$18="DIRECTAMENTE"),1,IF(AND($V$18="MODERADO",$W$18="DIRECTAMENTE"),1,IF(AND($V$18="MODERADO",$W$18="NO DISMINUYE"),0,"N/A"))))))))</f>
        <v>2</v>
      </c>
      <c r="X21" s="122"/>
      <c r="Y21" s="122"/>
      <c r="Z21" s="122"/>
      <c r="AA21" s="122"/>
      <c r="AB21" s="126"/>
      <c r="AC21" s="151"/>
      <c r="AD21" s="122"/>
      <c r="AE21" s="190" t="s">
        <v>142</v>
      </c>
      <c r="AF21" s="66"/>
      <c r="AG21" s="142"/>
      <c r="AH21" s="122"/>
      <c r="AI21" s="122"/>
      <c r="AJ21" s="122"/>
      <c r="AK21" s="126"/>
      <c r="AL21" s="37"/>
      <c r="AM21" s="175"/>
      <c r="AN21" s="178"/>
      <c r="AO21" s="37"/>
      <c r="AP21" s="37"/>
      <c r="AQ21" s="37"/>
    </row>
    <row r="22" spans="1:43" ht="111" customHeight="1">
      <c r="A22" s="142"/>
      <c r="B22" s="122"/>
      <c r="C22" s="122"/>
      <c r="D22" s="122"/>
      <c r="E22" s="130"/>
      <c r="F22" s="122"/>
      <c r="G22" s="122"/>
      <c r="H22" s="122"/>
      <c r="I22" s="122"/>
      <c r="J22" s="122"/>
      <c r="K22" s="122"/>
      <c r="L22" s="122"/>
      <c r="M22" s="122"/>
      <c r="N22" s="122"/>
      <c r="O22" s="61" t="s">
        <v>29</v>
      </c>
      <c r="P22" s="62" t="s">
        <v>30</v>
      </c>
      <c r="Q22" s="63">
        <f>IF(P22="CONFIABLE",15,IF(P22="NO CONFIABLE",0,"0"))</f>
        <v>15</v>
      </c>
      <c r="R22" s="157"/>
      <c r="S22" s="122"/>
      <c r="T22" s="122"/>
      <c r="U22" s="122"/>
      <c r="V22" s="220"/>
      <c r="W22" s="122"/>
      <c r="X22" s="122"/>
      <c r="Y22" s="122"/>
      <c r="Z22" s="122"/>
      <c r="AA22" s="122"/>
      <c r="AB22" s="126"/>
      <c r="AC22" s="151"/>
      <c r="AD22" s="122"/>
      <c r="AE22" s="183"/>
      <c r="AF22" s="66"/>
      <c r="AG22" s="142"/>
      <c r="AH22" s="122"/>
      <c r="AI22" s="122"/>
      <c r="AJ22" s="122"/>
      <c r="AK22" s="126"/>
      <c r="AL22" s="37"/>
      <c r="AM22" s="175"/>
      <c r="AN22" s="178"/>
      <c r="AO22" s="37"/>
      <c r="AP22" s="37"/>
      <c r="AQ22" s="37"/>
    </row>
    <row r="23" spans="1:43" ht="84" customHeight="1">
      <c r="A23" s="142"/>
      <c r="B23" s="122"/>
      <c r="C23" s="122"/>
      <c r="D23" s="122"/>
      <c r="E23" s="130"/>
      <c r="F23" s="122"/>
      <c r="G23" s="122"/>
      <c r="H23" s="122"/>
      <c r="I23" s="122"/>
      <c r="J23" s="122"/>
      <c r="K23" s="122"/>
      <c r="L23" s="122"/>
      <c r="M23" s="122"/>
      <c r="N23" s="122"/>
      <c r="O23" s="61" t="s">
        <v>34</v>
      </c>
      <c r="P23" s="62" t="s">
        <v>35</v>
      </c>
      <c r="Q23" s="63">
        <f>IF(P23="SE INVESTIGAN Y SE RESUELVEN OPORTUNAMENTE",15,IF(P23="NO SE INVESTIGAN Y SE RESUELVEN OPORTUNAMENTE",0,"0"))</f>
        <v>15</v>
      </c>
      <c r="R23" s="157"/>
      <c r="S23" s="122"/>
      <c r="T23" s="122"/>
      <c r="U23" s="122"/>
      <c r="V23" s="220"/>
      <c r="W23" s="122"/>
      <c r="X23" s="122"/>
      <c r="Y23" s="122"/>
      <c r="Z23" s="122"/>
      <c r="AA23" s="122"/>
      <c r="AB23" s="126"/>
      <c r="AC23" s="151"/>
      <c r="AD23" s="122"/>
      <c r="AE23" s="191" t="s">
        <v>143</v>
      </c>
      <c r="AF23" s="60"/>
      <c r="AG23" s="142"/>
      <c r="AH23" s="122"/>
      <c r="AI23" s="122"/>
      <c r="AJ23" s="122"/>
      <c r="AK23" s="126"/>
      <c r="AL23" s="37"/>
      <c r="AM23" s="175"/>
      <c r="AN23" s="178"/>
      <c r="AO23" s="37"/>
      <c r="AP23" s="37"/>
      <c r="AQ23" s="37"/>
    </row>
    <row r="24" spans="1:43" ht="80.25" customHeight="1" thickBot="1">
      <c r="A24" s="142"/>
      <c r="B24" s="122"/>
      <c r="C24" s="122"/>
      <c r="D24" s="122"/>
      <c r="E24" s="130"/>
      <c r="F24" s="122"/>
      <c r="G24" s="122"/>
      <c r="H24" s="122"/>
      <c r="I24" s="128"/>
      <c r="J24" s="128"/>
      <c r="K24" s="128"/>
      <c r="L24" s="128"/>
      <c r="M24" s="128"/>
      <c r="N24" s="128"/>
      <c r="O24" s="67" t="s">
        <v>38</v>
      </c>
      <c r="P24" s="68" t="s">
        <v>39</v>
      </c>
      <c r="Q24" s="69">
        <f>IF(P24="COMPLETA",10,IF(P24="INCOMPLETA",5,IF(P24="NO EXISTE",0,"0")))</f>
        <v>10</v>
      </c>
      <c r="R24" s="159"/>
      <c r="S24" s="123"/>
      <c r="T24" s="123"/>
      <c r="U24" s="123"/>
      <c r="V24" s="220"/>
      <c r="W24" s="122"/>
      <c r="X24" s="122"/>
      <c r="Y24" s="122"/>
      <c r="Z24" s="122"/>
      <c r="AA24" s="122"/>
      <c r="AB24" s="126"/>
      <c r="AC24" s="151"/>
      <c r="AD24" s="123"/>
      <c r="AE24" s="127"/>
      <c r="AF24" s="60"/>
      <c r="AG24" s="143"/>
      <c r="AH24" s="123"/>
      <c r="AI24" s="123"/>
      <c r="AJ24" s="123"/>
      <c r="AK24" s="127"/>
      <c r="AL24" s="37"/>
      <c r="AM24" s="176"/>
      <c r="AN24" s="179"/>
      <c r="AO24" s="37"/>
      <c r="AP24" s="37"/>
      <c r="AQ24" s="37"/>
    </row>
    <row r="25" spans="1:43" ht="38.25" customHeight="1">
      <c r="A25" s="142"/>
      <c r="B25" s="122"/>
      <c r="C25" s="122"/>
      <c r="D25" s="122"/>
      <c r="E25" s="130"/>
      <c r="F25" s="122"/>
      <c r="G25" s="122"/>
      <c r="H25" s="122"/>
      <c r="I25" s="124" t="s">
        <v>144</v>
      </c>
      <c r="J25" s="124" t="s">
        <v>145</v>
      </c>
      <c r="K25" s="124" t="s">
        <v>146</v>
      </c>
      <c r="L25" s="124" t="s">
        <v>147</v>
      </c>
      <c r="M25" s="124" t="s">
        <v>148</v>
      </c>
      <c r="N25" s="121" t="s">
        <v>149</v>
      </c>
      <c r="O25" s="57" t="s">
        <v>3</v>
      </c>
      <c r="P25" s="58" t="s">
        <v>4</v>
      </c>
      <c r="Q25" s="59">
        <f>IF(P25="ASIGNADO",15,IF(P25="NO ASIGNADO",0,"0"))</f>
        <v>15</v>
      </c>
      <c r="R25" s="162">
        <f>SUM(Q25:Q31)</f>
        <v>100</v>
      </c>
      <c r="S25" s="198" t="s">
        <v>137</v>
      </c>
      <c r="T25" s="201">
        <f>IF(T28="DÉBIL",0,IF(T28="MODERADO",50,IF(T28="FUERTE",100,"")))</f>
        <v>100</v>
      </c>
      <c r="U25" s="200" t="str">
        <f>IF(AND(R28="FUERTE",S25="FUERTE (SIEMPRE SE EJECUTA)"),"NO","SÍ")</f>
        <v>NO</v>
      </c>
      <c r="V25" s="220"/>
      <c r="W25" s="122"/>
      <c r="X25" s="122"/>
      <c r="Y25" s="122"/>
      <c r="Z25" s="122"/>
      <c r="AA25" s="122"/>
      <c r="AB25" s="126"/>
      <c r="AC25" s="151"/>
      <c r="AD25" s="223"/>
      <c r="AE25" s="203"/>
      <c r="AF25" s="60"/>
      <c r="AG25" s="141"/>
      <c r="AH25" s="204"/>
      <c r="AI25" s="144"/>
      <c r="AJ25" s="144"/>
      <c r="AK25" s="184"/>
      <c r="AL25" s="37"/>
      <c r="AM25" s="180"/>
      <c r="AN25" s="177"/>
      <c r="AO25" s="37"/>
      <c r="AP25" s="37"/>
      <c r="AQ25" s="37"/>
    </row>
    <row r="26" spans="1:43" ht="55.5" customHeight="1">
      <c r="A26" s="142"/>
      <c r="B26" s="122"/>
      <c r="C26" s="122"/>
      <c r="D26" s="122"/>
      <c r="E26" s="130"/>
      <c r="F26" s="122"/>
      <c r="G26" s="122"/>
      <c r="H26" s="122"/>
      <c r="I26" s="122"/>
      <c r="J26" s="122"/>
      <c r="K26" s="122"/>
      <c r="L26" s="122"/>
      <c r="M26" s="122"/>
      <c r="N26" s="122"/>
      <c r="O26" s="61" t="s">
        <v>9</v>
      </c>
      <c r="P26" s="62" t="s">
        <v>150</v>
      </c>
      <c r="Q26" s="63">
        <f>IF(P26="ADECUADO",15,IF(P26="INADECUADO",0,"0"))</f>
        <v>15</v>
      </c>
      <c r="R26" s="157"/>
      <c r="S26" s="122"/>
      <c r="T26" s="122"/>
      <c r="U26" s="122"/>
      <c r="V26" s="220"/>
      <c r="W26" s="122"/>
      <c r="X26" s="122"/>
      <c r="Y26" s="122"/>
      <c r="Z26" s="122"/>
      <c r="AA26" s="122"/>
      <c r="AB26" s="126"/>
      <c r="AC26" s="151"/>
      <c r="AD26" s="142"/>
      <c r="AE26" s="126"/>
      <c r="AF26" s="60"/>
      <c r="AG26" s="142"/>
      <c r="AH26" s="122"/>
      <c r="AI26" s="122"/>
      <c r="AJ26" s="122"/>
      <c r="AK26" s="126"/>
      <c r="AL26" s="37"/>
      <c r="AM26" s="151"/>
      <c r="AN26" s="178"/>
      <c r="AO26" s="37"/>
      <c r="AP26" s="37"/>
      <c r="AQ26" s="37"/>
    </row>
    <row r="27" spans="1:43" ht="85.5" customHeight="1">
      <c r="A27" s="142"/>
      <c r="B27" s="122"/>
      <c r="C27" s="122"/>
      <c r="D27" s="122"/>
      <c r="E27" s="130"/>
      <c r="F27" s="122"/>
      <c r="G27" s="122"/>
      <c r="H27" s="122"/>
      <c r="I27" s="122"/>
      <c r="J27" s="122"/>
      <c r="K27" s="122"/>
      <c r="L27" s="122"/>
      <c r="M27" s="122"/>
      <c r="N27" s="122"/>
      <c r="O27" s="64" t="s">
        <v>16</v>
      </c>
      <c r="P27" s="62" t="s">
        <v>17</v>
      </c>
      <c r="Q27" s="63">
        <f>IF(P27="OPORTUNA",15,IF(P27="INOPORTUNA",0,"0"))</f>
        <v>15</v>
      </c>
      <c r="R27" s="163"/>
      <c r="S27" s="122"/>
      <c r="T27" s="128"/>
      <c r="U27" s="122"/>
      <c r="V27" s="220"/>
      <c r="W27" s="122"/>
      <c r="X27" s="122"/>
      <c r="Y27" s="122"/>
      <c r="Z27" s="122"/>
      <c r="AA27" s="122"/>
      <c r="AB27" s="126"/>
      <c r="AC27" s="151"/>
      <c r="AD27" s="142"/>
      <c r="AE27" s="183"/>
      <c r="AF27" s="60"/>
      <c r="AG27" s="142"/>
      <c r="AH27" s="122"/>
      <c r="AI27" s="122"/>
      <c r="AJ27" s="122"/>
      <c r="AK27" s="126"/>
      <c r="AL27" s="37"/>
      <c r="AM27" s="151"/>
      <c r="AN27" s="178"/>
      <c r="AO27" s="37"/>
      <c r="AP27" s="37"/>
      <c r="AQ27" s="37"/>
    </row>
    <row r="28" spans="1:43" ht="96.75" customHeight="1">
      <c r="A28" s="142"/>
      <c r="B28" s="122"/>
      <c r="C28" s="122"/>
      <c r="D28" s="122"/>
      <c r="E28" s="130"/>
      <c r="F28" s="122"/>
      <c r="G28" s="122"/>
      <c r="H28" s="122"/>
      <c r="I28" s="122"/>
      <c r="J28" s="122"/>
      <c r="K28" s="122"/>
      <c r="L28" s="122"/>
      <c r="M28" s="122"/>
      <c r="N28" s="122"/>
      <c r="O28" s="61" t="s">
        <v>23</v>
      </c>
      <c r="P28" s="62" t="s">
        <v>24</v>
      </c>
      <c r="Q28" s="63">
        <f>IF(P28="PREVENIR",15,IF(P28="DETECTAR",10,IF(P28="NO ES UN CONTROL",0,"0")))</f>
        <v>15</v>
      </c>
      <c r="R28" s="158" t="str">
        <f>IF(R25&lt;86,"DÉBIL",IF(R25&lt;96,"MODERADO",IF(R25&lt;101,"FUERTE","")))</f>
        <v>FUERTE</v>
      </c>
      <c r="S28" s="122"/>
      <c r="T28" s="202" t="str">
        <f>IF(AND(R28="FUERTE",S25="FUERTE (SIEMPRE SE EJECUTA)"),"FUERTE",IF(OR(R28="DÉBIL",S25="DÉBIL (NO SE EJECUTA)"),"DÉBIL",IF(OR(R28="MODERADO",S25="MODERADO (ALGUNAS VECES)"),"MODERADO")))</f>
        <v>FUERTE</v>
      </c>
      <c r="U28" s="122"/>
      <c r="V28" s="220"/>
      <c r="W28" s="122"/>
      <c r="X28" s="122"/>
      <c r="Y28" s="122"/>
      <c r="Z28" s="122"/>
      <c r="AA28" s="122"/>
      <c r="AB28" s="126"/>
      <c r="AC28" s="151"/>
      <c r="AD28" s="142"/>
      <c r="AE28" s="190" t="s">
        <v>142</v>
      </c>
      <c r="AF28" s="66"/>
      <c r="AG28" s="142"/>
      <c r="AH28" s="122"/>
      <c r="AI28" s="122"/>
      <c r="AJ28" s="122"/>
      <c r="AK28" s="126"/>
      <c r="AL28" s="37"/>
      <c r="AM28" s="151"/>
      <c r="AN28" s="178"/>
      <c r="AO28" s="37"/>
      <c r="AP28" s="37"/>
      <c r="AQ28" s="37"/>
    </row>
    <row r="29" spans="1:43" ht="69.75" customHeight="1">
      <c r="A29" s="142"/>
      <c r="B29" s="122"/>
      <c r="C29" s="122"/>
      <c r="D29" s="122"/>
      <c r="E29" s="130"/>
      <c r="F29" s="122"/>
      <c r="G29" s="122"/>
      <c r="H29" s="122"/>
      <c r="I29" s="122"/>
      <c r="J29" s="122"/>
      <c r="K29" s="122"/>
      <c r="L29" s="122"/>
      <c r="M29" s="122"/>
      <c r="N29" s="122"/>
      <c r="O29" s="61" t="s">
        <v>29</v>
      </c>
      <c r="P29" s="62" t="s">
        <v>30</v>
      </c>
      <c r="Q29" s="63">
        <f>IF(P29="CONFIABLE",15,IF(P29="NO CONFIABLE",0,"0"))</f>
        <v>15</v>
      </c>
      <c r="R29" s="157"/>
      <c r="S29" s="122"/>
      <c r="T29" s="122"/>
      <c r="U29" s="122"/>
      <c r="V29" s="220"/>
      <c r="W29" s="122"/>
      <c r="X29" s="122"/>
      <c r="Y29" s="122"/>
      <c r="Z29" s="122"/>
      <c r="AA29" s="122"/>
      <c r="AB29" s="126"/>
      <c r="AC29" s="151"/>
      <c r="AD29" s="142"/>
      <c r="AE29" s="183"/>
      <c r="AF29" s="66"/>
      <c r="AG29" s="142"/>
      <c r="AH29" s="122"/>
      <c r="AI29" s="122"/>
      <c r="AJ29" s="122"/>
      <c r="AK29" s="126"/>
      <c r="AL29" s="37"/>
      <c r="AM29" s="151"/>
      <c r="AN29" s="178"/>
      <c r="AO29" s="37"/>
      <c r="AP29" s="37"/>
      <c r="AQ29" s="37"/>
    </row>
    <row r="30" spans="1:43" ht="86.25" customHeight="1">
      <c r="A30" s="142"/>
      <c r="B30" s="122"/>
      <c r="C30" s="122"/>
      <c r="D30" s="122"/>
      <c r="E30" s="130"/>
      <c r="F30" s="122"/>
      <c r="G30" s="122"/>
      <c r="H30" s="122"/>
      <c r="I30" s="122"/>
      <c r="J30" s="122"/>
      <c r="K30" s="122"/>
      <c r="L30" s="122"/>
      <c r="M30" s="122"/>
      <c r="N30" s="122"/>
      <c r="O30" s="61" t="s">
        <v>34</v>
      </c>
      <c r="P30" s="62" t="s">
        <v>35</v>
      </c>
      <c r="Q30" s="63">
        <f>IF(P30="SE INVESTIGAN Y SE RESUELVEN OPORTUNAMENTE",15,IF(P30="NO SE INVESTIGAN Y SE RESUELVEN OPORTUNAMENTE",0,"0"))</f>
        <v>15</v>
      </c>
      <c r="R30" s="157"/>
      <c r="S30" s="122"/>
      <c r="T30" s="122"/>
      <c r="U30" s="122"/>
      <c r="V30" s="220"/>
      <c r="W30" s="122"/>
      <c r="X30" s="122"/>
      <c r="Y30" s="122"/>
      <c r="Z30" s="122"/>
      <c r="AA30" s="122"/>
      <c r="AB30" s="126"/>
      <c r="AC30" s="151"/>
      <c r="AD30" s="142"/>
      <c r="AE30" s="191"/>
      <c r="AF30" s="60"/>
      <c r="AG30" s="142"/>
      <c r="AH30" s="122"/>
      <c r="AI30" s="122"/>
      <c r="AJ30" s="122"/>
      <c r="AK30" s="126"/>
      <c r="AL30" s="37"/>
      <c r="AM30" s="151"/>
      <c r="AN30" s="178"/>
      <c r="AO30" s="37"/>
      <c r="AP30" s="37"/>
      <c r="AQ30" s="37"/>
    </row>
    <row r="31" spans="1:43" ht="69.75" customHeight="1" thickBot="1">
      <c r="A31" s="142"/>
      <c r="B31" s="123"/>
      <c r="C31" s="123"/>
      <c r="D31" s="123"/>
      <c r="E31" s="130"/>
      <c r="F31" s="122"/>
      <c r="G31" s="122"/>
      <c r="H31" s="122"/>
      <c r="I31" s="128"/>
      <c r="J31" s="128"/>
      <c r="K31" s="128"/>
      <c r="L31" s="128"/>
      <c r="M31" s="128"/>
      <c r="N31" s="128"/>
      <c r="O31" s="67" t="s">
        <v>38</v>
      </c>
      <c r="P31" s="68" t="s">
        <v>151</v>
      </c>
      <c r="Q31" s="69">
        <f>IF(P31="COMPLETA",10,IF(P31="INCOMPLETA",5,IF(P31="NO EXISTE",0,"0")))</f>
        <v>10</v>
      </c>
      <c r="R31" s="159"/>
      <c r="S31" s="123"/>
      <c r="T31" s="123"/>
      <c r="U31" s="123"/>
      <c r="V31" s="220"/>
      <c r="W31" s="122"/>
      <c r="X31" s="122"/>
      <c r="Y31" s="122"/>
      <c r="Z31" s="122"/>
      <c r="AA31" s="122"/>
      <c r="AB31" s="126"/>
      <c r="AC31" s="151"/>
      <c r="AD31" s="143"/>
      <c r="AE31" s="127"/>
      <c r="AF31" s="60"/>
      <c r="AG31" s="143"/>
      <c r="AH31" s="123"/>
      <c r="AI31" s="123"/>
      <c r="AJ31" s="123"/>
      <c r="AK31" s="127"/>
      <c r="AL31" s="37"/>
      <c r="AM31" s="165"/>
      <c r="AN31" s="179"/>
      <c r="AO31" s="37"/>
      <c r="AP31" s="37"/>
      <c r="AQ31" s="37"/>
    </row>
    <row r="32" spans="1:43" ht="63.75" hidden="1" customHeight="1">
      <c r="A32" s="142"/>
      <c r="B32" s="212"/>
      <c r="C32" s="213"/>
      <c r="D32" s="134"/>
      <c r="E32" s="130"/>
      <c r="F32" s="122"/>
      <c r="G32" s="122"/>
      <c r="H32" s="122"/>
      <c r="I32" s="133"/>
      <c r="J32" s="133"/>
      <c r="K32" s="133"/>
      <c r="L32" s="133"/>
      <c r="M32" s="121"/>
      <c r="N32" s="121"/>
      <c r="O32" s="57" t="s">
        <v>3</v>
      </c>
      <c r="P32" s="58" t="s">
        <v>4</v>
      </c>
      <c r="Q32" s="59">
        <f>IF(P32="ASIGNADO",15,IF(P32="NO ASIGNADO",0,"0"))</f>
        <v>15</v>
      </c>
      <c r="R32" s="162">
        <f>SUM(Q32:Q38)</f>
        <v>100</v>
      </c>
      <c r="S32" s="198" t="s">
        <v>137</v>
      </c>
      <c r="T32" s="201">
        <f>IF(T35="DÉBIL",0,IF(T35="MODERADO",50,IF(T35="FUERTE",100,"")))</f>
        <v>100</v>
      </c>
      <c r="U32" s="200" t="str">
        <f>IF(AND(R35="FUERTE",S32="FUERTE (SIEMPRE SE EJECUTA)"),"NO","SÍ")</f>
        <v>NO</v>
      </c>
      <c r="V32" s="220"/>
      <c r="W32" s="122"/>
      <c r="X32" s="122"/>
      <c r="Y32" s="122"/>
      <c r="Z32" s="122"/>
      <c r="AA32" s="122"/>
      <c r="AB32" s="126"/>
      <c r="AC32" s="151"/>
      <c r="AD32" s="197"/>
      <c r="AE32" s="188"/>
      <c r="AF32" s="60"/>
      <c r="AG32" s="189"/>
      <c r="AH32" s="185"/>
      <c r="AI32" s="185"/>
      <c r="AJ32" s="185"/>
      <c r="AK32" s="186"/>
      <c r="AL32" s="37"/>
      <c r="AM32" s="181"/>
      <c r="AN32" s="187"/>
      <c r="AO32" s="37"/>
      <c r="AP32" s="37"/>
      <c r="AQ32" s="37"/>
    </row>
    <row r="33" spans="1:43" ht="63.75" hidden="1" customHeight="1">
      <c r="A33" s="142"/>
      <c r="B33" s="122"/>
      <c r="C33" s="122"/>
      <c r="D33" s="126"/>
      <c r="E33" s="130"/>
      <c r="F33" s="122"/>
      <c r="G33" s="122"/>
      <c r="H33" s="122"/>
      <c r="I33" s="122"/>
      <c r="J33" s="122"/>
      <c r="K33" s="122"/>
      <c r="L33" s="122"/>
      <c r="M33" s="122"/>
      <c r="N33" s="122"/>
      <c r="O33" s="61" t="s">
        <v>9</v>
      </c>
      <c r="P33" s="62" t="s">
        <v>150</v>
      </c>
      <c r="Q33" s="63">
        <f>IF(P33="ADECUADO",15,IF(P33="INADECUADO",0,"0"))</f>
        <v>15</v>
      </c>
      <c r="R33" s="157"/>
      <c r="S33" s="122"/>
      <c r="T33" s="122"/>
      <c r="U33" s="122"/>
      <c r="V33" s="220"/>
      <c r="W33" s="122"/>
      <c r="X33" s="122"/>
      <c r="Y33" s="122"/>
      <c r="Z33" s="122"/>
      <c r="AA33" s="122"/>
      <c r="AB33" s="126"/>
      <c r="AC33" s="151"/>
      <c r="AD33" s="142"/>
      <c r="AE33" s="126"/>
      <c r="AF33" s="60"/>
      <c r="AG33" s="142"/>
      <c r="AH33" s="122"/>
      <c r="AI33" s="122"/>
      <c r="AJ33" s="122"/>
      <c r="AK33" s="126"/>
      <c r="AL33" s="37"/>
      <c r="AM33" s="142"/>
      <c r="AN33" s="126"/>
      <c r="AO33" s="37"/>
      <c r="AP33" s="37"/>
      <c r="AQ33" s="37"/>
    </row>
    <row r="34" spans="1:43" ht="63.75" hidden="1" customHeight="1">
      <c r="A34" s="142"/>
      <c r="B34" s="122"/>
      <c r="C34" s="122"/>
      <c r="D34" s="126"/>
      <c r="E34" s="130"/>
      <c r="F34" s="122"/>
      <c r="G34" s="122"/>
      <c r="H34" s="122"/>
      <c r="I34" s="122"/>
      <c r="J34" s="122"/>
      <c r="K34" s="122"/>
      <c r="L34" s="122"/>
      <c r="M34" s="122"/>
      <c r="N34" s="122"/>
      <c r="O34" s="64" t="s">
        <v>16</v>
      </c>
      <c r="P34" s="62" t="s">
        <v>17</v>
      </c>
      <c r="Q34" s="63">
        <f>IF(P34="OPORTUNA",15,IF(P34="INOPORTUNA",0,"0"))</f>
        <v>15</v>
      </c>
      <c r="R34" s="163"/>
      <c r="S34" s="122"/>
      <c r="T34" s="128"/>
      <c r="U34" s="122"/>
      <c r="V34" s="220"/>
      <c r="W34" s="122"/>
      <c r="X34" s="122"/>
      <c r="Y34" s="122"/>
      <c r="Z34" s="122"/>
      <c r="AA34" s="122"/>
      <c r="AB34" s="126"/>
      <c r="AC34" s="151"/>
      <c r="AD34" s="142"/>
      <c r="AE34" s="183"/>
      <c r="AF34" s="60"/>
      <c r="AG34" s="142"/>
      <c r="AH34" s="122"/>
      <c r="AI34" s="122"/>
      <c r="AJ34" s="122"/>
      <c r="AK34" s="126"/>
      <c r="AL34" s="37"/>
      <c r="AM34" s="142"/>
      <c r="AN34" s="126"/>
      <c r="AO34" s="37"/>
      <c r="AP34" s="37"/>
      <c r="AQ34" s="37"/>
    </row>
    <row r="35" spans="1:43" ht="63.75" hidden="1" customHeight="1">
      <c r="A35" s="142"/>
      <c r="B35" s="122"/>
      <c r="C35" s="122"/>
      <c r="D35" s="126"/>
      <c r="E35" s="130"/>
      <c r="F35" s="122"/>
      <c r="G35" s="122"/>
      <c r="H35" s="122"/>
      <c r="I35" s="122"/>
      <c r="J35" s="122"/>
      <c r="K35" s="122"/>
      <c r="L35" s="122"/>
      <c r="M35" s="122"/>
      <c r="N35" s="122"/>
      <c r="O35" s="61" t="s">
        <v>23</v>
      </c>
      <c r="P35" s="62" t="s">
        <v>24</v>
      </c>
      <c r="Q35" s="63">
        <f>IF(P35="PREVENIR",15,IF(P35="DETECTAR",10,IF(P35="NO ES UN CONTROL",0,"0")))</f>
        <v>15</v>
      </c>
      <c r="R35" s="158" t="str">
        <f>IF(R32&lt;86,"DÉBIL",IF(R32&lt;96,"MODERADO",IF(R32&lt;101,"FUERTE","")))</f>
        <v>FUERTE</v>
      </c>
      <c r="S35" s="122"/>
      <c r="T35" s="202" t="str">
        <f>IF(AND(R35="FUERTE",S32="FUERTE (SIEMPRE SE EJECUTA)"),"FUERTE",IF(OR(R35="DÉBIL",S32="DÉBIL (NO SE EJECUTA)"),"DÉBIL",IF(OR(R35="MODERADO",S32="MODERADO (ALGUNAS VECES)"),"MODERADO")))</f>
        <v>FUERTE</v>
      </c>
      <c r="U35" s="122"/>
      <c r="V35" s="220"/>
      <c r="W35" s="122"/>
      <c r="X35" s="122"/>
      <c r="Y35" s="122"/>
      <c r="Z35" s="122"/>
      <c r="AA35" s="122"/>
      <c r="AB35" s="126"/>
      <c r="AC35" s="151"/>
      <c r="AD35" s="142"/>
      <c r="AE35" s="190" t="s">
        <v>142</v>
      </c>
      <c r="AF35" s="66"/>
      <c r="AG35" s="142"/>
      <c r="AH35" s="122"/>
      <c r="AI35" s="122"/>
      <c r="AJ35" s="122"/>
      <c r="AK35" s="126"/>
      <c r="AL35" s="37"/>
      <c r="AM35" s="142"/>
      <c r="AN35" s="126"/>
      <c r="AO35" s="37"/>
      <c r="AP35" s="37"/>
      <c r="AQ35" s="37"/>
    </row>
    <row r="36" spans="1:43" ht="63.75" hidden="1" customHeight="1">
      <c r="A36" s="142"/>
      <c r="B36" s="122"/>
      <c r="C36" s="122"/>
      <c r="D36" s="126"/>
      <c r="E36" s="130"/>
      <c r="F36" s="122"/>
      <c r="G36" s="122"/>
      <c r="H36" s="122"/>
      <c r="I36" s="122"/>
      <c r="J36" s="122"/>
      <c r="K36" s="122"/>
      <c r="L36" s="122"/>
      <c r="M36" s="122"/>
      <c r="N36" s="122"/>
      <c r="O36" s="61" t="s">
        <v>29</v>
      </c>
      <c r="P36" s="62" t="s">
        <v>30</v>
      </c>
      <c r="Q36" s="63">
        <f>IF(P36="CONFIABLE",15,IF(P36="NO CONFIABLE",0,"0"))</f>
        <v>15</v>
      </c>
      <c r="R36" s="157"/>
      <c r="S36" s="122"/>
      <c r="T36" s="122"/>
      <c r="U36" s="122"/>
      <c r="V36" s="220"/>
      <c r="W36" s="122"/>
      <c r="X36" s="122"/>
      <c r="Y36" s="122"/>
      <c r="Z36" s="122"/>
      <c r="AA36" s="122"/>
      <c r="AB36" s="126"/>
      <c r="AC36" s="151"/>
      <c r="AD36" s="142"/>
      <c r="AE36" s="183"/>
      <c r="AF36" s="66"/>
      <c r="AG36" s="142"/>
      <c r="AH36" s="122"/>
      <c r="AI36" s="122"/>
      <c r="AJ36" s="122"/>
      <c r="AK36" s="126"/>
      <c r="AL36" s="37"/>
      <c r="AM36" s="142"/>
      <c r="AN36" s="126"/>
      <c r="AO36" s="37"/>
      <c r="AP36" s="37"/>
      <c r="AQ36" s="37"/>
    </row>
    <row r="37" spans="1:43" ht="63.75" hidden="1" customHeight="1">
      <c r="A37" s="142"/>
      <c r="B37" s="122"/>
      <c r="C37" s="122"/>
      <c r="D37" s="126"/>
      <c r="E37" s="130"/>
      <c r="F37" s="122"/>
      <c r="G37" s="122"/>
      <c r="H37" s="122"/>
      <c r="I37" s="122"/>
      <c r="J37" s="122"/>
      <c r="K37" s="122"/>
      <c r="L37" s="122"/>
      <c r="M37" s="122"/>
      <c r="N37" s="122"/>
      <c r="O37" s="61" t="s">
        <v>34</v>
      </c>
      <c r="P37" s="62" t="s">
        <v>35</v>
      </c>
      <c r="Q37" s="63">
        <f>IF(P37="SE INVESTIGAN Y SE RESUELVEN OPORTUNAMENTE",15,IF(P37="NO SE INVESTIGAN Y SE RESUELVEN OPORTUNAMENTE",0,"0"))</f>
        <v>15</v>
      </c>
      <c r="R37" s="157"/>
      <c r="S37" s="122"/>
      <c r="T37" s="122"/>
      <c r="U37" s="122"/>
      <c r="V37" s="220"/>
      <c r="W37" s="122"/>
      <c r="X37" s="122"/>
      <c r="Y37" s="122"/>
      <c r="Z37" s="122"/>
      <c r="AA37" s="122"/>
      <c r="AB37" s="126"/>
      <c r="AC37" s="151"/>
      <c r="AD37" s="142"/>
      <c r="AE37" s="191"/>
      <c r="AF37" s="60"/>
      <c r="AG37" s="142"/>
      <c r="AH37" s="122"/>
      <c r="AI37" s="122"/>
      <c r="AJ37" s="122"/>
      <c r="AK37" s="126"/>
      <c r="AL37" s="37"/>
      <c r="AM37" s="142"/>
      <c r="AN37" s="126"/>
      <c r="AO37" s="37"/>
      <c r="AP37" s="37"/>
      <c r="AQ37" s="37"/>
    </row>
    <row r="38" spans="1:43" ht="63.75" hidden="1" customHeight="1">
      <c r="A38" s="142"/>
      <c r="B38" s="123"/>
      <c r="C38" s="123"/>
      <c r="D38" s="127"/>
      <c r="E38" s="130"/>
      <c r="F38" s="122"/>
      <c r="G38" s="122"/>
      <c r="H38" s="122"/>
      <c r="I38" s="128"/>
      <c r="J38" s="128"/>
      <c r="K38" s="128"/>
      <c r="L38" s="128"/>
      <c r="M38" s="128"/>
      <c r="N38" s="128"/>
      <c r="O38" s="67" t="s">
        <v>38</v>
      </c>
      <c r="P38" s="68" t="s">
        <v>151</v>
      </c>
      <c r="Q38" s="69">
        <f>IF(P38="COMPLETA",10,IF(P38="INCOMPLETA",5,IF(P38="NO EXISTE",0,"0")))</f>
        <v>10</v>
      </c>
      <c r="R38" s="159"/>
      <c r="S38" s="123"/>
      <c r="T38" s="123"/>
      <c r="U38" s="123"/>
      <c r="V38" s="220"/>
      <c r="W38" s="122"/>
      <c r="X38" s="122"/>
      <c r="Y38" s="122"/>
      <c r="Z38" s="122"/>
      <c r="AA38" s="122"/>
      <c r="AB38" s="126"/>
      <c r="AC38" s="151"/>
      <c r="AD38" s="143"/>
      <c r="AE38" s="127"/>
      <c r="AF38" s="60"/>
      <c r="AG38" s="143"/>
      <c r="AH38" s="123"/>
      <c r="AI38" s="123"/>
      <c r="AJ38" s="123"/>
      <c r="AK38" s="127"/>
      <c r="AL38" s="37"/>
      <c r="AM38" s="143"/>
      <c r="AN38" s="183"/>
      <c r="AO38" s="37"/>
      <c r="AP38" s="37"/>
      <c r="AQ38" s="37"/>
    </row>
    <row r="39" spans="1:43" ht="63.75" hidden="1" customHeight="1">
      <c r="A39" s="142"/>
      <c r="B39" s="121"/>
      <c r="C39" s="124"/>
      <c r="D39" s="125"/>
      <c r="E39" s="130"/>
      <c r="F39" s="122"/>
      <c r="G39" s="122"/>
      <c r="H39" s="122"/>
      <c r="I39" s="124"/>
      <c r="J39" s="121"/>
      <c r="K39" s="121"/>
      <c r="L39" s="121"/>
      <c r="M39" s="121"/>
      <c r="N39" s="121"/>
      <c r="O39" s="57" t="s">
        <v>3</v>
      </c>
      <c r="P39" s="58" t="s">
        <v>4</v>
      </c>
      <c r="Q39" s="59">
        <f>IF(P39="ASIGNADO",15,IF(P39="NO ASIGNADO",0,"0"))</f>
        <v>15</v>
      </c>
      <c r="R39" s="162">
        <f>SUM(Q39:Q45)</f>
        <v>100</v>
      </c>
      <c r="S39" s="198" t="s">
        <v>137</v>
      </c>
      <c r="T39" s="201">
        <f>IF(T42="DÉBIL",0,IF(T42="MODERADO",50,IF(T42="FUERTE",100,"")))</f>
        <v>100</v>
      </c>
      <c r="U39" s="200" t="str">
        <f>IF(AND(R42="FUERTE",S39="FUERTE (SIEMPRE SE EJECUTA)"),"NO","SÍ")</f>
        <v>NO</v>
      </c>
      <c r="V39" s="220"/>
      <c r="W39" s="122"/>
      <c r="X39" s="122"/>
      <c r="Y39" s="122"/>
      <c r="Z39" s="122"/>
      <c r="AA39" s="122"/>
      <c r="AB39" s="126"/>
      <c r="AC39" s="151"/>
      <c r="AD39" s="197"/>
      <c r="AE39" s="188"/>
      <c r="AF39" s="60"/>
      <c r="AG39" s="189"/>
      <c r="AH39" s="185"/>
      <c r="AI39" s="185"/>
      <c r="AJ39" s="185"/>
      <c r="AK39" s="186"/>
      <c r="AL39" s="37"/>
      <c r="AM39" s="181"/>
      <c r="AN39" s="182"/>
      <c r="AO39" s="37"/>
      <c r="AP39" s="37"/>
      <c r="AQ39" s="37"/>
    </row>
    <row r="40" spans="1:43" ht="63.75" hidden="1" customHeight="1">
      <c r="A40" s="142"/>
      <c r="B40" s="122"/>
      <c r="C40" s="122"/>
      <c r="D40" s="126"/>
      <c r="E40" s="130"/>
      <c r="F40" s="122"/>
      <c r="G40" s="122"/>
      <c r="H40" s="122"/>
      <c r="I40" s="122"/>
      <c r="J40" s="122"/>
      <c r="K40" s="122"/>
      <c r="L40" s="122"/>
      <c r="M40" s="122"/>
      <c r="N40" s="122"/>
      <c r="O40" s="61" t="s">
        <v>9</v>
      </c>
      <c r="P40" s="62" t="s">
        <v>150</v>
      </c>
      <c r="Q40" s="63">
        <f>IF(P40="ADECUADO",15,IF(P40="INADECUADO",0,"0"))</f>
        <v>15</v>
      </c>
      <c r="R40" s="157"/>
      <c r="S40" s="122"/>
      <c r="T40" s="122"/>
      <c r="U40" s="122"/>
      <c r="V40" s="220"/>
      <c r="W40" s="122"/>
      <c r="X40" s="122"/>
      <c r="Y40" s="122"/>
      <c r="Z40" s="122"/>
      <c r="AA40" s="122"/>
      <c r="AB40" s="126"/>
      <c r="AC40" s="151"/>
      <c r="AD40" s="142"/>
      <c r="AE40" s="126"/>
      <c r="AF40" s="60"/>
      <c r="AG40" s="142"/>
      <c r="AH40" s="122"/>
      <c r="AI40" s="122"/>
      <c r="AJ40" s="122"/>
      <c r="AK40" s="126"/>
      <c r="AL40" s="37"/>
      <c r="AM40" s="142"/>
      <c r="AN40" s="126"/>
      <c r="AO40" s="37"/>
      <c r="AP40" s="37"/>
      <c r="AQ40" s="37"/>
    </row>
    <row r="41" spans="1:43" ht="63.75" hidden="1" customHeight="1">
      <c r="A41" s="142"/>
      <c r="B41" s="122"/>
      <c r="C41" s="122"/>
      <c r="D41" s="126"/>
      <c r="E41" s="130"/>
      <c r="F41" s="122"/>
      <c r="G41" s="122"/>
      <c r="H41" s="122"/>
      <c r="I41" s="122"/>
      <c r="J41" s="122"/>
      <c r="K41" s="122"/>
      <c r="L41" s="122"/>
      <c r="M41" s="122"/>
      <c r="N41" s="122"/>
      <c r="O41" s="64" t="s">
        <v>16</v>
      </c>
      <c r="P41" s="62" t="s">
        <v>17</v>
      </c>
      <c r="Q41" s="63">
        <f>IF(P41="OPORTUNA",15,IF(P41="INOPORTUNA",0,"0"))</f>
        <v>15</v>
      </c>
      <c r="R41" s="163"/>
      <c r="S41" s="122"/>
      <c r="T41" s="128"/>
      <c r="U41" s="122"/>
      <c r="V41" s="220"/>
      <c r="W41" s="122"/>
      <c r="X41" s="122"/>
      <c r="Y41" s="122"/>
      <c r="Z41" s="122"/>
      <c r="AA41" s="122"/>
      <c r="AB41" s="126"/>
      <c r="AC41" s="151"/>
      <c r="AD41" s="142"/>
      <c r="AE41" s="183"/>
      <c r="AF41" s="60"/>
      <c r="AG41" s="142"/>
      <c r="AH41" s="122"/>
      <c r="AI41" s="122"/>
      <c r="AJ41" s="122"/>
      <c r="AK41" s="126"/>
      <c r="AL41" s="37"/>
      <c r="AM41" s="142"/>
      <c r="AN41" s="126"/>
      <c r="AO41" s="37"/>
      <c r="AP41" s="37"/>
      <c r="AQ41" s="37"/>
    </row>
    <row r="42" spans="1:43" ht="63.75" hidden="1" customHeight="1">
      <c r="A42" s="142"/>
      <c r="B42" s="122"/>
      <c r="C42" s="122"/>
      <c r="D42" s="126"/>
      <c r="E42" s="130"/>
      <c r="F42" s="122"/>
      <c r="G42" s="122"/>
      <c r="H42" s="122"/>
      <c r="I42" s="122"/>
      <c r="J42" s="122"/>
      <c r="K42" s="122"/>
      <c r="L42" s="122"/>
      <c r="M42" s="122"/>
      <c r="N42" s="122"/>
      <c r="O42" s="61" t="s">
        <v>23</v>
      </c>
      <c r="P42" s="62" t="s">
        <v>24</v>
      </c>
      <c r="Q42" s="63">
        <f>IF(P42="PREVENIR",15,IF(P42="DETECTAR",10,IF(P42="NO ES UN CONTROL",0,"0")))</f>
        <v>15</v>
      </c>
      <c r="R42" s="158" t="str">
        <f>IF(R39&lt;86,"DÉBIL",IF(R39&lt;96,"MODERADO",IF(R39&lt;101,"FUERTE","")))</f>
        <v>FUERTE</v>
      </c>
      <c r="S42" s="122"/>
      <c r="T42" s="202" t="str">
        <f>IF(AND(R42="FUERTE",S39="FUERTE (SIEMPRE SE EJECUTA)"),"FUERTE",IF(OR(R42="DÉBIL",S39="DÉBIL (NO SE EJECUTA)"),"DÉBIL",IF(OR(R42="MODERADO",S39="MODERADO (ALGUNAS VECES)"),"MODERADO")))</f>
        <v>FUERTE</v>
      </c>
      <c r="U42" s="122"/>
      <c r="V42" s="220"/>
      <c r="W42" s="122"/>
      <c r="X42" s="122"/>
      <c r="Y42" s="122"/>
      <c r="Z42" s="122"/>
      <c r="AA42" s="122"/>
      <c r="AB42" s="126"/>
      <c r="AC42" s="151"/>
      <c r="AD42" s="142"/>
      <c r="AE42" s="190" t="s">
        <v>142</v>
      </c>
      <c r="AF42" s="66"/>
      <c r="AG42" s="142"/>
      <c r="AH42" s="122"/>
      <c r="AI42" s="122"/>
      <c r="AJ42" s="122"/>
      <c r="AK42" s="126"/>
      <c r="AL42" s="37"/>
      <c r="AM42" s="142"/>
      <c r="AN42" s="126"/>
      <c r="AO42" s="37"/>
      <c r="AP42" s="37"/>
      <c r="AQ42" s="37"/>
    </row>
    <row r="43" spans="1:43" ht="63.75" hidden="1" customHeight="1">
      <c r="A43" s="142"/>
      <c r="B43" s="122"/>
      <c r="C43" s="122"/>
      <c r="D43" s="126"/>
      <c r="E43" s="130"/>
      <c r="F43" s="122"/>
      <c r="G43" s="122"/>
      <c r="H43" s="122"/>
      <c r="I43" s="122"/>
      <c r="J43" s="122"/>
      <c r="K43" s="122"/>
      <c r="L43" s="122"/>
      <c r="M43" s="122"/>
      <c r="N43" s="122"/>
      <c r="O43" s="61" t="s">
        <v>29</v>
      </c>
      <c r="P43" s="62" t="s">
        <v>30</v>
      </c>
      <c r="Q43" s="63">
        <f>IF(P43="CONFIABLE",15,IF(P43="NO CONFIABLE",0,"0"))</f>
        <v>15</v>
      </c>
      <c r="R43" s="157"/>
      <c r="S43" s="122"/>
      <c r="T43" s="122"/>
      <c r="U43" s="122"/>
      <c r="V43" s="220"/>
      <c r="W43" s="122"/>
      <c r="X43" s="122"/>
      <c r="Y43" s="122"/>
      <c r="Z43" s="122"/>
      <c r="AA43" s="122"/>
      <c r="AB43" s="126"/>
      <c r="AC43" s="151"/>
      <c r="AD43" s="142"/>
      <c r="AE43" s="183"/>
      <c r="AF43" s="66"/>
      <c r="AG43" s="142"/>
      <c r="AH43" s="122"/>
      <c r="AI43" s="122"/>
      <c r="AJ43" s="122"/>
      <c r="AK43" s="126"/>
      <c r="AL43" s="37"/>
      <c r="AM43" s="142"/>
      <c r="AN43" s="126"/>
      <c r="AO43" s="37"/>
      <c r="AP43" s="37"/>
      <c r="AQ43" s="37"/>
    </row>
    <row r="44" spans="1:43" ht="63.75" hidden="1" customHeight="1">
      <c r="A44" s="142"/>
      <c r="B44" s="122"/>
      <c r="C44" s="122"/>
      <c r="D44" s="126"/>
      <c r="E44" s="130"/>
      <c r="F44" s="122"/>
      <c r="G44" s="122"/>
      <c r="H44" s="122"/>
      <c r="I44" s="122"/>
      <c r="J44" s="122"/>
      <c r="K44" s="122"/>
      <c r="L44" s="122"/>
      <c r="M44" s="122"/>
      <c r="N44" s="122"/>
      <c r="O44" s="61" t="s">
        <v>34</v>
      </c>
      <c r="P44" s="62" t="s">
        <v>35</v>
      </c>
      <c r="Q44" s="63">
        <f>IF(P44="SE INVESTIGAN Y SE RESUELVEN OPORTUNAMENTE",15,IF(P44="NO SE INVESTIGAN Y SE RESUELVEN OPORTUNAMENTE",0,"0"))</f>
        <v>15</v>
      </c>
      <c r="R44" s="157"/>
      <c r="S44" s="122"/>
      <c r="T44" s="122"/>
      <c r="U44" s="122"/>
      <c r="V44" s="220"/>
      <c r="W44" s="122"/>
      <c r="X44" s="122"/>
      <c r="Y44" s="122"/>
      <c r="Z44" s="122"/>
      <c r="AA44" s="122"/>
      <c r="AB44" s="126"/>
      <c r="AC44" s="151"/>
      <c r="AD44" s="142"/>
      <c r="AE44" s="191"/>
      <c r="AF44" s="60"/>
      <c r="AG44" s="142"/>
      <c r="AH44" s="122"/>
      <c r="AI44" s="122"/>
      <c r="AJ44" s="122"/>
      <c r="AK44" s="126"/>
      <c r="AL44" s="37"/>
      <c r="AM44" s="142"/>
      <c r="AN44" s="126"/>
      <c r="AO44" s="37"/>
      <c r="AP44" s="37"/>
      <c r="AQ44" s="37"/>
    </row>
    <row r="45" spans="1:43" ht="63.75" hidden="1" customHeight="1">
      <c r="A45" s="142"/>
      <c r="B45" s="123"/>
      <c r="C45" s="123"/>
      <c r="D45" s="127"/>
      <c r="E45" s="130"/>
      <c r="F45" s="122"/>
      <c r="G45" s="122"/>
      <c r="H45" s="122"/>
      <c r="I45" s="128"/>
      <c r="J45" s="128"/>
      <c r="K45" s="128"/>
      <c r="L45" s="128"/>
      <c r="M45" s="128"/>
      <c r="N45" s="128"/>
      <c r="O45" s="67" t="s">
        <v>38</v>
      </c>
      <c r="P45" s="68" t="s">
        <v>151</v>
      </c>
      <c r="Q45" s="69">
        <f>IF(P45="COMPLETA",10,IF(P45="INCOMPLETA",5,IF(P45="NO EXISTE",0,"0")))</f>
        <v>10</v>
      </c>
      <c r="R45" s="159"/>
      <c r="S45" s="123"/>
      <c r="T45" s="123"/>
      <c r="U45" s="123"/>
      <c r="V45" s="220"/>
      <c r="W45" s="122"/>
      <c r="X45" s="122"/>
      <c r="Y45" s="122"/>
      <c r="Z45" s="122"/>
      <c r="AA45" s="122"/>
      <c r="AB45" s="126"/>
      <c r="AC45" s="151"/>
      <c r="AD45" s="143"/>
      <c r="AE45" s="127"/>
      <c r="AF45" s="60"/>
      <c r="AG45" s="143"/>
      <c r="AH45" s="123"/>
      <c r="AI45" s="123"/>
      <c r="AJ45" s="123"/>
      <c r="AK45" s="127"/>
      <c r="AL45" s="37"/>
      <c r="AM45" s="143"/>
      <c r="AN45" s="183"/>
      <c r="AO45" s="37"/>
      <c r="AP45" s="37"/>
      <c r="AQ45" s="37"/>
    </row>
    <row r="46" spans="1:43" ht="63.75" hidden="1" customHeight="1">
      <c r="A46" s="142"/>
      <c r="B46" s="121"/>
      <c r="C46" s="124"/>
      <c r="D46" s="125"/>
      <c r="E46" s="130"/>
      <c r="F46" s="122"/>
      <c r="G46" s="122"/>
      <c r="H46" s="122"/>
      <c r="I46" s="124"/>
      <c r="J46" s="121"/>
      <c r="K46" s="121"/>
      <c r="L46" s="70"/>
      <c r="M46" s="70"/>
      <c r="N46" s="121"/>
      <c r="O46" s="57" t="s">
        <v>3</v>
      </c>
      <c r="P46" s="58" t="s">
        <v>4</v>
      </c>
      <c r="Q46" s="59">
        <f>IF(P46="ASIGNADO",15,IF(P46="NO ASIGNADO",0,"0"))</f>
        <v>15</v>
      </c>
      <c r="R46" s="162">
        <f>SUM(Q46:Q52)</f>
        <v>100</v>
      </c>
      <c r="S46" s="198" t="s">
        <v>137</v>
      </c>
      <c r="T46" s="201">
        <f>IF(T49="DÉBIL",0,IF(T49="MODERADO",50,IF(T49="FUERTE",100,"")))</f>
        <v>100</v>
      </c>
      <c r="U46" s="200" t="str">
        <f>IF(AND(R49="FUERTE",S46="FUERTE (SIEMPRE SE EJECUTA)"),"NO","SÍ")</f>
        <v>NO</v>
      </c>
      <c r="V46" s="220"/>
      <c r="W46" s="122"/>
      <c r="X46" s="122"/>
      <c r="Y46" s="122"/>
      <c r="Z46" s="122"/>
      <c r="AA46" s="122"/>
      <c r="AB46" s="126"/>
      <c r="AC46" s="151"/>
      <c r="AD46" s="197"/>
      <c r="AE46" s="188"/>
      <c r="AF46" s="60"/>
      <c r="AG46" s="189"/>
      <c r="AH46" s="185"/>
      <c r="AI46" s="185"/>
      <c r="AJ46" s="185"/>
      <c r="AK46" s="186"/>
      <c r="AL46" s="37"/>
      <c r="AM46" s="71"/>
      <c r="AN46" s="182"/>
      <c r="AO46" s="37"/>
      <c r="AP46" s="37"/>
      <c r="AQ46" s="37"/>
    </row>
    <row r="47" spans="1:43" ht="63.75" hidden="1" customHeight="1">
      <c r="A47" s="142"/>
      <c r="B47" s="122"/>
      <c r="C47" s="122"/>
      <c r="D47" s="126"/>
      <c r="E47" s="130"/>
      <c r="F47" s="122"/>
      <c r="G47" s="122"/>
      <c r="H47" s="122"/>
      <c r="I47" s="122"/>
      <c r="J47" s="122"/>
      <c r="K47" s="122"/>
      <c r="L47" s="109"/>
      <c r="M47" s="109"/>
      <c r="N47" s="122"/>
      <c r="O47" s="61" t="s">
        <v>9</v>
      </c>
      <c r="P47" s="62" t="s">
        <v>150</v>
      </c>
      <c r="Q47" s="63">
        <f>IF(P47="ADECUADO",15,IF(P47="INADECUADO",0,"0"))</f>
        <v>15</v>
      </c>
      <c r="R47" s="157"/>
      <c r="S47" s="122"/>
      <c r="T47" s="122"/>
      <c r="U47" s="122"/>
      <c r="V47" s="220"/>
      <c r="W47" s="122"/>
      <c r="X47" s="122"/>
      <c r="Y47" s="122"/>
      <c r="Z47" s="122"/>
      <c r="AA47" s="122"/>
      <c r="AB47" s="126"/>
      <c r="AC47" s="151"/>
      <c r="AD47" s="142"/>
      <c r="AE47" s="126"/>
      <c r="AF47" s="60"/>
      <c r="AG47" s="142"/>
      <c r="AH47" s="122"/>
      <c r="AI47" s="122"/>
      <c r="AJ47" s="122"/>
      <c r="AK47" s="126"/>
      <c r="AL47" s="37"/>
      <c r="AM47" s="110"/>
      <c r="AN47" s="126"/>
      <c r="AO47" s="37"/>
      <c r="AP47" s="37"/>
      <c r="AQ47" s="37"/>
    </row>
    <row r="48" spans="1:43" ht="63.75" hidden="1" customHeight="1">
      <c r="A48" s="142"/>
      <c r="B48" s="122"/>
      <c r="C48" s="122"/>
      <c r="D48" s="126"/>
      <c r="E48" s="130"/>
      <c r="F48" s="122"/>
      <c r="G48" s="122"/>
      <c r="H48" s="122"/>
      <c r="I48" s="122"/>
      <c r="J48" s="122"/>
      <c r="K48" s="122"/>
      <c r="L48" s="109"/>
      <c r="M48" s="109"/>
      <c r="N48" s="122"/>
      <c r="O48" s="64" t="s">
        <v>16</v>
      </c>
      <c r="P48" s="62" t="s">
        <v>17</v>
      </c>
      <c r="Q48" s="63">
        <f>IF(P48="OPORTUNA",15,IF(P48="INOPORTUNA",0,"0"))</f>
        <v>15</v>
      </c>
      <c r="R48" s="163"/>
      <c r="S48" s="122"/>
      <c r="T48" s="128"/>
      <c r="U48" s="122"/>
      <c r="V48" s="220"/>
      <c r="W48" s="122"/>
      <c r="X48" s="122"/>
      <c r="Y48" s="122"/>
      <c r="Z48" s="122"/>
      <c r="AA48" s="122"/>
      <c r="AB48" s="126"/>
      <c r="AC48" s="151"/>
      <c r="AD48" s="142"/>
      <c r="AE48" s="183"/>
      <c r="AF48" s="60"/>
      <c r="AG48" s="142"/>
      <c r="AH48" s="122"/>
      <c r="AI48" s="122"/>
      <c r="AJ48" s="122"/>
      <c r="AK48" s="126"/>
      <c r="AL48" s="37"/>
      <c r="AM48" s="110"/>
      <c r="AN48" s="126"/>
      <c r="AO48" s="37"/>
      <c r="AP48" s="37"/>
      <c r="AQ48" s="37"/>
    </row>
    <row r="49" spans="1:43" ht="63.75" hidden="1" customHeight="1">
      <c r="A49" s="142"/>
      <c r="B49" s="122"/>
      <c r="C49" s="122"/>
      <c r="D49" s="126"/>
      <c r="E49" s="130"/>
      <c r="F49" s="122"/>
      <c r="G49" s="122"/>
      <c r="H49" s="122"/>
      <c r="I49" s="122"/>
      <c r="J49" s="122"/>
      <c r="K49" s="122"/>
      <c r="L49" s="109"/>
      <c r="M49" s="109"/>
      <c r="N49" s="122"/>
      <c r="O49" s="61" t="s">
        <v>23</v>
      </c>
      <c r="P49" s="62" t="s">
        <v>24</v>
      </c>
      <c r="Q49" s="63">
        <f>IF(P49="PREVENIR",15,IF(P49="DETECTAR",10,IF(P49="NO ES UN CONTROL",0,"0")))</f>
        <v>15</v>
      </c>
      <c r="R49" s="158" t="str">
        <f>IF(R46&lt;86,"DÉBIL",IF(R46&lt;96,"MODERADO",IF(R46&lt;101,"FUERTE","")))</f>
        <v>FUERTE</v>
      </c>
      <c r="S49" s="122"/>
      <c r="T49" s="202" t="str">
        <f>IF(AND(R49="FUERTE",S46="FUERTE (SIEMPRE SE EJECUTA)"),"FUERTE",IF(OR(R49="DÉBIL",S46="DÉBIL (NO SE EJECUTA)"),"DÉBIL",IF(OR(R49="MODERADO",S46="MODERADO (ALGUNAS VECES)"),"MODERADO")))</f>
        <v>FUERTE</v>
      </c>
      <c r="U49" s="122"/>
      <c r="V49" s="220"/>
      <c r="W49" s="122"/>
      <c r="X49" s="122"/>
      <c r="Y49" s="122"/>
      <c r="Z49" s="122"/>
      <c r="AA49" s="122"/>
      <c r="AB49" s="126"/>
      <c r="AC49" s="151"/>
      <c r="AD49" s="142"/>
      <c r="AE49" s="190" t="s">
        <v>142</v>
      </c>
      <c r="AF49" s="66"/>
      <c r="AG49" s="142"/>
      <c r="AH49" s="122"/>
      <c r="AI49" s="122"/>
      <c r="AJ49" s="122"/>
      <c r="AK49" s="126"/>
      <c r="AL49" s="37"/>
      <c r="AM49" s="110"/>
      <c r="AN49" s="126"/>
      <c r="AO49" s="37"/>
      <c r="AP49" s="37"/>
      <c r="AQ49" s="37"/>
    </row>
    <row r="50" spans="1:43" ht="63.75" hidden="1" customHeight="1">
      <c r="A50" s="142"/>
      <c r="B50" s="122"/>
      <c r="C50" s="122"/>
      <c r="D50" s="126"/>
      <c r="E50" s="130"/>
      <c r="F50" s="122"/>
      <c r="G50" s="122"/>
      <c r="H50" s="122"/>
      <c r="I50" s="122"/>
      <c r="J50" s="122"/>
      <c r="K50" s="122"/>
      <c r="L50" s="109"/>
      <c r="M50" s="109"/>
      <c r="N50" s="122"/>
      <c r="O50" s="61" t="s">
        <v>29</v>
      </c>
      <c r="P50" s="62" t="s">
        <v>30</v>
      </c>
      <c r="Q50" s="63">
        <f>IF(P50="CONFIABLE",15,IF(P50="NO CONFIABLE",0,"0"))</f>
        <v>15</v>
      </c>
      <c r="R50" s="157"/>
      <c r="S50" s="122"/>
      <c r="T50" s="122"/>
      <c r="U50" s="122"/>
      <c r="V50" s="220"/>
      <c r="W50" s="122"/>
      <c r="X50" s="122"/>
      <c r="Y50" s="122"/>
      <c r="Z50" s="122"/>
      <c r="AA50" s="122"/>
      <c r="AB50" s="126"/>
      <c r="AC50" s="151"/>
      <c r="AD50" s="142"/>
      <c r="AE50" s="183"/>
      <c r="AF50" s="66"/>
      <c r="AG50" s="142"/>
      <c r="AH50" s="122"/>
      <c r="AI50" s="122"/>
      <c r="AJ50" s="122"/>
      <c r="AK50" s="126"/>
      <c r="AL50" s="37"/>
      <c r="AM50" s="110"/>
      <c r="AN50" s="126"/>
      <c r="AO50" s="37"/>
      <c r="AP50" s="37"/>
      <c r="AQ50" s="37"/>
    </row>
    <row r="51" spans="1:43" ht="63.75" hidden="1" customHeight="1">
      <c r="A51" s="142"/>
      <c r="B51" s="122"/>
      <c r="C51" s="122"/>
      <c r="D51" s="126"/>
      <c r="E51" s="130"/>
      <c r="F51" s="122"/>
      <c r="G51" s="122"/>
      <c r="H51" s="122"/>
      <c r="I51" s="122"/>
      <c r="J51" s="122"/>
      <c r="K51" s="122"/>
      <c r="L51" s="109"/>
      <c r="M51" s="109"/>
      <c r="N51" s="122"/>
      <c r="O51" s="61" t="s">
        <v>34</v>
      </c>
      <c r="P51" s="62" t="s">
        <v>35</v>
      </c>
      <c r="Q51" s="63">
        <f>IF(P51="SE INVESTIGAN Y SE RESUELVEN OPORTUNAMENTE",15,IF(P51="NO SE INVESTIGAN Y SE RESUELVEN OPORTUNAMENTE",0,"0"))</f>
        <v>15</v>
      </c>
      <c r="R51" s="157"/>
      <c r="S51" s="122"/>
      <c r="T51" s="122"/>
      <c r="U51" s="122"/>
      <c r="V51" s="220"/>
      <c r="W51" s="122"/>
      <c r="X51" s="122"/>
      <c r="Y51" s="122"/>
      <c r="Z51" s="122"/>
      <c r="AA51" s="122"/>
      <c r="AB51" s="126"/>
      <c r="AC51" s="151"/>
      <c r="AD51" s="142"/>
      <c r="AE51" s="191"/>
      <c r="AF51" s="60"/>
      <c r="AG51" s="142"/>
      <c r="AH51" s="122"/>
      <c r="AI51" s="122"/>
      <c r="AJ51" s="122"/>
      <c r="AK51" s="126"/>
      <c r="AL51" s="37"/>
      <c r="AM51" s="110"/>
      <c r="AN51" s="126"/>
      <c r="AO51" s="37"/>
      <c r="AP51" s="37"/>
      <c r="AQ51" s="37"/>
    </row>
    <row r="52" spans="1:43" ht="63.75" hidden="1" customHeight="1">
      <c r="A52" s="142"/>
      <c r="B52" s="123"/>
      <c r="C52" s="123"/>
      <c r="D52" s="127"/>
      <c r="E52" s="130"/>
      <c r="F52" s="122"/>
      <c r="G52" s="122"/>
      <c r="H52" s="122"/>
      <c r="I52" s="128"/>
      <c r="J52" s="128"/>
      <c r="K52" s="128"/>
      <c r="L52" s="72"/>
      <c r="M52" s="72"/>
      <c r="N52" s="128"/>
      <c r="O52" s="67" t="s">
        <v>38</v>
      </c>
      <c r="P52" s="68" t="s">
        <v>39</v>
      </c>
      <c r="Q52" s="69">
        <f>IF(P52="COMPLETA",10,IF(P52="INCOMPLETA",5,IF(P52="NO EXISTE",0,"0")))</f>
        <v>10</v>
      </c>
      <c r="R52" s="159"/>
      <c r="S52" s="123"/>
      <c r="T52" s="123"/>
      <c r="U52" s="123"/>
      <c r="V52" s="220"/>
      <c r="W52" s="122"/>
      <c r="X52" s="122"/>
      <c r="Y52" s="122"/>
      <c r="Z52" s="122"/>
      <c r="AA52" s="122"/>
      <c r="AB52" s="126"/>
      <c r="AC52" s="151"/>
      <c r="AD52" s="143"/>
      <c r="AE52" s="127"/>
      <c r="AF52" s="60"/>
      <c r="AG52" s="143"/>
      <c r="AH52" s="123"/>
      <c r="AI52" s="123"/>
      <c r="AJ52" s="123"/>
      <c r="AK52" s="127"/>
      <c r="AL52" s="37"/>
      <c r="AM52" s="73"/>
      <c r="AN52" s="183"/>
      <c r="AO52" s="37"/>
      <c r="AP52" s="37"/>
      <c r="AQ52" s="37"/>
    </row>
    <row r="53" spans="1:43" ht="63.75" hidden="1" customHeight="1">
      <c r="A53" s="142"/>
      <c r="B53" s="121"/>
      <c r="C53" s="124"/>
      <c r="D53" s="125"/>
      <c r="E53" s="130"/>
      <c r="F53" s="122"/>
      <c r="G53" s="122"/>
      <c r="H53" s="122"/>
      <c r="I53" s="124"/>
      <c r="J53" s="121"/>
      <c r="K53" s="121"/>
      <c r="L53" s="121"/>
      <c r="M53" s="121"/>
      <c r="N53" s="121"/>
      <c r="O53" s="57" t="s">
        <v>3</v>
      </c>
      <c r="P53" s="58" t="s">
        <v>4</v>
      </c>
      <c r="Q53" s="59">
        <f>IF(P53="ASIGNADO",15,IF(P53="NO ASIGNADO",0,"0"))</f>
        <v>15</v>
      </c>
      <c r="R53" s="162">
        <f>SUM(Q53:Q59)</f>
        <v>100</v>
      </c>
      <c r="S53" s="198" t="s">
        <v>137</v>
      </c>
      <c r="T53" s="201">
        <f>IF(T56="DÉBIL",0,IF(T56="MODERADO",50,IF(T56="FUERTE",100,"")))</f>
        <v>100</v>
      </c>
      <c r="U53" s="200" t="str">
        <f>IF(AND(R56="FUERTE",S53="FUERTE (SIEMPRE SE EJECUTA)"),"NO","SÍ")</f>
        <v>NO</v>
      </c>
      <c r="V53" s="220"/>
      <c r="W53" s="122"/>
      <c r="X53" s="122"/>
      <c r="Y53" s="122"/>
      <c r="Z53" s="122"/>
      <c r="AA53" s="122"/>
      <c r="AB53" s="126"/>
      <c r="AC53" s="151"/>
      <c r="AD53" s="197"/>
      <c r="AE53" s="188"/>
      <c r="AF53" s="60"/>
      <c r="AG53" s="189"/>
      <c r="AH53" s="185"/>
      <c r="AI53" s="185"/>
      <c r="AJ53" s="185"/>
      <c r="AK53" s="186"/>
      <c r="AL53" s="37"/>
      <c r="AM53" s="181"/>
      <c r="AN53" s="182"/>
    </row>
    <row r="54" spans="1:43" ht="63.75" hidden="1" customHeight="1">
      <c r="A54" s="142"/>
      <c r="B54" s="122"/>
      <c r="C54" s="122"/>
      <c r="D54" s="126"/>
      <c r="E54" s="130"/>
      <c r="F54" s="122"/>
      <c r="G54" s="122"/>
      <c r="H54" s="122"/>
      <c r="I54" s="122"/>
      <c r="J54" s="122"/>
      <c r="K54" s="122"/>
      <c r="L54" s="122"/>
      <c r="M54" s="122"/>
      <c r="N54" s="122"/>
      <c r="O54" s="61" t="s">
        <v>9</v>
      </c>
      <c r="P54" s="62" t="s">
        <v>10</v>
      </c>
      <c r="Q54" s="63">
        <f>IF(P54="ADECUADO",15,IF(P54="INADECUADO",0,"0"))</f>
        <v>15</v>
      </c>
      <c r="R54" s="157"/>
      <c r="S54" s="122"/>
      <c r="T54" s="122"/>
      <c r="U54" s="122"/>
      <c r="V54" s="220"/>
      <c r="W54" s="122"/>
      <c r="X54" s="122"/>
      <c r="Y54" s="122"/>
      <c r="Z54" s="122"/>
      <c r="AA54" s="122"/>
      <c r="AB54" s="126"/>
      <c r="AC54" s="151"/>
      <c r="AD54" s="142"/>
      <c r="AE54" s="126"/>
      <c r="AF54" s="60"/>
      <c r="AG54" s="142"/>
      <c r="AH54" s="122"/>
      <c r="AI54" s="122"/>
      <c r="AJ54" s="122"/>
      <c r="AK54" s="126"/>
      <c r="AL54" s="37"/>
      <c r="AM54" s="142"/>
      <c r="AN54" s="126"/>
    </row>
    <row r="55" spans="1:43" ht="63.75" hidden="1" customHeight="1">
      <c r="A55" s="142"/>
      <c r="B55" s="122"/>
      <c r="C55" s="122"/>
      <c r="D55" s="126"/>
      <c r="E55" s="130"/>
      <c r="F55" s="122"/>
      <c r="G55" s="122"/>
      <c r="H55" s="122"/>
      <c r="I55" s="122"/>
      <c r="J55" s="122"/>
      <c r="K55" s="122"/>
      <c r="L55" s="122"/>
      <c r="M55" s="122"/>
      <c r="N55" s="122"/>
      <c r="O55" s="64" t="s">
        <v>16</v>
      </c>
      <c r="P55" s="62" t="s">
        <v>17</v>
      </c>
      <c r="Q55" s="63">
        <f>IF(P55="OPORTUNA",15,IF(P55="INOPORTUNA",0,"0"))</f>
        <v>15</v>
      </c>
      <c r="R55" s="163"/>
      <c r="S55" s="122"/>
      <c r="T55" s="128"/>
      <c r="U55" s="122"/>
      <c r="V55" s="220"/>
      <c r="W55" s="122"/>
      <c r="X55" s="122"/>
      <c r="Y55" s="122"/>
      <c r="Z55" s="122"/>
      <c r="AA55" s="122"/>
      <c r="AB55" s="126"/>
      <c r="AC55" s="151"/>
      <c r="AD55" s="142"/>
      <c r="AE55" s="183"/>
      <c r="AF55" s="60"/>
      <c r="AG55" s="142"/>
      <c r="AH55" s="122"/>
      <c r="AI55" s="122"/>
      <c r="AJ55" s="122"/>
      <c r="AK55" s="126"/>
      <c r="AL55" s="37"/>
      <c r="AM55" s="142"/>
      <c r="AN55" s="126"/>
    </row>
    <row r="56" spans="1:43" ht="63.75" hidden="1" customHeight="1">
      <c r="A56" s="142"/>
      <c r="B56" s="122"/>
      <c r="C56" s="122"/>
      <c r="D56" s="126"/>
      <c r="E56" s="130"/>
      <c r="F56" s="122"/>
      <c r="G56" s="122"/>
      <c r="H56" s="122"/>
      <c r="I56" s="122"/>
      <c r="J56" s="122"/>
      <c r="K56" s="122"/>
      <c r="L56" s="122"/>
      <c r="M56" s="122"/>
      <c r="N56" s="122"/>
      <c r="O56" s="61" t="s">
        <v>23</v>
      </c>
      <c r="P56" s="62" t="s">
        <v>24</v>
      </c>
      <c r="Q56" s="63">
        <f>IF(P56="PREVENIR",15,IF(P56="DETECTAR",10,IF(P56="NO ES UN CONTROL",0,"0")))</f>
        <v>15</v>
      </c>
      <c r="R56" s="158" t="str">
        <f>IF(R53&lt;86,"DÉBIL",IF(R53&lt;96,"MODERADO",IF(R53&lt;101,"FUERTE","")))</f>
        <v>FUERTE</v>
      </c>
      <c r="S56" s="122"/>
      <c r="T56" s="202" t="str">
        <f>IF(AND(R56="FUERTE",S53="FUERTE (SIEMPRE SE EJECUTA)"),"FUERTE",IF(OR(R56="DÉBIL",S53="DÉBIL (NO SE EJECUTA)"),"DÉBIL",IF(OR(R56="MODERADO",S53="MODERADO (ALGUNAS VECES)"),"MODERADO")))</f>
        <v>FUERTE</v>
      </c>
      <c r="U56" s="122"/>
      <c r="V56" s="220"/>
      <c r="W56" s="122"/>
      <c r="X56" s="122"/>
      <c r="Y56" s="122"/>
      <c r="Z56" s="122"/>
      <c r="AA56" s="122"/>
      <c r="AB56" s="126"/>
      <c r="AC56" s="151"/>
      <c r="AD56" s="142"/>
      <c r="AE56" s="190" t="s">
        <v>142</v>
      </c>
      <c r="AF56" s="66"/>
      <c r="AG56" s="142"/>
      <c r="AH56" s="122"/>
      <c r="AI56" s="122"/>
      <c r="AJ56" s="122"/>
      <c r="AK56" s="126"/>
      <c r="AL56" s="37"/>
      <c r="AM56" s="142"/>
      <c r="AN56" s="126"/>
    </row>
    <row r="57" spans="1:43" ht="63.75" hidden="1" customHeight="1">
      <c r="A57" s="142"/>
      <c r="B57" s="122"/>
      <c r="C57" s="122"/>
      <c r="D57" s="126"/>
      <c r="E57" s="130"/>
      <c r="F57" s="122"/>
      <c r="G57" s="122"/>
      <c r="H57" s="122"/>
      <c r="I57" s="122"/>
      <c r="J57" s="122"/>
      <c r="K57" s="122"/>
      <c r="L57" s="122"/>
      <c r="M57" s="122"/>
      <c r="N57" s="122"/>
      <c r="O57" s="61" t="s">
        <v>29</v>
      </c>
      <c r="P57" s="62" t="s">
        <v>30</v>
      </c>
      <c r="Q57" s="63">
        <f>IF(P57="CONFIABLE",15,IF(P57="NO CONFIABLE",0,"0"))</f>
        <v>15</v>
      </c>
      <c r="R57" s="157"/>
      <c r="S57" s="122"/>
      <c r="T57" s="122"/>
      <c r="U57" s="122"/>
      <c r="V57" s="220"/>
      <c r="W57" s="122"/>
      <c r="X57" s="122"/>
      <c r="Y57" s="122"/>
      <c r="Z57" s="122"/>
      <c r="AA57" s="122"/>
      <c r="AB57" s="126"/>
      <c r="AC57" s="151"/>
      <c r="AD57" s="142"/>
      <c r="AE57" s="183"/>
      <c r="AF57" s="66"/>
      <c r="AG57" s="142"/>
      <c r="AH57" s="122"/>
      <c r="AI57" s="122"/>
      <c r="AJ57" s="122"/>
      <c r="AK57" s="126"/>
      <c r="AL57" s="37"/>
      <c r="AM57" s="142"/>
      <c r="AN57" s="126"/>
    </row>
    <row r="58" spans="1:43" ht="63.75" hidden="1" customHeight="1">
      <c r="A58" s="142"/>
      <c r="B58" s="122"/>
      <c r="C58" s="122"/>
      <c r="D58" s="126"/>
      <c r="E58" s="130"/>
      <c r="F58" s="122"/>
      <c r="G58" s="122"/>
      <c r="H58" s="122"/>
      <c r="I58" s="122"/>
      <c r="J58" s="122"/>
      <c r="K58" s="122"/>
      <c r="L58" s="122"/>
      <c r="M58" s="122"/>
      <c r="N58" s="122"/>
      <c r="O58" s="61" t="s">
        <v>34</v>
      </c>
      <c r="P58" s="62" t="s">
        <v>35</v>
      </c>
      <c r="Q58" s="63">
        <f>IF(P58="SE INVESTIGAN Y SE RESUELVEN OPORTUNAMENTE",15,IF(P58="NO SE INVESTIGAN Y SE RESUELVEN OPORTUNAMENTE",0,"0"))</f>
        <v>15</v>
      </c>
      <c r="R58" s="157"/>
      <c r="S58" s="122"/>
      <c r="T58" s="122"/>
      <c r="U58" s="122"/>
      <c r="V58" s="220"/>
      <c r="W58" s="122"/>
      <c r="X58" s="122"/>
      <c r="Y58" s="122"/>
      <c r="Z58" s="122"/>
      <c r="AA58" s="122"/>
      <c r="AB58" s="126"/>
      <c r="AC58" s="151"/>
      <c r="AD58" s="142"/>
      <c r="AE58" s="191"/>
      <c r="AF58" s="60"/>
      <c r="AG58" s="142"/>
      <c r="AH58" s="122"/>
      <c r="AI58" s="122"/>
      <c r="AJ58" s="122"/>
      <c r="AK58" s="126"/>
      <c r="AL58" s="37"/>
      <c r="AM58" s="142"/>
      <c r="AN58" s="126"/>
    </row>
    <row r="59" spans="1:43" ht="63.75" hidden="1" customHeight="1">
      <c r="A59" s="143"/>
      <c r="B59" s="123"/>
      <c r="C59" s="123"/>
      <c r="D59" s="127"/>
      <c r="E59" s="131"/>
      <c r="F59" s="123"/>
      <c r="G59" s="123"/>
      <c r="H59" s="123"/>
      <c r="I59" s="128"/>
      <c r="J59" s="128"/>
      <c r="K59" s="128"/>
      <c r="L59" s="128"/>
      <c r="M59" s="128"/>
      <c r="N59" s="128"/>
      <c r="O59" s="67" t="s">
        <v>38</v>
      </c>
      <c r="P59" s="68" t="s">
        <v>39</v>
      </c>
      <c r="Q59" s="69">
        <f>IF(P59="COMPLETA",10,IF(P59="INCOMPLETA",5,IF(P59="NO EXISTE",0,"0")))</f>
        <v>10</v>
      </c>
      <c r="R59" s="159"/>
      <c r="S59" s="123"/>
      <c r="T59" s="123"/>
      <c r="U59" s="123"/>
      <c r="V59" s="221"/>
      <c r="W59" s="123"/>
      <c r="X59" s="123"/>
      <c r="Y59" s="123"/>
      <c r="Z59" s="123"/>
      <c r="AA59" s="123"/>
      <c r="AB59" s="127"/>
      <c r="AC59" s="165"/>
      <c r="AD59" s="143"/>
      <c r="AE59" s="127"/>
      <c r="AF59" s="60"/>
      <c r="AG59" s="143"/>
      <c r="AH59" s="123"/>
      <c r="AI59" s="123"/>
      <c r="AJ59" s="123"/>
      <c r="AK59" s="127"/>
      <c r="AL59" s="37"/>
      <c r="AM59" s="143"/>
      <c r="AN59" s="183"/>
    </row>
    <row r="60" spans="1:43" ht="15.75" customHeight="1"/>
    <row r="61" spans="1:43" ht="15.75" customHeight="1"/>
    <row r="62" spans="1:43" ht="15.75" customHeight="1">
      <c r="AN62" s="74" t="s">
        <v>152</v>
      </c>
    </row>
    <row r="63" spans="1:43" ht="15.75" customHeight="1"/>
    <row r="64" spans="1:4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sheetData>
  <mergeCells count="211">
    <mergeCell ref="AD39:AD45"/>
    <mergeCell ref="L32:L38"/>
    <mergeCell ref="R39:R41"/>
    <mergeCell ref="S39:S45"/>
    <mergeCell ref="R42:R45"/>
    <mergeCell ref="R35:R38"/>
    <mergeCell ref="U32:U38"/>
    <mergeCell ref="T35:T38"/>
    <mergeCell ref="V18:V59"/>
    <mergeCell ref="R53:R55"/>
    <mergeCell ref="AD32:AD38"/>
    <mergeCell ref="U18:U24"/>
    <mergeCell ref="U25:U31"/>
    <mergeCell ref="U39:U45"/>
    <mergeCell ref="AD18:AD24"/>
    <mergeCell ref="AD25:AD31"/>
    <mergeCell ref="AM14:AN16"/>
    <mergeCell ref="A15:A17"/>
    <mergeCell ref="B15:B17"/>
    <mergeCell ref="C15:C17"/>
    <mergeCell ref="AD16:AE16"/>
    <mergeCell ref="G18:G59"/>
    <mergeCell ref="H18:H59"/>
    <mergeCell ref="B32:B38"/>
    <mergeCell ref="C32:C38"/>
    <mergeCell ref="B18:B31"/>
    <mergeCell ref="B39:B45"/>
    <mergeCell ref="C39:C45"/>
    <mergeCell ref="D39:D45"/>
    <mergeCell ref="D15:D17"/>
    <mergeCell ref="E15:H15"/>
    <mergeCell ref="E16:H16"/>
    <mergeCell ref="A18:A59"/>
    <mergeCell ref="C18:C31"/>
    <mergeCell ref="R46:R48"/>
    <mergeCell ref="I46:I52"/>
    <mergeCell ref="J46:J52"/>
    <mergeCell ref="N39:N45"/>
    <mergeCell ref="N46:N52"/>
    <mergeCell ref="K25:K31"/>
    <mergeCell ref="I15:N15"/>
    <mergeCell ref="Z15:AE15"/>
    <mergeCell ref="Q16:Q17"/>
    <mergeCell ref="R16:R17"/>
    <mergeCell ref="S16:S17"/>
    <mergeCell ref="T16:T17"/>
    <mergeCell ref="U16:U17"/>
    <mergeCell ref="V16:V17"/>
    <mergeCell ref="W16:W17"/>
    <mergeCell ref="X16:X17"/>
    <mergeCell ref="Z16:Z17"/>
    <mergeCell ref="AA16:AA17"/>
    <mergeCell ref="AB16:AB17"/>
    <mergeCell ref="AC16:AC17"/>
    <mergeCell ref="J39:J45"/>
    <mergeCell ref="R49:R52"/>
    <mergeCell ref="T18:T20"/>
    <mergeCell ref="T21:T24"/>
    <mergeCell ref="S18:S24"/>
    <mergeCell ref="S25:S31"/>
    <mergeCell ref="K32:K38"/>
    <mergeCell ref="T32:T34"/>
    <mergeCell ref="R32:R34"/>
    <mergeCell ref="S32:S38"/>
    <mergeCell ref="L25:L31"/>
    <mergeCell ref="M25:M31"/>
    <mergeCell ref="N25:N31"/>
    <mergeCell ref="S46:S52"/>
    <mergeCell ref="J18:J24"/>
    <mergeCell ref="K18:K24"/>
    <mergeCell ref="L18:L24"/>
    <mergeCell ref="AH53:AH59"/>
    <mergeCell ref="AI53:AI59"/>
    <mergeCell ref="AH39:AH45"/>
    <mergeCell ref="AI39:AI45"/>
    <mergeCell ref="AE28:AE29"/>
    <mergeCell ref="AE30:AE31"/>
    <mergeCell ref="AE18:AE20"/>
    <mergeCell ref="AE21:AE22"/>
    <mergeCell ref="AI32:AI38"/>
    <mergeCell ref="AE42:AE43"/>
    <mergeCell ref="AE44:AE45"/>
    <mergeCell ref="AH32:AH38"/>
    <mergeCell ref="AE39:AE41"/>
    <mergeCell ref="AG25:AG31"/>
    <mergeCell ref="AH25:AH31"/>
    <mergeCell ref="AI25:AI31"/>
    <mergeCell ref="AE32:AE34"/>
    <mergeCell ref="AG32:AG38"/>
    <mergeCell ref="AE35:AE36"/>
    <mergeCell ref="AE37:AE38"/>
    <mergeCell ref="AJ53:AJ59"/>
    <mergeCell ref="AK53:AK59"/>
    <mergeCell ref="AM53:AM59"/>
    <mergeCell ref="AN53:AN59"/>
    <mergeCell ref="S53:S59"/>
    <mergeCell ref="R56:R59"/>
    <mergeCell ref="AD53:AD59"/>
    <mergeCell ref="AE53:AE55"/>
    <mergeCell ref="AG53:AG59"/>
    <mergeCell ref="W21:W59"/>
    <mergeCell ref="AE56:AE57"/>
    <mergeCell ref="AE58:AE59"/>
    <mergeCell ref="U46:U52"/>
    <mergeCell ref="U53:U59"/>
    <mergeCell ref="T25:T27"/>
    <mergeCell ref="T28:T31"/>
    <mergeCell ref="T39:T41"/>
    <mergeCell ref="T42:T45"/>
    <mergeCell ref="T46:T48"/>
    <mergeCell ref="T49:T52"/>
    <mergeCell ref="T53:T55"/>
    <mergeCell ref="T56:T59"/>
    <mergeCell ref="AE25:AE27"/>
    <mergeCell ref="AG39:AG45"/>
    <mergeCell ref="AN46:AN52"/>
    <mergeCell ref="C46:C52"/>
    <mergeCell ref="D46:D52"/>
    <mergeCell ref="AE46:AE48"/>
    <mergeCell ref="AG46:AG52"/>
    <mergeCell ref="AH46:AH52"/>
    <mergeCell ref="AI46:AI52"/>
    <mergeCell ref="AJ46:AJ52"/>
    <mergeCell ref="AK46:AK52"/>
    <mergeCell ref="AE49:AE50"/>
    <mergeCell ref="AE51:AE52"/>
    <mergeCell ref="X18:X59"/>
    <mergeCell ref="Y18:Y59"/>
    <mergeCell ref="Z18:Z59"/>
    <mergeCell ref="AA18:AA59"/>
    <mergeCell ref="AB18:AB59"/>
    <mergeCell ref="AC18:AC59"/>
    <mergeCell ref="M18:M24"/>
    <mergeCell ref="N18:N24"/>
    <mergeCell ref="AE23:AE24"/>
    <mergeCell ref="AD46:AD52"/>
    <mergeCell ref="AI18:AI24"/>
    <mergeCell ref="AJ18:AJ24"/>
    <mergeCell ref="AK18:AK24"/>
    <mergeCell ref="AM18:AM24"/>
    <mergeCell ref="AN18:AN24"/>
    <mergeCell ref="AM25:AM31"/>
    <mergeCell ref="AM32:AM38"/>
    <mergeCell ref="AM39:AM45"/>
    <mergeCell ref="AN39:AN45"/>
    <mergeCell ref="AJ25:AJ31"/>
    <mergeCell ref="AK25:AK31"/>
    <mergeCell ref="AN25:AN31"/>
    <mergeCell ref="AJ32:AJ38"/>
    <mergeCell ref="AK32:AK38"/>
    <mergeCell ref="AN32:AN38"/>
    <mergeCell ref="AJ39:AJ45"/>
    <mergeCell ref="AK39:AK45"/>
    <mergeCell ref="A1:B4"/>
    <mergeCell ref="C1:AJ2"/>
    <mergeCell ref="AK1:AM1"/>
    <mergeCell ref="AK2:AM2"/>
    <mergeCell ref="C3:AJ4"/>
    <mergeCell ref="AK3:AM3"/>
    <mergeCell ref="AK4:AM4"/>
    <mergeCell ref="A6:B6"/>
    <mergeCell ref="A8:B8"/>
    <mergeCell ref="C8:H8"/>
    <mergeCell ref="A10:B10"/>
    <mergeCell ref="C10:J10"/>
    <mergeCell ref="A11:B11"/>
    <mergeCell ref="C11:J11"/>
    <mergeCell ref="M16:M17"/>
    <mergeCell ref="N16:N17"/>
    <mergeCell ref="W18:W19"/>
    <mergeCell ref="AG18:AG24"/>
    <mergeCell ref="AH18:AH24"/>
    <mergeCell ref="A14:D14"/>
    <mergeCell ref="E14:AE14"/>
    <mergeCell ref="AG14:AK16"/>
    <mergeCell ref="O16:O17"/>
    <mergeCell ref="P16:P17"/>
    <mergeCell ref="R18:R20"/>
    <mergeCell ref="R21:R24"/>
    <mergeCell ref="I18:I24"/>
    <mergeCell ref="D18:D31"/>
    <mergeCell ref="K16:K17"/>
    <mergeCell ref="L16:L17"/>
    <mergeCell ref="I16:I17"/>
    <mergeCell ref="J16:J17"/>
    <mergeCell ref="R25:R27"/>
    <mergeCell ref="R28:R31"/>
    <mergeCell ref="B53:B59"/>
    <mergeCell ref="C53:C59"/>
    <mergeCell ref="D53:D59"/>
    <mergeCell ref="I53:I59"/>
    <mergeCell ref="J53:J59"/>
    <mergeCell ref="K53:K59"/>
    <mergeCell ref="L53:L59"/>
    <mergeCell ref="M53:M59"/>
    <mergeCell ref="N53:N59"/>
    <mergeCell ref="E18:E59"/>
    <mergeCell ref="F18:F59"/>
    <mergeCell ref="K39:K45"/>
    <mergeCell ref="L39:L45"/>
    <mergeCell ref="M39:M45"/>
    <mergeCell ref="B46:B52"/>
    <mergeCell ref="K46:K52"/>
    <mergeCell ref="I32:I38"/>
    <mergeCell ref="J32:J38"/>
    <mergeCell ref="I25:I31"/>
    <mergeCell ref="J25:J31"/>
    <mergeCell ref="D32:D38"/>
    <mergeCell ref="M32:M38"/>
    <mergeCell ref="N32:N38"/>
    <mergeCell ref="I39:I45"/>
  </mergeCells>
  <conditionalFormatting sqref="H18">
    <cfRule type="containsText" dxfId="5" priority="1" operator="containsText" text="EXTREMO">
      <formula>NOT(ISERROR(SEARCH(("EXTREMO"),(H18))))</formula>
    </cfRule>
    <cfRule type="containsText" dxfId="4" priority="2" operator="containsText" text="ALTO">
      <formula>NOT(ISERROR(SEARCH(("ALTO"),(H18))))</formula>
    </cfRule>
    <cfRule type="containsText" dxfId="3" priority="3" operator="containsText" text="MODERADO">
      <formula>NOT(ISERROR(SEARCH(("MODERADO"),(H18))))</formula>
    </cfRule>
  </conditionalFormatting>
  <conditionalFormatting sqref="Z18">
    <cfRule type="containsText" dxfId="2" priority="4" operator="containsText" text="EXTREMO">
      <formula>NOT(ISERROR(SEARCH(("EXTREMO"),(Z18))))</formula>
    </cfRule>
    <cfRule type="containsText" dxfId="1" priority="5" operator="containsText" text="ALTO">
      <formula>NOT(ISERROR(SEARCH(("ALTO"),(Z18))))</formula>
    </cfRule>
    <cfRule type="containsText" dxfId="0" priority="6" operator="containsText" text="MODERADO">
      <formula>NOT(ISERROR(SEARCH(("MODERADO"),(Z18))))</formula>
    </cfRule>
  </conditionalFormatting>
  <pageMargins left="0.70866141732283472" right="0.70866141732283472" top="0.74803149606299213" bottom="0.74803149606299213" header="0" footer="0"/>
  <pageSetup scale="14" orientation="landscape"/>
  <drawing r:id="rId1"/>
  <extLst>
    <ext xmlns:x14="http://schemas.microsoft.com/office/spreadsheetml/2009/9/main" uri="{CCE6A557-97BC-4b89-ADB6-D9C93CAAB3DF}">
      <x14:dataValidations xmlns:xm="http://schemas.microsoft.com/office/excel/2006/main" count="13">
        <x14:dataValidation type="list" allowBlank="1" showErrorMessage="1" xr:uid="{00000000-0002-0000-0200-000000000000}">
          <x14:formula1>
            <xm:f>Datos!$J$2:$K$2</xm:f>
          </x14:formula1>
          <xm:sqref>P18 P25 P32 P39 P46 P53</xm:sqref>
        </x14:dataValidation>
        <x14:dataValidation type="list" allowBlank="1" showErrorMessage="1" xr:uid="{00000000-0002-0000-0200-000001000000}">
          <x14:formula1>
            <xm:f>Datos!$B$3:$B$5</xm:f>
          </x14:formula1>
          <xm:sqref>F18</xm:sqref>
        </x14:dataValidation>
        <x14:dataValidation type="list" allowBlank="1" showErrorMessage="1" xr:uid="{00000000-0002-0000-0200-000002000000}">
          <x14:formula1>
            <xm:f>Datos!$A$11:$A$13</xm:f>
          </x14:formula1>
          <xm:sqref>AA18</xm:sqref>
        </x14:dataValidation>
        <x14:dataValidation type="list" allowBlank="1" showErrorMessage="1" xr:uid="{00000000-0002-0000-0200-000003000000}">
          <x14:formula1>
            <xm:f>Datos!$J$4:$K$4</xm:f>
          </x14:formula1>
          <xm:sqref>P20 P27 P34 P41 P48 P55</xm:sqref>
        </x14:dataValidation>
        <x14:dataValidation type="list" allowBlank="1" showErrorMessage="1" xr:uid="{00000000-0002-0000-0200-000004000000}">
          <x14:formula1>
            <xm:f>Datos!$J$5:$L$5</xm:f>
          </x14:formula1>
          <xm:sqref>P21 P28 P35 P42 P49 P56</xm:sqref>
        </x14:dataValidation>
        <x14:dataValidation type="list" allowBlank="1" showErrorMessage="1" xr:uid="{00000000-0002-0000-0200-000005000000}">
          <x14:formula1>
            <xm:f>Datos!$A$3:$A$7</xm:f>
          </x14:formula1>
          <xm:sqref>E18</xm:sqref>
        </x14:dataValidation>
        <x14:dataValidation type="list" allowBlank="1" showErrorMessage="1" xr:uid="{00000000-0002-0000-0200-000006000000}">
          <x14:formula1>
            <xm:f>Datos!$J$3:$K$3</xm:f>
          </x14:formula1>
          <xm:sqref>P19 P26 P33 P40 P47 P54</xm:sqref>
        </x14:dataValidation>
        <x14:dataValidation type="list" allowBlank="1" showErrorMessage="1" xr:uid="{00000000-0002-0000-0200-000007000000}">
          <x14:formula1>
            <xm:f>Datos!$J$7:$K$7</xm:f>
          </x14:formula1>
          <xm:sqref>P23 P30 P37 P44 P51 P58</xm:sqref>
        </x14:dataValidation>
        <x14:dataValidation type="list" allowBlank="1" showErrorMessage="1" xr:uid="{00000000-0002-0000-0200-000008000000}">
          <x14:formula1>
            <xm:f>Datos!$A$17:$A$18</xm:f>
          </x14:formula1>
          <xm:sqref>AC18</xm:sqref>
        </x14:dataValidation>
        <x14:dataValidation type="list" allowBlank="1" showErrorMessage="1" xr:uid="{00000000-0002-0000-0200-000009000000}">
          <x14:formula1>
            <xm:f>Datos!$I$19:$I$20</xm:f>
          </x14:formula1>
          <xm:sqref>W18</xm:sqref>
        </x14:dataValidation>
        <x14:dataValidation type="list" allowBlank="1" showErrorMessage="1" xr:uid="{00000000-0002-0000-0200-00000A000000}">
          <x14:formula1>
            <xm:f>Datos!$I$14:$I$16</xm:f>
          </x14:formula1>
          <xm:sqref>S18 S25 S32 S39 S46 S53</xm:sqref>
        </x14:dataValidation>
        <x14:dataValidation type="list" allowBlank="1" showErrorMessage="1" xr:uid="{00000000-0002-0000-0200-00000B000000}">
          <x14:formula1>
            <xm:f>Datos!$J$8:$L$8</xm:f>
          </x14:formula1>
          <xm:sqref>P24 P31 P38 P45 P52 P59</xm:sqref>
        </x14:dataValidation>
        <x14:dataValidation type="list" allowBlank="1" showErrorMessage="1" xr:uid="{00000000-0002-0000-0200-00000C000000}">
          <x14:formula1>
            <xm:f>Datos!$J$6:$K$6</xm:f>
          </x14:formula1>
          <xm:sqref>P22 P29 P36 P43 P50 P57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000"/>
  <sheetViews>
    <sheetView workbookViewId="0">
      <selection sqref="A1:D1"/>
    </sheetView>
  </sheetViews>
  <sheetFormatPr baseColWidth="10" defaultColWidth="14.44140625" defaultRowHeight="15" customHeight="1"/>
  <cols>
    <col min="1" max="1" width="4.88671875" customWidth="1"/>
    <col min="2" max="2" width="77.44140625" customWidth="1"/>
    <col min="3" max="4" width="30.6640625" customWidth="1"/>
    <col min="5" max="26" width="11.44140625" customWidth="1"/>
  </cols>
  <sheetData>
    <row r="1" spans="1:4" ht="15" customHeight="1">
      <c r="A1" s="226" t="s">
        <v>153</v>
      </c>
      <c r="B1" s="136"/>
      <c r="C1" s="136"/>
      <c r="D1" s="138"/>
    </row>
    <row r="2" spans="1:4" ht="14.4">
      <c r="A2" s="227" t="s">
        <v>154</v>
      </c>
      <c r="B2" s="75" t="s">
        <v>155</v>
      </c>
      <c r="C2" s="226" t="s">
        <v>156</v>
      </c>
      <c r="D2" s="138"/>
    </row>
    <row r="3" spans="1:4" ht="14.4">
      <c r="A3" s="228"/>
      <c r="B3" s="111" t="s">
        <v>157</v>
      </c>
      <c r="C3" s="112" t="s">
        <v>58</v>
      </c>
      <c r="D3" s="112" t="s">
        <v>60</v>
      </c>
    </row>
    <row r="4" spans="1:4" ht="14.4">
      <c r="A4" s="76">
        <v>1</v>
      </c>
      <c r="B4" s="77" t="s">
        <v>158</v>
      </c>
      <c r="C4" s="78" t="s">
        <v>159</v>
      </c>
      <c r="D4" s="79"/>
    </row>
    <row r="5" spans="1:4" ht="14.4">
      <c r="A5" s="80">
        <v>2</v>
      </c>
      <c r="B5" s="81" t="s">
        <v>160</v>
      </c>
      <c r="C5" s="82" t="s">
        <v>159</v>
      </c>
      <c r="D5" s="83"/>
    </row>
    <row r="6" spans="1:4" ht="14.4">
      <c r="A6" s="80">
        <v>3</v>
      </c>
      <c r="B6" s="81" t="s">
        <v>161</v>
      </c>
      <c r="C6" s="82" t="s">
        <v>159</v>
      </c>
      <c r="D6" s="83"/>
    </row>
    <row r="7" spans="1:4" ht="14.4">
      <c r="A7" s="80">
        <v>4</v>
      </c>
      <c r="B7" s="81" t="s">
        <v>162</v>
      </c>
      <c r="C7" s="82"/>
      <c r="D7" s="83" t="s">
        <v>159</v>
      </c>
    </row>
    <row r="8" spans="1:4" ht="14.4">
      <c r="A8" s="80">
        <v>5</v>
      </c>
      <c r="B8" s="81" t="s">
        <v>163</v>
      </c>
      <c r="C8" s="84" t="s">
        <v>159</v>
      </c>
      <c r="D8" s="85"/>
    </row>
    <row r="9" spans="1:4" ht="14.4">
      <c r="A9" s="80">
        <v>6</v>
      </c>
      <c r="B9" s="81" t="s">
        <v>164</v>
      </c>
      <c r="C9" s="82" t="s">
        <v>159</v>
      </c>
      <c r="D9" s="83"/>
    </row>
    <row r="10" spans="1:4" ht="14.4">
      <c r="A10" s="80">
        <v>7</v>
      </c>
      <c r="B10" s="81" t="s">
        <v>165</v>
      </c>
      <c r="C10" s="82" t="s">
        <v>159</v>
      </c>
      <c r="D10" s="83"/>
    </row>
    <row r="11" spans="1:4" ht="14.4">
      <c r="A11" s="80">
        <v>8</v>
      </c>
      <c r="B11" s="81" t="s">
        <v>166</v>
      </c>
      <c r="C11" s="82"/>
      <c r="D11" s="83" t="s">
        <v>159</v>
      </c>
    </row>
    <row r="12" spans="1:4" ht="14.4">
      <c r="A12" s="80">
        <v>9</v>
      </c>
      <c r="B12" s="81" t="s">
        <v>167</v>
      </c>
      <c r="C12" s="82" t="s">
        <v>159</v>
      </c>
      <c r="D12" s="86"/>
    </row>
    <row r="13" spans="1:4" ht="14.4">
      <c r="A13" s="80">
        <v>10</v>
      </c>
      <c r="B13" s="81" t="s">
        <v>168</v>
      </c>
      <c r="C13" s="84" t="s">
        <v>159</v>
      </c>
      <c r="D13" s="85"/>
    </row>
    <row r="14" spans="1:4" ht="14.4">
      <c r="A14" s="80">
        <v>11</v>
      </c>
      <c r="B14" s="81" t="s">
        <v>169</v>
      </c>
      <c r="C14" s="82" t="s">
        <v>159</v>
      </c>
      <c r="D14" s="86"/>
    </row>
    <row r="15" spans="1:4" ht="14.4">
      <c r="A15" s="80">
        <v>12</v>
      </c>
      <c r="B15" s="81" t="s">
        <v>170</v>
      </c>
      <c r="C15" s="84" t="s">
        <v>159</v>
      </c>
      <c r="D15" s="85"/>
    </row>
    <row r="16" spans="1:4" ht="14.4">
      <c r="A16" s="80">
        <v>13</v>
      </c>
      <c r="B16" s="81" t="s">
        <v>171</v>
      </c>
      <c r="C16" s="82" t="s">
        <v>159</v>
      </c>
      <c r="D16" s="83"/>
    </row>
    <row r="17" spans="1:4" ht="14.4">
      <c r="A17" s="80">
        <v>14</v>
      </c>
      <c r="B17" s="81" t="s">
        <v>172</v>
      </c>
      <c r="C17" s="87"/>
      <c r="D17" s="83" t="s">
        <v>159</v>
      </c>
    </row>
    <row r="18" spans="1:4" ht="14.4">
      <c r="A18" s="80">
        <v>15</v>
      </c>
      <c r="B18" s="81" t="s">
        <v>173</v>
      </c>
      <c r="C18" s="87"/>
      <c r="D18" s="83" t="s">
        <v>159</v>
      </c>
    </row>
    <row r="19" spans="1:4" ht="14.4">
      <c r="A19" s="80">
        <v>16</v>
      </c>
      <c r="B19" s="81" t="s">
        <v>174</v>
      </c>
      <c r="C19" s="85"/>
      <c r="D19" s="83" t="s">
        <v>159</v>
      </c>
    </row>
    <row r="20" spans="1:4" ht="14.4">
      <c r="A20" s="80">
        <v>17</v>
      </c>
      <c r="B20" s="81" t="s">
        <v>175</v>
      </c>
      <c r="C20" s="85"/>
      <c r="D20" s="83" t="s">
        <v>159</v>
      </c>
    </row>
    <row r="21" spans="1:4" ht="15.75" customHeight="1">
      <c r="A21" s="80">
        <v>18</v>
      </c>
      <c r="B21" s="81" t="s">
        <v>176</v>
      </c>
      <c r="C21" s="85"/>
      <c r="D21" s="83" t="s">
        <v>159</v>
      </c>
    </row>
    <row r="22" spans="1:4" ht="15.75" customHeight="1">
      <c r="A22" s="80">
        <v>19</v>
      </c>
      <c r="B22" s="81" t="s">
        <v>177</v>
      </c>
      <c r="C22" s="85"/>
      <c r="D22" s="83" t="s">
        <v>159</v>
      </c>
    </row>
    <row r="23" spans="1:4" ht="15" customHeight="1">
      <c r="A23" s="229" t="s">
        <v>178</v>
      </c>
      <c r="B23" s="146"/>
      <c r="C23" s="88">
        <f t="shared" ref="C23:D23" si="0">+COUNTA(C4:C22)</f>
        <v>11</v>
      </c>
      <c r="D23" s="88">
        <f t="shared" si="0"/>
        <v>8</v>
      </c>
    </row>
    <row r="24" spans="1:4" ht="15.75" customHeight="1">
      <c r="A24" s="230" t="s">
        <v>179</v>
      </c>
      <c r="B24" s="170"/>
      <c r="C24" s="170"/>
      <c r="D24" s="171"/>
    </row>
    <row r="25" spans="1:4" ht="15.75" customHeight="1">
      <c r="A25" s="231" t="s">
        <v>180</v>
      </c>
      <c r="B25" s="170"/>
      <c r="C25" s="170"/>
      <c r="D25" s="171"/>
    </row>
    <row r="26" spans="1:4" ht="15.75" customHeight="1">
      <c r="A26" s="232" t="s">
        <v>181</v>
      </c>
      <c r="B26" s="233"/>
      <c r="C26" s="233"/>
      <c r="D26" s="234"/>
    </row>
    <row r="27" spans="1:4" ht="15.75" customHeight="1">
      <c r="A27" s="224" t="s">
        <v>182</v>
      </c>
      <c r="B27" s="136"/>
      <c r="C27" s="138"/>
      <c r="D27" s="89" t="str">
        <f>IF(AND(COUNTIF($C$19,"")=1,COUNTIF($C$1:$C$22,"X")&lt;6,COUNTIF($C$1:$C$22,"X")&gt;0),"X","")</f>
        <v/>
      </c>
    </row>
    <row r="28" spans="1:4" ht="15.75" customHeight="1">
      <c r="A28" s="224" t="s">
        <v>183</v>
      </c>
      <c r="B28" s="136"/>
      <c r="C28" s="138"/>
      <c r="D28" s="89" t="str">
        <f>IF(AND(COUNTIF($C$19,"")=1,COUNTIF($C$1:$C$22,"X")&lt;12,COUNTIF($C$1:$C$22,"X")&gt;5),"X","")</f>
        <v>X</v>
      </c>
    </row>
    <row r="29" spans="1:4" ht="15.75" customHeight="1">
      <c r="A29" s="225" t="s">
        <v>184</v>
      </c>
      <c r="B29" s="168"/>
      <c r="C29" s="166"/>
      <c r="D29" s="89" t="str">
        <f>IF(OR(COUNTIF($C$19,"X")=1,COUNTIF($C$1:$C$22,"X")&gt;11),"X","")</f>
        <v/>
      </c>
    </row>
    <row r="30" spans="1:4" ht="15.75" customHeight="1"/>
    <row r="31" spans="1:4" ht="15.75" customHeight="1"/>
    <row r="32" spans="1:4"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27:C27"/>
    <mergeCell ref="A28:C28"/>
    <mergeCell ref="A29:C29"/>
    <mergeCell ref="A1:D1"/>
    <mergeCell ref="A2:A3"/>
    <mergeCell ref="C2:D2"/>
    <mergeCell ref="A23:B23"/>
    <mergeCell ref="A24:D24"/>
    <mergeCell ref="A25:D25"/>
    <mergeCell ref="A26:D26"/>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1000"/>
  <sheetViews>
    <sheetView topLeftCell="C1" workbookViewId="0"/>
  </sheetViews>
  <sheetFormatPr baseColWidth="10" defaultColWidth="14.44140625" defaultRowHeight="15" customHeight="1"/>
  <cols>
    <col min="1" max="1" width="6.33203125" customWidth="1"/>
    <col min="2" max="2" width="10.6640625" customWidth="1"/>
    <col min="3" max="3" width="34.44140625" customWidth="1"/>
    <col min="4" max="4" width="25.5546875" customWidth="1"/>
    <col min="5" max="7" width="7.5546875" customWidth="1"/>
    <col min="8" max="8" width="7.109375" customWidth="1"/>
    <col min="9" max="9" width="6.88671875" customWidth="1"/>
    <col min="10" max="15" width="12.88671875" customWidth="1"/>
    <col min="16" max="17" width="10.6640625" customWidth="1"/>
    <col min="18" max="18" width="51.44140625" customWidth="1"/>
    <col min="19" max="26" width="10.6640625" customWidth="1"/>
  </cols>
  <sheetData>
    <row r="1" spans="2:15" ht="14.4">
      <c r="B1" s="240" t="s">
        <v>185</v>
      </c>
      <c r="C1" s="168"/>
      <c r="D1" s="168"/>
      <c r="E1" s="1"/>
      <c r="F1" s="1"/>
      <c r="G1" s="1"/>
      <c r="H1" s="1"/>
      <c r="J1" s="241" t="s">
        <v>186</v>
      </c>
      <c r="K1" s="152"/>
      <c r="L1" s="152"/>
    </row>
    <row r="2" spans="2:15" ht="14.4">
      <c r="B2" s="7" t="s">
        <v>187</v>
      </c>
      <c r="C2" s="8" t="s">
        <v>188</v>
      </c>
      <c r="D2" s="9" t="s">
        <v>189</v>
      </c>
      <c r="E2" s="10"/>
      <c r="F2" s="10"/>
      <c r="G2" s="10"/>
      <c r="H2" s="10"/>
      <c r="J2" s="10"/>
      <c r="K2" s="10"/>
      <c r="L2" s="10"/>
    </row>
    <row r="3" spans="2:15" ht="28.8">
      <c r="B3" s="95" t="s">
        <v>190</v>
      </c>
      <c r="C3" s="11" t="s">
        <v>191</v>
      </c>
      <c r="D3" s="12" t="s">
        <v>192</v>
      </c>
      <c r="E3" s="13"/>
      <c r="F3" s="13"/>
      <c r="G3" s="13"/>
      <c r="H3" s="242"/>
      <c r="I3" s="243" t="s">
        <v>193</v>
      </c>
      <c r="J3" s="14" t="s">
        <v>190</v>
      </c>
      <c r="K3" s="244" t="s">
        <v>194</v>
      </c>
      <c r="L3" s="234"/>
      <c r="M3" s="15" t="s">
        <v>195</v>
      </c>
      <c r="N3" s="15" t="s">
        <v>195</v>
      </c>
      <c r="O3" s="15" t="s">
        <v>195</v>
      </c>
    </row>
    <row r="4" spans="2:15" ht="28.8">
      <c r="B4" s="96" t="s">
        <v>196</v>
      </c>
      <c r="C4" s="16" t="s">
        <v>197</v>
      </c>
      <c r="D4" s="17" t="s">
        <v>198</v>
      </c>
      <c r="E4" s="13"/>
      <c r="F4" s="13"/>
      <c r="G4" s="13"/>
      <c r="H4" s="152"/>
      <c r="I4" s="152"/>
      <c r="J4" s="18" t="s">
        <v>196</v>
      </c>
      <c r="K4" s="245"/>
      <c r="L4" s="130"/>
      <c r="M4" s="19" t="s">
        <v>199</v>
      </c>
      <c r="N4" s="15" t="s">
        <v>195</v>
      </c>
      <c r="O4" s="15" t="s">
        <v>195</v>
      </c>
    </row>
    <row r="5" spans="2:15" ht="28.8">
      <c r="B5" s="97" t="s">
        <v>200</v>
      </c>
      <c r="C5" s="16" t="s">
        <v>201</v>
      </c>
      <c r="D5" s="17" t="s">
        <v>202</v>
      </c>
      <c r="E5" s="13"/>
      <c r="F5" s="13"/>
      <c r="G5" s="13"/>
      <c r="H5" s="152"/>
      <c r="I5" s="152"/>
      <c r="J5" s="20" t="s">
        <v>200</v>
      </c>
      <c r="K5" s="245"/>
      <c r="L5" s="130"/>
      <c r="M5" s="19" t="s">
        <v>199</v>
      </c>
      <c r="N5" s="15" t="s">
        <v>195</v>
      </c>
      <c r="O5" s="15" t="s">
        <v>195</v>
      </c>
    </row>
    <row r="6" spans="2:15" ht="28.8">
      <c r="B6" s="98" t="s">
        <v>203</v>
      </c>
      <c r="C6" s="16" t="s">
        <v>204</v>
      </c>
      <c r="D6" s="17" t="s">
        <v>205</v>
      </c>
      <c r="E6" s="13"/>
      <c r="F6" s="13"/>
      <c r="G6" s="13"/>
      <c r="H6" s="152"/>
      <c r="I6" s="152"/>
      <c r="J6" s="21" t="s">
        <v>203</v>
      </c>
      <c r="K6" s="245"/>
      <c r="L6" s="130"/>
      <c r="M6" s="22" t="s">
        <v>206</v>
      </c>
      <c r="N6" s="19" t="s">
        <v>199</v>
      </c>
      <c r="O6" s="15" t="s">
        <v>195</v>
      </c>
    </row>
    <row r="7" spans="2:15" ht="43.2">
      <c r="B7" s="23" t="s">
        <v>207</v>
      </c>
      <c r="C7" s="24" t="s">
        <v>208</v>
      </c>
      <c r="D7" s="25" t="s">
        <v>209</v>
      </c>
      <c r="E7" s="13"/>
      <c r="F7" s="13"/>
      <c r="G7" s="13"/>
      <c r="H7" s="152"/>
      <c r="I7" s="152"/>
      <c r="J7" s="26" t="s">
        <v>207</v>
      </c>
      <c r="K7" s="246"/>
      <c r="L7" s="218"/>
      <c r="M7" s="22" t="s">
        <v>206</v>
      </c>
      <c r="N7" s="19" t="s">
        <v>199</v>
      </c>
      <c r="O7" s="19" t="s">
        <v>199</v>
      </c>
    </row>
    <row r="8" spans="2:15" ht="15" customHeight="1">
      <c r="K8" s="27" t="s">
        <v>210</v>
      </c>
      <c r="L8" s="28" t="s">
        <v>211</v>
      </c>
      <c r="M8" s="29" t="s">
        <v>212</v>
      </c>
      <c r="N8" s="30" t="s">
        <v>213</v>
      </c>
      <c r="O8" s="31" t="s">
        <v>214</v>
      </c>
    </row>
    <row r="9" spans="2:15" ht="27" customHeight="1">
      <c r="K9" s="247" t="s">
        <v>215</v>
      </c>
      <c r="L9" s="152"/>
      <c r="M9" s="152"/>
      <c r="N9" s="152"/>
      <c r="O9" s="152"/>
    </row>
    <row r="10" spans="2:15" ht="27.75" customHeight="1">
      <c r="K10" s="248"/>
      <c r="L10" s="152"/>
      <c r="M10" s="152"/>
      <c r="N10" s="152"/>
      <c r="O10" s="152"/>
    </row>
    <row r="13" spans="2:15" ht="67.5" customHeight="1">
      <c r="I13" s="99" t="s">
        <v>195</v>
      </c>
      <c r="J13" s="32" t="s">
        <v>216</v>
      </c>
      <c r="K13" s="235" t="s">
        <v>217</v>
      </c>
      <c r="L13" s="146"/>
      <c r="M13" s="146"/>
      <c r="N13" s="146"/>
      <c r="O13" s="147"/>
    </row>
    <row r="14" spans="2:15" ht="52.5" customHeight="1">
      <c r="I14" s="100" t="s">
        <v>199</v>
      </c>
      <c r="J14" s="33" t="s">
        <v>218</v>
      </c>
      <c r="K14" s="236" t="s">
        <v>219</v>
      </c>
      <c r="L14" s="170"/>
      <c r="M14" s="170"/>
      <c r="N14" s="170"/>
      <c r="O14" s="208"/>
    </row>
    <row r="15" spans="2:15" ht="81.75" customHeight="1">
      <c r="I15" s="34" t="s">
        <v>206</v>
      </c>
      <c r="J15" s="35" t="s">
        <v>220</v>
      </c>
      <c r="K15" s="237" t="s">
        <v>221</v>
      </c>
      <c r="L15" s="238"/>
      <c r="M15" s="238"/>
      <c r="N15" s="238"/>
      <c r="O15" s="239"/>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K13:O13"/>
    <mergeCell ref="K14:O14"/>
    <mergeCell ref="K15:O15"/>
    <mergeCell ref="B1:D1"/>
    <mergeCell ref="J1:L1"/>
    <mergeCell ref="H3:H7"/>
    <mergeCell ref="I3:I7"/>
    <mergeCell ref="K3:L7"/>
    <mergeCell ref="K9:O9"/>
    <mergeCell ref="K10:O10"/>
  </mergeCells>
  <pageMargins left="0.7" right="0.7" top="0.75" bottom="0.75" header="0" footer="0"/>
  <pageSetup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60FE7278092C44B5607AA964C04AD8" ma:contentTypeVersion="18" ma:contentTypeDescription="Crear nuevo documento." ma:contentTypeScope="" ma:versionID="ac766add390fbe93480fcd3f366b7c76">
  <xsd:schema xmlns:xsd="http://www.w3.org/2001/XMLSchema" xmlns:xs="http://www.w3.org/2001/XMLSchema" xmlns:p="http://schemas.microsoft.com/office/2006/metadata/properties" xmlns:ns2="8befd943-4f51-4e42-85af-a07052259448" xmlns:ns3="d8efec78-3424-4c97-abf4-c2ff1d9e6d03" targetNamespace="http://schemas.microsoft.com/office/2006/metadata/properties" ma:root="true" ma:fieldsID="ce5bce25e497ee0144e0bc875b6449eb" ns2:_="" ns3:_="">
    <xsd:import namespace="8befd943-4f51-4e42-85af-a07052259448"/>
    <xsd:import namespace="d8efec78-3424-4c97-abf4-c2ff1d9e6d0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fd943-4f51-4e42-85af-a070522594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e2b3a10-215b-4d32-87ea-2342d4792ac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8efec78-3424-4c97-abf4-c2ff1d9e6d03"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dbdcf5c2-d273-4d70-8f91-c5c66f26fa01}" ma:internalName="TaxCatchAll" ma:showField="CatchAllData" ma:web="d8efec78-3424-4c97-abf4-c2ff1d9e6d0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d8efec78-3424-4c97-abf4-c2ff1d9e6d03" xsi:nil="true"/>
    <lcf76f155ced4ddcb4097134ff3c332f xmlns="8befd943-4f51-4e42-85af-a0705225944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C1CA632-A0F7-4151-A9CD-90CB7E5E66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fd943-4f51-4e42-85af-a07052259448"/>
    <ds:schemaRef ds:uri="d8efec78-3424-4c97-abf4-c2ff1d9e6d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B45234F-6AF6-4FC2-B1DB-9FC3FD5222D5}">
  <ds:schemaRefs>
    <ds:schemaRef ds:uri="http://schemas.microsoft.com/office/2006/metadata/properties"/>
    <ds:schemaRef ds:uri="http://schemas.microsoft.com/office/infopath/2007/PartnerControls"/>
    <ds:schemaRef ds:uri="d8efec78-3424-4c97-abf4-c2ff1d9e6d03"/>
    <ds:schemaRef ds:uri="8befd943-4f51-4e42-85af-a07052259448"/>
  </ds:schemaRefs>
</ds:datastoreItem>
</file>

<file path=customXml/itemProps3.xml><?xml version="1.0" encoding="utf-8"?>
<ds:datastoreItem xmlns:ds="http://schemas.openxmlformats.org/officeDocument/2006/customXml" ds:itemID="{93B9E28C-BFF0-466E-9971-5C904CCBD38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Datos</vt:lpstr>
      <vt:lpstr>CONTROL DE CAMBIOS</vt:lpstr>
      <vt:lpstr>Riesgo 1</vt:lpstr>
      <vt:lpstr>ENCUESTA DE IMPACTO R1</vt:lpstr>
      <vt:lpstr>Instructivo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Betancour Garcia</dc:creator>
  <cp:keywords/>
  <dc:description/>
  <cp:lastModifiedBy>user</cp:lastModifiedBy>
  <cp:revision/>
  <dcterms:created xsi:type="dcterms:W3CDTF">2020-01-16T20:08:19Z</dcterms:created>
  <dcterms:modified xsi:type="dcterms:W3CDTF">2026-01-15T04:14:57Z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0x010100C960FE7278092C44B5607AA964C04AD8</vt:lpwstr>
  </property>
  <property fmtid="{D5CDD505-2E9C-101B-9397-08002B2CF9AE}" pid="3" name="MediaServiceImageTags">
    <vt:lpwstr/>
  </property>
</Properties>
</file>