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TRANSPARENCIA\2022\Nueva carpeta\RE__SEGUNDO_SEGUIMIENTO_MAPAS_DE_RIESGOS_CORRUPCION\"/>
    </mc:Choice>
  </mc:AlternateContent>
  <bookViews>
    <workbookView xWindow="-105" yWindow="-105" windowWidth="19425" windowHeight="10425" activeTab="4"/>
  </bookViews>
  <sheets>
    <sheet name="Riesgo 1" sheetId="6" r:id="rId1"/>
    <sheet name="ENCUESTA DE IMPACTO R1" sheetId="7" state="hidden" r:id="rId2"/>
    <sheet name="Riesgo 2" sheetId="5" r:id="rId3"/>
    <sheet name="ENCUESTA DE IMPACTO R2" sheetId="2" state="hidden" r:id="rId4"/>
    <sheet name="Riesgo 3" sheetId="1" r:id="rId5"/>
    <sheet name="ENCUESTA DE IMPACTO R3" sheetId="8" state="hidden" r:id="rId6"/>
    <sheet name="Datos" sheetId="4" state="hidden" r:id="rId7"/>
  </sheets>
  <definedNames>
    <definedName name="_xlnm.Print_Area" localSheetId="0">'Riesgo 1'!$A$1:$AG$22</definedName>
    <definedName name="_xlnm.Print_Area" localSheetId="2">'Riesgo 2'!$A$1:$AG$22</definedName>
    <definedName name="_xlnm.Print_Area" localSheetId="4">'Riesgo 3'!$A$1:$AG$22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L21" i="6"/>
  <c r="L20" i="6"/>
  <c r="L19" i="6"/>
  <c r="L18" i="6"/>
  <c r="L17" i="6"/>
  <c r="L16" i="6"/>
  <c r="G16" i="6"/>
  <c r="H16" i="6" s="1"/>
  <c r="L22" i="5"/>
  <c r="L21" i="5"/>
  <c r="L20" i="5"/>
  <c r="L19" i="5"/>
  <c r="L18" i="5"/>
  <c r="L17" i="5"/>
  <c r="L16" i="5"/>
  <c r="G16" i="5"/>
  <c r="H16" i="5" s="1"/>
  <c r="G16" i="1"/>
  <c r="H16" i="1" s="1"/>
  <c r="L22" i="1"/>
  <c r="L21" i="1"/>
  <c r="L20" i="1"/>
  <c r="L19" i="1"/>
  <c r="L18" i="1"/>
  <c r="L17" i="1"/>
  <c r="L16" i="1"/>
  <c r="M16" i="5" l="1"/>
  <c r="M19" i="5" s="1"/>
  <c r="O19" i="5" s="1"/>
  <c r="M16" i="6"/>
  <c r="M19" i="6"/>
  <c r="O19" i="6" s="1"/>
  <c r="P16" i="5"/>
  <c r="M16" i="1"/>
  <c r="M19" i="1" s="1"/>
  <c r="O19" i="1" s="1"/>
  <c r="Q19" i="1" s="1"/>
  <c r="R16" i="1" s="1"/>
  <c r="S16" i="1" s="1"/>
  <c r="T16" i="1" s="1"/>
  <c r="P16" i="6" l="1"/>
  <c r="Q19" i="6"/>
  <c r="R16" i="6" s="1"/>
  <c r="S16" i="6" s="1"/>
  <c r="T16" i="6" s="1"/>
  <c r="O16" i="6"/>
  <c r="Q19" i="5"/>
  <c r="R16" i="5" s="1"/>
  <c r="S16" i="5" s="1"/>
  <c r="T16" i="5" s="1"/>
  <c r="O16" i="5"/>
  <c r="P16" i="1"/>
  <c r="O16" i="1"/>
</calcChain>
</file>

<file path=xl/sharedStrings.xml><?xml version="1.0" encoding="utf-8"?>
<sst xmlns="http://schemas.openxmlformats.org/spreadsheetml/2006/main" count="514" uniqueCount="191">
  <si>
    <t>PLANEACIÓN</t>
  </si>
  <si>
    <t>CÓDIGO</t>
  </si>
  <si>
    <t>E-PLA-FT 020</t>
  </si>
  <si>
    <t>VERSIÓN</t>
  </si>
  <si>
    <t xml:space="preserve">  05</t>
  </si>
  <si>
    <t>MAPA DE RIESGOS DE CORRUPCIÓN</t>
  </si>
  <si>
    <t>PÁGINA</t>
  </si>
  <si>
    <t xml:space="preserve">1 de 1 </t>
  </si>
  <si>
    <t>VIGENTE DESDE</t>
  </si>
  <si>
    <t>PROCESO</t>
  </si>
  <si>
    <t>Modelo Pedagógico</t>
  </si>
  <si>
    <t>FECHA DE ACTUALIZACIÓN</t>
  </si>
  <si>
    <t>OBJETIVO DEL PROCESO</t>
  </si>
  <si>
    <t xml:space="preserve">Acompañar el proceso de desarrollo humano de los NNAJ en habitabilidad en calle, en riesgo de habitarla o en condiciones de fragilidad social de la ciudad a través de un modelo pedagógico de enseñanza y aprendizaje orientado a consolidar proyectos de vida significativos, productivos y en pleno ejercicio de su ciudadanía. </t>
  </si>
  <si>
    <t>FORMULACIÓN</t>
  </si>
  <si>
    <t>1 SEGUIMIENTO</t>
  </si>
  <si>
    <t>3 SEGUIMIENTO</t>
  </si>
  <si>
    <t>ALCANCE DEL PROCESO</t>
  </si>
  <si>
    <t>El proceso comienza con la etapa de planeación y finaliza con la etapa de inclusión social y productiva de los NNAJ en el Modelo Pedagógico.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</si>
  <si>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</si>
  <si>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</si>
  <si>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</si>
  <si>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</si>
  <si>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</si>
  <si>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</si>
  <si>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</si>
  <si>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</si>
  <si>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</si>
  <si>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</si>
  <si>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</si>
  <si>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</si>
  <si>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</si>
  <si>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</si>
  <si>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</si>
  <si>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</si>
  <si>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</si>
  <si>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</si>
  <si>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</si>
  <si>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</si>
  <si>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</si>
  <si>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</si>
  <si>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</si>
  <si>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</si>
  <si>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</si>
  <si>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</si>
  <si>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</si>
  <si>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</si>
  <si>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</si>
  <si>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</si>
  <si>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</si>
  <si>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</si>
  <si>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</si>
  <si>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</si>
  <si>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</si>
  <si>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</si>
  <si>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</si>
  <si>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</si>
  <si>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</si>
  <si>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Inobservancia por parte de los equipos psicosociales a los procedimientos y controles establecidos.
* Ausencia o debilidad en el seguimiento y controles que se realizan sobre las acciones desarrolladas y evidencias presentadas por los equipos.</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</si>
  <si>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</si>
  <si>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 xml:space="preserve">
* Favorecimiento por parte del equipo humano a cargo del proceso de postulación de jóvenes y verificación de cumplimiento de criterios, para vinculación a  actividades de corresponsabilidad.</t>
  </si>
  <si>
    <t>BAJA</t>
  </si>
  <si>
    <t>MAYOR</t>
  </si>
  <si>
    <t>Psicosocial: 
Los profesionales del área psicosociales, y los delegados y/o coordinadores de las áreas de servicios participan en Comité Misional que se realiza mensualmente, con el fin de exponer los casos de NNA y las decisiones tomadas en lo relacionado a UPI a la que será remitido validando los requisitos de ingreso con las valoraciones realizadas por ellos registrados en el formato Acta M-GDO-FT-004.
Educación
El responsable de la coordinación del área de educación verifica los documentos de los AJ, cada semestre y los presenta a la Comisión de Evaluación y Promoción en el formato M-MED-FT-044. Si el joven no cumple con la documentación entregada se rechaza para promoción y si cumple se pasa para validación en Comisión de Evaluación Escuela Pedagógica Integral IDIPRON.
El responsable de la secretaría académica del área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Espiritualidad: 
El responsable de la coordinación del área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t>
  </si>
  <si>
    <t>¿Existe un responsable asignado a la ejecución del control?</t>
  </si>
  <si>
    <t>ASIGNADO</t>
  </si>
  <si>
    <t>FUERTE (SIEMPRE SE EJECUTA)</t>
  </si>
  <si>
    <t>DIRECTAMENTE</t>
  </si>
  <si>
    <t>REDUCIR EL RIESGO</t>
  </si>
  <si>
    <t xml:space="preserve">* Observando el debido proceso, informar la situación al superior inmediato y a la Subdirección de Métodos Educativos, acompañado de los documentos que soportan la manipulación o alteración, para que se tomen las acciones pertinentes y se ponga en conocimiento de las autoridades compententes.
</t>
  </si>
  <si>
    <t>Una Capacitación trimestral con el equipo de trabajo sobre  la importancia del buen manejo y diligenciamiento de los formatos requeridos para las evidencias de las actividades realizadas, documentada en Acta M-GDO-FT-004.</t>
  </si>
  <si>
    <t xml:space="preserve">1 de Febrero 2022 a 30 de noviembre de 2022 </t>
  </si>
  <si>
    <t xml:space="preserve">Psicosocial: 
Los equipos de profesionales del área psicosocial, y los delegados y/o coordinadores de las áreas de servicios participaron en Comités Misionales de contexto internado en los meses de mayo y agosto (20052022, 27052022 y 05082022) para el ingreso de NNA. 
(Formatos de acta y listados de asistencia)
Educación:
*Se realizan las comisiones de evaluación y promoción de la EPI del 18 al 30 de julio del 2022 en cada una de las unidades de protección integral donde se desarrolla la propuesta pedagógica de la escuela: Molinos, La 27, Territorio, Santa Lucia, Servitá, Arcadia, La 32, Perdomo externado, Perdomo convenios y San Francisco, en las cuales se presentan los adolescentes y jóvenes que cumplen con la documentación para validación en la comisión de la Escuela Pedagógica, lo anterior se evidencia en las actas de comisión en el apartado "resultado de comisión, evaluación y promoción".
Espiritualidad:
Para el presente cuatrimestre, se realizó revisión de registro de actividades con formatos y cargue de información en SIMI mes vencido, con cada uno de los contratistas del equipo de espiritualidad, en el que se evidencia que hubo un registro adecuado del cargue de información, se adjuntan las siguientes evidencias del seguimiento del registro de información de los contratistas en el SIMI:
Mayo: acta "Revisión actividades y registro en SIMI - mayo", con fecha 06 junio 2022.
Junio: Revisión actividades y registro en SIMI - Junio", con fecha 04 de julio 2022.
Julio: Revisión actividades y registro en SIMI - julio", con fecha 03 de agosto 2022.
Agosto: La verificación se realizará en los primeros días de septiembre, teniendo en cuenta que el día 03 de septiembre se hace cierre del mes de agosto.
</t>
  </si>
  <si>
    <t>Se realiza una jornada inducción y reinducción a profesionales del área sicosocial, sobre la importancia del buen manejo y diligenciamiento de los formatos requeridos los días 23 y 24 de mayo de 2022, registrada en Acta M-GDO-FT-004.</t>
  </si>
  <si>
    <t>N/A</t>
  </si>
  <si>
    <t>Pisocosocial:
Adjunta actas de comites misionales
Educación:
* Se comparten las actas de las comisiones de evaluación Acta M-GDO-FT-004, y como anexos carpetas con los formatos de comisión RESULTADOS PRUEBAS DIAGNÓSTICAS DE LA EPI M-MED-FT-005;  BOLETINES ACADÉMICOS M-MED-FT-004; CONCEPTOS PARA COMISIÓN DE EVALUACION ESCUELA PEDAGÓGICA INTEGRAL IDIPRON  M-MED-FT-033; REGISTROS PARA COMISIÓN DE EVALUACIÓN Y PROMOCIÓN
ESCUELA PEDAGÓGICA INTEGRAL IDIPRON M-MED-FT-026 y por último el formato con consolidado para el seguimiento de la información en las comisiones "LISTA DE VERIFICACIÓN DE DOCUMENTOS PARA COMISIÓN DE EVALUACIÓN Y PROMOCIÓN" M-MED-FT-044 a través del OneDrive del correo de secretariacademica@idipron.gov.co  
https://idipronbgta-my.sharepoint.com/:f:/g/personal/secretariacademica_idipron_gov_co/ElvRkQYxYwNGvFetg1BXUQkBDRjK9hqfi6s2drrmS28mdA?e=YKAsXy 
Espiritualidad:
Adjunta actas de seguimientos de formatos en fisico con respecto a informaciòn registrada en SIMI.</t>
  </si>
  <si>
    <t xml:space="preserve">Control No. 1 Se evidencia que el equipo Psicosocial ha aplicado el control relacionado con los comités misionales, adjuntando las evidencias de dichos comités. Se sugiere al proceso revisar el diseño del control respecto a la frecuencia de aplicación del mismo.
Control No. 2  - Educación: Se evidencia la eralización de la comisión de evaluación y promoción en donde se presentan los casos de los NNAJ para promoción y la comisión valida la promoción de los NNAJ.  
Control No. 3 - Espiritualidad: Se evidencia la aplicación del control en el que se verifica la veracidad de la información registrada en el SIMI 
Respecto a la acción de fortalecimiento, se evidencia la realización de la socializacion de los  parámetros  del  área  sicosocial  y  de  talleres  educativos,  así  mismo  se  brinda    información  de  la importancia  del  cargue  efectivo  y  correcto  de  las  acciones  en  el  SIMI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</si>
  <si>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</si>
  <si>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</si>
  <si>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</si>
  <si>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</si>
  <si>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</si>
  <si>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</si>
  <si>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</si>
  <si>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¿SE MATERIALIZO EL RIESGO DURANTE EL PERIODO?</t>
  </si>
  <si>
    <t>PRODUCTO O REGISTRO QUE QUEDA DE LA EJECUCIÓN DE LAS ACCIONES PARA FORTALECER EL RIESGO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</si>
  <si>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</si>
  <si>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</si>
  <si>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</si>
  <si>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</si>
  <si>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</si>
  <si>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Capacitación registrada en formato de Acta A-GDO-FT-004</t>
  </si>
  <si>
    <t>¿Se deja evidencia o rastro de la ejecución del control que permita a cualquier tercero con la evidencia llegar a la misma conclusión?</t>
  </si>
  <si>
    <t>COMPLETA</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</si>
  <si>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</si>
  <si>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</si>
  <si>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</si>
  <si>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</si>
  <si>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</si>
  <si>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</si>
  <si>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</si>
  <si>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</si>
  <si>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</si>
  <si>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</si>
  <si>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</si>
  <si>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</si>
  <si>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</si>
  <si>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</si>
  <si>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</si>
  <si>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</si>
  <si>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</si>
  <si>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</si>
  <si>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</si>
  <si>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</si>
  <si>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</si>
  <si>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</si>
  <si>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</si>
  <si>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</si>
  <si>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</si>
  <si>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</si>
  <si>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</si>
  <si>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</si>
  <si>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</si>
  <si>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</si>
  <si>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</si>
  <si>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</si>
  <si>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</si>
  <si>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Desvío de los recursos de alimentación y de transporte destinados para los NNAJ por parte de los funcionarios y/o contratistas del proceso misional para beneficio propio o de un tercero</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</si>
  <si>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</si>
  <si>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CATASTRÓFICO</t>
  </si>
  <si>
    <r>
      <rPr>
        <b/>
        <sz val="14"/>
        <color rgb="FF000000"/>
        <rFont val="Times New Roman"/>
      </rPr>
      <t xml:space="preserve">STMEO
</t>
    </r>
    <r>
      <rPr>
        <sz val="14"/>
        <color rgb="FF000000"/>
        <rFont val="Times New Roman"/>
      </rPr>
      <t xml:space="preserve">1. El funcionario o contratista delegado para el seguimiento de solicitud de servicios de transporte, verifica la prestación de los servicios de transporte requeridos a la Subdirección Administrativa y Financiera a través del diligenciamiento de  una matriz de control diario, en la cual se consignan las observaciones(negacion y/o aprobacion del servicio, fin del servicios, calidad en la prestacion del servicio) de la revisión realizada y cuando se niegan las solicitudes se envía correo informando a las Unidades. 
</t>
    </r>
    <r>
      <rPr>
        <b/>
        <sz val="14"/>
        <color rgb="FF000000"/>
        <rFont val="Times New Roman"/>
      </rPr>
      <t xml:space="preserve">Convenio SITP 
</t>
    </r>
    <r>
      <rPr>
        <sz val="14"/>
        <color rgb="FF000000"/>
        <rFont val="Times New Roman"/>
      </rPr>
      <t xml:space="preserve">STMEO-SITP-Externado: 1. El Auxiliar Administrativo de la Upi, cuando se presenten ingresos de AJ, verifica en SIMI si los beneficiarios de IDIPRON cumplen los requisitos para acceder al convenio SITP (Se encuentren activos y hagan parte de contexto externado), para hacer el registro de formato digital "SOLICITUD DE TARJETAS SITP PARA NNAJ M-MEX-FT-002" de las necesidades de los AJ, y con ello proporcionarles la tarjeta en las Unidades con cobertura de este beneficio. 
2.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STMEO y envía vía correo electrónico solicitud de ajustes a las inconsistencias encontradas en las planillas de control diarias entregadas por los responsables de Unidad; quienes deben indicar por el mismo medio las acciones de mejora realizadas.
3. El funcionario o contratista responsable de liderar el Contexto Externado verifica mensualmente el desarrollo de las acciones de mejora por cada responsable de Upi, en las reuniones de Comité Misional de Contexto que se documentan en formato Acta A-GDO-FT-004.
</t>
    </r>
    <r>
      <rPr>
        <b/>
        <sz val="14"/>
        <color rgb="FF000000"/>
        <rFont val="Times New Roman"/>
      </rPr>
      <t xml:space="preserve">Componente Economato
</t>
    </r>
    <r>
      <rPr>
        <sz val="14"/>
        <color rgb="FF000000"/>
        <rFont val="Times New Roman"/>
      </rPr>
      <t xml:space="preserve">1. El funcionario y/o contratista responsable de economato verifica mensualmente las cantidades programadas vs cantidades entregadas según remisiones por el proveedor en el formato Cuadro de Evaluación de Cumplimiento Proveedor/UPI M-MSD-FT-062, mes vencido por facturación de alimentos.
2.	El funcionario y/o contratista responsable de economato revisa semanalmente en SIMI Coberturas de NNAJ en las UPIs para realizar programación de entrega de alimentos de acuerdo con reporte solicitado a soportesimi@idipron.gov.co.
</t>
    </r>
  </si>
  <si>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</si>
  <si>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1. Realizar una capacitación semestral a los AJ sobre condiciones de obligatorio cumplimiento para el acceso y sostenibilidad del convenio SITP, documentando formato de Acta A-GDO-FT-004 y formato Asistencia semanal a formación, prácticas o convenios M-MEX-FT-001. 
2. Realizar una capacitación trimestral a los equipos de las Upi sobre el cuidado de los recursos y reiteración de las condiciones de seguridad en el cargue del beneficio en las tarjetas tullave de los AJ, registrándolas en formato Acta A-GDO-FT-004 y formato Registro de Asistencia Comité, Junta, Reunión, Capacitación y/o Actividades de Bienestar A-GDH-FT-010.</t>
  </si>
  <si>
    <t>1.	Realizar una capacitación semestral a los AJ sobre condiciones de obligatorio cumplimiento para el acceso y sostenibilidad del convenio SITP, documentando formato de Acta A-GDO-FT-004 y formato Asistencia semanal a formación, prácticas o convenios M-MEX-FT-001.  En el presente periodo no se realizaron capacitaciones semestrales a los AJ, dado a que esta actividad dependía del equipo de Transmilenio y este no ha realizado capacitaciones desde el año 2021, el convenio estuvo hasta junio y por ello no fue posible
2.	En el presente periodo no se realizaron capacitaciones en este trimestre a los equipos de las UPIs, teniendo en cuenta que no hubo personal nuevo en el convenio y que no se presentaron novedades reiterativas y temas que requirieran efectuar reuniones.</t>
  </si>
  <si>
    <t>No se materializoò el riesgo</t>
  </si>
  <si>
    <r>
      <rPr>
        <sz val="10"/>
        <color rgb="FF000000"/>
        <rFont val="Times New Roman"/>
      </rPr>
      <t xml:space="preserve">Control No. 1 - STMEO:  Se evidencia que el proceso ha venido aplicando el control de la manera en que gfue diseñado, se evidencia ademas que el control ha permitido controlar los servicios de transporte que no se aprueban por diferentes razones.Se sugiere al proceso evaluar la posibilidad de que en el formato se pueda incluir alguna columna en donde se evidencie las razones por las cuales se niegan los servicios.
Control No. 2 - SITP En el moitoreo el procesos reporta que durante el periodo no se solicitaron tarjetas tu llave, lo anterior por cuenta de que no se presentaron  ingresos de AJ.
Control No. 3 - SITP: El proceso evidencia que se viene aplicando el control tal como se ha diseñado y este ha servido para detectar inconsistencias que son enviadas a las unidades para su subsanación.
Control No. 4 - SITP De acuerdo con el reporte del proeso no se llevó a cabo el seguimiento a las acciones de mejora por cuanto se presentó un atraso en el envío de las novedades. Se sugiere al proceeso la revisión del diseño del control a fin de evaluar si es necesario ajustarlo para que se pueda aplicar.
Control No 5 - Economato: Se evidencia que el control ha sido aplicado en los términos en que fue diseñado y se evidencia que ha servido para determinar variaciones en la remisión de los alimientos.
Control No 6 - Economato: Se evidencia que se ha venido aplicando el control de manera como fue diseñado.
</t>
    </r>
    <r>
      <rPr>
        <sz val="10"/>
        <color rgb="FFFF0000"/>
        <rFont val="Times New Roman"/>
      </rPr>
      <t xml:space="preserve">
</t>
    </r>
    <r>
      <rPr>
        <sz val="10"/>
        <color rgb="FF000000"/>
        <rFont val="Times New Roman"/>
      </rPr>
      <t xml:space="preserve">
Respecto a las acciones de fortalecimiento, el proceso reporta que durante el periodo no se realizaron capacitaciones.
</t>
    </r>
  </si>
  <si>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</si>
  <si>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</si>
  <si>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xml:space="preserve">
Sustracción o desvío, de elementos, materiales, herramientas, insumos, recursos, bienes y equipamentos destinados al proceso de atención integral de los NNAJ, por parte de los funcionarios y/o contratistas del proceso misional, para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</si>
  <si>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t>
  </si>
  <si>
    <t>MEDIA</t>
  </si>
  <si>
    <r>
      <rPr>
        <b/>
        <sz val="14"/>
        <color rgb="FF000000"/>
        <rFont val="Times New Roman"/>
      </rPr>
      <t xml:space="preserve">Área de Salud
</t>
    </r>
    <r>
      <rPr>
        <sz val="14"/>
        <color rgb="FF000000"/>
        <rFont val="Times New Roman"/>
      </rPr>
      <t xml:space="preserve">
El auxiliar administrativo del Área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color rgb="FF000000"/>
        <rFont val="Times New Roman"/>
      </rPr>
      <t xml:space="preserve">Área de Educación
</t>
    </r>
    <r>
      <rPr>
        <sz val="14"/>
        <color rgb="FF000000"/>
        <rFont val="Times New Roman"/>
      </rPr>
      <t xml:space="preserve">
El funcionario o contratista del área de educación del componente de formación técnica realiza seguimiento mensual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4"/>
        <color rgb="FF000000"/>
        <rFont val="Times New Roman"/>
      </rPr>
      <t xml:space="preserve">Espiritualidad
</t>
    </r>
    <r>
      <rPr>
        <sz val="14"/>
        <color rgb="FF000000"/>
        <rFont val="Times New Roman"/>
      </rPr>
      <t xml:space="preserve">
El funcionario o contratista del área de Espiritualidad realiza seguimiento mensual al uso efectivo de estos recursos entregados, mediante la revisión de formatos de ENTREGA DE ELEMENTOS DE CONSUMO A SERVIDORES M-MEX-FT-029,  frente a los recursos usados descritos en los talleres realizados, documentando las observaciones, inconsistencias o resultados en el formato acta de reunión (A-GDO-FT-004).  
</t>
    </r>
    <r>
      <rPr>
        <b/>
        <sz val="14"/>
        <color rgb="FF000000"/>
        <rFont val="Times New Roman"/>
      </rPr>
      <t xml:space="preserve">STMEO
</t>
    </r>
    <r>
      <rPr>
        <sz val="14"/>
        <color rgb="FF000000"/>
        <rFont val="Times New Roman"/>
      </rPr>
      <t xml:space="preserve">El funcionario o contratista asignado para coordinar el seguimiento de  los bienes de consumo y consumo controlado asignados para el cumplimiento de la misionalidad de STMEO realiza verificación en unidades de almacenamiento, cotejando información con los  formatos de entrega y salida de elementos recibidos por los funcionarios y los NNAJ contra el formato de control de espacio de almacenamiento y de talleres en cumplimiento al procedimiento M-MIN-PR-003, registrada en formato Acta de Reunión A-GDO-FT-004. </t>
    </r>
  </si>
  <si>
    <t>Realizar capacitaciones semestrales en torno a la implementación del procedimiento M-MIN-PR-003 con equipos de las UPIS</t>
  </si>
  <si>
    <t xml:space="preserve">Área de Salud
Se realiza visita de verificación a los espacios de enfermería para la verificación del almacenamiento y rotación de insumos durante el periodo de Mayo a Agosto:
Mayo: UPI Oasis, UPI Bosa, UPI Molinos, UPI Servita, UPI Florida, los días 12, 13, 20, 25 y 31 de mayo.
Junio: UPI San francisco, UPI Liberia, UPI Conservatorio, UPI la 27 Sur, UPI Santa Lucia, UPI Belen y UPI Arcadia, los días 8, 9, 10, 15, 22, 23 y 29 de junio.
Julio: UPI Bosa, UPI la Victoria, UPI la 32, UPI Molinos, UPI Oasis, UPI Servita, UPI Florida, los días 1, 6, 13, 19, 26 y 27 de Julio.
Agosto: UPI San Francisco, UPI Perdomo, UPI la 27 sur, UPI Arcadia, UPI Conservatorio y UPI Belen, los días 1, 4, 17, 23, 26 y 30 de agosto.   (Acta de Reuniones A-GDO-FT-004).
Área de Educación
Los educadores/talleristas del componente de formación técnico realizaron el reporte del gasto mes vencido, es decir lo presentan dentro de los 5 días del mes siguiente.  Las evidencias entregadas son de los meses de: marzo en abril, abril en mayo, mayo en junio, de junio en julio y el de julio en agosto. El profesional de Talleres revisa que esté bien diligenciado y se debita del inventario y luego se firma en verificación.  Este registro se realiza en formato M-MED-FT 014 Reporte del gasto elementos de consumo y consumo controlado en talleres. Acción realizada mes a mes por UPI (Bosa, La 32, Molinos y Perdomo), y Taller de Formación Técnica.  (Reporte del Gasto de Consumo y Consumo Controlado talleres en carpeta compartida por meses).
Espiritualidad
Para el presente periodo se realiza la verificación de los elementos entregados durante los meses de julio y agosto, (meses en los cuales se realizó entrega de elementos). Se adjunta acta de evidencia "Seguimiento a elementos-insumos entregados para las actividades con los NNAJ"., y formato entrega de elementos de consumo a servidores M-MEX-FT-029. Las observaciones o resultados están documentadas en formato acta de reunión (A-GDO-FT-004).
STMEO
1.El funcionario o contratista que realiza  el seguimiento de  los bienes de consumo y consumo controlado a través de visitas a espacios de almacenamiento de las unidades de protección integral, para revisión y seguimiento de los formatos M-MEX-FT-026,(Control de espacios de almacenamiento), M-MEX-FT-016(Entrega a beneficiarios), M-MEX-FT-029(Entrega a funcionarios), A-GDO-FT-05 (ingresos de almacén), A-GDO-FT-013 (memorando de traslado de formato), al final realiza la toma física total del inventario  de los elementos de consumo y consumo controlado ubicados en los espacios de almacenamiento.
Con el fin de garantizar la transparencia en la información y establecer las respectivas responsabilidades en cuanto a actividades y datos a subsanar, se realiza el descargue y firma de formato M-MEX-FT-026 el mismo día de la visita, lo cual hace parte de los anexos de las actas de reunión.   
2.Actas de visita del mes de mayo, de los días: 3, 10, 20 y 24 en las UPIs la 32, Rioja, Eden, Carmen de Apicalá, la 27 y Servitá.  Del mes de junio de los días 1, 2, 3, 21, 22, 23, 24 y 30 en las UPIs San francisco, la 32, Molinos, Oasis, Santa Lucia, Molinos, Perdomo y Bosa.  Del mes de julio de los días 21 y 28 en las UPIs Territorio clle 15, Conservatorio y Liberia.  Y del mes de agosto de los días 3, 4, 19 y 30 en las UPIs San francisco, territorio clle 15, Bosa y la 27.
(Carpeta compartida de seguimiento y retroalimentación a las visitas y compromisos - Cuadro consolidado de revisión EAT).
</t>
  </si>
  <si>
    <t>Se realizo una capacitacion el 30 de junio de 2022, en torno a la implementación del procedimiento M-MIN-PR-003.</t>
  </si>
  <si>
    <t>No se materialo el riesgo</t>
  </si>
  <si>
    <t>Control No. 1 - Área de Salud: Se evidencia que el control ha venido siendo aplicado con las visitas en donde se revisa los inventarios existentes vs los insumos entregados. El control contribuye con la mitigación del riesgo.
Control No. 2 - Educación. Si bien el proceso menciona en el reporte que se realizó el reporte del gasto mes vencido en los formatos establecidos y la revisión de que dichos formatos sean diligenciados adecuadamente, el control se encuentra diseñado para que se realice una comparación de los saldos y registro de los resultados en la base de datos consolidada y ni en el reporte ni en las evidencias se aporta la base en donde se pueda establecer que se realizó la verificación.
Control No. 3 - Espiritualidad: Se evidencia que se viene realizando el seguimiento al uso efectivo de los recursos entregados mediante la verificación de las entregas de elemntos realizadas vs el uso en los talleres realizados. Se sugiere al proceso revisar en el diseño del control la periodicidad de aplicación del control.
Control No. 7 - STMEO: Se evidencia que el proceso ha venido aplicando el control, realizando las visitas de verificación de los elementos existentes vs los consumos, sin embargo dentro de las evidencias se aportan ademas otros archivos y formatos que no están detallados en el diseño del control, se sugiere al proceso revisar si los documtos adicionales contribuyen a la mitigación de los riesgos definidos incluirlos dentro del diseño del control.
Respecto a las acciones de fortalecimiento, se evidencia la capacitación en el procedimiento m-MIN-PR-003. Se sugiere al proceso que tambien adjunte el listado de asistencia para evidenciar los nombres y cargos de las personas capacitadas o en su defecto mencionar a los asistentes en el formato de acta.</t>
  </si>
  <si>
    <t>Acta de reunión en formato Acta A-GDO-FT-004</t>
  </si>
  <si>
    <t>CONDICIONES RIESGO INHERENTE</t>
  </si>
  <si>
    <t>Asignado</t>
  </si>
  <si>
    <t>No Asignado</t>
  </si>
  <si>
    <t>MUY BAJA</t>
  </si>
  <si>
    <t>MODERADO</t>
  </si>
  <si>
    <t>MUY BAJA - MODERADO</t>
  </si>
  <si>
    <t>Adecuado</t>
  </si>
  <si>
    <t>Inadecuado</t>
  </si>
  <si>
    <t>MUY BAJA - MAYOR</t>
  </si>
  <si>
    <t>ALTO</t>
  </si>
  <si>
    <t>Inoportuna</t>
  </si>
  <si>
    <t>MUY BAJA - CATASTRÓFICO</t>
  </si>
  <si>
    <t>EXTREMO</t>
  </si>
  <si>
    <t>Prevenir</t>
  </si>
  <si>
    <t>No es un control</t>
  </si>
  <si>
    <t>ALTA</t>
  </si>
  <si>
    <t>BAJA - MODERADO</t>
  </si>
  <si>
    <t>Confiable</t>
  </si>
  <si>
    <t>No Confiable</t>
  </si>
  <si>
    <t>MUY ALTA</t>
  </si>
  <si>
    <t>BAJA - MAYOR</t>
  </si>
  <si>
    <t>Se investigan y resuelven oportunamente</t>
  </si>
  <si>
    <t>No se investigan, ni resuelven oportunamente</t>
  </si>
  <si>
    <t>BAJA - CATASTRÓFICO</t>
  </si>
  <si>
    <t>Completa</t>
  </si>
  <si>
    <t>Incopleta</t>
  </si>
  <si>
    <t>No existe</t>
  </si>
  <si>
    <t>Opciones de Manejo</t>
  </si>
  <si>
    <t>MEDIA - MODERADO</t>
  </si>
  <si>
    <t>MEDIA - MAYOR</t>
  </si>
  <si>
    <t>MEDIA - CATASTRÓFICO</t>
  </si>
  <si>
    <t>EVITAR EL RIESGO</t>
  </si>
  <si>
    <t>ALTA - MODERADO</t>
  </si>
  <si>
    <t>ALTA - MAYOR</t>
  </si>
  <si>
    <t>ALTA - CATASTRÓFICO</t>
  </si>
  <si>
    <t>MUY ALTA - MODERADO</t>
  </si>
  <si>
    <t>MUY ALTA - MAYOR</t>
  </si>
  <si>
    <t>MUY ALTA - CATASTRÓFICO</t>
  </si>
  <si>
    <t>STMEO
La contratista delegada para el seguimiento de solicitud de servicios de transporte tramita solicitudes y verifica la prestación de los servicios de transporte; información consolidada en archivo de Excel "Control y seguimiento transporte 2022" del segundo cuatrimestre de la vigencia (mayo-agosto), periodo durante el cual se atendió y gestionó 785 solicitudes de transporte, con su respectiva aprobación y registro de novedades. Para este período no se detalla servicios desaprobados por parte de la STMEO. 
STMEO-SITP-Externado: 
1. En el periodo de mayo a agosto de 2022 no se solicitaron tarjetas Tullave, porque desde las Unidades no se requirieron. 
2. Se realizaron verificaciones semanales entre la información que envía Recaudo Bogotá, las planillas físicas “PLANILLA DE CONTROL SITP M-MEX-FT-003” que diligencian en las UPI´s, y las asistencias en SIMI, el cual se documenta en Base de Excel seguimiento recargas Tullave STMEO. Posterior se realizaron las solicitudes vía correo electrónico a las UPI´s de los ajustes de inconsistencias encontradas en las planillas de control SITP, y de las asistencias cruzadas con las recargas de las tarjetas Tullave.
3. El funcionario o contratista responsable de liderar el Contexto Externado solicito de forma reiterativa las novedades a convenio SITP, estas fueron enviadas de forma tardía el 26 de agosto de 2022, lo que afectó que no se haya realizado seguimiento a acciones de mejora en los comités misionales de contexto, dado a que a la fecha de recibido los correos, ya se habían hecho comité misional. (Anexa evidencia de pantallazos de correos de solicitudes con novedades de C. Externado a Convenio SITP).  
Se adjuntan pantallazos de los meses:  
mayo: (2) UPI Bosa, (1) UPI Conservatorio, (2) UPI La 32, (1) UPI Molinos,  (1) UPI Perdomo, (1) UPI Santa Lucia, (1) UPI Servitá. 
Junio: (1) UPI La 32, (1) UPI Rioja, (1) UPI Conservatorio, (1) UPI Molinos
Componente Economato
1. El funcionario delegado responsable del Economato realizó verificación mensual de las cantidades programadas contra cantidades entregadas en el formato Cuadro de Evaluación de cumplimiento Proveedor/UPI, para los meses de abril, mayo, junio y julio, para los proveedores de carne, huevos, pollo, pescado, lácteos y Tamal. para los proveedores de carne, huevos, pollo, pescado, lácteos y Tamal. (Registrado en Carpeta 1. FORMATO M-MSD-FT-062 - CUADROS DE EVALUACIÓN DE CUMPLIMIENTO PROVEEDOR / UPI).
2. El funcionario delegado responsable del Economato realizó verificación semanal solicitando por correo a soportesimi@idipron.gov.co el reporte de asistencia para programación de alimentos de los meses de mayo, junio, julio y agosto. (2. CORREOS DE SOLICITUD COBERTURA SIMI. Archivos mensuales por semana).</t>
  </si>
  <si>
    <t>En el análisis de los controles, se evidenció que las actividades son coherentes con el  riesgo identificado.  
1.¿Se analizaron los controles?  
Los controles definidos atienden a la mitigación del riesgo.
2.-Efectividad de los controles: ¿Previenen o detectan las causas, son confiables para la mitigación del riesgo? 
Si
3.-Responsable de los controles: ¿Cuentan con responsables para ejercer la actividad? 
Si se observa responsable para ejecutar la responsabilidad.
4.-Periodicidad de los controles: ¿Son oportunos para la mitigación del riesgo? 
Si se evidencia la periodicidad  para la aplicación de los controles
5.-Evidencias de los controles: ¿Se cuenta con pruebas del control? 
Se cuentan con pruebas del control y para el área de sicosocial acciones de fortalecimiento
6.-Si la respuesta en alguna de las preguntas de control es NO.   Informe si propuso alguna acción 
Se recomienda revisar la frecuencia de aplicación del riesgo para el control Sicosocial.
7.¿Se enunciaron acciones de mejora? 
Si
8.¿Mejoraron los controles? 
No
9.¿Se activaron alertas tempranas para evitar la materialización de un riesgo de corrupción? 
No
10.¿Se implementaron correctivos por la materialización de un riesgo de corrupción? 
No
11.¿cuántas alertas se convirtieron en denuncias por casos de corrupción? 
No
Se corroboró la fecha de actualización al II seguimiento 31/12/2021 y aparece el formato como formulación y no en II seguimiento
Verificación de las acciones de control: 
Sicosocial: 
Se observó la aplicación del control relacionado con los comités el cual es Las acciones implementadas para mitigar el riesgo se pudieron confrontar las cuales son el formato Acta M-GDO-FT-004 con fechas del 20/05/2022, 27/05/2022 y 05/08/2022.  Se recomienda verificar la frecuencia de la aplicación del control. Por otra parte el área aportó acciones del fortalecimiento de la acción la cual fue un acta de inducción y reinducción de 23,24/05/2022 para socializar los parámetros del área Sicosocial.
Educación: 
Se corroborá la realización de la comisión de evaluación y promoción  mediante el formato M-MED-FT-044 Comisión de Evaluación y Promoción en este espacio es donde se presentan los casos de los NNAJ para promoción. 
Espiritualidad: 
Se observa la aplicación del formato Acta M-GDO-FT-004 como control en estas actas se verifica la veracidad de la información registrada en SIMI, fueron aportadas actas de los meses de mayo, junio y julio 2022.
Al analizar los controles, se evidenció que las actividades son coherentes con el  riesgo identificado atendiendo así la mitigación del mismo. Se observa que las acciones tienen asignado responsables
Se recomienda el registro de indicadores que faciliten la medición del cumplimiento</t>
  </si>
  <si>
    <t xml:space="preserve">En el análisis de los controles, se evidenció que las actividades son coherentes con el  riesgo identificado.  
1.¿Se analizaron los controles?  
Los controles definidos atienden a la mitigación del riesgo.
2.-Efectividad de los controles: ¿Previenen o detectan las causas, son confiables para la mitigación del riesgo? 
Si
3.-Responsable de los controles: ¿Cuentan con responsables para ejercer la actividad? 
Si se observa responsable para ejecutar la responsabilidad.
4.-Periodicidad de los controles: ¿Son oportunos para la mitigación del riesgo? 
Si se evidencia la periodicidad  para la aplicación de los controles
5.-Evidencias de los controles: ¿Se cuenta con pruebas del control? 
Se cuentan con pruebas del control y para el área de sicosocial acciones de fortalecimiento
6.-Si la respuesta en alguna de las preguntas de control es NO.   Informe si propuso alguna acción 
N/A
7.¿Se enunciaron acciones de mejora? 
No se llevó a cabo el seguimiento a las acciones de mejora en el Control No. 4 - SITP 
8.¿Mejoraron los controles? 
No
9.¿Se activaron alertas tempranas para evitar la materialización de un riesgo de corrupción? 
No
10.¿Se implementaron correctivos por la materialización de un riesgo de corrupción? 
No
11.¿cuántas alertas se convirtieron en denuncias por casos de corrupción? 
No
No se evidencia fecha de actualización ni aparece el formato que seguimiento se esta realizando.
Verificación de las acciones de control: 
STMEO:
Control No. 1 - STMEO:  Se evidencia que el proceso ha venido aplicando el control " control y seguimiento transporte STMEO" lo que ha permitido controlar los servicios de transporte que no se aprueban por diferentes razones. Se sugiere al proceso evaluar la posibilidad de incluir una columna en el formato donde se evidencie las razones por las cuales se niegan los servicios.
SITP-Convenio:  
Control No. 1 - SITP En el monitoreo el procesos reporta que durante el periodo no se solicitaron tarjetas tu llave, lo anterior por cuenta de que no se presentaron  ingresos de AJ.
Control No. 2 - SITP: El proceso evidencia que se viene aplicando el control “PLANILLA DE CONTROL SITP M-MEX-FT-003” tal como se ha diseñado y este ha servido para detectar inconsistencias que son enviadas a las unidades para su subsanación.
Control No. 3 - SITP De acuerdo con el reporte del proceso no se llevó a cabo el seguimiento a las acciones de mejora por cuanto se presentó un atraso en el envío de las novedades. Se sugiere al proceso la revisión del diseño del control a fin de evaluar si es necesario ajustarlo para que se pueda aplicar.
Economato:
Control No 1 - Economato: Se evidencia que el control mediante Registrado en Carpeta 1. FORMATO M-MSD-FT-062 - CUADROS DE EVALUACIÓN DE CUMPLIMIENTO PROVEEDOR / UPI) de los meses de abril, mayo, junio y julio donde se observa que ha sido aplicado en los términos en que fue diseñado y se evidencia que ha servido para determinar variaciones en la remisión de los alimentos.
Control No2 - Economato: Se evidencia que se ha venido aplicando el control de manera como fue diseñado.
Respecto a las acciones de fortalecimiento, el proceso reporta que durante el periodo no se realizaron capacitaciones.
</t>
  </si>
  <si>
    <t xml:space="preserve">En el análisis de los controles, se evidenció que las actividades son coherentes con el  riesgo identificado.  
1.¿Se analizaron los controles?  
Los controles definidos atienden a la mitigación del riesgo.
2.-Efectividad de los controles: ¿Previenen o detectan las causas, son confiables para la mitigación del riesgo?
Si
3.-Responsable de los controles: ¿Cuentan con responsables para ejercer la actividad? 
Si se observa responsable para ejecutar la responsabilidad.
4.-Periodicidad de los controles: ¿Son oportunos para la mitigación del riesgo? 
Si se evidencia la periodicidad  para la aplicación de los controles
5.-Evidencias de los controles: ¿Se cuenta con pruebas del control? 
Se cuentan con pruebas del control y para el área de sicosocial acciones de fortalecimiento
6.-Si la respuesta en alguna de las preguntas de control es NO.   Informe si propuso alguna acción 
N/A
7.¿Se enunciaron acciones de mejora? 
Si
8.¿Mejoraron los controles? 
No
9.¿Se activaron alertas tempranas para evitar la materialización de un riesgo de corrupción? 
No
10.¿Se implementaron correctivos por la materialización de un riesgo de corrupción? 
No
11.¿cuántas alertas se convirtieron en denuncias por casos de corrupción? 
No
No se evidencia fecha de actualización ni aparece el formato que seguimiento se esta realizando.
Verificación de las acciones de control: 
Área de salud
Control No. 1 - Se observa que el control donde se deja soportado el control es en el formato "Acta de reunión A-GDO-FT-004  y se ha venido registrado las visitas para revisar los insumos entregados a las unidades para así minimizar el riesgo.
Educación:
Si bien el área de Educación enuncia que se realizó en el formato  "reporte del gasto elementos de consumo y consumo controlado en talleres M-MED-FT-004" de los meses de mayo, junio, julio y agosto se observa que el diligenciamiento se esta realizando adecuadamente, no se evidencia en los soportes que se haya realizado una comparación de los saldos y registro de los resultados en la base de datos para establecer que se realizó dicha verificación. 
Espiritualidad:
Se corrobora que el control establecido para realizar el seguimiento mensual mediante la revisión de formatos de ENTREGA DE ELEMENTOS DE CONSUMO A SERVIDORES M-MEX-FT-029,  frente a los recursos usados descritos en los talleres realizados, documentando las observaciones, inconsistencias o resultados en el formato acta de reunión (A-GDO-FT-004), se vienen aplicando. Se sugiere al proceso revisar en el diseño del control la periodicidad  de aplicación del control.
STMEO-Recursos:
Se evidencia que el proceso ha aplicado los controles para realizar el seguimiento de  los bienes de consumo y consumo controlado a través de visitas a espacios de almacenamiento de las unidades de protección integral, aplicando la revisión y seguimiento de los formatos M-MEX-FT-026,(Control de espacios de almacenamiento), M-MEX-FT-016(Entrega a beneficiarios), M-MEX-FT-029(Entrega a funcionarios), A-GDO-FT-05 (ingresos de almacén), A-GDO-FT-013 (memorando de traslado de formato), al final realiza la toma física total del inventario  de los elementos de consumo y consumo controlado ubicados en los espacios de almacenamiento.
Con el fin de garantizar la transparencia en la información y establecer las respectivas responsabilidades en cuanto a actividades y datos a subsanar, se realiza el descargue y firma de formato M-MEX-FT-026 el mismo día de la visita, lo cual hace parte de los anexos de las actas de reunión.   
Se sugiere al proceso revisar si los documentos adicionales contribuyen para mitigar el riesgo incluirlos dentro del diseño del control.
Respecto a las acciones de fortalecimiento, se observa la capacitación en gestión y control de elementos de consumos en la UPI, se sugiere aportar el listado de asistencia para evidenciar a que personas se están capacitando.
</t>
  </si>
  <si>
    <t>2 SEGUIMIENTO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</si>
</sst>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sz val="14"/>
      <color theme="1"/>
      <name val="Times New Roman"/>
      <family val="1"/>
    </font>
    <font>
      <sz val="12"/>
      <name val="Times New Roman"/>
      <family val="1"/>
    </font>
    <font>
      <sz val="14"/>
      <name val="Times New Roman"/>
      <family val="1"/>
    </font>
    <font>
      <b/>
      <sz val="26"/>
      <color theme="1"/>
      <name val="Times New Roman"/>
      <family val="1"/>
    </font>
    <font>
      <sz val="10"/>
      <name val="Times New Roman"/>
      <family val="1"/>
    </font>
    <font>
      <b/>
      <sz val="14"/>
      <color rgb="FF000000"/>
      <name val="Times New Roman"/>
    </font>
    <font>
      <sz val="14"/>
      <color rgb="FF000000"/>
      <name val="Times New Roman"/>
    </font>
    <font>
      <sz val="10"/>
      <color rgb="FF000000"/>
      <name val="Times New Roman"/>
    </font>
    <font>
      <sz val="10"/>
      <color rgb="FFFF0000"/>
      <name val="Times New Roman"/>
    </font>
    <font>
      <sz val="14"/>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50">
    <xf numFmtId="0" fontId="0" fillId="0" borderId="0" xfId="0"/>
    <xf numFmtId="0" fontId="3" fillId="0" borderId="0" xfId="0" applyFont="1"/>
    <xf numFmtId="0" fontId="2" fillId="0" borderId="0" xfId="0" applyFont="1"/>
    <xf numFmtId="0" fontId="6" fillId="3" borderId="10" xfId="0" applyFont="1" applyFill="1" applyBorder="1" applyAlignment="1">
      <alignment horizontal="center" vertical="center"/>
    </xf>
    <xf numFmtId="0" fontId="7" fillId="3" borderId="11" xfId="0" applyFont="1" applyFill="1" applyBorder="1" applyAlignment="1">
      <alignment horizontal="center" vertical="center" wrapText="1"/>
    </xf>
    <xf numFmtId="0" fontId="9"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lignment horizontal="center" vertical="center"/>
    </xf>
    <xf numFmtId="0" fontId="9"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lignment horizontal="center" vertical="center"/>
    </xf>
    <xf numFmtId="0" fontId="9" fillId="0" borderId="0" xfId="0" applyFont="1" applyAlignment="1">
      <alignment vertical="top" wrapText="1"/>
    </xf>
    <xf numFmtId="0" fontId="9" fillId="5" borderId="1" xfId="0" applyFont="1" applyFill="1" applyBorder="1" applyAlignment="1">
      <alignment horizontal="center" vertical="center" wrapText="1"/>
    </xf>
    <xf numFmtId="0" fontId="9" fillId="0" borderId="19" xfId="0" applyFont="1" applyBorder="1" applyAlignment="1">
      <alignment horizontal="justify" vertical="top" wrapText="1"/>
    </xf>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0" fillId="6" borderId="43" xfId="0" applyFill="1" applyBorder="1"/>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8"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8"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0" borderId="0" xfId="0" applyFont="1" applyAlignment="1">
      <alignment horizontal="center"/>
    </xf>
    <xf numFmtId="0" fontId="6" fillId="3" borderId="2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0" borderId="50" xfId="0" applyFont="1" applyBorder="1" applyAlignment="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xf>
    <xf numFmtId="14" fontId="11" fillId="2" borderId="1" xfId="0" applyNumberFormat="1" applyFont="1" applyFill="1" applyBorder="1" applyAlignment="1">
      <alignment horizontal="center" vertical="center"/>
    </xf>
    <xf numFmtId="0" fontId="11" fillId="8" borderId="43" xfId="0" applyFont="1" applyFill="1" applyBorder="1" applyAlignment="1">
      <alignment horizontal="left" vertical="center"/>
    </xf>
    <xf numFmtId="0" fontId="2" fillId="2" borderId="41" xfId="0" applyFont="1" applyFill="1" applyBorder="1" applyAlignment="1">
      <alignment horizontal="center" vertical="center"/>
    </xf>
    <xf numFmtId="0" fontId="16" fillId="0" borderId="1" xfId="0" applyFont="1" applyBorder="1" applyAlignment="1">
      <alignment horizontal="center" vertical="center"/>
    </xf>
    <xf numFmtId="0" fontId="4" fillId="0" borderId="35" xfId="0" applyFont="1" applyBorder="1" applyAlignment="1">
      <alignment horizontal="center" vertical="center" wrapText="1"/>
    </xf>
    <xf numFmtId="0" fontId="0" fillId="6" borderId="43" xfId="0" applyFill="1" applyBorder="1" applyAlignment="1">
      <alignment horizontal="center" vertical="center"/>
    </xf>
    <xf numFmtId="0" fontId="0" fillId="6" borderId="43" xfId="0" applyFill="1" applyBorder="1" applyAlignment="1">
      <alignment horizontal="center"/>
    </xf>
    <xf numFmtId="0" fontId="1" fillId="6" borderId="43" xfId="0" applyFont="1" applyFill="1" applyBorder="1" applyAlignment="1">
      <alignment horizontal="center"/>
    </xf>
    <xf numFmtId="0" fontId="17" fillId="0" borderId="12"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0" xfId="0" applyFont="1" applyAlignment="1">
      <alignment vertical="center" wrapText="1"/>
    </xf>
    <xf numFmtId="0" fontId="17" fillId="0" borderId="50" xfId="0" applyFont="1" applyBorder="1" applyAlignment="1">
      <alignment horizontal="justify" vertical="center" wrapText="1"/>
    </xf>
    <xf numFmtId="0" fontId="2" fillId="2" borderId="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15" fillId="2" borderId="4" xfId="0" applyNumberFormat="1" applyFont="1" applyFill="1" applyBorder="1" applyAlignment="1">
      <alignment horizontal="center" vertical="center"/>
    </xf>
    <xf numFmtId="0" fontId="15" fillId="2" borderId="5" xfId="0" applyFont="1" applyFill="1" applyBorder="1" applyAlignment="1">
      <alignment horizontal="center" vertical="center"/>
    </xf>
    <xf numFmtId="0" fontId="19"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2" fillId="3" borderId="54" xfId="0" applyFont="1" applyFill="1" applyBorder="1" applyAlignment="1">
      <alignment horizontal="center"/>
    </xf>
    <xf numFmtId="0" fontId="2" fillId="3" borderId="55" xfId="0" applyFont="1" applyFill="1" applyBorder="1" applyAlignment="1">
      <alignment horizontal="center"/>
    </xf>
    <xf numFmtId="0" fontId="2" fillId="3" borderId="56" xfId="0" applyFont="1" applyFill="1" applyBorder="1" applyAlignment="1">
      <alignment horizontal="center"/>
    </xf>
    <xf numFmtId="0" fontId="2" fillId="3" borderId="30"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57" xfId="0" applyFont="1" applyFill="1" applyBorder="1" applyAlignment="1">
      <alignment horizontal="center" vertical="center"/>
    </xf>
    <xf numFmtId="0" fontId="2" fillId="3" borderId="0" xfId="0" applyFont="1" applyFill="1" applyAlignment="1">
      <alignment horizontal="center" vertical="center"/>
    </xf>
    <xf numFmtId="0" fontId="2" fillId="3" borderId="36"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21"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9" xfId="0" applyFont="1" applyFill="1" applyBorder="1" applyAlignment="1">
      <alignment horizontal="center" vertical="center"/>
    </xf>
    <xf numFmtId="0" fontId="2" fillId="3" borderId="11" xfId="0" applyFont="1" applyFill="1" applyBorder="1" applyAlignment="1">
      <alignment horizontal="center" vertical="center" wrapText="1"/>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8" fillId="0" borderId="1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2"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0" fillId="0" borderId="21"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9" xfId="0"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9" xfId="0" applyFont="1" applyBorder="1" applyAlignment="1">
      <alignment horizontal="center" vertical="center" wrapText="1"/>
    </xf>
    <xf numFmtId="0" fontId="10" fillId="4" borderId="1" xfId="0" applyFont="1" applyFill="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17" fillId="0" borderId="27" xfId="0" applyFont="1" applyBorder="1" applyAlignment="1" applyProtection="1">
      <alignment horizontal="justify" vertical="center" wrapText="1"/>
      <protection locked="0"/>
    </xf>
    <xf numFmtId="0" fontId="17" fillId="0" borderId="47" xfId="0" applyFont="1" applyBorder="1" applyAlignment="1" applyProtection="1">
      <alignment horizontal="justify" vertical="center"/>
      <protection locked="0"/>
    </xf>
    <xf numFmtId="0" fontId="17" fillId="2" borderId="8" xfId="0" applyFont="1" applyFill="1" applyBorder="1" applyAlignment="1" applyProtection="1">
      <alignment horizontal="justify" vertical="center" wrapText="1"/>
      <protection locked="0"/>
    </xf>
    <xf numFmtId="0" fontId="17" fillId="2" borderId="10" xfId="0" applyFont="1" applyFill="1" applyBorder="1" applyAlignment="1" applyProtection="1">
      <alignment horizontal="justify" vertical="center" wrapText="1"/>
      <protection locked="0"/>
    </xf>
    <xf numFmtId="0" fontId="17" fillId="2" borderId="49" xfId="0" applyFont="1" applyFill="1" applyBorder="1" applyAlignment="1" applyProtection="1">
      <alignment horizontal="justify"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3" fillId="0" borderId="24"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7" fillId="2" borderId="27" xfId="0"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47" xfId="0" applyFont="1" applyFill="1" applyBorder="1" applyAlignment="1" applyProtection="1">
      <alignment horizontal="center" vertical="center" wrapText="1"/>
      <protection locked="0"/>
    </xf>
    <xf numFmtId="14" fontId="3" fillId="0" borderId="21" xfId="0" applyNumberFormat="1"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21" fillId="0" borderId="1" xfId="0" applyFont="1" applyBorder="1" applyAlignment="1" applyProtection="1">
      <alignment horizontal="center" vertical="center" wrapText="1"/>
      <protection locked="0"/>
    </xf>
    <xf numFmtId="0" fontId="21" fillId="0" borderId="45"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3" fillId="7" borderId="8" xfId="0" applyFont="1" applyFill="1" applyBorder="1" applyAlignment="1">
      <alignment horizontal="justify" vertical="top"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4" fillId="7" borderId="38" xfId="0" applyFont="1" applyFill="1" applyBorder="1" applyAlignment="1">
      <alignment horizontal="justify" vertical="center" wrapText="1"/>
    </xf>
    <xf numFmtId="0" fontId="4" fillId="7" borderId="39" xfId="0" applyFont="1" applyFill="1" applyBorder="1" applyAlignment="1">
      <alignment horizontal="justify" vertical="center" wrapText="1"/>
    </xf>
    <xf numFmtId="0" fontId="4" fillId="7" borderId="40"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26" fillId="0" borderId="1" xfId="0" applyFont="1" applyBorder="1" applyAlignment="1" applyProtection="1">
      <alignment horizontal="justify" vertical="center" wrapText="1"/>
      <protection locked="0"/>
    </xf>
    <xf numFmtId="0" fontId="19" fillId="0" borderId="1" xfId="0" applyFont="1" applyBorder="1" applyAlignment="1" applyProtection="1">
      <alignment horizontal="justify" vertical="center" wrapText="1"/>
      <protection locked="0"/>
    </xf>
    <xf numFmtId="0" fontId="19" fillId="0" borderId="45" xfId="0" applyFont="1" applyBorder="1" applyAlignment="1" applyProtection="1">
      <alignment horizontal="justify" vertical="center" wrapText="1"/>
      <protection locked="0"/>
    </xf>
    <xf numFmtId="0" fontId="6" fillId="2" borderId="2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justify" vertical="center"/>
      <protection locked="0"/>
    </xf>
    <xf numFmtId="0" fontId="17" fillId="2" borderId="49" xfId="0" applyFont="1" applyFill="1" applyBorder="1" applyAlignment="1" applyProtection="1">
      <alignment horizontal="justify" vertical="center"/>
      <protection locked="0"/>
    </xf>
    <xf numFmtId="0" fontId="3" fillId="0" borderId="21" xfId="0" applyFont="1" applyBorder="1" applyAlignment="1" applyProtection="1">
      <alignment horizontal="center" wrapText="1"/>
      <protection locked="0"/>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7"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17" fillId="2" borderId="27" xfId="0" applyFont="1" applyFill="1" applyBorder="1" applyAlignment="1" applyProtection="1">
      <alignment horizontal="center" wrapText="1"/>
      <protection locked="0"/>
    </xf>
    <xf numFmtId="0" fontId="17" fillId="2" borderId="53" xfId="0" applyFont="1" applyFill="1" applyBorder="1" applyAlignment="1" applyProtection="1">
      <alignment horizontal="center"/>
      <protection locked="0"/>
    </xf>
    <xf numFmtId="14" fontId="3" fillId="0" borderId="21" xfId="0" applyNumberFormat="1"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17" fillId="0" borderId="47" xfId="0" applyFont="1" applyBorder="1" applyAlignment="1" applyProtection="1">
      <alignment horizontal="justify" vertical="center" wrapText="1"/>
      <protection locked="0"/>
    </xf>
    <xf numFmtId="0" fontId="19" fillId="0" borderId="1" xfId="0" applyFont="1" applyBorder="1" applyAlignment="1" applyProtection="1">
      <alignment horizontal="justify" vertical="center"/>
      <protection locked="0"/>
    </xf>
    <xf numFmtId="0" fontId="19" fillId="0" borderId="45" xfId="0" applyFont="1" applyBorder="1" applyAlignment="1" applyProtection="1">
      <alignment horizontal="justify" vertical="center"/>
      <protection locked="0"/>
    </xf>
    <xf numFmtId="0" fontId="17" fillId="0" borderId="8" xfId="0" applyFont="1" applyBorder="1" applyAlignment="1" applyProtection="1">
      <alignment horizontal="center" vertical="top" wrapText="1"/>
      <protection locked="0"/>
    </xf>
    <xf numFmtId="0" fontId="17" fillId="0" borderId="10" xfId="0" applyFont="1" applyBorder="1" applyAlignment="1" applyProtection="1">
      <alignment horizontal="center" vertical="top" wrapText="1"/>
      <protection locked="0"/>
    </xf>
    <xf numFmtId="0" fontId="17" fillId="0" borderId="49"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7"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49" xfId="0" applyFont="1" applyFill="1" applyBorder="1" applyAlignment="1" applyProtection="1">
      <alignment horizontal="center" vertical="center" wrapText="1"/>
      <protection locked="0"/>
    </xf>
  </cellXfs>
  <cellStyles count="1">
    <cellStyle name="Normal" xfId="0" builtinId="0"/>
  </cellStyles>
  <dxfs count="18">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xmlns="" id="{16AEEE9D-57D6-4B09-A1C7-90BA35BB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xmlns="" id="{2CEE582E-C8A4-47D8-8892-1674A729C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xmlns=""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view="pageBreakPreview" topLeftCell="A4" zoomScale="38" zoomScaleNormal="50" zoomScaleSheetLayoutView="71" workbookViewId="0">
      <selection activeCell="I16" sqref="I16:I22"/>
    </sheetView>
  </sheetViews>
  <sheetFormatPr baseColWidth="10" defaultColWidth="11.42578125" defaultRowHeight="15" x14ac:dyDescent="0.25"/>
  <cols>
    <col min="1" max="1" width="36.85546875" customWidth="1"/>
    <col min="2" max="4" width="32.5703125" customWidth="1"/>
    <col min="5" max="7" width="20.85546875" customWidth="1"/>
    <col min="8" max="8" width="25.42578125" customWidth="1"/>
    <col min="9" max="9" width="59.140625" customWidth="1"/>
    <col min="10" max="10" width="53.7109375" customWidth="1"/>
    <col min="11" max="11" width="24.5703125" customWidth="1"/>
    <col min="12" max="12" width="11.42578125" customWidth="1"/>
    <col min="13" max="15" width="24.5703125" customWidth="1"/>
    <col min="16" max="16" width="19.7109375" customWidth="1"/>
    <col min="17" max="20" width="25.140625" customWidth="1"/>
    <col min="21" max="21" width="16.5703125" customWidth="1"/>
    <col min="22" max="22" width="39.28515625" customWidth="1"/>
    <col min="23" max="23" width="37.42578125" customWidth="1"/>
    <col min="24" max="24" width="25.42578125" customWidth="1"/>
    <col min="25" max="25" width="1.7109375" customWidth="1"/>
    <col min="26" max="27" width="33.42578125" customWidth="1"/>
    <col min="28" max="28" width="67" bestFit="1" customWidth="1"/>
    <col min="29" max="29" width="36.140625" customWidth="1"/>
    <col min="30" max="30" width="69.5703125" bestFit="1" customWidth="1"/>
    <col min="31" max="31" width="2.28515625" customWidth="1"/>
    <col min="32" max="32" width="52.140625" customWidth="1"/>
    <col min="33" max="33" width="136.140625" bestFit="1" customWidth="1"/>
    <col min="34" max="36" width="11.42578125" customWidth="1"/>
  </cols>
  <sheetData>
    <row r="1" spans="1:36" ht="27" customHeight="1" x14ac:dyDescent="0.25">
      <c r="A1" s="66"/>
      <c r="B1" s="67" t="s">
        <v>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1</v>
      </c>
      <c r="AE1" s="74"/>
      <c r="AF1" s="74"/>
      <c r="AG1" s="52" t="s">
        <v>2</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3</v>
      </c>
      <c r="AE2" s="74"/>
      <c r="AF2" s="74"/>
      <c r="AG2" s="53" t="s">
        <v>4</v>
      </c>
      <c r="AH2" s="1"/>
      <c r="AI2" s="1"/>
      <c r="AJ2" s="1"/>
    </row>
    <row r="3" spans="1:36" ht="27" customHeight="1" x14ac:dyDescent="0.25">
      <c r="A3" s="66"/>
      <c r="B3" s="67" t="s">
        <v>5</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6</v>
      </c>
      <c r="AE3" s="74"/>
      <c r="AF3" s="74"/>
      <c r="AG3" s="52" t="s">
        <v>7</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8</v>
      </c>
      <c r="AE4" s="74"/>
      <c r="AF4" s="74"/>
      <c r="AG4" s="54">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9</v>
      </c>
      <c r="B6" s="75" t="s">
        <v>10</v>
      </c>
      <c r="C6" s="76"/>
      <c r="D6" s="76"/>
      <c r="E6" s="76"/>
      <c r="F6" s="76"/>
      <c r="G6" s="76"/>
      <c r="H6" s="77"/>
      <c r="I6" s="23"/>
      <c r="J6" s="29"/>
      <c r="K6" s="32" t="s">
        <v>11</v>
      </c>
      <c r="L6" s="31"/>
      <c r="M6" s="78">
        <v>44592</v>
      </c>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12</v>
      </c>
      <c r="B8" s="80" t="s">
        <v>13</v>
      </c>
      <c r="C8" s="81"/>
      <c r="D8" s="81"/>
      <c r="E8" s="81"/>
      <c r="F8" s="81"/>
      <c r="G8" s="81"/>
      <c r="H8" s="81"/>
      <c r="I8" s="82"/>
      <c r="J8" s="23"/>
      <c r="K8" s="27" t="s">
        <v>14</v>
      </c>
      <c r="L8" s="27"/>
      <c r="M8" s="27" t="s">
        <v>15</v>
      </c>
      <c r="N8" s="27" t="s">
        <v>190</v>
      </c>
      <c r="O8" s="27" t="s">
        <v>16</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17</v>
      </c>
      <c r="B9" s="80" t="s">
        <v>18</v>
      </c>
      <c r="C9" s="81"/>
      <c r="D9" s="81"/>
      <c r="E9" s="81"/>
      <c r="F9" s="81"/>
      <c r="G9" s="81"/>
      <c r="H9" s="81"/>
      <c r="I9" s="82"/>
      <c r="J9" s="23"/>
      <c r="K9" s="57"/>
      <c r="L9" s="28"/>
      <c r="M9" s="28"/>
      <c r="N9" s="28" t="s">
        <v>19</v>
      </c>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20</v>
      </c>
      <c r="B12" s="84"/>
      <c r="C12" s="84"/>
      <c r="D12" s="85"/>
      <c r="E12" s="86" t="s">
        <v>21</v>
      </c>
      <c r="F12" s="87"/>
      <c r="G12" s="87"/>
      <c r="H12" s="87"/>
      <c r="I12" s="87"/>
      <c r="J12" s="87"/>
      <c r="K12" s="87"/>
      <c r="L12" s="87"/>
      <c r="M12" s="87"/>
      <c r="N12" s="87"/>
      <c r="O12" s="87"/>
      <c r="P12" s="87"/>
      <c r="Q12" s="87"/>
      <c r="R12" s="87"/>
      <c r="S12" s="87"/>
      <c r="T12" s="87"/>
      <c r="U12" s="87"/>
      <c r="V12" s="87"/>
      <c r="W12" s="87"/>
      <c r="X12" s="88"/>
      <c r="Y12" s="40"/>
      <c r="Z12" s="89" t="s">
        <v>22</v>
      </c>
      <c r="AA12" s="90"/>
      <c r="AB12" s="90"/>
      <c r="AC12" s="90"/>
      <c r="AD12" s="91"/>
      <c r="AE12" s="1"/>
      <c r="AF12" s="89" t="s">
        <v>23</v>
      </c>
      <c r="AG12" s="91"/>
      <c r="AH12" s="1"/>
      <c r="AI12" s="1"/>
      <c r="AJ12" s="1"/>
    </row>
    <row r="13" spans="1:36" ht="34.5" customHeight="1" x14ac:dyDescent="0.25">
      <c r="A13" s="98" t="s">
        <v>24</v>
      </c>
      <c r="B13" s="100" t="s">
        <v>25</v>
      </c>
      <c r="C13" s="100" t="s">
        <v>26</v>
      </c>
      <c r="D13" s="102" t="s">
        <v>27</v>
      </c>
      <c r="E13" s="104" t="s">
        <v>28</v>
      </c>
      <c r="F13" s="105"/>
      <c r="G13" s="105"/>
      <c r="H13" s="105"/>
      <c r="I13" s="106" t="s">
        <v>29</v>
      </c>
      <c r="J13" s="107"/>
      <c r="K13" s="107"/>
      <c r="L13" s="107"/>
      <c r="M13" s="107"/>
      <c r="N13" s="107"/>
      <c r="O13" s="107"/>
      <c r="P13" s="107"/>
      <c r="Q13" s="107"/>
      <c r="R13" s="34"/>
      <c r="S13" s="34"/>
      <c r="T13" s="106" t="s">
        <v>30</v>
      </c>
      <c r="U13" s="107"/>
      <c r="V13" s="107"/>
      <c r="W13" s="107"/>
      <c r="X13" s="108"/>
      <c r="Y13" s="40"/>
      <c r="Z13" s="92"/>
      <c r="AA13" s="93"/>
      <c r="AB13" s="93"/>
      <c r="AC13" s="93"/>
      <c r="AD13" s="94"/>
      <c r="AE13" s="1"/>
      <c r="AF13" s="92"/>
      <c r="AG13" s="94"/>
      <c r="AH13" s="2"/>
      <c r="AI13" s="2"/>
      <c r="AJ13" s="2"/>
    </row>
    <row r="14" spans="1:36" ht="29.25" customHeight="1" thickBot="1" x14ac:dyDescent="0.3">
      <c r="A14" s="98"/>
      <c r="B14" s="100"/>
      <c r="C14" s="100"/>
      <c r="D14" s="102"/>
      <c r="E14" s="109" t="s">
        <v>31</v>
      </c>
      <c r="F14" s="110"/>
      <c r="G14" s="110"/>
      <c r="H14" s="110"/>
      <c r="I14" s="111" t="s">
        <v>32</v>
      </c>
      <c r="J14" s="113" t="s">
        <v>33</v>
      </c>
      <c r="K14" s="113" t="s">
        <v>34</v>
      </c>
      <c r="L14" s="114" t="s">
        <v>35</v>
      </c>
      <c r="M14" s="100" t="s">
        <v>36</v>
      </c>
      <c r="N14" s="133" t="s">
        <v>37</v>
      </c>
      <c r="O14" s="101" t="s">
        <v>38</v>
      </c>
      <c r="P14" s="100" t="s">
        <v>39</v>
      </c>
      <c r="Q14" s="101" t="s">
        <v>40</v>
      </c>
      <c r="R14" s="101" t="s">
        <v>41</v>
      </c>
      <c r="S14" s="37"/>
      <c r="T14" s="112" t="s">
        <v>42</v>
      </c>
      <c r="U14" s="100" t="s">
        <v>43</v>
      </c>
      <c r="V14" s="101" t="s">
        <v>44</v>
      </c>
      <c r="W14" s="100" t="s">
        <v>45</v>
      </c>
      <c r="X14" s="102"/>
      <c r="Y14" s="47"/>
      <c r="Z14" s="95"/>
      <c r="AA14" s="96"/>
      <c r="AB14" s="96"/>
      <c r="AC14" s="96"/>
      <c r="AD14" s="97"/>
      <c r="AE14" s="2"/>
      <c r="AF14" s="95"/>
      <c r="AG14" s="97"/>
      <c r="AH14" s="2"/>
      <c r="AI14" s="1"/>
      <c r="AJ14" s="2"/>
    </row>
    <row r="15" spans="1:36" ht="74.25" customHeight="1" x14ac:dyDescent="0.25">
      <c r="A15" s="99"/>
      <c r="B15" s="101"/>
      <c r="C15" s="101"/>
      <c r="D15" s="103"/>
      <c r="E15" s="41" t="s">
        <v>46</v>
      </c>
      <c r="F15" s="39" t="s">
        <v>47</v>
      </c>
      <c r="G15" s="3"/>
      <c r="H15" s="4" t="s">
        <v>48</v>
      </c>
      <c r="I15" s="112"/>
      <c r="J15" s="113"/>
      <c r="K15" s="113"/>
      <c r="L15" s="115"/>
      <c r="M15" s="100"/>
      <c r="N15" s="124"/>
      <c r="O15" s="124"/>
      <c r="P15" s="100"/>
      <c r="Q15" s="124"/>
      <c r="R15" s="124"/>
      <c r="S15" s="38"/>
      <c r="T15" s="172"/>
      <c r="U15" s="100"/>
      <c r="V15" s="124"/>
      <c r="W15" s="35" t="s">
        <v>49</v>
      </c>
      <c r="X15" s="42" t="s">
        <v>50</v>
      </c>
      <c r="Y15" s="47"/>
      <c r="Z15" s="50" t="s">
        <v>51</v>
      </c>
      <c r="AA15" s="36" t="s">
        <v>52</v>
      </c>
      <c r="AB15" s="36" t="s">
        <v>53</v>
      </c>
      <c r="AC15" s="36" t="s">
        <v>54</v>
      </c>
      <c r="AD15" s="51" t="s">
        <v>55</v>
      </c>
      <c r="AE15" s="2"/>
      <c r="AF15" s="50" t="s">
        <v>56</v>
      </c>
      <c r="AG15" s="51" t="s">
        <v>57</v>
      </c>
      <c r="AH15" s="2"/>
      <c r="AI15" s="1"/>
      <c r="AJ15" s="2"/>
    </row>
    <row r="16" spans="1:36" ht="108" customHeight="1" x14ac:dyDescent="0.25">
      <c r="A16" s="134">
        <v>1</v>
      </c>
      <c r="B16" s="136" t="s">
        <v>58</v>
      </c>
      <c r="C16" s="125" t="s">
        <v>59</v>
      </c>
      <c r="D16" s="139" t="s">
        <v>60</v>
      </c>
      <c r="E16" s="142" t="s">
        <v>61</v>
      </c>
      <c r="F16" s="116" t="s">
        <v>62</v>
      </c>
      <c r="G16" s="118" t="str">
        <f>+CONCATENATE(E16," - ",F16)</f>
        <v>BAJA - MAYOR</v>
      </c>
      <c r="H16" s="121" t="str">
        <f>+VLOOKUP(G16,Datos!D3:E17,2,FALSE)</f>
        <v>ALTO</v>
      </c>
      <c r="I16" s="125" t="s">
        <v>63</v>
      </c>
      <c r="J16" s="5" t="s">
        <v>64</v>
      </c>
      <c r="K16" s="6" t="s">
        <v>65</v>
      </c>
      <c r="L16" s="7">
        <f>IF(K16="ASIGNADO",15,IF(K16="NO ASIGNADO",0,""))</f>
        <v>15</v>
      </c>
      <c r="M16" s="151">
        <f>SUM(L16:L22)</f>
        <v>95</v>
      </c>
      <c r="N16" s="153" t="s">
        <v>66</v>
      </c>
      <c r="O16" s="156">
        <f>IF(O19="DÉBIL",0,IF(O19="MODERADO",50,IF(O19="FUERTE",100,"")))</f>
        <v>50</v>
      </c>
      <c r="P16" s="157" t="str">
        <f>IF(AND(M19="FUERTE",N16="FUERTE (SIEMPRE SE EJECUTA)"),"NO","SÍ")</f>
        <v>SÍ</v>
      </c>
      <c r="Q16" s="160" t="s">
        <v>67</v>
      </c>
      <c r="R16" s="148" t="str">
        <f>IF(AND(E16="MUY BAJA",Q19=2),"MUY BAJA",IF(AND(E16="BAJA",Q19=2),"MUY BAJA",IF(AND(E16="MEDIA",Q19=2),"MUY BAJA",IF(AND(E16="ALTA",Q19=2),"BAJA",IF(AND(E16="MUY ALTA",Q19=2),"MEDIA",IF(AND(E16="MUY BAJA",Q19=1),"MUY BAJA",IF(AND(E16="BAJA",Q19=1),"MUY BAJA",IF(AND(E16="MEDIA",Q19=1),"BAJA",IF(AND(E16="ALTA",Q19=1),"MEDIA",IF(AND(E16="MUY ALTA",Q19=1),"ALTA",E16))))))))))</f>
        <v>MUY BAJA</v>
      </c>
      <c r="S16" s="169" t="str">
        <f>+CONCATENATE(R16," - ",F16)</f>
        <v>MUY BAJA - MAYOR</v>
      </c>
      <c r="T16" s="121" t="str">
        <f>+VLOOKUP(S16,Datos!$D$3:$E$17,2,FALSE)</f>
        <v>ALTO</v>
      </c>
      <c r="U16" s="161" t="s">
        <v>68</v>
      </c>
      <c r="V16" s="164" t="s">
        <v>69</v>
      </c>
      <c r="W16" s="166" t="s">
        <v>70</v>
      </c>
      <c r="X16" s="182" t="s">
        <v>71</v>
      </c>
      <c r="Y16" s="48"/>
      <c r="Z16" s="185">
        <v>44806</v>
      </c>
      <c r="AA16" s="188" t="s">
        <v>72</v>
      </c>
      <c r="AB16" s="191" t="s">
        <v>73</v>
      </c>
      <c r="AC16" s="193" t="s">
        <v>74</v>
      </c>
      <c r="AD16" s="176" t="s">
        <v>75</v>
      </c>
      <c r="AE16" s="1"/>
      <c r="AF16" s="173" t="s">
        <v>76</v>
      </c>
      <c r="AG16" s="176" t="s">
        <v>187</v>
      </c>
      <c r="AH16" s="1"/>
      <c r="AI16" s="1"/>
      <c r="AJ16" s="1"/>
    </row>
    <row r="17" spans="1:36" ht="108" customHeight="1" x14ac:dyDescent="0.25">
      <c r="A17" s="134"/>
      <c r="B17" s="137"/>
      <c r="C17" s="126"/>
      <c r="D17" s="140"/>
      <c r="E17" s="143"/>
      <c r="F17" s="116"/>
      <c r="G17" s="119"/>
      <c r="H17" s="122"/>
      <c r="I17" s="126"/>
      <c r="J17" s="8" t="s">
        <v>77</v>
      </c>
      <c r="K17" s="9" t="s">
        <v>78</v>
      </c>
      <c r="L17" s="10">
        <f>IF(K17="ADECUADO",15,IF(K17="INADECUADO",0,""))</f>
        <v>15</v>
      </c>
      <c r="M17" s="152"/>
      <c r="N17" s="154"/>
      <c r="O17" s="156"/>
      <c r="P17" s="158"/>
      <c r="Q17" s="160"/>
      <c r="R17" s="149"/>
      <c r="S17" s="170"/>
      <c r="T17" s="122"/>
      <c r="U17" s="162"/>
      <c r="V17" s="165"/>
      <c r="W17" s="167"/>
      <c r="X17" s="184"/>
      <c r="Y17" s="48"/>
      <c r="Z17" s="186"/>
      <c r="AA17" s="189"/>
      <c r="AB17" s="191"/>
      <c r="AC17" s="193"/>
      <c r="AD17" s="176"/>
      <c r="AE17" s="1"/>
      <c r="AF17" s="174"/>
      <c r="AG17" s="176"/>
      <c r="AH17" s="1"/>
      <c r="AI17" s="1"/>
      <c r="AJ17" s="1"/>
    </row>
    <row r="18" spans="1:36" ht="108" customHeight="1" x14ac:dyDescent="0.25">
      <c r="A18" s="134"/>
      <c r="B18" s="137"/>
      <c r="C18" s="126"/>
      <c r="D18" s="140"/>
      <c r="E18" s="143"/>
      <c r="F18" s="116"/>
      <c r="G18" s="119"/>
      <c r="H18" s="122"/>
      <c r="I18" s="126"/>
      <c r="J18" s="11" t="s">
        <v>79</v>
      </c>
      <c r="K18" s="9" t="s">
        <v>80</v>
      </c>
      <c r="L18" s="10">
        <f>IF(K18="OPORTUNA",15,IF(K18="INOPORTUNA",0,""))</f>
        <v>15</v>
      </c>
      <c r="M18" s="152"/>
      <c r="N18" s="154"/>
      <c r="O18" s="156"/>
      <c r="P18" s="158"/>
      <c r="Q18" s="12" t="s">
        <v>81</v>
      </c>
      <c r="R18" s="149"/>
      <c r="S18" s="170"/>
      <c r="T18" s="122"/>
      <c r="U18" s="162"/>
      <c r="V18" s="165"/>
      <c r="W18" s="167"/>
      <c r="X18" s="184"/>
      <c r="Y18" s="48"/>
      <c r="Z18" s="186"/>
      <c r="AA18" s="189"/>
      <c r="AB18" s="191"/>
      <c r="AC18" s="193"/>
      <c r="AD18" s="176"/>
      <c r="AE18" s="1"/>
      <c r="AF18" s="174"/>
      <c r="AG18" s="176"/>
      <c r="AH18" s="1"/>
      <c r="AI18" s="1"/>
      <c r="AJ18" s="1"/>
    </row>
    <row r="19" spans="1:36" ht="108" customHeight="1" x14ac:dyDescent="0.25">
      <c r="A19" s="134"/>
      <c r="B19" s="137"/>
      <c r="C19" s="126"/>
      <c r="D19" s="140"/>
      <c r="E19" s="143"/>
      <c r="F19" s="116"/>
      <c r="G19" s="119"/>
      <c r="H19" s="122"/>
      <c r="I19" s="126"/>
      <c r="J19" s="8" t="s">
        <v>82</v>
      </c>
      <c r="K19" s="9" t="s">
        <v>83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8" t="s">
        <v>84</v>
      </c>
      <c r="W19" s="167"/>
      <c r="X19" s="178" t="s">
        <v>85</v>
      </c>
      <c r="Y19" s="49"/>
      <c r="Z19" s="186"/>
      <c r="AA19" s="189"/>
      <c r="AB19" s="191"/>
      <c r="AC19" s="193"/>
      <c r="AD19" s="176"/>
      <c r="AE19" s="1"/>
      <c r="AF19" s="174"/>
      <c r="AG19" s="176"/>
      <c r="AH19" s="1"/>
      <c r="AI19" s="1"/>
      <c r="AJ19" s="1"/>
    </row>
    <row r="20" spans="1:36" ht="108" customHeight="1" x14ac:dyDescent="0.25">
      <c r="A20" s="134"/>
      <c r="B20" s="137"/>
      <c r="C20" s="126"/>
      <c r="D20" s="140"/>
      <c r="E20" s="143"/>
      <c r="F20" s="116"/>
      <c r="G20" s="119"/>
      <c r="H20" s="122"/>
      <c r="I20" s="126"/>
      <c r="J20" s="8" t="s">
        <v>86</v>
      </c>
      <c r="K20" s="9" t="s">
        <v>87</v>
      </c>
      <c r="L20" s="10">
        <f>IF(K20="CONFIABLE",15,IF(K20="NO CONFIABLE",0,""))</f>
        <v>15</v>
      </c>
      <c r="M20" s="129"/>
      <c r="N20" s="154"/>
      <c r="O20" s="131"/>
      <c r="P20" s="158"/>
      <c r="Q20" s="146"/>
      <c r="R20" s="149"/>
      <c r="S20" s="170"/>
      <c r="T20" s="122"/>
      <c r="U20" s="162"/>
      <c r="V20" s="179"/>
      <c r="W20" s="167"/>
      <c r="X20" s="179"/>
      <c r="Y20" s="49"/>
      <c r="Z20" s="186"/>
      <c r="AA20" s="189"/>
      <c r="AB20" s="191"/>
      <c r="AC20" s="193"/>
      <c r="AD20" s="176"/>
      <c r="AE20" s="1"/>
      <c r="AF20" s="174"/>
      <c r="AG20" s="176"/>
      <c r="AH20" s="1"/>
      <c r="AI20" s="1"/>
      <c r="AJ20" s="1"/>
    </row>
    <row r="21" spans="1:36" ht="108" customHeight="1" x14ac:dyDescent="0.25">
      <c r="A21" s="134"/>
      <c r="B21" s="137"/>
      <c r="C21" s="126"/>
      <c r="D21" s="140"/>
      <c r="E21" s="143"/>
      <c r="F21" s="116"/>
      <c r="G21" s="119"/>
      <c r="H21" s="122"/>
      <c r="I21" s="126"/>
      <c r="J21" s="8" t="s">
        <v>88</v>
      </c>
      <c r="K21" s="9" t="s">
        <v>89</v>
      </c>
      <c r="L21" s="10">
        <f>IF(K21="SE INVESTIGAN Y SE RESUELVEN OPORTUNAMENTE",15,IF(K21="NO SE INVESTIGAN Y SE RESUELVEN OPORTUNAMENTE",0,""))</f>
        <v>15</v>
      </c>
      <c r="M21" s="129"/>
      <c r="N21" s="154"/>
      <c r="O21" s="131"/>
      <c r="P21" s="158"/>
      <c r="Q21" s="146"/>
      <c r="R21" s="149"/>
      <c r="S21" s="170"/>
      <c r="T21" s="122"/>
      <c r="U21" s="162"/>
      <c r="V21" s="180" t="s">
        <v>90</v>
      </c>
      <c r="W21" s="167"/>
      <c r="X21" s="182" t="s">
        <v>91</v>
      </c>
      <c r="Y21" s="48"/>
      <c r="Z21" s="186"/>
      <c r="AA21" s="189"/>
      <c r="AB21" s="191"/>
      <c r="AC21" s="193"/>
      <c r="AD21" s="176"/>
      <c r="AE21" s="1"/>
      <c r="AF21" s="174"/>
      <c r="AG21" s="176"/>
      <c r="AH21" s="1"/>
      <c r="AI21" s="1"/>
      <c r="AJ21" s="1"/>
    </row>
    <row r="22" spans="1:36" ht="108" customHeight="1" thickBot="1" x14ac:dyDescent="0.3">
      <c r="A22" s="135"/>
      <c r="B22" s="138"/>
      <c r="C22" s="127"/>
      <c r="D22" s="141"/>
      <c r="E22" s="144"/>
      <c r="F22" s="117"/>
      <c r="G22" s="120"/>
      <c r="H22" s="123"/>
      <c r="I22" s="127"/>
      <c r="J22" s="43" t="s">
        <v>92</v>
      </c>
      <c r="K22" s="44" t="s">
        <v>93</v>
      </c>
      <c r="L22" s="45">
        <f>IF(K22="COMPLETA",10,IF(K22="INCOMPLETA",5,IF(K22="NO EXISTE",0,"")))</f>
        <v>10</v>
      </c>
      <c r="M22" s="130"/>
      <c r="N22" s="155"/>
      <c r="O22" s="132"/>
      <c r="P22" s="159"/>
      <c r="Q22" s="147"/>
      <c r="R22" s="150"/>
      <c r="S22" s="171"/>
      <c r="T22" s="123"/>
      <c r="U22" s="163"/>
      <c r="V22" s="181"/>
      <c r="W22" s="168"/>
      <c r="X22" s="183"/>
      <c r="Y22" s="48"/>
      <c r="Z22" s="187"/>
      <c r="AA22" s="190"/>
      <c r="AB22" s="192"/>
      <c r="AC22" s="194"/>
      <c r="AD22" s="177"/>
      <c r="AE22" s="1"/>
      <c r="AF22" s="175"/>
      <c r="AG22" s="177"/>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V14:V15"/>
    <mergeCell ref="W14:X14"/>
    <mergeCell ref="Q14:Q15"/>
    <mergeCell ref="R14:R15"/>
    <mergeCell ref="T14:T15"/>
    <mergeCell ref="U16:U22"/>
    <mergeCell ref="V16:V18"/>
    <mergeCell ref="W16:W22"/>
    <mergeCell ref="T16:T22"/>
    <mergeCell ref="S16:S22"/>
    <mergeCell ref="Q19:Q22"/>
    <mergeCell ref="R16:R22"/>
    <mergeCell ref="M16:M18"/>
    <mergeCell ref="N16:N22"/>
    <mergeCell ref="O16:O18"/>
    <mergeCell ref="P16:P22"/>
    <mergeCell ref="Q16:Q17"/>
    <mergeCell ref="A16:A22"/>
    <mergeCell ref="B16:B22"/>
    <mergeCell ref="C16:C22"/>
    <mergeCell ref="D16:D22"/>
    <mergeCell ref="E16:E22"/>
    <mergeCell ref="F16:F22"/>
    <mergeCell ref="G16:G22"/>
    <mergeCell ref="H16:H22"/>
    <mergeCell ref="O14:O15"/>
    <mergeCell ref="P14:P15"/>
    <mergeCell ref="I16:I22"/>
    <mergeCell ref="M19:M22"/>
    <mergeCell ref="O19:O22"/>
    <mergeCell ref="N14:N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Q16:Q17">
      <formula1>$AE$19:$AE$21</formula1>
    </dataValidation>
    <dataValidation type="list" allowBlank="1" showInputMessage="1" showErrorMessage="1" sqref="N16">
      <formula1>$AE$14:$AF$14</formula1>
    </dataValidation>
  </dataValidations>
  <pageMargins left="0.70866141732283472" right="0.70866141732283472" top="0.74803149606299213" bottom="0.74803149606299213" header="0.31496062992125984" footer="0.31496062992125984"/>
  <pageSetup scale="13"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Datos!$J$5:$L$5</xm:f>
          </x14:formula1>
          <xm:sqref>K19</xm:sqref>
        </x14:dataValidation>
        <x14:dataValidation type="list" allowBlank="1" showInputMessage="1" showErrorMessage="1">
          <x14:formula1>
            <xm:f>Datos!$A$11:$A$13</xm:f>
          </x14:formula1>
          <xm:sqref>U16:U22</xm:sqref>
        </x14:dataValidation>
        <x14:dataValidation type="list" allowBlank="1" showInputMessage="1" showErrorMessage="1">
          <x14:formula1>
            <xm:f>Datos!$J$7:$K$7</xm:f>
          </x14:formula1>
          <xm:sqref>K21</xm:sqref>
        </x14:dataValidation>
        <x14:dataValidation type="list" allowBlank="1" showInputMessage="1" showErrorMessage="1">
          <x14:formula1>
            <xm:f>Datos!$J$6:$K$6</xm:f>
          </x14:formula1>
          <xm:sqref>K20</xm:sqref>
        </x14:dataValidation>
        <x14:dataValidation type="list" allowBlank="1" showInputMessage="1" showErrorMessage="1">
          <x14:formula1>
            <xm:f>Datos!$J$3:$K$3</xm:f>
          </x14:formula1>
          <xm:sqref>K17</xm:sqref>
        </x14:dataValidation>
        <x14:dataValidation type="list" allowBlank="1" showInputMessage="1" showErrorMessage="1">
          <x14:formula1>
            <xm:f>Datos!$J$2:$K$2</xm:f>
          </x14:formula1>
          <xm:sqref>K16</xm:sqref>
        </x14:dataValidation>
        <x14:dataValidation type="list" allowBlank="1" showInputMessage="1" showErrorMessage="1">
          <x14:formula1>
            <xm:f>Datos!$J$8:$L$8</xm:f>
          </x14:formula1>
          <xm:sqref>K22</xm:sqref>
        </x14:dataValidation>
        <x14:dataValidation type="list" allowBlank="1" showInputMessage="1" showErrorMessage="1">
          <x14:formula1>
            <xm:f>Datos!$B$3:$B$5</xm:f>
          </x14:formula1>
          <xm:sqref>F16:F22</xm:sqref>
        </x14:dataValidation>
        <x14:dataValidation type="list" allowBlank="1" showInputMessage="1" showErrorMessage="1">
          <x14:formula1>
            <xm:f>Datos!$A$3:$A$7</xm:f>
          </x14:formula1>
          <xm:sqref>E16</xm:sqref>
        </x14:dataValidation>
        <x14:dataValidation type="list" allowBlank="1" showInputMessage="1" showErrorMessage="1">
          <x14:formula1>
            <xm:f>Datos!$J$4:$K$4</xm:f>
          </x14:formula1>
          <xm:sqref>K18</xm:sqref>
        </x14:dataValidation>
        <x14:dataValidation type="list" allowBlank="1" showInputMessage="1" showErrorMessage="1">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23" sqref="A23:D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2" t="s">
        <v>94</v>
      </c>
      <c r="B1" s="203"/>
      <c r="C1" s="203"/>
      <c r="D1" s="204"/>
    </row>
    <row r="2" spans="1:4" ht="15.75" thickBot="1" x14ac:dyDescent="0.3">
      <c r="A2" s="205" t="s">
        <v>95</v>
      </c>
      <c r="B2" s="14" t="s">
        <v>96</v>
      </c>
      <c r="C2" s="207" t="s">
        <v>97</v>
      </c>
      <c r="D2" s="208"/>
    </row>
    <row r="3" spans="1:4" ht="15.75" thickBot="1" x14ac:dyDescent="0.3">
      <c r="A3" s="206"/>
      <c r="B3" s="15" t="s">
        <v>98</v>
      </c>
      <c r="C3" s="17" t="s">
        <v>99</v>
      </c>
      <c r="D3" s="17" t="s">
        <v>90</v>
      </c>
    </row>
    <row r="4" spans="1:4" ht="15.75" thickBot="1" x14ac:dyDescent="0.3">
      <c r="A4" s="18">
        <v>1</v>
      </c>
      <c r="B4" s="16" t="s">
        <v>100</v>
      </c>
      <c r="C4" s="58" t="s">
        <v>19</v>
      </c>
      <c r="D4" s="58"/>
    </row>
    <row r="5" spans="1:4" ht="15.75" thickBot="1" x14ac:dyDescent="0.3">
      <c r="A5" s="18">
        <v>2</v>
      </c>
      <c r="B5" s="16" t="s">
        <v>101</v>
      </c>
      <c r="C5" s="58" t="s">
        <v>19</v>
      </c>
      <c r="D5" s="58"/>
    </row>
    <row r="6" spans="1:4" ht="15.75" thickBot="1" x14ac:dyDescent="0.3">
      <c r="A6" s="18">
        <v>3</v>
      </c>
      <c r="B6" s="16" t="s">
        <v>102</v>
      </c>
      <c r="C6" s="58"/>
      <c r="D6" s="58" t="s">
        <v>19</v>
      </c>
    </row>
    <row r="7" spans="1:4" ht="15.75" thickBot="1" x14ac:dyDescent="0.3">
      <c r="A7" s="18">
        <v>4</v>
      </c>
      <c r="B7" s="16" t="s">
        <v>103</v>
      </c>
      <c r="C7" s="58"/>
      <c r="D7" s="58" t="s">
        <v>19</v>
      </c>
    </row>
    <row r="8" spans="1:4" ht="15.75" thickBot="1" x14ac:dyDescent="0.3">
      <c r="A8" s="18">
        <v>5</v>
      </c>
      <c r="B8" s="16" t="s">
        <v>104</v>
      </c>
      <c r="C8" s="58" t="s">
        <v>19</v>
      </c>
      <c r="D8" s="58"/>
    </row>
    <row r="9" spans="1:4" ht="15.75" thickBot="1" x14ac:dyDescent="0.3">
      <c r="A9" s="18">
        <v>6</v>
      </c>
      <c r="B9" s="16" t="s">
        <v>105</v>
      </c>
      <c r="C9" s="58"/>
      <c r="D9" s="58" t="s">
        <v>19</v>
      </c>
    </row>
    <row r="10" spans="1:4" ht="15.75" thickBot="1" x14ac:dyDescent="0.3">
      <c r="A10" s="18">
        <v>7</v>
      </c>
      <c r="B10" s="16" t="s">
        <v>106</v>
      </c>
      <c r="C10" s="58"/>
      <c r="D10" s="58" t="s">
        <v>19</v>
      </c>
    </row>
    <row r="11" spans="1:4" ht="15.75" thickBot="1" x14ac:dyDescent="0.3">
      <c r="A11" s="18">
        <v>8</v>
      </c>
      <c r="B11" s="16" t="s">
        <v>107</v>
      </c>
      <c r="C11" s="58"/>
      <c r="D11" s="58" t="s">
        <v>19</v>
      </c>
    </row>
    <row r="12" spans="1:4" ht="15.75" thickBot="1" x14ac:dyDescent="0.3">
      <c r="A12" s="18">
        <v>9</v>
      </c>
      <c r="B12" s="16" t="s">
        <v>108</v>
      </c>
      <c r="C12" s="58" t="s">
        <v>19</v>
      </c>
      <c r="D12" s="58"/>
    </row>
    <row r="13" spans="1:4" ht="15.75" thickBot="1" x14ac:dyDescent="0.3">
      <c r="A13" s="18">
        <v>10</v>
      </c>
      <c r="B13" s="16" t="s">
        <v>109</v>
      </c>
      <c r="C13" s="58" t="s">
        <v>19</v>
      </c>
      <c r="D13" s="58"/>
    </row>
    <row r="14" spans="1:4" ht="15.75" thickBot="1" x14ac:dyDescent="0.3">
      <c r="A14" s="18">
        <v>11</v>
      </c>
      <c r="B14" s="16" t="s">
        <v>110</v>
      </c>
      <c r="C14" s="58" t="s">
        <v>19</v>
      </c>
      <c r="D14" s="58"/>
    </row>
    <row r="15" spans="1:4" ht="15.75" thickBot="1" x14ac:dyDescent="0.3">
      <c r="A15" s="18">
        <v>12</v>
      </c>
      <c r="B15" s="16" t="s">
        <v>111</v>
      </c>
      <c r="C15" s="58" t="s">
        <v>19</v>
      </c>
      <c r="D15" s="58"/>
    </row>
    <row r="16" spans="1:4" ht="15.75" thickBot="1" x14ac:dyDescent="0.3">
      <c r="A16" s="18">
        <v>13</v>
      </c>
      <c r="B16" s="16" t="s">
        <v>112</v>
      </c>
      <c r="C16" s="58" t="s">
        <v>19</v>
      </c>
      <c r="D16" s="58"/>
    </row>
    <row r="17" spans="1:4" ht="15.75" thickBot="1" x14ac:dyDescent="0.3">
      <c r="A17" s="18">
        <v>14</v>
      </c>
      <c r="B17" s="16" t="s">
        <v>113</v>
      </c>
      <c r="C17" s="58"/>
      <c r="D17" s="58" t="s">
        <v>19</v>
      </c>
    </row>
    <row r="18" spans="1:4" ht="15.75" thickBot="1" x14ac:dyDescent="0.3">
      <c r="A18" s="18">
        <v>15</v>
      </c>
      <c r="B18" s="16" t="s">
        <v>114</v>
      </c>
      <c r="C18" s="58" t="s">
        <v>19</v>
      </c>
      <c r="D18" s="58"/>
    </row>
    <row r="19" spans="1:4" ht="15.75" thickBot="1" x14ac:dyDescent="0.3">
      <c r="A19" s="18">
        <v>16</v>
      </c>
      <c r="B19" s="16" t="s">
        <v>115</v>
      </c>
      <c r="C19" s="58"/>
      <c r="D19" s="58" t="s">
        <v>19</v>
      </c>
    </row>
    <row r="20" spans="1:4" ht="15.75" thickBot="1" x14ac:dyDescent="0.3">
      <c r="A20" s="18">
        <v>17</v>
      </c>
      <c r="B20" s="16" t="s">
        <v>116</v>
      </c>
      <c r="C20" s="58"/>
      <c r="D20" s="58" t="s">
        <v>19</v>
      </c>
    </row>
    <row r="21" spans="1:4" ht="15.75" thickBot="1" x14ac:dyDescent="0.3">
      <c r="A21" s="18">
        <v>18</v>
      </c>
      <c r="B21" s="16" t="s">
        <v>117</v>
      </c>
      <c r="C21" s="58"/>
      <c r="D21" s="58" t="s">
        <v>19</v>
      </c>
    </row>
    <row r="22" spans="1:4" ht="15.75" thickBot="1" x14ac:dyDescent="0.3">
      <c r="A22" s="20">
        <v>19</v>
      </c>
      <c r="B22" s="16" t="s">
        <v>118</v>
      </c>
      <c r="C22" s="58"/>
      <c r="D22" s="58" t="s">
        <v>19</v>
      </c>
    </row>
    <row r="23" spans="1:4" x14ac:dyDescent="0.25">
      <c r="A23" s="209" t="s">
        <v>119</v>
      </c>
      <c r="B23" s="210"/>
      <c r="C23" s="210"/>
      <c r="D23" s="211"/>
    </row>
    <row r="24" spans="1:4" x14ac:dyDescent="0.25">
      <c r="A24" s="212" t="s">
        <v>120</v>
      </c>
      <c r="B24" s="212"/>
      <c r="C24" s="212"/>
      <c r="D24" s="212"/>
    </row>
    <row r="25" spans="1:4" x14ac:dyDescent="0.25">
      <c r="A25" s="213" t="s">
        <v>121</v>
      </c>
      <c r="B25" s="213"/>
      <c r="C25" s="213"/>
      <c r="D25" s="213"/>
    </row>
    <row r="26" spans="1:4" ht="15.75" thickBot="1" x14ac:dyDescent="0.3">
      <c r="A26" s="195" t="s">
        <v>122</v>
      </c>
      <c r="B26" s="195"/>
      <c r="C26" s="195"/>
      <c r="D26" s="195"/>
    </row>
    <row r="27" spans="1:4" ht="15.75" thickBot="1" x14ac:dyDescent="0.3">
      <c r="A27" s="196" t="s">
        <v>123</v>
      </c>
      <c r="B27" s="197"/>
      <c r="C27" s="198"/>
      <c r="D27" s="19"/>
    </row>
    <row r="28" spans="1:4" ht="15.75" thickBot="1" x14ac:dyDescent="0.3">
      <c r="A28" s="196" t="s">
        <v>124</v>
      </c>
      <c r="B28" s="197"/>
      <c r="C28" s="198"/>
      <c r="D28" s="59" t="s">
        <v>19</v>
      </c>
    </row>
    <row r="29" spans="1:4" ht="15.75" thickBot="1" x14ac:dyDescent="0.3">
      <c r="A29" s="199" t="s">
        <v>125</v>
      </c>
      <c r="B29" s="200"/>
      <c r="C29" s="201"/>
      <c r="D29" s="19"/>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view="pageBreakPreview" topLeftCell="W3" zoomScale="40" zoomScaleNormal="50" zoomScaleSheetLayoutView="40" workbookViewId="0">
      <selection activeCell="AG16" sqref="AG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89.5703125" customWidth="1"/>
    <col min="10" max="10" width="53.7109375" hidden="1" customWidth="1"/>
    <col min="11" max="11" width="24.5703125" hidden="1" customWidth="1"/>
    <col min="12" max="12" width="0" hidden="1" customWidth="1"/>
    <col min="13" max="15" width="24.5703125" hidden="1" customWidth="1"/>
    <col min="16" max="16" width="19.7109375" hidden="1" customWidth="1"/>
    <col min="17" max="20" width="25.140625" hidden="1" customWidth="1"/>
    <col min="21" max="21" width="16.5703125" hidden="1" customWidth="1"/>
    <col min="22" max="22" width="25.42578125" customWidth="1"/>
    <col min="23" max="23" width="39.42578125" customWidth="1"/>
    <col min="24"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102" customWidth="1"/>
    <col min="34" max="36" width="11.42578125" customWidth="1"/>
  </cols>
  <sheetData>
    <row r="1" spans="1:36" ht="27" customHeight="1" x14ac:dyDescent="0.25">
      <c r="A1" s="66"/>
      <c r="B1" s="67" t="s">
        <v>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1</v>
      </c>
      <c r="AE1" s="74"/>
      <c r="AF1" s="74"/>
      <c r="AG1" s="52" t="s">
        <v>2</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3</v>
      </c>
      <c r="AE2" s="74"/>
      <c r="AF2" s="74"/>
      <c r="AG2" s="53" t="s">
        <v>4</v>
      </c>
      <c r="AH2" s="1"/>
      <c r="AI2" s="1"/>
      <c r="AJ2" s="1"/>
    </row>
    <row r="3" spans="1:36" ht="27" customHeight="1" x14ac:dyDescent="0.25">
      <c r="A3" s="66"/>
      <c r="B3" s="67" t="s">
        <v>5</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6</v>
      </c>
      <c r="AE3" s="74"/>
      <c r="AF3" s="74"/>
      <c r="AG3" s="52" t="s">
        <v>7</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8</v>
      </c>
      <c r="AE4" s="74"/>
      <c r="AF4" s="74"/>
      <c r="AG4" s="54">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9</v>
      </c>
      <c r="B6" s="75" t="s">
        <v>10</v>
      </c>
      <c r="C6" s="76"/>
      <c r="D6" s="76"/>
      <c r="E6" s="76"/>
      <c r="F6" s="76"/>
      <c r="G6" s="76"/>
      <c r="H6" s="77"/>
      <c r="I6" s="23"/>
      <c r="J6" s="29"/>
      <c r="K6" s="32" t="s">
        <v>11</v>
      </c>
      <c r="L6" s="31"/>
      <c r="M6" s="78"/>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12</v>
      </c>
      <c r="B8" s="80" t="s">
        <v>13</v>
      </c>
      <c r="C8" s="81"/>
      <c r="D8" s="81"/>
      <c r="E8" s="81"/>
      <c r="F8" s="81"/>
      <c r="G8" s="81"/>
      <c r="H8" s="81"/>
      <c r="I8" s="82"/>
      <c r="J8" s="23"/>
      <c r="K8" s="27" t="s">
        <v>14</v>
      </c>
      <c r="L8" s="27"/>
      <c r="M8" s="27" t="s">
        <v>15</v>
      </c>
      <c r="N8" s="27" t="s">
        <v>16</v>
      </c>
      <c r="O8" s="27" t="s">
        <v>16</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17</v>
      </c>
      <c r="B9" s="80" t="s">
        <v>18</v>
      </c>
      <c r="C9" s="81"/>
      <c r="D9" s="81"/>
      <c r="E9" s="81"/>
      <c r="F9" s="81"/>
      <c r="G9" s="81"/>
      <c r="H9" s="81"/>
      <c r="I9" s="82"/>
      <c r="J9" s="23"/>
      <c r="K9" s="57"/>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20</v>
      </c>
      <c r="B12" s="84"/>
      <c r="C12" s="84"/>
      <c r="D12" s="85"/>
      <c r="E12" s="86" t="s">
        <v>21</v>
      </c>
      <c r="F12" s="87"/>
      <c r="G12" s="87"/>
      <c r="H12" s="87"/>
      <c r="I12" s="87"/>
      <c r="J12" s="87"/>
      <c r="K12" s="87"/>
      <c r="L12" s="87"/>
      <c r="M12" s="87"/>
      <c r="N12" s="87"/>
      <c r="O12" s="87"/>
      <c r="P12" s="87"/>
      <c r="Q12" s="87"/>
      <c r="R12" s="87"/>
      <c r="S12" s="87"/>
      <c r="T12" s="87"/>
      <c r="U12" s="87"/>
      <c r="V12" s="87"/>
      <c r="W12" s="87"/>
      <c r="X12" s="88"/>
      <c r="Y12" s="40"/>
      <c r="Z12" s="89" t="s">
        <v>22</v>
      </c>
      <c r="AA12" s="90"/>
      <c r="AB12" s="90"/>
      <c r="AC12" s="90"/>
      <c r="AD12" s="91"/>
      <c r="AE12" s="1"/>
      <c r="AF12" s="89" t="s">
        <v>23</v>
      </c>
      <c r="AG12" s="91"/>
      <c r="AH12" s="1"/>
      <c r="AI12" s="1"/>
      <c r="AJ12" s="1"/>
    </row>
    <row r="13" spans="1:36" x14ac:dyDescent="0.25">
      <c r="A13" s="98" t="s">
        <v>24</v>
      </c>
      <c r="B13" s="100" t="s">
        <v>25</v>
      </c>
      <c r="C13" s="100" t="s">
        <v>26</v>
      </c>
      <c r="D13" s="102" t="s">
        <v>27</v>
      </c>
      <c r="E13" s="104" t="s">
        <v>28</v>
      </c>
      <c r="F13" s="105"/>
      <c r="G13" s="105"/>
      <c r="H13" s="105"/>
      <c r="I13" s="106" t="s">
        <v>29</v>
      </c>
      <c r="J13" s="107"/>
      <c r="K13" s="107"/>
      <c r="L13" s="107"/>
      <c r="M13" s="107"/>
      <c r="N13" s="107"/>
      <c r="O13" s="107"/>
      <c r="P13" s="107"/>
      <c r="Q13" s="107"/>
      <c r="R13" s="34"/>
      <c r="S13" s="34"/>
      <c r="T13" s="106" t="s">
        <v>30</v>
      </c>
      <c r="U13" s="107"/>
      <c r="V13" s="107"/>
      <c r="W13" s="107"/>
      <c r="X13" s="108"/>
      <c r="Y13" s="40"/>
      <c r="Z13" s="92"/>
      <c r="AA13" s="93"/>
      <c r="AB13" s="93"/>
      <c r="AC13" s="93"/>
      <c r="AD13" s="94"/>
      <c r="AE13" s="1"/>
      <c r="AF13" s="92"/>
      <c r="AG13" s="94"/>
      <c r="AH13" s="2"/>
      <c r="AI13" s="2"/>
      <c r="AJ13" s="2"/>
    </row>
    <row r="14" spans="1:36" ht="15.75" thickBot="1" x14ac:dyDescent="0.3">
      <c r="A14" s="98"/>
      <c r="B14" s="100"/>
      <c r="C14" s="100"/>
      <c r="D14" s="102"/>
      <c r="E14" s="109" t="s">
        <v>31</v>
      </c>
      <c r="F14" s="110"/>
      <c r="G14" s="110"/>
      <c r="H14" s="110"/>
      <c r="I14" s="111" t="s">
        <v>32</v>
      </c>
      <c r="J14" s="113" t="s">
        <v>33</v>
      </c>
      <c r="K14" s="113" t="s">
        <v>34</v>
      </c>
      <c r="L14" s="114" t="s">
        <v>35</v>
      </c>
      <c r="M14" s="100" t="s">
        <v>36</v>
      </c>
      <c r="N14" s="133" t="s">
        <v>37</v>
      </c>
      <c r="O14" s="101" t="s">
        <v>38</v>
      </c>
      <c r="P14" s="100" t="s">
        <v>39</v>
      </c>
      <c r="Q14" s="101" t="s">
        <v>40</v>
      </c>
      <c r="R14" s="101" t="s">
        <v>41</v>
      </c>
      <c r="S14" s="37"/>
      <c r="T14" s="112" t="s">
        <v>42</v>
      </c>
      <c r="U14" s="100" t="s">
        <v>43</v>
      </c>
      <c r="V14" s="101" t="s">
        <v>44</v>
      </c>
      <c r="W14" s="100" t="s">
        <v>45</v>
      </c>
      <c r="X14" s="102"/>
      <c r="Y14" s="47"/>
      <c r="Z14" s="95"/>
      <c r="AA14" s="96"/>
      <c r="AB14" s="96"/>
      <c r="AC14" s="96"/>
      <c r="AD14" s="97"/>
      <c r="AE14" s="2"/>
      <c r="AF14" s="95"/>
      <c r="AG14" s="97"/>
      <c r="AH14" s="2"/>
      <c r="AI14" s="1"/>
      <c r="AJ14" s="2"/>
    </row>
    <row r="15" spans="1:36" ht="74.25" customHeight="1" x14ac:dyDescent="0.25">
      <c r="A15" s="99"/>
      <c r="B15" s="101"/>
      <c r="C15" s="101"/>
      <c r="D15" s="103"/>
      <c r="E15" s="41" t="s">
        <v>46</v>
      </c>
      <c r="F15" s="39" t="s">
        <v>47</v>
      </c>
      <c r="G15" s="3"/>
      <c r="H15" s="4" t="s">
        <v>48</v>
      </c>
      <c r="I15" s="112"/>
      <c r="J15" s="113"/>
      <c r="K15" s="113"/>
      <c r="L15" s="115"/>
      <c r="M15" s="100"/>
      <c r="N15" s="124"/>
      <c r="O15" s="124"/>
      <c r="P15" s="100"/>
      <c r="Q15" s="124"/>
      <c r="R15" s="124"/>
      <c r="S15" s="38"/>
      <c r="T15" s="172"/>
      <c r="U15" s="100"/>
      <c r="V15" s="124"/>
      <c r="W15" s="35" t="s">
        <v>49</v>
      </c>
      <c r="X15" s="42" t="s">
        <v>50</v>
      </c>
      <c r="Y15" s="47"/>
      <c r="Z15" s="50" t="s">
        <v>51</v>
      </c>
      <c r="AA15" s="36" t="s">
        <v>52</v>
      </c>
      <c r="AB15" s="36" t="s">
        <v>53</v>
      </c>
      <c r="AC15" s="36" t="s">
        <v>54</v>
      </c>
      <c r="AD15" s="51" t="s">
        <v>55</v>
      </c>
      <c r="AE15" s="2"/>
      <c r="AF15" s="50" t="s">
        <v>56</v>
      </c>
      <c r="AG15" s="51" t="s">
        <v>57</v>
      </c>
      <c r="AH15" s="2"/>
      <c r="AI15" s="1"/>
      <c r="AJ15" s="2"/>
    </row>
    <row r="16" spans="1:36" ht="229.5" customHeight="1" x14ac:dyDescent="0.25">
      <c r="A16" s="134">
        <v>2</v>
      </c>
      <c r="B16" s="217" t="s">
        <v>126</v>
      </c>
      <c r="C16" s="217" t="s">
        <v>127</v>
      </c>
      <c r="D16" s="217" t="s">
        <v>128</v>
      </c>
      <c r="E16" s="219" t="s">
        <v>61</v>
      </c>
      <c r="F16" s="214" t="s">
        <v>129</v>
      </c>
      <c r="G16" s="169" t="str">
        <f>+CONCATENATE(E16," - ",F16)</f>
        <v>BAJA - CATASTRÓFICO</v>
      </c>
      <c r="H16" s="121" t="str">
        <f>+VLOOKUP(G16,Datos!D3:E17,2,FALSE)</f>
        <v>EXTREMO</v>
      </c>
      <c r="I16" s="216" t="s">
        <v>130</v>
      </c>
      <c r="J16" s="62" t="s">
        <v>64</v>
      </c>
      <c r="K16" s="6" t="s">
        <v>65</v>
      </c>
      <c r="L16" s="7">
        <f>IF(K16="ASIGNADO",15,IF(K16="NO ASIGNADO",0,""))</f>
        <v>15</v>
      </c>
      <c r="M16" s="151">
        <f>SUM(L16:L22)</f>
        <v>95</v>
      </c>
      <c r="N16" s="153" t="s">
        <v>66</v>
      </c>
      <c r="O16" s="156">
        <f>IF(O19="DÉBIL",0,IF(O19="MODERADO",50,IF(O19="FUERTE",100,"")))</f>
        <v>50</v>
      </c>
      <c r="P16" s="157" t="str">
        <f>IF(AND(M19="FUERTE",N16="FUERTE (SIEMPRE SE EJECUTA)"),"NO","SÍ")</f>
        <v>SÍ</v>
      </c>
      <c r="Q16" s="160" t="s">
        <v>67</v>
      </c>
      <c r="R16" s="148" t="str">
        <f>IF(AND(E16="MUY BAJA",Q19=2),"MUY BAJA",IF(AND(E16="BAJA",Q19=2),"MUY BAJA",IF(AND(E16="MEDIA",Q19=2),"MUY BAJA",IF(AND(E16="ALTA",Q19=2),"BAJA",IF(AND(E16="MUY ALTA",Q19=2),"MEDIA",IF(AND(E16="MUY BAJA",Q19=1),"MUY BAJA",IF(AND(E16="BAJA",Q19=1),"MUY BAJA",IF(AND(E16="MEDIA",Q19=1),"BAJA",IF(AND(E16="ALTA",Q19=1),"MEDIA",IF(AND(E16="MUY ALTA",Q19=1),"ALTA",E16))))))))))</f>
        <v>MUY BAJA</v>
      </c>
      <c r="S16" s="169" t="str">
        <f>+CONCATENATE(R16," - ",F16)</f>
        <v>MUY BAJA - CATASTRÓFICO</v>
      </c>
      <c r="T16" s="121" t="str">
        <f>+VLOOKUP(S16,Datos!$D$3:$E$17,2,FALSE)</f>
        <v>EXTREMO</v>
      </c>
      <c r="U16" s="161" t="s">
        <v>68</v>
      </c>
      <c r="V16" s="164" t="s">
        <v>131</v>
      </c>
      <c r="W16" s="166" t="s">
        <v>132</v>
      </c>
      <c r="X16" s="182" t="s">
        <v>71</v>
      </c>
      <c r="Y16" s="48"/>
      <c r="Z16" s="232">
        <v>44806</v>
      </c>
      <c r="AA16" s="188" t="s">
        <v>186</v>
      </c>
      <c r="AB16" s="191" t="s">
        <v>133</v>
      </c>
      <c r="AC16" s="193" t="s">
        <v>134</v>
      </c>
      <c r="AD16" s="176" t="s">
        <v>74</v>
      </c>
      <c r="AE16" s="1"/>
      <c r="AF16" s="224" t="s">
        <v>135</v>
      </c>
      <c r="AG16" s="227" t="s">
        <v>188</v>
      </c>
      <c r="AH16" s="1"/>
      <c r="AI16" s="1"/>
      <c r="AJ16" s="1"/>
    </row>
    <row r="17" spans="1:36" ht="229.5" customHeight="1" x14ac:dyDescent="0.25">
      <c r="A17" s="134"/>
      <c r="B17" s="217"/>
      <c r="C17" s="217"/>
      <c r="D17" s="217"/>
      <c r="E17" s="220"/>
      <c r="F17" s="214"/>
      <c r="G17" s="170"/>
      <c r="H17" s="122"/>
      <c r="I17" s="217"/>
      <c r="J17" s="63" t="s">
        <v>77</v>
      </c>
      <c r="K17" s="9" t="s">
        <v>78</v>
      </c>
      <c r="L17" s="10">
        <f>IF(K17="ADECUADO",15,IF(K17="INADECUADO",0,""))</f>
        <v>15</v>
      </c>
      <c r="M17" s="152"/>
      <c r="N17" s="154"/>
      <c r="O17" s="156"/>
      <c r="P17" s="158"/>
      <c r="Q17" s="160"/>
      <c r="R17" s="149"/>
      <c r="S17" s="170"/>
      <c r="T17" s="122"/>
      <c r="U17" s="162"/>
      <c r="V17" s="165"/>
      <c r="W17" s="222"/>
      <c r="X17" s="184"/>
      <c r="Y17" s="48"/>
      <c r="Z17" s="233"/>
      <c r="AA17" s="189"/>
      <c r="AB17" s="191"/>
      <c r="AC17" s="193"/>
      <c r="AD17" s="176"/>
      <c r="AE17" s="1"/>
      <c r="AF17" s="225"/>
      <c r="AG17" s="228"/>
      <c r="AH17" s="1"/>
      <c r="AI17" s="1"/>
      <c r="AJ17" s="1"/>
    </row>
    <row r="18" spans="1:36" ht="229.5" customHeight="1" x14ac:dyDescent="0.25">
      <c r="A18" s="134"/>
      <c r="B18" s="217"/>
      <c r="C18" s="217"/>
      <c r="D18" s="217"/>
      <c r="E18" s="220"/>
      <c r="F18" s="214"/>
      <c r="G18" s="170"/>
      <c r="H18" s="122"/>
      <c r="I18" s="217"/>
      <c r="J18" s="64" t="s">
        <v>79</v>
      </c>
      <c r="K18" s="9" t="s">
        <v>80</v>
      </c>
      <c r="L18" s="10">
        <f>IF(K18="OPORTUNA",15,IF(K18="INOPORTUNA",0,""))</f>
        <v>15</v>
      </c>
      <c r="M18" s="152"/>
      <c r="N18" s="154"/>
      <c r="O18" s="156"/>
      <c r="P18" s="158"/>
      <c r="Q18" s="12" t="s">
        <v>81</v>
      </c>
      <c r="R18" s="149"/>
      <c r="S18" s="170"/>
      <c r="T18" s="122"/>
      <c r="U18" s="162"/>
      <c r="V18" s="165"/>
      <c r="W18" s="222"/>
      <c r="X18" s="184"/>
      <c r="Y18" s="48"/>
      <c r="Z18" s="233"/>
      <c r="AA18" s="189"/>
      <c r="AB18" s="191"/>
      <c r="AC18" s="193"/>
      <c r="AD18" s="176"/>
      <c r="AE18" s="1"/>
      <c r="AF18" s="225"/>
      <c r="AG18" s="228"/>
      <c r="AH18" s="1"/>
      <c r="AI18" s="1"/>
      <c r="AJ18" s="1"/>
    </row>
    <row r="19" spans="1:36" ht="229.5" customHeight="1" x14ac:dyDescent="0.25">
      <c r="A19" s="134"/>
      <c r="B19" s="217"/>
      <c r="C19" s="217"/>
      <c r="D19" s="217"/>
      <c r="E19" s="220"/>
      <c r="F19" s="214"/>
      <c r="G19" s="170"/>
      <c r="H19" s="122"/>
      <c r="I19" s="217"/>
      <c r="J19" s="63" t="s">
        <v>82</v>
      </c>
      <c r="K19" s="9" t="s">
        <v>83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8" t="s">
        <v>84</v>
      </c>
      <c r="W19" s="222"/>
      <c r="X19" s="178" t="s">
        <v>85</v>
      </c>
      <c r="Y19" s="49"/>
      <c r="Z19" s="233"/>
      <c r="AA19" s="189"/>
      <c r="AB19" s="191"/>
      <c r="AC19" s="193"/>
      <c r="AD19" s="176"/>
      <c r="AE19" s="1"/>
      <c r="AF19" s="225"/>
      <c r="AG19" s="228"/>
      <c r="AH19" s="1"/>
      <c r="AI19" s="1"/>
      <c r="AJ19" s="1"/>
    </row>
    <row r="20" spans="1:36" ht="229.5" customHeight="1" x14ac:dyDescent="0.25">
      <c r="A20" s="134"/>
      <c r="B20" s="217"/>
      <c r="C20" s="217"/>
      <c r="D20" s="217"/>
      <c r="E20" s="220"/>
      <c r="F20" s="214"/>
      <c r="G20" s="170"/>
      <c r="H20" s="122"/>
      <c r="I20" s="217"/>
      <c r="J20" s="63" t="s">
        <v>86</v>
      </c>
      <c r="K20" s="9" t="s">
        <v>87</v>
      </c>
      <c r="L20" s="10">
        <f>IF(K20="CONFIABLE",15,IF(K20="NO CONFIABLE",0,""))</f>
        <v>15</v>
      </c>
      <c r="M20" s="129"/>
      <c r="N20" s="154"/>
      <c r="O20" s="131"/>
      <c r="P20" s="158"/>
      <c r="Q20" s="146"/>
      <c r="R20" s="149"/>
      <c r="S20" s="170"/>
      <c r="T20" s="122"/>
      <c r="U20" s="162"/>
      <c r="V20" s="179"/>
      <c r="W20" s="222"/>
      <c r="X20" s="179"/>
      <c r="Y20" s="49"/>
      <c r="Z20" s="233"/>
      <c r="AA20" s="189"/>
      <c r="AB20" s="191"/>
      <c r="AC20" s="193"/>
      <c r="AD20" s="176"/>
      <c r="AE20" s="1"/>
      <c r="AF20" s="225"/>
      <c r="AG20" s="228"/>
      <c r="AH20" s="1"/>
      <c r="AI20" s="1"/>
      <c r="AJ20" s="1"/>
    </row>
    <row r="21" spans="1:36" ht="229.5" customHeight="1" x14ac:dyDescent="0.25">
      <c r="A21" s="134"/>
      <c r="B21" s="217"/>
      <c r="C21" s="217"/>
      <c r="D21" s="217"/>
      <c r="E21" s="220"/>
      <c r="F21" s="214"/>
      <c r="G21" s="170"/>
      <c r="H21" s="122"/>
      <c r="I21" s="217"/>
      <c r="J21" s="63" t="s">
        <v>88</v>
      </c>
      <c r="K21" s="9" t="s">
        <v>89</v>
      </c>
      <c r="L21" s="10">
        <f>IF(K21="SE INVESTIGAN Y SE RESUELVEN OPORTUNAMENTE",15,IF(K21="NO SE INVESTIGAN Y SE RESUELVEN OPORTUNAMENTE",0,""))</f>
        <v>15</v>
      </c>
      <c r="M21" s="129"/>
      <c r="N21" s="154"/>
      <c r="O21" s="131"/>
      <c r="P21" s="158"/>
      <c r="Q21" s="146"/>
      <c r="R21" s="149"/>
      <c r="S21" s="170"/>
      <c r="T21" s="122"/>
      <c r="U21" s="162"/>
      <c r="V21" s="180" t="s">
        <v>90</v>
      </c>
      <c r="W21" s="222"/>
      <c r="X21" s="230" t="s">
        <v>136</v>
      </c>
      <c r="Y21" s="48"/>
      <c r="Z21" s="233"/>
      <c r="AA21" s="189"/>
      <c r="AB21" s="191"/>
      <c r="AC21" s="193"/>
      <c r="AD21" s="176"/>
      <c r="AE21" s="1"/>
      <c r="AF21" s="225"/>
      <c r="AG21" s="228"/>
      <c r="AH21" s="1"/>
      <c r="AI21" s="1"/>
      <c r="AJ21" s="1"/>
    </row>
    <row r="22" spans="1:36" ht="229.5" customHeight="1" thickBot="1" x14ac:dyDescent="0.3">
      <c r="A22" s="135"/>
      <c r="B22" s="218"/>
      <c r="C22" s="218"/>
      <c r="D22" s="218"/>
      <c r="E22" s="221"/>
      <c r="F22" s="215"/>
      <c r="G22" s="171"/>
      <c r="H22" s="123"/>
      <c r="I22" s="218"/>
      <c r="J22" s="65" t="s">
        <v>92</v>
      </c>
      <c r="K22" s="44" t="s">
        <v>93</v>
      </c>
      <c r="L22" s="45">
        <f>IF(K22="COMPLETA",10,IF(K22="INCOMPLETA",5,IF(K22="NO EXISTE",0,"")))</f>
        <v>10</v>
      </c>
      <c r="M22" s="130"/>
      <c r="N22" s="155"/>
      <c r="O22" s="132"/>
      <c r="P22" s="159"/>
      <c r="Q22" s="147"/>
      <c r="R22" s="150"/>
      <c r="S22" s="171"/>
      <c r="T22" s="123"/>
      <c r="U22" s="163"/>
      <c r="V22" s="181"/>
      <c r="W22" s="223"/>
      <c r="X22" s="231"/>
      <c r="Y22" s="48"/>
      <c r="Z22" s="234"/>
      <c r="AA22" s="190"/>
      <c r="AB22" s="192"/>
      <c r="AC22" s="194"/>
      <c r="AD22" s="177"/>
      <c r="AE22" s="1"/>
      <c r="AF22" s="226"/>
      <c r="AG22" s="229"/>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V14:V15"/>
    <mergeCell ref="W14:X14"/>
    <mergeCell ref="Q14:Q15"/>
    <mergeCell ref="R14:R15"/>
    <mergeCell ref="T14:T15"/>
    <mergeCell ref="U16:U22"/>
    <mergeCell ref="V16:V18"/>
    <mergeCell ref="W16:W22"/>
    <mergeCell ref="T16:T22"/>
    <mergeCell ref="S16:S22"/>
    <mergeCell ref="Q19:Q22"/>
    <mergeCell ref="R16:R22"/>
    <mergeCell ref="M16:M18"/>
    <mergeCell ref="N16:N22"/>
    <mergeCell ref="O16:O18"/>
    <mergeCell ref="P16:P22"/>
    <mergeCell ref="Q16:Q17"/>
    <mergeCell ref="A16:A22"/>
    <mergeCell ref="B16:B22"/>
    <mergeCell ref="C16:C22"/>
    <mergeCell ref="D16:D22"/>
    <mergeCell ref="E16:E22"/>
    <mergeCell ref="F16:F22"/>
    <mergeCell ref="G16:G22"/>
    <mergeCell ref="H16:H22"/>
    <mergeCell ref="O14:O15"/>
    <mergeCell ref="P14:P15"/>
    <mergeCell ref="I16:I22"/>
    <mergeCell ref="M19:M22"/>
    <mergeCell ref="O19:O22"/>
    <mergeCell ref="N14:N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2">
    <dataValidation type="list" allowBlank="1" showInputMessage="1" showErrorMessage="1" sqref="N16">
      <formula1>$AE$14:$AF$14</formula1>
    </dataValidation>
    <dataValidation type="list" allowBlank="1" showInputMessage="1" showErrorMessage="1" sqref="Q16:Q17">
      <formula1>$AE$19:$AE$21</formula1>
    </dataValidation>
  </dataValidations>
  <pageMargins left="0.70866141732283472" right="0.70866141732283472" top="0.74803149606299213" bottom="0.74803149606299213" header="0.31496062992125984" footer="0.31496062992125984"/>
  <pageSetup scale="12"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Datos!$A$17:$A$18</xm:f>
          </x14:formula1>
          <xm:sqref>V21:V22</xm:sqref>
        </x14:dataValidation>
        <x14:dataValidation type="list" allowBlank="1" showInputMessage="1" showErrorMessage="1">
          <x14:formula1>
            <xm:f>Datos!$J$4:$K$4</xm:f>
          </x14:formula1>
          <xm:sqref>K18</xm:sqref>
        </x14:dataValidation>
        <x14:dataValidation type="list" allowBlank="1" showInputMessage="1" showErrorMessage="1">
          <x14:formula1>
            <xm:f>Datos!$A$3:$A$7</xm:f>
          </x14:formula1>
          <xm:sqref>E16</xm:sqref>
        </x14:dataValidation>
        <x14:dataValidation type="list" allowBlank="1" showInputMessage="1" showErrorMessage="1">
          <x14:formula1>
            <xm:f>Datos!$B$3:$B$5</xm:f>
          </x14:formula1>
          <xm:sqref>F16:F22</xm:sqref>
        </x14:dataValidation>
        <x14:dataValidation type="list" allowBlank="1" showInputMessage="1" showErrorMessage="1">
          <x14:formula1>
            <xm:f>Datos!$J$8:$L$8</xm:f>
          </x14:formula1>
          <xm:sqref>K22</xm:sqref>
        </x14:dataValidation>
        <x14:dataValidation type="list" allowBlank="1" showInputMessage="1" showErrorMessage="1">
          <x14:formula1>
            <xm:f>Datos!$J$2:$K$2</xm:f>
          </x14:formula1>
          <xm:sqref>K16</xm:sqref>
        </x14:dataValidation>
        <x14:dataValidation type="list" allowBlank="1" showInputMessage="1" showErrorMessage="1">
          <x14:formula1>
            <xm:f>Datos!$J$3:$K$3</xm:f>
          </x14:formula1>
          <xm:sqref>K17</xm:sqref>
        </x14:dataValidation>
        <x14:dataValidation type="list" allowBlank="1" showInputMessage="1" showErrorMessage="1">
          <x14:formula1>
            <xm:f>Datos!$J$6:$K$6</xm:f>
          </x14:formula1>
          <xm:sqref>K20</xm:sqref>
        </x14:dataValidation>
        <x14:dataValidation type="list" allowBlank="1" showInputMessage="1" showErrorMessage="1">
          <x14:formula1>
            <xm:f>Datos!$J$7:$K$7</xm:f>
          </x14:formula1>
          <xm:sqref>K21</xm:sqref>
        </x14:dataValidation>
        <x14:dataValidation type="list" allowBlank="1" showInputMessage="1" showErrorMessage="1">
          <x14:formula1>
            <xm:f>Datos!$A$11:$A$13</xm:f>
          </x14:formula1>
          <xm:sqref>U16:U22</xm:sqref>
        </x14:dataValidation>
        <x14:dataValidation type="list" allowBlank="1" showInputMessage="1" showErrorMessage="1">
          <x14:formula1>
            <xm:f>Datos!$J$5:$L$5</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E29" sqref="E29"/>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2" t="s">
        <v>94</v>
      </c>
      <c r="B1" s="203"/>
      <c r="C1" s="203"/>
      <c r="D1" s="204"/>
    </row>
    <row r="2" spans="1:4" ht="15.75" thickBot="1" x14ac:dyDescent="0.3">
      <c r="A2" s="205" t="s">
        <v>95</v>
      </c>
      <c r="B2" s="14" t="s">
        <v>96</v>
      </c>
      <c r="C2" s="207" t="s">
        <v>97</v>
      </c>
      <c r="D2" s="208"/>
    </row>
    <row r="3" spans="1:4" ht="15.75" thickBot="1" x14ac:dyDescent="0.3">
      <c r="A3" s="206"/>
      <c r="B3" s="15" t="s">
        <v>98</v>
      </c>
      <c r="C3" s="17" t="s">
        <v>99</v>
      </c>
      <c r="D3" s="17" t="s">
        <v>90</v>
      </c>
    </row>
    <row r="4" spans="1:4" ht="15.75" thickBot="1" x14ac:dyDescent="0.3">
      <c r="A4" s="18">
        <v>1</v>
      </c>
      <c r="B4" s="16" t="s">
        <v>100</v>
      </c>
      <c r="C4" s="58" t="s">
        <v>19</v>
      </c>
      <c r="D4" s="58"/>
    </row>
    <row r="5" spans="1:4" ht="15.75" thickBot="1" x14ac:dyDescent="0.3">
      <c r="A5" s="18">
        <v>2</v>
      </c>
      <c r="B5" s="16" t="s">
        <v>101</v>
      </c>
      <c r="C5" s="58" t="s">
        <v>19</v>
      </c>
      <c r="D5" s="58"/>
    </row>
    <row r="6" spans="1:4" ht="15.75" thickBot="1" x14ac:dyDescent="0.3">
      <c r="A6" s="18">
        <v>3</v>
      </c>
      <c r="B6" s="16" t="s">
        <v>102</v>
      </c>
      <c r="C6" s="58" t="s">
        <v>19</v>
      </c>
      <c r="D6" s="58"/>
    </row>
    <row r="7" spans="1:4" ht="15.75" thickBot="1" x14ac:dyDescent="0.3">
      <c r="A7" s="18">
        <v>4</v>
      </c>
      <c r="B7" s="16" t="s">
        <v>103</v>
      </c>
      <c r="C7" s="58"/>
      <c r="D7" s="58" t="s">
        <v>19</v>
      </c>
    </row>
    <row r="8" spans="1:4" ht="15.75" thickBot="1" x14ac:dyDescent="0.3">
      <c r="A8" s="18">
        <v>5</v>
      </c>
      <c r="B8" s="16" t="s">
        <v>104</v>
      </c>
      <c r="C8" s="58" t="s">
        <v>19</v>
      </c>
      <c r="D8" s="58"/>
    </row>
    <row r="9" spans="1:4" ht="15.75" thickBot="1" x14ac:dyDescent="0.3">
      <c r="A9" s="18">
        <v>6</v>
      </c>
      <c r="B9" s="16" t="s">
        <v>105</v>
      </c>
      <c r="C9" s="58" t="s">
        <v>19</v>
      </c>
      <c r="D9" s="58"/>
    </row>
    <row r="10" spans="1:4" ht="15.75" thickBot="1" x14ac:dyDescent="0.3">
      <c r="A10" s="18">
        <v>7</v>
      </c>
      <c r="B10" s="16" t="s">
        <v>106</v>
      </c>
      <c r="C10" s="58" t="s">
        <v>19</v>
      </c>
      <c r="D10" s="58"/>
    </row>
    <row r="11" spans="1:4" ht="15.75" thickBot="1" x14ac:dyDescent="0.3">
      <c r="A11" s="18">
        <v>8</v>
      </c>
      <c r="B11" s="16" t="s">
        <v>107</v>
      </c>
      <c r="C11" s="58" t="s">
        <v>19</v>
      </c>
      <c r="D11" s="58"/>
    </row>
    <row r="12" spans="1:4" ht="15.75" thickBot="1" x14ac:dyDescent="0.3">
      <c r="A12" s="18">
        <v>9</v>
      </c>
      <c r="B12" s="16" t="s">
        <v>108</v>
      </c>
      <c r="C12" s="58"/>
      <c r="D12" s="58" t="s">
        <v>19</v>
      </c>
    </row>
    <row r="13" spans="1:4" ht="15.75" thickBot="1" x14ac:dyDescent="0.3">
      <c r="A13" s="18">
        <v>10</v>
      </c>
      <c r="B13" s="16" t="s">
        <v>109</v>
      </c>
      <c r="C13" s="58" t="s">
        <v>19</v>
      </c>
      <c r="D13" s="58"/>
    </row>
    <row r="14" spans="1:4" ht="15.75" thickBot="1" x14ac:dyDescent="0.3">
      <c r="A14" s="18">
        <v>11</v>
      </c>
      <c r="B14" s="16" t="s">
        <v>110</v>
      </c>
      <c r="C14" s="58" t="s">
        <v>19</v>
      </c>
      <c r="D14" s="58"/>
    </row>
    <row r="15" spans="1:4" ht="15.75" thickBot="1" x14ac:dyDescent="0.3">
      <c r="A15" s="18">
        <v>12</v>
      </c>
      <c r="B15" s="16" t="s">
        <v>111</v>
      </c>
      <c r="C15" s="58" t="s">
        <v>19</v>
      </c>
      <c r="D15" s="58"/>
    </row>
    <row r="16" spans="1:4" ht="15.75" thickBot="1" x14ac:dyDescent="0.3">
      <c r="A16" s="18">
        <v>13</v>
      </c>
      <c r="B16" s="16" t="s">
        <v>112</v>
      </c>
      <c r="C16" s="58" t="s">
        <v>19</v>
      </c>
      <c r="D16" s="58"/>
    </row>
    <row r="17" spans="1:4" ht="15.75" thickBot="1" x14ac:dyDescent="0.3">
      <c r="A17" s="18">
        <v>14</v>
      </c>
      <c r="B17" s="16" t="s">
        <v>113</v>
      </c>
      <c r="C17" s="58" t="s">
        <v>19</v>
      </c>
      <c r="D17" s="58"/>
    </row>
    <row r="18" spans="1:4" ht="15.75" thickBot="1" x14ac:dyDescent="0.3">
      <c r="A18" s="18">
        <v>15</v>
      </c>
      <c r="B18" s="16" t="s">
        <v>114</v>
      </c>
      <c r="C18" s="58"/>
      <c r="D18" s="58" t="s">
        <v>19</v>
      </c>
    </row>
    <row r="19" spans="1:4" ht="15.75" thickBot="1" x14ac:dyDescent="0.3">
      <c r="A19" s="18">
        <v>16</v>
      </c>
      <c r="B19" s="16" t="s">
        <v>115</v>
      </c>
      <c r="C19" s="58"/>
      <c r="D19" s="58" t="s">
        <v>19</v>
      </c>
    </row>
    <row r="20" spans="1:4" ht="15.75" thickBot="1" x14ac:dyDescent="0.3">
      <c r="A20" s="18">
        <v>17</v>
      </c>
      <c r="B20" s="16" t="s">
        <v>116</v>
      </c>
      <c r="C20" s="58"/>
      <c r="D20" s="58" t="s">
        <v>19</v>
      </c>
    </row>
    <row r="21" spans="1:4" ht="15.75" thickBot="1" x14ac:dyDescent="0.3">
      <c r="A21" s="18">
        <v>18</v>
      </c>
      <c r="B21" s="16" t="s">
        <v>117</v>
      </c>
      <c r="C21" s="58"/>
      <c r="D21" s="58" t="s">
        <v>19</v>
      </c>
    </row>
    <row r="22" spans="1:4" ht="15.75" thickBot="1" x14ac:dyDescent="0.3">
      <c r="A22" s="20">
        <v>19</v>
      </c>
      <c r="B22" s="16" t="s">
        <v>118</v>
      </c>
      <c r="C22" s="58"/>
      <c r="D22" s="58" t="s">
        <v>19</v>
      </c>
    </row>
    <row r="23" spans="1:4" x14ac:dyDescent="0.25">
      <c r="A23" s="209" t="s">
        <v>119</v>
      </c>
      <c r="B23" s="210"/>
      <c r="C23" s="210"/>
      <c r="D23" s="211"/>
    </row>
    <row r="24" spans="1:4" x14ac:dyDescent="0.25">
      <c r="A24" s="212" t="s">
        <v>120</v>
      </c>
      <c r="B24" s="212"/>
      <c r="C24" s="212"/>
      <c r="D24" s="212"/>
    </row>
    <row r="25" spans="1:4" x14ac:dyDescent="0.25">
      <c r="A25" s="213" t="s">
        <v>121</v>
      </c>
      <c r="B25" s="213"/>
      <c r="C25" s="213"/>
      <c r="D25" s="213"/>
    </row>
    <row r="26" spans="1:4" ht="15.75" thickBot="1" x14ac:dyDescent="0.3">
      <c r="A26" s="195" t="s">
        <v>122</v>
      </c>
      <c r="B26" s="195"/>
      <c r="C26" s="195"/>
      <c r="D26" s="195"/>
    </row>
    <row r="27" spans="1:4" ht="15.75" thickBot="1" x14ac:dyDescent="0.3">
      <c r="A27" s="196" t="s">
        <v>123</v>
      </c>
      <c r="B27" s="197"/>
      <c r="C27" s="198"/>
      <c r="D27" s="19"/>
    </row>
    <row r="28" spans="1:4" ht="15.75" thickBot="1" x14ac:dyDescent="0.3">
      <c r="A28" s="196" t="s">
        <v>124</v>
      </c>
      <c r="B28" s="197"/>
      <c r="C28" s="198"/>
      <c r="D28" s="61"/>
    </row>
    <row r="29" spans="1:4" ht="15.75" thickBot="1" x14ac:dyDescent="0.3">
      <c r="A29" s="199" t="s">
        <v>125</v>
      </c>
      <c r="B29" s="200"/>
      <c r="C29" s="201"/>
      <c r="D29" s="61" t="s">
        <v>19</v>
      </c>
    </row>
  </sheetData>
  <mergeCells count="10">
    <mergeCell ref="A27:C27"/>
    <mergeCell ref="A28:C28"/>
    <mergeCell ref="A29:C29"/>
    <mergeCell ref="A1:D1"/>
    <mergeCell ref="A2:A3"/>
    <mergeCell ref="C2:D2"/>
    <mergeCell ref="A23:D23"/>
    <mergeCell ref="A24:D24"/>
    <mergeCell ref="A25:D25"/>
    <mergeCell ref="A26:D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
  <sheetViews>
    <sheetView showGridLines="0" tabSelected="1" topLeftCell="A4" zoomScale="43" zoomScaleNormal="43" zoomScaleSheetLayoutView="44" workbookViewId="0">
      <selection activeCell="AG16" sqref="AG16:AG22"/>
    </sheetView>
  </sheetViews>
  <sheetFormatPr baseColWidth="10" defaultColWidth="11.42578125"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hidden="1" customWidth="1"/>
    <col min="20" max="20" width="25.140625" customWidth="1"/>
    <col min="21" max="21" width="16.5703125" customWidth="1"/>
    <col min="22" max="24" width="25.42578125" customWidth="1"/>
    <col min="25" max="25" width="1.7109375" customWidth="1"/>
    <col min="26" max="28" width="33.42578125" customWidth="1"/>
    <col min="29" max="29" width="40.28515625" customWidth="1"/>
    <col min="30" max="30" width="34.85546875" customWidth="1"/>
    <col min="31" max="31" width="2.28515625" customWidth="1"/>
    <col min="32" max="32" width="42.5703125" customWidth="1"/>
    <col min="33" max="33" width="96" customWidth="1"/>
    <col min="34" max="36" width="11.42578125" customWidth="1"/>
  </cols>
  <sheetData>
    <row r="1" spans="1:36" ht="27" customHeight="1" x14ac:dyDescent="0.25">
      <c r="A1" s="66"/>
      <c r="B1" s="67" t="s">
        <v>0</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73" t="s">
        <v>1</v>
      </c>
      <c r="AE1" s="74"/>
      <c r="AF1" s="74"/>
      <c r="AG1" s="52" t="s">
        <v>2</v>
      </c>
      <c r="AH1" s="1"/>
      <c r="AI1" s="1"/>
      <c r="AJ1" s="1"/>
    </row>
    <row r="2" spans="1:36" ht="27" customHeight="1" thickBot="1" x14ac:dyDescent="0.3">
      <c r="A2" s="66"/>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73" t="s">
        <v>3</v>
      </c>
      <c r="AE2" s="74"/>
      <c r="AF2" s="74"/>
      <c r="AG2" s="53" t="s">
        <v>4</v>
      </c>
      <c r="AH2" s="1"/>
      <c r="AI2" s="1"/>
      <c r="AJ2" s="1"/>
    </row>
    <row r="3" spans="1:36" ht="27" customHeight="1" x14ac:dyDescent="0.25">
      <c r="A3" s="66"/>
      <c r="B3" s="67" t="s">
        <v>5</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73" t="s">
        <v>6</v>
      </c>
      <c r="AE3" s="74"/>
      <c r="AF3" s="74"/>
      <c r="AG3" s="52" t="s">
        <v>7</v>
      </c>
      <c r="AH3" s="1"/>
      <c r="AI3" s="1"/>
      <c r="AJ3" s="1"/>
    </row>
    <row r="4" spans="1:36" ht="27" customHeight="1" thickBot="1" x14ac:dyDescent="0.3">
      <c r="A4" s="66"/>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73" t="s">
        <v>8</v>
      </c>
      <c r="AE4" s="74"/>
      <c r="AF4" s="74"/>
      <c r="AG4" s="54">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5" t="s">
        <v>9</v>
      </c>
      <c r="B6" s="75" t="s">
        <v>10</v>
      </c>
      <c r="C6" s="76"/>
      <c r="D6" s="76"/>
      <c r="E6" s="76"/>
      <c r="F6" s="76"/>
      <c r="G6" s="76"/>
      <c r="H6" s="77"/>
      <c r="I6" s="23"/>
      <c r="J6" s="29"/>
      <c r="K6" s="32" t="s">
        <v>11</v>
      </c>
      <c r="L6" s="31"/>
      <c r="M6" s="78"/>
      <c r="N6" s="79"/>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5" t="s">
        <v>12</v>
      </c>
      <c r="B8" s="80" t="s">
        <v>13</v>
      </c>
      <c r="C8" s="81"/>
      <c r="D8" s="81"/>
      <c r="E8" s="81"/>
      <c r="F8" s="81"/>
      <c r="G8" s="81"/>
      <c r="H8" s="81"/>
      <c r="I8" s="82"/>
      <c r="J8" s="23"/>
      <c r="K8" s="27" t="s">
        <v>14</v>
      </c>
      <c r="L8" s="27"/>
      <c r="M8" s="27" t="s">
        <v>15</v>
      </c>
      <c r="N8" s="27" t="s">
        <v>16</v>
      </c>
      <c r="O8" s="27" t="s">
        <v>16</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5" t="s">
        <v>17</v>
      </c>
      <c r="B9" s="80" t="s">
        <v>18</v>
      </c>
      <c r="C9" s="81"/>
      <c r="D9" s="81"/>
      <c r="E9" s="81"/>
      <c r="F9" s="81"/>
      <c r="G9" s="81"/>
      <c r="H9" s="81"/>
      <c r="I9" s="82"/>
      <c r="J9" s="23"/>
      <c r="K9" s="57"/>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6"/>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6"/>
      <c r="AE11" s="1"/>
      <c r="AF11" s="1"/>
      <c r="AG11" s="1"/>
      <c r="AH11" s="1"/>
      <c r="AI11" s="1"/>
      <c r="AJ11" s="1"/>
    </row>
    <row r="12" spans="1:36" x14ac:dyDescent="0.25">
      <c r="A12" s="83" t="s">
        <v>20</v>
      </c>
      <c r="B12" s="84"/>
      <c r="C12" s="84"/>
      <c r="D12" s="85"/>
      <c r="E12" s="86" t="s">
        <v>21</v>
      </c>
      <c r="F12" s="87"/>
      <c r="G12" s="87"/>
      <c r="H12" s="87"/>
      <c r="I12" s="87"/>
      <c r="J12" s="87"/>
      <c r="K12" s="87"/>
      <c r="L12" s="87"/>
      <c r="M12" s="87"/>
      <c r="N12" s="87"/>
      <c r="O12" s="87"/>
      <c r="P12" s="87"/>
      <c r="Q12" s="87"/>
      <c r="R12" s="87"/>
      <c r="S12" s="87"/>
      <c r="T12" s="87"/>
      <c r="U12" s="87"/>
      <c r="V12" s="87"/>
      <c r="W12" s="87"/>
      <c r="X12" s="88"/>
      <c r="Y12" s="40"/>
      <c r="Z12" s="89" t="s">
        <v>22</v>
      </c>
      <c r="AA12" s="90"/>
      <c r="AB12" s="90"/>
      <c r="AC12" s="90"/>
      <c r="AD12" s="91"/>
      <c r="AE12" s="1"/>
      <c r="AF12" s="89" t="s">
        <v>23</v>
      </c>
      <c r="AG12" s="91"/>
      <c r="AH12" s="1"/>
      <c r="AI12" s="1"/>
      <c r="AJ12" s="1"/>
    </row>
    <row r="13" spans="1:36" x14ac:dyDescent="0.25">
      <c r="A13" s="98" t="s">
        <v>24</v>
      </c>
      <c r="B13" s="100" t="s">
        <v>25</v>
      </c>
      <c r="C13" s="100" t="s">
        <v>26</v>
      </c>
      <c r="D13" s="102" t="s">
        <v>27</v>
      </c>
      <c r="E13" s="104" t="s">
        <v>28</v>
      </c>
      <c r="F13" s="105"/>
      <c r="G13" s="105"/>
      <c r="H13" s="105"/>
      <c r="I13" s="106" t="s">
        <v>29</v>
      </c>
      <c r="J13" s="107"/>
      <c r="K13" s="107"/>
      <c r="L13" s="107"/>
      <c r="M13" s="107"/>
      <c r="N13" s="107"/>
      <c r="O13" s="107"/>
      <c r="P13" s="107"/>
      <c r="Q13" s="107"/>
      <c r="R13" s="34"/>
      <c r="S13" s="34"/>
      <c r="T13" s="106" t="s">
        <v>30</v>
      </c>
      <c r="U13" s="107"/>
      <c r="V13" s="107"/>
      <c r="W13" s="107"/>
      <c r="X13" s="108"/>
      <c r="Y13" s="40"/>
      <c r="Z13" s="92"/>
      <c r="AA13" s="93"/>
      <c r="AB13" s="93"/>
      <c r="AC13" s="93"/>
      <c r="AD13" s="94"/>
      <c r="AE13" s="1"/>
      <c r="AF13" s="92"/>
      <c r="AG13" s="94"/>
      <c r="AH13" s="2"/>
      <c r="AI13" s="2"/>
      <c r="AJ13" s="2"/>
    </row>
    <row r="14" spans="1:36" ht="15.75" thickBot="1" x14ac:dyDescent="0.3">
      <c r="A14" s="98"/>
      <c r="B14" s="100"/>
      <c r="C14" s="100"/>
      <c r="D14" s="102"/>
      <c r="E14" s="109" t="s">
        <v>31</v>
      </c>
      <c r="F14" s="110"/>
      <c r="G14" s="110"/>
      <c r="H14" s="110"/>
      <c r="I14" s="111" t="s">
        <v>32</v>
      </c>
      <c r="J14" s="113" t="s">
        <v>33</v>
      </c>
      <c r="K14" s="113" t="s">
        <v>34</v>
      </c>
      <c r="L14" s="114" t="s">
        <v>35</v>
      </c>
      <c r="M14" s="100" t="s">
        <v>36</v>
      </c>
      <c r="N14" s="133" t="s">
        <v>37</v>
      </c>
      <c r="O14" s="101" t="s">
        <v>38</v>
      </c>
      <c r="P14" s="100" t="s">
        <v>39</v>
      </c>
      <c r="Q14" s="101" t="s">
        <v>40</v>
      </c>
      <c r="R14" s="101" t="s">
        <v>41</v>
      </c>
      <c r="S14" s="37"/>
      <c r="T14" s="112" t="s">
        <v>42</v>
      </c>
      <c r="U14" s="100" t="s">
        <v>43</v>
      </c>
      <c r="V14" s="101" t="s">
        <v>44</v>
      </c>
      <c r="W14" s="100" t="s">
        <v>45</v>
      </c>
      <c r="X14" s="102"/>
      <c r="Y14" s="47"/>
      <c r="Z14" s="95"/>
      <c r="AA14" s="96"/>
      <c r="AB14" s="96"/>
      <c r="AC14" s="96"/>
      <c r="AD14" s="97"/>
      <c r="AE14" s="2"/>
      <c r="AF14" s="95"/>
      <c r="AG14" s="97"/>
      <c r="AH14" s="2"/>
      <c r="AI14" s="1"/>
      <c r="AJ14" s="2"/>
    </row>
    <row r="15" spans="1:36" ht="74.25" customHeight="1" x14ac:dyDescent="0.25">
      <c r="A15" s="99"/>
      <c r="B15" s="101"/>
      <c r="C15" s="101"/>
      <c r="D15" s="103"/>
      <c r="E15" s="41" t="s">
        <v>46</v>
      </c>
      <c r="F15" s="39" t="s">
        <v>47</v>
      </c>
      <c r="G15" s="3"/>
      <c r="H15" s="4" t="s">
        <v>48</v>
      </c>
      <c r="I15" s="112"/>
      <c r="J15" s="113"/>
      <c r="K15" s="113"/>
      <c r="L15" s="115"/>
      <c r="M15" s="100"/>
      <c r="N15" s="124"/>
      <c r="O15" s="124"/>
      <c r="P15" s="100"/>
      <c r="Q15" s="124"/>
      <c r="R15" s="124"/>
      <c r="S15" s="38"/>
      <c r="T15" s="172"/>
      <c r="U15" s="100"/>
      <c r="V15" s="124"/>
      <c r="W15" s="35" t="s">
        <v>49</v>
      </c>
      <c r="X15" s="42" t="s">
        <v>50</v>
      </c>
      <c r="Y15" s="47"/>
      <c r="Z15" s="50" t="s">
        <v>51</v>
      </c>
      <c r="AA15" s="36" t="s">
        <v>52</v>
      </c>
      <c r="AB15" s="36" t="s">
        <v>53</v>
      </c>
      <c r="AC15" s="36" t="s">
        <v>54</v>
      </c>
      <c r="AD15" s="51" t="s">
        <v>55</v>
      </c>
      <c r="AE15" s="2"/>
      <c r="AF15" s="50" t="s">
        <v>56</v>
      </c>
      <c r="AG15" s="51" t="s">
        <v>57</v>
      </c>
      <c r="AH15" s="2"/>
      <c r="AI15" s="1"/>
      <c r="AJ15" s="2"/>
    </row>
    <row r="16" spans="1:36" ht="150.75" customHeight="1" x14ac:dyDescent="0.25">
      <c r="A16" s="134">
        <v>3</v>
      </c>
      <c r="B16" s="238" t="s">
        <v>137</v>
      </c>
      <c r="C16" s="241" t="s">
        <v>138</v>
      </c>
      <c r="D16" s="244" t="s">
        <v>139</v>
      </c>
      <c r="E16" s="219" t="s">
        <v>140</v>
      </c>
      <c r="F16" s="214" t="s">
        <v>129</v>
      </c>
      <c r="G16" s="169" t="str">
        <f>+CONCATENATE(E16," - ",F16)</f>
        <v>MEDIA - CATASTRÓFICO</v>
      </c>
      <c r="H16" s="121" t="str">
        <f>+VLOOKUP(G16,Datos!D3:E17,2,FALSE)</f>
        <v>EXTREMO</v>
      </c>
      <c r="I16" s="216" t="s">
        <v>141</v>
      </c>
      <c r="J16" s="5" t="s">
        <v>64</v>
      </c>
      <c r="K16" s="6" t="s">
        <v>65</v>
      </c>
      <c r="L16" s="7">
        <f>IF(K16="ASIGNADO",15,IF(K16="NO ASIGNADO",0,""))</f>
        <v>15</v>
      </c>
      <c r="M16" s="151">
        <f>SUM(L16:L22)</f>
        <v>95</v>
      </c>
      <c r="N16" s="153" t="s">
        <v>66</v>
      </c>
      <c r="O16" s="156">
        <f>IF(O19="DÉBIL",0,IF(O19="MODERADO",50,IF(O19="FUERTE",100,"")))</f>
        <v>50</v>
      </c>
      <c r="P16" s="157" t="str">
        <f>IF(AND(M19="FUERTE",N16="FUERTE (SIEMPRE SE EJECUTA)"),"NO","SÍ")</f>
        <v>SÍ</v>
      </c>
      <c r="Q16" s="160" t="s">
        <v>67</v>
      </c>
      <c r="R16" s="148" t="str">
        <f>IF(AND(E16="MUY BAJA",Q19=2),"MUY BAJA",IF(AND(E16="BAJA",Q19=2),"MUY BAJA",IF(AND(E16="MEDIA",Q19=2),"MUY BAJA",IF(AND(E16="ALTA",Q19=2),"BAJA",IF(AND(E16="MUY ALTA",Q19=2),"MEDIA",IF(AND(E16="MUY BAJA",Q19=1),"MUY BAJA",IF(AND(E16="BAJA",Q19=1),"MUY BAJA",IF(AND(E16="MEDIA",Q19=1),"BAJA",IF(AND(E16="ALTA",Q19=1),"MEDIA",IF(AND(E16="MUY ALTA",Q19=1),"ALTA",E16))))))))))</f>
        <v>BAJA</v>
      </c>
      <c r="S16" s="169" t="str">
        <f>+CONCATENATE(R16," - ",F16)</f>
        <v>BAJA - CATASTRÓFICO</v>
      </c>
      <c r="T16" s="121" t="str">
        <f>+VLOOKUP(S16,Datos!$D$3:$E$17,2,FALSE)</f>
        <v>EXTREMO</v>
      </c>
      <c r="U16" s="161" t="s">
        <v>68</v>
      </c>
      <c r="V16" s="164" t="s">
        <v>131</v>
      </c>
      <c r="W16" s="247" t="s">
        <v>142</v>
      </c>
      <c r="X16" s="182" t="s">
        <v>71</v>
      </c>
      <c r="Y16" s="48"/>
      <c r="Z16" s="185">
        <v>44806</v>
      </c>
      <c r="AA16" s="188" t="s">
        <v>143</v>
      </c>
      <c r="AB16" s="191" t="s">
        <v>144</v>
      </c>
      <c r="AC16" s="191" t="s">
        <v>145</v>
      </c>
      <c r="AD16" s="176" t="s">
        <v>74</v>
      </c>
      <c r="AE16" s="1"/>
      <c r="AF16" s="186" t="s">
        <v>146</v>
      </c>
      <c r="AG16" s="176" t="s">
        <v>189</v>
      </c>
      <c r="AH16" s="1"/>
      <c r="AI16" s="1"/>
      <c r="AJ16" s="1"/>
    </row>
    <row r="17" spans="1:36" ht="150.75" customHeight="1" x14ac:dyDescent="0.25">
      <c r="A17" s="134"/>
      <c r="B17" s="239"/>
      <c r="C17" s="242"/>
      <c r="D17" s="245"/>
      <c r="E17" s="220"/>
      <c r="F17" s="214"/>
      <c r="G17" s="170"/>
      <c r="H17" s="122"/>
      <c r="I17" s="236"/>
      <c r="J17" s="8" t="s">
        <v>77</v>
      </c>
      <c r="K17" s="9" t="s">
        <v>78</v>
      </c>
      <c r="L17" s="10">
        <f>IF(K17="ADECUADO",15,IF(K17="INADECUADO",0,""))</f>
        <v>15</v>
      </c>
      <c r="M17" s="152"/>
      <c r="N17" s="154"/>
      <c r="O17" s="156"/>
      <c r="P17" s="158"/>
      <c r="Q17" s="160"/>
      <c r="R17" s="149"/>
      <c r="S17" s="170"/>
      <c r="T17" s="122"/>
      <c r="U17" s="162"/>
      <c r="V17" s="235"/>
      <c r="W17" s="248"/>
      <c r="X17" s="184"/>
      <c r="Y17" s="48"/>
      <c r="Z17" s="186"/>
      <c r="AA17" s="189"/>
      <c r="AB17" s="191"/>
      <c r="AC17" s="191"/>
      <c r="AD17" s="176"/>
      <c r="AE17" s="1"/>
      <c r="AF17" s="233"/>
      <c r="AG17" s="176"/>
      <c r="AH17" s="1"/>
      <c r="AI17" s="1"/>
      <c r="AJ17" s="1"/>
    </row>
    <row r="18" spans="1:36" ht="150.75" customHeight="1" x14ac:dyDescent="0.25">
      <c r="A18" s="134"/>
      <c r="B18" s="239"/>
      <c r="C18" s="242"/>
      <c r="D18" s="245"/>
      <c r="E18" s="220"/>
      <c r="F18" s="214"/>
      <c r="G18" s="170"/>
      <c r="H18" s="122"/>
      <c r="I18" s="236"/>
      <c r="J18" s="11" t="s">
        <v>79</v>
      </c>
      <c r="K18" s="9" t="s">
        <v>80</v>
      </c>
      <c r="L18" s="10">
        <f>IF(K18="OPORTUNA",15,IF(K18="INOPORTUNA",0,""))</f>
        <v>15</v>
      </c>
      <c r="M18" s="152"/>
      <c r="N18" s="154"/>
      <c r="O18" s="156"/>
      <c r="P18" s="158"/>
      <c r="Q18" s="12" t="s">
        <v>81</v>
      </c>
      <c r="R18" s="149"/>
      <c r="S18" s="170"/>
      <c r="T18" s="122"/>
      <c r="U18" s="162"/>
      <c r="V18" s="235"/>
      <c r="W18" s="248"/>
      <c r="X18" s="184"/>
      <c r="Y18" s="48"/>
      <c r="Z18" s="186"/>
      <c r="AA18" s="189"/>
      <c r="AB18" s="191"/>
      <c r="AC18" s="191"/>
      <c r="AD18" s="176"/>
      <c r="AE18" s="1"/>
      <c r="AF18" s="233"/>
      <c r="AG18" s="176"/>
      <c r="AH18" s="1"/>
      <c r="AI18" s="1"/>
      <c r="AJ18" s="1"/>
    </row>
    <row r="19" spans="1:36" ht="150.75" customHeight="1" x14ac:dyDescent="0.25">
      <c r="A19" s="134"/>
      <c r="B19" s="239"/>
      <c r="C19" s="242"/>
      <c r="D19" s="245"/>
      <c r="E19" s="220"/>
      <c r="F19" s="214"/>
      <c r="G19" s="170"/>
      <c r="H19" s="122"/>
      <c r="I19" s="236"/>
      <c r="J19" s="8" t="s">
        <v>82</v>
      </c>
      <c r="K19" s="9" t="s">
        <v>83</v>
      </c>
      <c r="L19" s="10">
        <f>IF(K19="PREVENIR",15,IF(K19="DETECTAR",10,IF(K19="NO ES UN CONTROL",0,"")))</f>
        <v>10</v>
      </c>
      <c r="M19" s="128" t="str">
        <f>IF(M16&lt;86,"DÉBIL",IF(M16&lt;96,"MODERADO",IF(M16&lt;101,"FUERTE","")))</f>
        <v>MODERADO</v>
      </c>
      <c r="N19" s="154"/>
      <c r="O19" s="131" t="str">
        <f>IF(AND(M19="FUERTE",N16="FUERTE (SIEMPRE SE EJECUTA)"),"FUERTE",IF(OR(M19="DÉBIL",N16="DÉBIL (NO SE EJECUTA)"),"DÉBIL",IF(OR(M19="MODERADO",N16="MODERADO (ALGUNAS VECES)"),"MODERADO")))</f>
        <v>MODERADO</v>
      </c>
      <c r="P19" s="158"/>
      <c r="Q19" s="145">
        <f>IF(AND($O$19="FUERTE",$Q$16="DIRECTAMENTE"),2,IF(AND($O$19="FUERTE",$Q$16="DIRECTAMENTE"),2,IF(AND($O$19="FUERTE",$Q$16="DIRECTAMENTE"),2,IF(AND($O$19="FUERTE",$Q$16="NO DISMINUYE"),0,IF(AND($O$19="MODERADO",$Q$16="DIRECTAMENTE"),1,IF(AND($O$19="MODERADO",$Q$16="DIRECTAMENTE"),1,IF(AND($O$19="MODERADO",$Q$16="DIRECTAMENTE"),1,IF(AND($O$19="MODERADO",$Q$16="NO DISMINUYE"),0,"N/A"))))))))</f>
        <v>1</v>
      </c>
      <c r="R19" s="149"/>
      <c r="S19" s="170"/>
      <c r="T19" s="122"/>
      <c r="U19" s="162"/>
      <c r="V19" s="178" t="s">
        <v>84</v>
      </c>
      <c r="W19" s="248"/>
      <c r="X19" s="178" t="s">
        <v>85</v>
      </c>
      <c r="Y19" s="49"/>
      <c r="Z19" s="186"/>
      <c r="AA19" s="189"/>
      <c r="AB19" s="191"/>
      <c r="AC19" s="191"/>
      <c r="AD19" s="176"/>
      <c r="AE19" s="1"/>
      <c r="AF19" s="233"/>
      <c r="AG19" s="176"/>
      <c r="AH19" s="1"/>
      <c r="AI19" s="1"/>
      <c r="AJ19" s="1"/>
    </row>
    <row r="20" spans="1:36" ht="150.75" customHeight="1" x14ac:dyDescent="0.25">
      <c r="A20" s="134"/>
      <c r="B20" s="239"/>
      <c r="C20" s="242"/>
      <c r="D20" s="245"/>
      <c r="E20" s="220"/>
      <c r="F20" s="214"/>
      <c r="G20" s="170"/>
      <c r="H20" s="122"/>
      <c r="I20" s="236"/>
      <c r="J20" s="8" t="s">
        <v>86</v>
      </c>
      <c r="K20" s="9" t="s">
        <v>87</v>
      </c>
      <c r="L20" s="10">
        <f>IF(K20="CONFIABLE",15,IF(K20="NO CONFIABLE",0,""))</f>
        <v>15</v>
      </c>
      <c r="M20" s="129"/>
      <c r="N20" s="154"/>
      <c r="O20" s="131"/>
      <c r="P20" s="158"/>
      <c r="Q20" s="146"/>
      <c r="R20" s="149"/>
      <c r="S20" s="170"/>
      <c r="T20" s="122"/>
      <c r="U20" s="162"/>
      <c r="V20" s="179"/>
      <c r="W20" s="248"/>
      <c r="X20" s="179"/>
      <c r="Y20" s="49"/>
      <c r="Z20" s="186"/>
      <c r="AA20" s="189"/>
      <c r="AB20" s="191"/>
      <c r="AC20" s="191"/>
      <c r="AD20" s="176"/>
      <c r="AE20" s="1"/>
      <c r="AF20" s="233"/>
      <c r="AG20" s="176"/>
      <c r="AH20" s="1"/>
      <c r="AI20" s="1"/>
      <c r="AJ20" s="1"/>
    </row>
    <row r="21" spans="1:36" ht="150.75" customHeight="1" x14ac:dyDescent="0.25">
      <c r="A21" s="134"/>
      <c r="B21" s="239"/>
      <c r="C21" s="242"/>
      <c r="D21" s="245"/>
      <c r="E21" s="220"/>
      <c r="F21" s="214"/>
      <c r="G21" s="170"/>
      <c r="H21" s="122"/>
      <c r="I21" s="236"/>
      <c r="J21" s="8" t="s">
        <v>88</v>
      </c>
      <c r="K21" s="9" t="s">
        <v>89</v>
      </c>
      <c r="L21" s="10">
        <f>IF(K21="SE INVESTIGAN Y SE RESUELVEN OPORTUNAMENTE",15,IF(K21="NO SE INVESTIGAN Y SE RESUELVEN OPORTUNAMENTE",0,""))</f>
        <v>15</v>
      </c>
      <c r="M21" s="129"/>
      <c r="N21" s="154"/>
      <c r="O21" s="131"/>
      <c r="P21" s="158"/>
      <c r="Q21" s="146"/>
      <c r="R21" s="149"/>
      <c r="S21" s="170"/>
      <c r="T21" s="122"/>
      <c r="U21" s="162"/>
      <c r="V21" s="180"/>
      <c r="W21" s="248"/>
      <c r="X21" s="182" t="s">
        <v>147</v>
      </c>
      <c r="Y21" s="48"/>
      <c r="Z21" s="186"/>
      <c r="AA21" s="189"/>
      <c r="AB21" s="191"/>
      <c r="AC21" s="191"/>
      <c r="AD21" s="176"/>
      <c r="AE21" s="1"/>
      <c r="AF21" s="233"/>
      <c r="AG21" s="176"/>
      <c r="AH21" s="1"/>
      <c r="AI21" s="1"/>
      <c r="AJ21" s="1"/>
    </row>
    <row r="22" spans="1:36" ht="150.75" customHeight="1" x14ac:dyDescent="0.25">
      <c r="A22" s="135"/>
      <c r="B22" s="240"/>
      <c r="C22" s="243"/>
      <c r="D22" s="246"/>
      <c r="E22" s="221"/>
      <c r="F22" s="215"/>
      <c r="G22" s="171"/>
      <c r="H22" s="123"/>
      <c r="I22" s="237"/>
      <c r="J22" s="43" t="s">
        <v>92</v>
      </c>
      <c r="K22" s="44" t="s">
        <v>93</v>
      </c>
      <c r="L22" s="45">
        <f>IF(K22="COMPLETA",10,IF(K22="INCOMPLETA",5,IF(K22="NO EXISTE",0,"")))</f>
        <v>10</v>
      </c>
      <c r="M22" s="130"/>
      <c r="N22" s="155"/>
      <c r="O22" s="132"/>
      <c r="P22" s="159"/>
      <c r="Q22" s="147"/>
      <c r="R22" s="150"/>
      <c r="S22" s="171"/>
      <c r="T22" s="123"/>
      <c r="U22" s="163"/>
      <c r="V22" s="181"/>
      <c r="W22" s="249"/>
      <c r="X22" s="183"/>
      <c r="Y22" s="48"/>
      <c r="Z22" s="187"/>
      <c r="AA22" s="190"/>
      <c r="AB22" s="192"/>
      <c r="AC22" s="192"/>
      <c r="AD22" s="177"/>
      <c r="AE22" s="1"/>
      <c r="AF22" s="234"/>
      <c r="AG22" s="177"/>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formula1>$AE$19:$AE$21</formula1>
    </dataValidation>
    <dataValidation type="list" allowBlank="1" showInputMessage="1" showErrorMessage="1" sqref="N16">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Datos!$J$5:$L$5</xm:f>
          </x14:formula1>
          <xm:sqref>K19</xm:sqref>
        </x14:dataValidation>
        <x14:dataValidation type="list" allowBlank="1" showInputMessage="1" showErrorMessage="1">
          <x14:formula1>
            <xm:f>Datos!$A$11:$A$13</xm:f>
          </x14:formula1>
          <xm:sqref>U16:U22</xm:sqref>
        </x14:dataValidation>
        <x14:dataValidation type="list" allowBlank="1" showInputMessage="1" showErrorMessage="1">
          <x14:formula1>
            <xm:f>Datos!$J$7:$K$7</xm:f>
          </x14:formula1>
          <xm:sqref>K21</xm:sqref>
        </x14:dataValidation>
        <x14:dataValidation type="list" allowBlank="1" showInputMessage="1" showErrorMessage="1">
          <x14:formula1>
            <xm:f>Datos!$J$6:$K$6</xm:f>
          </x14:formula1>
          <xm:sqref>K20</xm:sqref>
        </x14:dataValidation>
        <x14:dataValidation type="list" allowBlank="1" showInputMessage="1" showErrorMessage="1">
          <x14:formula1>
            <xm:f>Datos!$J$3:$K$3</xm:f>
          </x14:formula1>
          <xm:sqref>K17</xm:sqref>
        </x14:dataValidation>
        <x14:dataValidation type="list" allowBlank="1" showInputMessage="1" showErrorMessage="1">
          <x14:formula1>
            <xm:f>Datos!$J$2:$K$2</xm:f>
          </x14:formula1>
          <xm:sqref>K16</xm:sqref>
        </x14:dataValidation>
        <x14:dataValidation type="list" allowBlank="1" showInputMessage="1" showErrorMessage="1">
          <x14:formula1>
            <xm:f>Datos!$J$8:$L$8</xm:f>
          </x14:formula1>
          <xm:sqref>K22</xm:sqref>
        </x14:dataValidation>
        <x14:dataValidation type="list" allowBlank="1" showInputMessage="1" showErrorMessage="1">
          <x14:formula1>
            <xm:f>Datos!$B$3:$B$5</xm:f>
          </x14:formula1>
          <xm:sqref>F16:F22</xm:sqref>
        </x14:dataValidation>
        <x14:dataValidation type="list" allowBlank="1" showInputMessage="1" showErrorMessage="1">
          <x14:formula1>
            <xm:f>Datos!$A$3:$A$7</xm:f>
          </x14:formula1>
          <xm:sqref>E16</xm:sqref>
        </x14:dataValidation>
        <x14:dataValidation type="list" allowBlank="1" showInputMessage="1" showErrorMessage="1">
          <x14:formula1>
            <xm:f>Datos!$J$4:$K$4</xm:f>
          </x14:formula1>
          <xm:sqref>K18</xm:sqref>
        </x14:dataValidation>
        <x14:dataValidation type="list" allowBlank="1" showInputMessage="1" showErrorMessage="1">
          <x14:formula1>
            <xm:f>Datos!$A$17:$A$18</xm:f>
          </x14:formula1>
          <xm:sqref>V21:V22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9" workbookViewId="0">
      <selection activeCell="A23" sqref="A23:D23"/>
    </sheetView>
  </sheetViews>
  <sheetFormatPr baseColWidth="10" defaultColWidth="11.42578125" defaultRowHeight="15" x14ac:dyDescent="0.25"/>
  <cols>
    <col min="1" max="1" width="4.85546875" customWidth="1"/>
    <col min="2" max="2" width="77.42578125" customWidth="1"/>
    <col min="3" max="4" width="30.7109375" customWidth="1"/>
  </cols>
  <sheetData>
    <row r="1" spans="1:4" ht="15.75" thickBot="1" x14ac:dyDescent="0.3">
      <c r="A1" s="202" t="s">
        <v>94</v>
      </c>
      <c r="B1" s="203"/>
      <c r="C1" s="203"/>
      <c r="D1" s="204"/>
    </row>
    <row r="2" spans="1:4" ht="15.75" thickBot="1" x14ac:dyDescent="0.3">
      <c r="A2" s="205" t="s">
        <v>95</v>
      </c>
      <c r="B2" s="14" t="s">
        <v>96</v>
      </c>
      <c r="C2" s="207" t="s">
        <v>97</v>
      </c>
      <c r="D2" s="208"/>
    </row>
    <row r="3" spans="1:4" ht="15.75" thickBot="1" x14ac:dyDescent="0.3">
      <c r="A3" s="206"/>
      <c r="B3" s="15" t="s">
        <v>98</v>
      </c>
      <c r="C3" s="17" t="s">
        <v>99</v>
      </c>
      <c r="D3" s="17" t="s">
        <v>90</v>
      </c>
    </row>
    <row r="4" spans="1:4" ht="15.75" thickBot="1" x14ac:dyDescent="0.3">
      <c r="A4" s="18">
        <v>1</v>
      </c>
      <c r="B4" s="16" t="s">
        <v>100</v>
      </c>
      <c r="C4" s="58" t="s">
        <v>19</v>
      </c>
      <c r="D4" s="58"/>
    </row>
    <row r="5" spans="1:4" ht="15.75" thickBot="1" x14ac:dyDescent="0.3">
      <c r="A5" s="18">
        <v>2</v>
      </c>
      <c r="B5" s="16" t="s">
        <v>101</v>
      </c>
      <c r="C5" s="58" t="s">
        <v>19</v>
      </c>
      <c r="D5" s="58"/>
    </row>
    <row r="6" spans="1:4" ht="15.75" thickBot="1" x14ac:dyDescent="0.3">
      <c r="A6" s="18">
        <v>3</v>
      </c>
      <c r="B6" s="16" t="s">
        <v>102</v>
      </c>
      <c r="C6" s="58" t="s">
        <v>19</v>
      </c>
      <c r="D6" s="58"/>
    </row>
    <row r="7" spans="1:4" ht="15.75" thickBot="1" x14ac:dyDescent="0.3">
      <c r="A7" s="18">
        <v>4</v>
      </c>
      <c r="B7" s="16" t="s">
        <v>103</v>
      </c>
      <c r="C7" s="58"/>
      <c r="D7" s="58" t="s">
        <v>19</v>
      </c>
    </row>
    <row r="8" spans="1:4" ht="15.75" thickBot="1" x14ac:dyDescent="0.3">
      <c r="A8" s="18">
        <v>5</v>
      </c>
      <c r="B8" s="16" t="s">
        <v>104</v>
      </c>
      <c r="C8" s="58" t="s">
        <v>19</v>
      </c>
      <c r="D8" s="58"/>
    </row>
    <row r="9" spans="1:4" ht="15.75" thickBot="1" x14ac:dyDescent="0.3">
      <c r="A9" s="18">
        <v>6</v>
      </c>
      <c r="B9" s="16" t="s">
        <v>105</v>
      </c>
      <c r="C9" s="58" t="s">
        <v>19</v>
      </c>
      <c r="D9" s="58"/>
    </row>
    <row r="10" spans="1:4" ht="15.75" thickBot="1" x14ac:dyDescent="0.3">
      <c r="A10" s="18">
        <v>7</v>
      </c>
      <c r="B10" s="16" t="s">
        <v>106</v>
      </c>
      <c r="C10" s="58" t="s">
        <v>19</v>
      </c>
      <c r="D10" s="58"/>
    </row>
    <row r="11" spans="1:4" ht="15.75" thickBot="1" x14ac:dyDescent="0.3">
      <c r="A11" s="18">
        <v>8</v>
      </c>
      <c r="B11" s="16" t="s">
        <v>107</v>
      </c>
      <c r="C11" s="58" t="s">
        <v>19</v>
      </c>
      <c r="D11" s="58"/>
    </row>
    <row r="12" spans="1:4" ht="15.75" thickBot="1" x14ac:dyDescent="0.3">
      <c r="A12" s="18">
        <v>9</v>
      </c>
      <c r="B12" s="16" t="s">
        <v>108</v>
      </c>
      <c r="C12" s="58"/>
      <c r="D12" s="58" t="s">
        <v>19</v>
      </c>
    </row>
    <row r="13" spans="1:4" ht="15.75" thickBot="1" x14ac:dyDescent="0.3">
      <c r="A13" s="18">
        <v>10</v>
      </c>
      <c r="B13" s="16" t="s">
        <v>109</v>
      </c>
      <c r="C13" s="58" t="s">
        <v>19</v>
      </c>
      <c r="D13" s="58"/>
    </row>
    <row r="14" spans="1:4" ht="15.75" thickBot="1" x14ac:dyDescent="0.3">
      <c r="A14" s="18">
        <v>11</v>
      </c>
      <c r="B14" s="16" t="s">
        <v>110</v>
      </c>
      <c r="C14" s="58" t="s">
        <v>19</v>
      </c>
      <c r="D14" s="58"/>
    </row>
    <row r="15" spans="1:4" ht="15.75" thickBot="1" x14ac:dyDescent="0.3">
      <c r="A15" s="18">
        <v>12</v>
      </c>
      <c r="B15" s="16" t="s">
        <v>111</v>
      </c>
      <c r="C15" s="58" t="s">
        <v>19</v>
      </c>
      <c r="D15" s="58"/>
    </row>
    <row r="16" spans="1:4" ht="15.75" thickBot="1" x14ac:dyDescent="0.3">
      <c r="A16" s="18">
        <v>13</v>
      </c>
      <c r="B16" s="16" t="s">
        <v>112</v>
      </c>
      <c r="C16" s="58" t="s">
        <v>19</v>
      </c>
      <c r="D16" s="58"/>
    </row>
    <row r="17" spans="1:4" ht="15.75" thickBot="1" x14ac:dyDescent="0.3">
      <c r="A17" s="18">
        <v>14</v>
      </c>
      <c r="B17" s="16" t="s">
        <v>113</v>
      </c>
      <c r="C17" s="58" t="s">
        <v>19</v>
      </c>
      <c r="D17" s="58"/>
    </row>
    <row r="18" spans="1:4" ht="15.75" thickBot="1" x14ac:dyDescent="0.3">
      <c r="A18" s="18">
        <v>15</v>
      </c>
      <c r="B18" s="16" t="s">
        <v>114</v>
      </c>
      <c r="C18" s="58"/>
      <c r="D18" s="58" t="s">
        <v>19</v>
      </c>
    </row>
    <row r="19" spans="1:4" ht="15.75" thickBot="1" x14ac:dyDescent="0.3">
      <c r="A19" s="18">
        <v>16</v>
      </c>
      <c r="B19" s="16" t="s">
        <v>115</v>
      </c>
      <c r="C19" s="58"/>
      <c r="D19" s="58" t="s">
        <v>19</v>
      </c>
    </row>
    <row r="20" spans="1:4" ht="15.75" thickBot="1" x14ac:dyDescent="0.3">
      <c r="A20" s="18">
        <v>17</v>
      </c>
      <c r="B20" s="16" t="s">
        <v>116</v>
      </c>
      <c r="C20" s="58"/>
      <c r="D20" s="58" t="s">
        <v>19</v>
      </c>
    </row>
    <row r="21" spans="1:4" ht="15.75" thickBot="1" x14ac:dyDescent="0.3">
      <c r="A21" s="18">
        <v>18</v>
      </c>
      <c r="B21" s="16" t="s">
        <v>117</v>
      </c>
      <c r="C21" s="58"/>
      <c r="D21" s="58" t="s">
        <v>19</v>
      </c>
    </row>
    <row r="22" spans="1:4" ht="15.75" thickBot="1" x14ac:dyDescent="0.3">
      <c r="A22" s="20">
        <v>19</v>
      </c>
      <c r="B22" s="16" t="s">
        <v>118</v>
      </c>
      <c r="C22" s="58"/>
      <c r="D22" s="58" t="s">
        <v>19</v>
      </c>
    </row>
    <row r="23" spans="1:4" x14ac:dyDescent="0.25">
      <c r="A23" s="209" t="s">
        <v>119</v>
      </c>
      <c r="B23" s="210"/>
      <c r="C23" s="210"/>
      <c r="D23" s="211"/>
    </row>
    <row r="24" spans="1:4" x14ac:dyDescent="0.25">
      <c r="A24" s="212" t="s">
        <v>120</v>
      </c>
      <c r="B24" s="212"/>
      <c r="C24" s="212"/>
      <c r="D24" s="212"/>
    </row>
    <row r="25" spans="1:4" x14ac:dyDescent="0.25">
      <c r="A25" s="213" t="s">
        <v>121</v>
      </c>
      <c r="B25" s="213"/>
      <c r="C25" s="213"/>
      <c r="D25" s="213"/>
    </row>
    <row r="26" spans="1:4" ht="15.75" thickBot="1" x14ac:dyDescent="0.3">
      <c r="A26" s="195" t="s">
        <v>122</v>
      </c>
      <c r="B26" s="195"/>
      <c r="C26" s="195"/>
      <c r="D26" s="195"/>
    </row>
    <row r="27" spans="1:4" ht="15.75" thickBot="1" x14ac:dyDescent="0.3">
      <c r="A27" s="196" t="s">
        <v>123</v>
      </c>
      <c r="B27" s="197"/>
      <c r="C27" s="198"/>
      <c r="D27" s="19"/>
    </row>
    <row r="28" spans="1:4" ht="15.75" thickBot="1" x14ac:dyDescent="0.3">
      <c r="A28" s="196" t="s">
        <v>124</v>
      </c>
      <c r="B28" s="197"/>
      <c r="C28" s="198"/>
      <c r="D28" s="19"/>
    </row>
    <row r="29" spans="1:4" ht="15.75" thickBot="1" x14ac:dyDescent="0.3">
      <c r="A29" s="199" t="s">
        <v>125</v>
      </c>
      <c r="B29" s="200"/>
      <c r="C29" s="201"/>
      <c r="D29" s="60" t="s">
        <v>19</v>
      </c>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A20" sqref="A20"/>
    </sheetView>
  </sheetViews>
  <sheetFormatPr baseColWidth="10" defaultColWidth="11.42578125"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46</v>
      </c>
      <c r="B2" t="s">
        <v>47</v>
      </c>
      <c r="D2" t="s">
        <v>148</v>
      </c>
      <c r="I2" s="5" t="s">
        <v>64</v>
      </c>
      <c r="J2" t="s">
        <v>149</v>
      </c>
      <c r="K2" t="s">
        <v>150</v>
      </c>
    </row>
    <row r="3" spans="1:12" ht="31.5" x14ac:dyDescent="0.25">
      <c r="A3" t="s">
        <v>151</v>
      </c>
      <c r="B3" t="s">
        <v>152</v>
      </c>
      <c r="D3" t="s">
        <v>153</v>
      </c>
      <c r="E3" t="s">
        <v>152</v>
      </c>
      <c r="I3" s="8" t="s">
        <v>77</v>
      </c>
      <c r="J3" t="s">
        <v>154</v>
      </c>
      <c r="K3" t="s">
        <v>155</v>
      </c>
    </row>
    <row r="4" spans="1:12" ht="31.5" x14ac:dyDescent="0.25">
      <c r="A4" t="s">
        <v>61</v>
      </c>
      <c r="B4" t="s">
        <v>62</v>
      </c>
      <c r="D4" t="s">
        <v>156</v>
      </c>
      <c r="E4" t="s">
        <v>157</v>
      </c>
      <c r="I4" s="11" t="s">
        <v>79</v>
      </c>
      <c r="J4" t="s">
        <v>80</v>
      </c>
      <c r="K4" t="s">
        <v>158</v>
      </c>
    </row>
    <row r="5" spans="1:12" ht="63" x14ac:dyDescent="0.25">
      <c r="A5" t="s">
        <v>140</v>
      </c>
      <c r="B5" t="s">
        <v>129</v>
      </c>
      <c r="D5" t="s">
        <v>159</v>
      </c>
      <c r="E5" t="s">
        <v>160</v>
      </c>
      <c r="I5" s="8" t="s">
        <v>82</v>
      </c>
      <c r="J5" t="s">
        <v>161</v>
      </c>
      <c r="K5" t="s">
        <v>83</v>
      </c>
      <c r="L5" t="s">
        <v>162</v>
      </c>
    </row>
    <row r="6" spans="1:12" ht="31.5" x14ac:dyDescent="0.25">
      <c r="A6" t="s">
        <v>163</v>
      </c>
      <c r="D6" t="s">
        <v>164</v>
      </c>
      <c r="E6" t="s">
        <v>152</v>
      </c>
      <c r="I6" s="8" t="s">
        <v>86</v>
      </c>
      <c r="J6" t="s">
        <v>165</v>
      </c>
      <c r="K6" t="s">
        <v>166</v>
      </c>
    </row>
    <row r="7" spans="1:12" ht="47.25" x14ac:dyDescent="0.25">
      <c r="A7" t="s">
        <v>167</v>
      </c>
      <c r="D7" t="s">
        <v>168</v>
      </c>
      <c r="E7" t="s">
        <v>157</v>
      </c>
      <c r="I7" s="8" t="s">
        <v>88</v>
      </c>
      <c r="J7" s="21" t="s">
        <v>169</v>
      </c>
      <c r="K7" s="21" t="s">
        <v>170</v>
      </c>
    </row>
    <row r="8" spans="1:12" ht="31.5" x14ac:dyDescent="0.25">
      <c r="D8" t="s">
        <v>171</v>
      </c>
      <c r="E8" t="s">
        <v>160</v>
      </c>
      <c r="I8" s="13" t="s">
        <v>92</v>
      </c>
      <c r="J8" t="s">
        <v>172</v>
      </c>
      <c r="K8" t="s">
        <v>173</v>
      </c>
      <c r="L8" t="s">
        <v>174</v>
      </c>
    </row>
    <row r="9" spans="1:12" x14ac:dyDescent="0.25">
      <c r="A9" t="s">
        <v>175</v>
      </c>
      <c r="D9" t="s">
        <v>176</v>
      </c>
      <c r="E9" t="s">
        <v>152</v>
      </c>
    </row>
    <row r="10" spans="1:12" x14ac:dyDescent="0.25">
      <c r="D10" t="s">
        <v>177</v>
      </c>
      <c r="E10" t="s">
        <v>157</v>
      </c>
    </row>
    <row r="11" spans="1:12" x14ac:dyDescent="0.25">
      <c r="A11" t="s">
        <v>68</v>
      </c>
      <c r="D11" t="s">
        <v>178</v>
      </c>
      <c r="E11" t="s">
        <v>160</v>
      </c>
    </row>
    <row r="12" spans="1:12" x14ac:dyDescent="0.25">
      <c r="A12" t="s">
        <v>179</v>
      </c>
      <c r="D12" t="s">
        <v>180</v>
      </c>
      <c r="E12" t="s">
        <v>157</v>
      </c>
    </row>
    <row r="13" spans="1:12" x14ac:dyDescent="0.25">
      <c r="D13" t="s">
        <v>181</v>
      </c>
      <c r="E13" t="s">
        <v>157</v>
      </c>
    </row>
    <row r="14" spans="1:12" x14ac:dyDescent="0.25">
      <c r="D14" t="s">
        <v>182</v>
      </c>
      <c r="E14" t="s">
        <v>160</v>
      </c>
    </row>
    <row r="15" spans="1:12" x14ac:dyDescent="0.25">
      <c r="D15" t="s">
        <v>183</v>
      </c>
      <c r="E15" t="s">
        <v>157</v>
      </c>
    </row>
    <row r="16" spans="1:12" x14ac:dyDescent="0.25">
      <c r="A16" t="s">
        <v>84</v>
      </c>
      <c r="D16" t="s">
        <v>184</v>
      </c>
      <c r="E16" t="s">
        <v>157</v>
      </c>
    </row>
    <row r="17" spans="1:5" x14ac:dyDescent="0.25">
      <c r="A17" t="s">
        <v>99</v>
      </c>
      <c r="D17" t="s">
        <v>185</v>
      </c>
      <c r="E17" t="s">
        <v>160</v>
      </c>
    </row>
    <row r="18" spans="1:5" x14ac:dyDescent="0.25">
      <c r="A18"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2" ma:contentTypeDescription="Crear nuevo documento." ma:contentTypeScope="" ma:versionID="e8c6f7be95362326a7df695fbb50f5e8">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cda7d98c4bdf385a9ffd0ab8606d39a6"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560F5-63E6-4B4B-B2DE-8102CC188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0D312D-F33A-4ACD-B551-D56D9F7B0FA3}">
  <ds:schemaRef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d8efec78-3424-4c97-abf4-c2ff1d9e6d03"/>
    <ds:schemaRef ds:uri="8befd943-4f51-4e42-85af-a07052259448"/>
    <ds:schemaRef ds:uri="http://purl.org/dc/terms/"/>
  </ds:schemaRefs>
</ds:datastoreItem>
</file>

<file path=customXml/itemProps3.xml><?xml version="1.0" encoding="utf-8"?>
<ds:datastoreItem xmlns:ds="http://schemas.openxmlformats.org/officeDocument/2006/customXml" ds:itemID="{E74AE119-0907-4A09-8672-FF36F0F8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Riesgo 1</vt:lpstr>
      <vt:lpstr>ENCUESTA DE IMPACTO R1</vt:lpstr>
      <vt:lpstr>Riesgo 2</vt:lpstr>
      <vt:lpstr>ENCUESTA DE IMPACTO R2</vt:lpstr>
      <vt:lpstr>Riesgo 3</vt:lpstr>
      <vt:lpstr>ENCUESTA DE IMPACTO R3</vt:lpstr>
      <vt:lpstr>Datos</vt:lpstr>
      <vt:lpstr>'Riesgo 1'!Área_de_impresión</vt:lpstr>
      <vt:lpstr>'Riesgo 2'!Área_de_impresión</vt:lpstr>
      <vt:lpstr>'Riesgo 3'!Área_de_impresión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Sulma Esperanza Avendano Munoz</cp:lastModifiedBy>
  <cp:revision/>
  <dcterms:created xsi:type="dcterms:W3CDTF">2020-01-16T20:08:19Z</dcterms:created>
  <dcterms:modified xsi:type="dcterms:W3CDTF">2022-09-13T16:28:22Z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ies>
</file>