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C:\Users\Marcela Delgado\Downloads\"/>
    </mc:Choice>
  </mc:AlternateContent>
  <xr:revisionPtr revIDLastSave="0" documentId="13_ncr:1_{6899B4BE-024C-4857-BDAD-130D5606BDFD}" xr6:coauthVersionLast="47" xr6:coauthVersionMax="47" xr10:uidLastSave="{00000000-0000-0000-0000-000000000000}"/>
  <bookViews>
    <workbookView xWindow="-110" yWindow="-110" windowWidth="19420" windowHeight="10420" firstSheet="2" activeTab="4" xr2:uid="{EF72F00F-C7A4-4BF9-9A52-B4EF02F877CB}"/>
  </bookViews>
  <sheets>
    <sheet name="DIRECCIONAMIENTO ESTRATÉGICO " sheetId="2" r:id="rId1"/>
    <sheet name="SERVICIO A LA CIUDADANIA" sheetId="3" r:id="rId2"/>
    <sheet name="COMUNICACION ESTRATEGICA" sheetId="4" r:id="rId3"/>
    <sheet name="GESTIÓN DEL CONOCIMIENTO Y LA I" sheetId="5" r:id="rId4"/>
    <sheet name="GESTION TICS" sheetId="6" r:id="rId5"/>
  </sheets>
  <externalReferences>
    <externalReference r:id="rId6"/>
    <externalReference r:id="rId7"/>
    <externalReference r:id="rId8"/>
    <externalReference r:id="rId9"/>
    <externalReference r:id="rId10"/>
  </externalReferences>
  <definedNames>
    <definedName name="_xlnm.Print_Area" localSheetId="2">'COMUNICACION ESTRATEGICA'!$A$1:$AG$22</definedName>
    <definedName name="_xlnm.Print_Area" localSheetId="0">'DIRECCIONAMIENTO ESTRATÉGICO '!$A$1:$AG$22</definedName>
    <definedName name="_xlnm.Print_Area" localSheetId="3">'GESTIÓN DEL CONOCIMIENTO Y LA I'!$A$1:$AG$22</definedName>
    <definedName name="_xlnm.Print_Area" localSheetId="1">'SERVICIO A LA CIUDADANIA'!$A$1:$AG$22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22" i="6" l="1"/>
  <c r="L21" i="6"/>
  <c r="L20" i="6"/>
  <c r="L19" i="6"/>
  <c r="L18" i="6"/>
  <c r="L17" i="6"/>
  <c r="L16" i="6"/>
  <c r="M16" i="6" s="1"/>
  <c r="M19" i="6" s="1"/>
  <c r="G16" i="6"/>
  <c r="H16" i="6" s="1"/>
  <c r="O19" i="6" l="1"/>
  <c r="P16" i="6"/>
  <c r="Q19" i="6" l="1"/>
  <c r="R16" i="6" s="1"/>
  <c r="S16" i="6" s="1"/>
  <c r="T16" i="6" s="1"/>
  <c r="O16" i="6"/>
  <c r="L22" i="5"/>
  <c r="L21" i="5"/>
  <c r="L20" i="5"/>
  <c r="L19" i="5"/>
  <c r="L18" i="5"/>
  <c r="L17" i="5"/>
  <c r="L16" i="5"/>
  <c r="M16" i="5" s="1"/>
  <c r="M19" i="5" s="1"/>
  <c r="H16" i="5"/>
  <c r="G16" i="5"/>
  <c r="O19" i="5" l="1"/>
  <c r="P16" i="5"/>
  <c r="Q19" i="5" l="1"/>
  <c r="R16" i="5" s="1"/>
  <c r="S16" i="5" s="1"/>
  <c r="T16" i="5" s="1"/>
  <c r="O16" i="5"/>
  <c r="L22" i="4"/>
  <c r="L21" i="4"/>
  <c r="L20" i="4"/>
  <c r="L19" i="4"/>
  <c r="L18" i="4"/>
  <c r="L17" i="4"/>
  <c r="L16" i="4"/>
  <c r="M16" i="4" s="1"/>
  <c r="M19" i="4" s="1"/>
  <c r="G16" i="4"/>
  <c r="H16" i="4" s="1"/>
  <c r="O19" i="4" l="1"/>
  <c r="P16" i="4"/>
  <c r="Q19" i="4" l="1"/>
  <c r="R16" i="4" s="1"/>
  <c r="S16" i="4" s="1"/>
  <c r="T16" i="4" s="1"/>
  <c r="O16" i="4"/>
  <c r="L22" i="3"/>
  <c r="L21" i="3"/>
  <c r="L20" i="3"/>
  <c r="L19" i="3"/>
  <c r="L18" i="3"/>
  <c r="L17" i="3"/>
  <c r="L16" i="3"/>
  <c r="M16" i="3" s="1"/>
  <c r="M19" i="3" s="1"/>
  <c r="G16" i="3"/>
  <c r="H16" i="3" s="1"/>
  <c r="O19" i="3" l="1"/>
  <c r="P16" i="3"/>
  <c r="O16" i="3" l="1"/>
  <c r="Q19" i="3"/>
  <c r="R16" i="3" s="1"/>
  <c r="S16" i="3" s="1"/>
  <c r="T16" i="3" s="1"/>
  <c r="L22" i="2" l="1"/>
  <c r="L21" i="2"/>
  <c r="L20" i="2"/>
  <c r="L19" i="2"/>
  <c r="L18" i="2"/>
  <c r="L17" i="2"/>
  <c r="L16" i="2"/>
  <c r="M16" i="2" s="1"/>
  <c r="M19" i="2" s="1"/>
  <c r="G16" i="2"/>
  <c r="H16" i="2" s="1"/>
  <c r="O19" i="2" l="1"/>
  <c r="P16" i="2"/>
  <c r="Q19" i="2" l="1"/>
  <c r="R16" i="2" s="1"/>
  <c r="S16" i="2" s="1"/>
  <c r="T16" i="2" s="1"/>
  <c r="O16" i="2"/>
</calcChain>
</file>

<file path=xl/sharedStrings.xml><?xml version="1.0" encoding="utf-8"?>
<sst xmlns="http://schemas.openxmlformats.org/spreadsheetml/2006/main" count="474" uniqueCount="166">
  <si>
    <t>PLANEACIÓN</t>
  </si>
  <si>
    <t>CÓDIGO</t>
  </si>
  <si>
    <t>E-PLA-FT 020</t>
  </si>
  <si>
    <t>VERSIÓN</t>
  </si>
  <si>
    <t xml:space="preserve">  05</t>
  </si>
  <si>
    <t>MAPA DE RIESGOS DE CORRUPCIÓN</t>
  </si>
  <si>
    <t>PÁGINA</t>
  </si>
  <si>
    <t xml:space="preserve">1 de 1 </t>
  </si>
  <si>
    <t>VIGENTE DESDE</t>
  </si>
  <si>
    <t>PROCESO</t>
  </si>
  <si>
    <t>DIRECCIONAMIENTO ESTRATÉGICO</t>
  </si>
  <si>
    <t>FECHA DE ACTUALIZACIÓN</t>
  </si>
  <si>
    <t>OBJETIVO DEL PROCESO</t>
  </si>
  <si>
    <t>Definir los lineamientos y estrategias que orienten la gestión del IDIPRON, mediante la formulación, despliegue y seguimiento de la plataforma estratégica a través de modelos de gestión, planes, programas y proyectos que permitan el cumplimiento de los objetivos institucionales, sectoriales y metas de gobierno.</t>
  </si>
  <si>
    <t>FORMULACIÓN</t>
  </si>
  <si>
    <t>1 SEGUIMIENTO</t>
  </si>
  <si>
    <t>3 SEGUIMIENTO</t>
  </si>
  <si>
    <t>ALCANCE DEL PROCESO</t>
  </si>
  <si>
    <t>Inicia con la formulación de la plataforma estratégica de la Entidad, su seguimiento, evaluación y finaliza con la elaboración de planes para el mejoramiento de la gestión institucional</t>
  </si>
  <si>
    <t>X</t>
  </si>
  <si>
    <t>IDENTIFICACIÓN DEL RIESGO</t>
  </si>
  <si>
    <t>VALORACIÓN DEL RIESGO</t>
  </si>
  <si>
    <t xml:space="preserve">MONITOREO </t>
  </si>
  <si>
    <t>SEGUIMIENTO Y EVALUACIÓN</t>
  </si>
  <si>
    <t>No. de Riesgo</t>
  </si>
  <si>
    <t>CAUSA</t>
  </si>
  <si>
    <t>RIESGO</t>
  </si>
  <si>
    <t>CONSECUENCIA</t>
  </si>
  <si>
    <t>ANÁLISIS DEL RIESGO</t>
  </si>
  <si>
    <t>EVALUACIÓN DEL RIESGO</t>
  </si>
  <si>
    <t>RIESGO RESIDUAL</t>
  </si>
  <si>
    <t>RIESGO INHERENTE</t>
  </si>
  <si>
    <t xml:space="preserve">DESCRIPCIÓN DE LA ACTIVIDAD DE CONTROL </t>
  </si>
  <si>
    <t xml:space="preserve">CARACTERISTICAS DEL CONTROL </t>
  </si>
  <si>
    <t>SÍ/NO</t>
  </si>
  <si>
    <t>Valor</t>
  </si>
  <si>
    <t>PESO DEL DISEÑO DE CADA CONTROL</t>
  </si>
  <si>
    <t>PESO DE LA EJECUCIÓN DE CADA CONTROL</t>
  </si>
  <si>
    <t>SOLIDEZ INDIVIDUAL DE CADA CONTROL</t>
  </si>
  <si>
    <t xml:space="preserve">DEBE ESTABLECER ACCIONES PARA FORTALECER EL CONTROL </t>
  </si>
  <si>
    <t>CONTROLES AYUDAN A DISMINUIR PROBABILIDAD</t>
  </si>
  <si>
    <t>PROBABILIDAD RESIDUAL</t>
  </si>
  <si>
    <t>ZONA DE RIESGO RESIDUAL</t>
  </si>
  <si>
    <t>OPCIÓN DE MANEJO</t>
  </si>
  <si>
    <t>ACCIONES DE CONTINGENCIA EN CASO DE MATERIALIZACIÓN DEL RIESGO</t>
  </si>
  <si>
    <t>ACCIONESPARA EL FORTALECIMIENTO DE LOS CONTROLES</t>
  </si>
  <si>
    <t>PROBABILIDAD INHERENTE</t>
  </si>
  <si>
    <t>IMPACTO INHERENTE</t>
  </si>
  <si>
    <t>ZONA DE RIESGO INHERENTE</t>
  </si>
  <si>
    <t>ACCIONES A IMPLEMENTAR PARA EL FORTALECIMIENTO</t>
  </si>
  <si>
    <t>PERIODO DE EJECUCIÓN DE LAS ACCIONES A IMPLEMENTAR</t>
  </si>
  <si>
    <t>FECHA DEL MONITOREO</t>
  </si>
  <si>
    <t>REPORTE DE LA EJECUCIÓN DE LOS CONTROLES</t>
  </si>
  <si>
    <t>REPORTE DE LA EJECUCIÓN DE LAS ACCIONES PARA EL FORTALECIMENTO DEL RIESGO</t>
  </si>
  <si>
    <t>REPORTE DE LAS ACCIONES DESARROLLADAS EN CASO DE QUE SE HAYA MATERIALIZADO EL RIESGO</t>
  </si>
  <si>
    <t>OBSERVACIONES DEL MONITOREO</t>
  </si>
  <si>
    <t xml:space="preserve">OBSERVACIONES OFICINA ASESORA DE PLANEACIÓN </t>
  </si>
  <si>
    <t>OBSERVACIONES OFICINA DE          CONTROL INTERNO</t>
  </si>
  <si>
    <t>Ausencia de controles para la verificación y validación de los datos suministrados
Presiones indebidas</t>
  </si>
  <si>
    <t xml:space="preserve">Ocultar o manipular la información relacionada con la formulación y  seguimiento a la planeación, proyectos de inversión o metas  establecidas en el Instituto  por parte de los funcionarios o contratistas de la Oficina Asesora de Planeación para beneficio propio o de un tercero </t>
  </si>
  <si>
    <t xml:space="preserve">Formulación de proyectos de inversión que no atiendan a las  necesidades reales de los beneficiarios
Toma de desiciones errada por parte de la alta dirección
Pérdida de credibilidad e imagen de la entidad
</t>
  </si>
  <si>
    <t>MUY BAJA</t>
  </si>
  <si>
    <t>MODERADO</t>
  </si>
  <si>
    <t xml:space="preserve">El Jefe de la Oficina Asesora de Planeación cada vez que se formula la planeación estratégica y los proyectos de inversión, realiza mesas de trabajo verificando que se inviten a los liders de los procesos, jefes de oficina y sus equipos de trabajo con el fin de que sea un proceso paricipativo.
El jefe de la oficina asesora de planeación, anualmente   ,  elabora una comunicación en la que se establecen los lineamientos que se deben seguir para la entrega de la información, para la realización del seguimiento de la planeación, proyectos de inversión y metas verificando que la misma sea entregada a cada lider de proceso.
El funcionario o contratista encargado de hacer el seguimiento a la planeación, revisa que los datos de la consulta de Bigdata mensual conicida con la ejecución presupuestal por meta reportada en los informes de ejecución por parte de la administración de los proyectos de inversión y sube la información en el Sistema de Seguimiento de Proyectos de Inversión - SPI </t>
  </si>
  <si>
    <t>¿Existe un responsable asignado a la ejecución del control?</t>
  </si>
  <si>
    <t>ASIGNADO</t>
  </si>
  <si>
    <t>FUERTE (Siempre se Ejecuta)</t>
  </si>
  <si>
    <t>DIRECTAMENTE</t>
  </si>
  <si>
    <t>REDUCIR EL RIESGO</t>
  </si>
  <si>
    <t>Se realiza la reformulación o seguimiento, se prepara la información y se emite un nuevo informe corrigiendo los datos emitidos inicalmente</t>
  </si>
  <si>
    <t>Revisar los lineamientos establecidos para realizar la formulación de la planeación y el seguimiento y en caso de ser necesario ajustar los documentos del proceso</t>
  </si>
  <si>
    <t>01/05/2022 a 30/11/2022</t>
  </si>
  <si>
    <t>Control No. 1: Durante el periodo evaluado no se realizó ningun ejercicio de formulación de planeación estratégica y proyectos de inversión, por tal razon el control no hubo necesidad de ser aplicado.
Control No. 2: Este control es anual. En el mes de febrero de 2022, el Jefe de la Oficina Asesora de Planeación envió correo electrónico a los procesos con los lineamientos para la realización del seguimiento de la planeación, proyectos de inversión y metas 
Control No 3. Durante el Periodo evaluado, se realizó el reporte de la información al SPI, previa verificación de que la información reportada por los procesos concuerda con la información generada por el aplicativo Bogdata</t>
  </si>
  <si>
    <t>Durante el periodo evaluado se realizó la actualización  de los documentos al nuevo formato y de acuerdo con la nueva estructura de la entidad. Los documentos actualizados se encuentran en la página web.</t>
  </si>
  <si>
    <t>Control No. 1 No se aplico el control por cuanto la planeación del instituto se realiza cada cuatro años y si es necesario se revisa en el primer trimestre de 2022
Control No.2: Teniendo en cuenta que el control es anual, el proceso reporta que se aplico en el mes de febrero de este año.
Control No.3: Se evidencia la aplicación del control con el reporte de lainformación a SPI.
Acciones de fortalecimeinto: Se realizó la actualzación de los documenteso durante el periodo evaluado.</t>
  </si>
  <si>
    <t>¿El responsable tiene la autoridad y adecuada segregación de funciones en la ejecución del control?</t>
  </si>
  <si>
    <t>ADECUADO</t>
  </si>
  <si>
    <t>¿La oportunidad en que se ejecuta el control ayuda a prevenir la mitigación del riesgo o a detectar la materialización del riesgo de manera oportuna?</t>
  </si>
  <si>
    <t>Oportuna</t>
  </si>
  <si>
    <t>No. De columnas en la matriz de riesgo que se desplaza en el eje de la probabilidad.</t>
  </si>
  <si>
    <t>¿Las actividades que se desarrollan en el
control realmente buscan por si sola prevenir o detectar las causas que pueden dar origen al riesgo, Ej.: verificar, validar, cotejar, comparar, revisar, etc.?</t>
  </si>
  <si>
    <t>PREVENIR</t>
  </si>
  <si>
    <t>¿SE MATERIALIZO EL RIESGO DURANTE EL PERIODO?</t>
  </si>
  <si>
    <t>PRODUCTO O REGISTRO QUE QUEDA DE LA EJECUCIÓN DE LAS ACCIONES PARA FORTALECER EL RIESGO</t>
  </si>
  <si>
    <t>¿La fuente de información que se utiliza en el desarrollo del control es información confiable que permita mitigar el riesgo?</t>
  </si>
  <si>
    <t>CONFIABLE</t>
  </si>
  <si>
    <t>¿Las observaciones, desviaciones o diferencias identificadas como resultados de la ejecución del control son investigadas y resueltas de manera oportuna?</t>
  </si>
  <si>
    <t>SE INVESTIGAN Y SE RESUELVEN OPORTUNAMENTE</t>
  </si>
  <si>
    <t>NO</t>
  </si>
  <si>
    <t>¿Se deja evidencia o rastro de la ejecución del control que permita a cualquier tercero con la evidencia llegar a la misma conclusión?</t>
  </si>
  <si>
    <t>COMPLETA</t>
  </si>
  <si>
    <t>SERVICIO A LA CIUDADANÍA</t>
  </si>
  <si>
    <t>Desarrollar acciones orientadas a la prestación de un servicio amable, respetuoso, digno, humano e incluyente a la ciudadanía; orientando y divulgando de manera ágil, eficiente y efectiva, los servicios y el modelo pedagógico del IDIPRON y  direccionando oportunamente los requerimientos ciudadanos, para lograr una ciudadanía satisfecha con el servicio y la atención que se prestada por el proceso.</t>
  </si>
  <si>
    <t xml:space="preserve">Inicia con la identificación de las necesidades de los usuarios así como las especificaciones y requisitos del servicio, incluye la divulgación de los eventos y proyectos de la entidad, la administración del Sistema de peticiones, quejas, reclamos,  sugerencias y denuncias en el Instituto, el seguimiento a las respuestas ciudadanas y finaliza con los ciudadanos orientados y la evaluación de la satisfacción en la prestación de los servicios todo teniendo en cuenta el cumplimiento de los protocolos de atención establecidos en la entidad. </t>
  </si>
  <si>
    <t xml:space="preserve">La información se encuentra disponible en un equipo y es vulnerable a ser modificada por un tercero.
Omisión en los tiempos de respuesta </t>
  </si>
  <si>
    <t>Entrega o divulgación de la información de los beneficiarios del Instituto por parte de los servidores del proceso Servicio a la Ciudadanía a un tercero para beneficio propio o de terceros ajenos a la Entidad</t>
  </si>
  <si>
    <t>Perdida de información
Demandas a la entidad
Procesos disciplinarios</t>
  </si>
  <si>
    <t>1. El responsable del Servicio a la Ciudadanía, al momento de firmar el contrato, solicita la firma de un acuerdo de confidencialidad en donde se especifica el compromiso de los servidores del área de atención a la ciudadanía frente a la no divulgación de la información que se maneja en el proceso. Adicionalmente se informan las sanciones a las que se ven expuestos en caso de infringir este requisito
2.  El responsable del Servicio a la Ciudadanía realiza jornadas de inducción y reinducción cada vez que es requerido en donde se especifica la prohibición de la entrega o divulgación de información del área a terceros.</t>
  </si>
  <si>
    <t>FUERTE (SIEMPRE SE EJECUTA)</t>
  </si>
  <si>
    <t>Informar a la ofcina de Control Disciplinario Interno para su conocimiento y gestión.
Realizar reinducción a todo el equipo del proceso de Servicio a la Ciudadanía</t>
  </si>
  <si>
    <t>Documentar las acciones de control dentro de los documentos del proceso de Servicio a la Ciudadanía</t>
  </si>
  <si>
    <t>ENERO A NOVIEMBRE DE  2022</t>
  </si>
  <si>
    <t xml:space="preserve">En el proceso contractual de las personas de Servicio al Ciudadano se realiza firma del acuerdo de confidencialidad para la no divulgacion de la informacion y gestion de las peticiones ciudadanas. </t>
  </si>
  <si>
    <t xml:space="preserve">Se socializa el acuerdo de confidencialidad y gestion de las peticiones ciudadanas con los contratistas adscritos al area de Servicio al Ciudadano, enfatizando la importancia de la informacion que se maneja y el prcedimiento para gestionar las peticiones ciudadanas. </t>
  </si>
  <si>
    <t xml:space="preserve">
Control No. 1 Se evidencia la aplicación del control con la firma de los acuerdos de confidencialidad de los contratistas que ingresaron al equipo en el periodo evaluado. Sin embargo se sugiere al proceso que en el reporte se amplie la información, mencionando en el periodo cuantas personas ingresaron al equipo y a cuantos se les realizó la firma de los acuerdos.
Control No.2:  Se evidencia la aplicacipon del control con el desarrollo de las jornadas de inducción o reinducción llevadas a cabo en el mes de diciembre. No obstante lo anterior, el reporte fue realizado en la casilla de acciones de fortalecimiento.
Acciones de Fortalecimiento: El proceso no reporto acciones de fortalecimiento ni aporto evidencias de su realización</t>
  </si>
  <si>
    <r>
      <rPr>
        <b/>
        <sz val="10"/>
        <color theme="1"/>
        <rFont val="Times New Roman"/>
        <family val="1"/>
      </rPr>
      <t xml:space="preserve">ACCIONES DE CONTROL 
</t>
    </r>
    <r>
      <rPr>
        <sz val="10"/>
        <color theme="1"/>
        <rFont val="Times New Roman"/>
        <family val="1"/>
      </rPr>
      <t xml:space="preserve">
1 en la evidencia aportada se observe ejecución del control mediante la firma de los acuerdos de confidencialidad de los contratistas entre los meses de octubre y noviembre, es importante complementar la información, mencionando cuantos funcionarios ingresaron en el cuatrimestre con el fin de determinar el cumplimiento de la acción de control.
2. Se evidencia un acta de inducción y/ o reinducción y la lista de los asistentes dando cumplimiento a la acción establecida.
Se recomienda realizar el reporte de las acciones realizadas en la casilla asignada y no en las acciones de fortalecimiento.
</t>
    </r>
    <r>
      <rPr>
        <b/>
        <sz val="10"/>
        <color theme="1"/>
        <rFont val="Times New Roman"/>
        <family val="1"/>
      </rPr>
      <t>Acciones de Fortalecimiento</t>
    </r>
    <r>
      <rPr>
        <sz val="10"/>
        <color theme="1"/>
        <rFont val="Times New Roman"/>
        <family val="1"/>
      </rPr>
      <t xml:space="preserve">: El proceso no reporto acciones de fortalecimiento ni aporto evidencias de su realización. </t>
    </r>
  </si>
  <si>
    <t>Documentos del procesos actualizados</t>
  </si>
  <si>
    <t>COMUNICACION ESTRATÉGICA</t>
  </si>
  <si>
    <t>Desarrollar una estrategia de comunicación que busca el fortalecimiento y posicionamiento de la imagen institucional ante las demás entidades distritales y nacionales, proyectando y difundiendo las diferentes actividades de gestión del modelo pedagógico del Instituto; teniendo en cuenta todas sus etapas, contextos pedagógicos de intervención y áreas de derecho; así como, el desarrollo de directrices de identidad visual del IDIPRON, garantizando un adecuado flujo de comunicación con el público externo e interno. ***</t>
  </si>
  <si>
    <t>2 SEGUIMIENTO</t>
  </si>
  <si>
    <t>Inicia con la identificación de la información a transmitir de la entidad, desarrollo de directrices de identidad visual y culmina con la divulgación y /o socialización interna o externamente. **</t>
  </si>
  <si>
    <t>s</t>
  </si>
  <si>
    <t>q</t>
  </si>
  <si>
    <t>OBSERVACIONES OFICINA
 DE   CONTROL INTERNO</t>
  </si>
  <si>
    <t>Incumplimiento de los lineamientos relacionados con la gestión de las comunicaciones</t>
  </si>
  <si>
    <t xml:space="preserve">Manipulación o alteración de la información asociada a la gestión de la Entidad por parte de los servidores que participan en la Gestión de las Comunicaciones del Instituto, para beneficio propio o de un tercero.  </t>
  </si>
  <si>
    <t xml:space="preserve">Pérdidad de credibilidad
Afectación de la reputación de la entidad
Propiciar situaciones de crisis
Desinformación en los grupos de valor del Instituto
</t>
  </si>
  <si>
    <t>BAJA</t>
  </si>
  <si>
    <t>MAYOR</t>
  </si>
  <si>
    <t>El líder del proceso de comunicacion Estratégica revisa bimestralmente que se divulgue la Politica de Comunicaciones del Instituto y los lineamientos establecidos en el proceso para la gestión de las comunicaciones institucionales a través del correo electrónico y en la intranet de la entidad
El funcionario o contratista de la Oficina Asesora de Comunicaciones al inicio del contrato de cada uno de los contratistas que formarán parte del proceso, revisa que se haya firmado el acuerdo de confidencialidad. En caso de detectar que alguno de los contratistas no cuenta con el documento firmado, se realiza la entrega y firma del documento.</t>
  </si>
  <si>
    <t>Contrarestar el efecto de la información manipulada o alterada con pronunciamientos oficiales en  los medios propios y externos, masivos, alternativos y digitales identificados por el proceso</t>
  </si>
  <si>
    <t>Revisar y actualizar la Política de Comunicaciones, incluyendo los lineamientos frente a la Manipulación y alteración de la información del Instituto</t>
  </si>
  <si>
    <t>01/01/2022 al 30/12/2022</t>
  </si>
  <si>
    <r>
      <rPr>
        <sz val="10"/>
        <color rgb="FF000000"/>
        <rFont val="Times New Roman"/>
        <family val="1"/>
      </rPr>
      <t xml:space="preserve">En el tercer cuatrimestre 2022,  bajo los parámetros de funcionamiento del Instituto Distrital para la Protección de la Niñez y la Juventud- IDIPRON y su estructura interna establecida en el Acuerdo 009 del 15 de septiembre de 2022, comunicaciones paso de ser un área de trabajo dependiente de la Oficina Asesora de Planeación a oficializarse como un proceso estratégico institucional, mediante la creación de la Oficina Asesora de Comunicaciones, una dependencia adscrita a la Dirección, con una línea estratégica de fortalecer las comunicaciones como eje fundamental para la consolidación de la gestión de la Administración, garantizando la difusión de información producida y recibida a nivel interno y externo.
Teniendo en cuenta lo anterior, durante el periodo del seguimineto se registra que el lider del proceso adelantó la revisión y actualización de la política y plan estratégico de comunicaciones, documentos que ya tienen visto bueno de la OAP y se encuentran en el proceso de oficialización. 
Así mismo, se evidenció que el proceso no suscribió nuevos contratos de talento humano que requirieran la aplicación de la claúsula de confidencialidad establecida. Sin embargo, en el marco de la reestructuración de la entidad y del acuerdo 010 Por la cual se modifica la planta de empleos del IDIPRON se hace el nombramiento del jefe de la Oficina Asesora de Comunicaciones mediante Resolución 559 de 2022
</t>
    </r>
    <r>
      <rPr>
        <b/>
        <sz val="10"/>
        <color rgb="FF000000"/>
        <rFont val="Times New Roman"/>
        <family val="1"/>
      </rPr>
      <t>Soportes:</t>
    </r>
    <r>
      <rPr>
        <sz val="10"/>
        <color rgb="FF000000"/>
        <rFont val="Times New Roman"/>
        <family val="1"/>
      </rPr>
      <t xml:space="preserve"> Acuerdo 009 del 15 de septiembre de 2022, PDF trazabilidad correos gestión de la actualización de la política y plan de comunicaciones. </t>
    </r>
  </si>
  <si>
    <r>
      <rPr>
        <sz val="10"/>
        <color rgb="FF000000"/>
        <rFont val="Times New Roman"/>
        <family val="1"/>
      </rPr>
      <t xml:space="preserve">Durante el periodo del seguimiento, el proceso de comunicaciones adelantó la revisión y actualización de la política de comuniaciones donde se habla de los lineamientos establecidos para el manejo adecuado de la información institucional. 
</t>
    </r>
    <r>
      <rPr>
        <b/>
        <sz val="10"/>
        <color rgb="FF000000"/>
        <rFont val="Times New Roman"/>
        <family val="1"/>
      </rPr>
      <t>Soporte:</t>
    </r>
    <r>
      <rPr>
        <sz val="10"/>
        <color rgb="FF000000"/>
        <rFont val="Times New Roman"/>
        <family val="1"/>
      </rPr>
      <t xml:space="preserve"> Política de comunicaciones actualizada. 
Resolución de nombramiento jefe comuniaciones  552 de 2022.
Acuerdo confidencialidad jefe de comunicaciones.</t>
    </r>
  </si>
  <si>
    <t>Durante el periodo del seguimiento no se registró la materialización del riesgo.</t>
  </si>
  <si>
    <t>Ninguno</t>
  </si>
  <si>
    <t>Control No. 1:No se evidencia la aplicación del control.
 Se evidencia que el procesos realizó la actualización de los documentos Plan Estratégico de Comunicaciones y Politica de Comunicaciones, sin embargo el control esta orientado a que el proceso divulgue bimestralmente la Politica y los lineamientos y esto con el reporte y los soportes no se evidencia que se hayan realizado.
Control No. 2: Se evidencia que el proceso aplico el control, con la firma del acuerdo de confidencialidad al nuevo Jefe de la Oficina Asesora de Comunicaciones
Acción de Fortalecimiento: Se evidencia que el proceso realizó la actualización de la Politica de Comunicaciones, sin embargo no se evidencia que en el documento se haya dado lineamientos frente a la manipulación y/o alteración de la información del Instituto como lo dice en la acción planteada.</t>
  </si>
  <si>
    <t>Política de comunicaciones revisada y actualizada</t>
  </si>
  <si>
    <t>INVESTIGACIONES</t>
  </si>
  <si>
    <t>Producir conocimiento con el propósito de aportar en la transformación de las condiciones de vida de las Niñas, Niños, Adolescentes y Jóvenes que se encuentran en situación de calle, o en riesgo de calle o fragilidad social, por medio del mejoramiento de los procesos misionales y la comprensión de las problemáticas relacionadas con la vida en calle **</t>
  </si>
  <si>
    <t>nicia con la directriz impartida por el Director para emprender un tema de investigación, continúa con la ejecución de las investigaciones (planteamiento, campo, procesamiento, análisis, elaboración de informes de investigación), hasta la publicación y circulación de los informes finales de investigación. **</t>
  </si>
  <si>
    <t>Existencia de intereses personales, políticos, entre otros, que puedan incidir en la entrega y manipulación de la información.      
Falta de supervisión en el desarrollo de los estudios y/o trabajos de investigación.    
Falta de seguimiento a la toma de decisiones basadas en la información proporcionada.
Falta de principios éticos en las personas que producen la información, a quienes se les entrega y/o a quien hace seguimiento a la información en un nivel jerárquico superior. 
Negligencia en la custodia de la información.</t>
  </si>
  <si>
    <t>Uso indebido de la información sensible del Instituto (estudios o trabajos de investigación) por parte de servidores con nivel jerarquico alto o no, con el fin de favorecer intereses particulares de terceros.</t>
  </si>
  <si>
    <t xml:space="preserve">
Pérdida de credibilidad institucional.
Demandas a la entidad.
Poner en riesgo la integridad de las personas que forman parte del Área y/o de las fuentes de información externas.
Afectación de la imagen institucional y del cumplimiento de la misión.
Pérdida de confianza en la entidad por parte de las fuentes externas que entregan información al Área de Investigación.</t>
  </si>
  <si>
    <t>MEDIA</t>
  </si>
  <si>
    <t>La persona que coordina el proceso de Gestión del Conocimiento, es el unico autorizado para la entrega de información o estudios que se encuentren en desarrollo, cada vez que recibe una solicitud de información, verifica que sea el área la responsable de entregar la misma, revisa que  la información a entregar corresponda a la solicitada  y gestiona su  envío a traves de correo electronico institucional,</t>
  </si>
  <si>
    <t xml:space="preserve">Alertar a las personas y/o equipos que estén involucrados, mediante llamada telefónica y envío de correo electrónico informando respecto de la situación presentada.  </t>
  </si>
  <si>
    <t>Vigilancia al cumplimiento dentro del proceso de Gestion del Conocimiento y la Innovación  por medio del acta de reunión para el cumplimiento de la ley de datos sensibles y la confidencialidad de la información.</t>
  </si>
  <si>
    <t>1/02/2022 al 30/12/2022</t>
  </si>
  <si>
    <t>Entre el 1 de septiembre y el 30 de diciembre de 2022 se recibieron las siguientes solicitudes de información: 
1.Solicitud información Secretaría General Alcaldía Mayor
Jue 08/12/2022
Alcaldía Mayor de Bogotá D.C. 
En el marco de los informes sobre los registros del SITI - Sistema de Información Territorial IDIPRON. Se envió reporte del SITI correspondiente al mes de septiembre a coordinadores y referentes locales.
Correo envío 03/10/2022
En el marco de la Caracterización de Población Carretera, se envió presentación la SDIS Secretaría Distrital de Integración Social. 
Correo envío 08/12/2022.</t>
  </si>
  <si>
    <t>Se realizó reunión de seguimiento a los productos del Área de Investigación, en el marco de la reunión se realizó la vigilancia al cumplimiento dentro del Área de investigación a la ley de datos sensibles y la confidencialidad de la información. 
Evidencia: Acta reunión Seguimiento 12/09/2022</t>
  </si>
  <si>
    <t>N.A.</t>
  </si>
  <si>
    <t>Control No.1: Se evidencia la aplicación del control por parte de la coordinadora quien es la unica autorizada para dar informacion a las solicitudes recibidas.
Acción de Fortalecimiento: De evidencia la ejecución de una reunión en el cuatrimestre en donde se trata el tema de la ley de datos sensibles</t>
  </si>
  <si>
    <t>listados de asistencia</t>
  </si>
  <si>
    <t>DESARROLLO HUMANO</t>
  </si>
  <si>
    <t>Garantizar la implementación, administración y prestación de los servicios para la optimización de las herramientas informáticas, actividades de mantenimiento preventivo y correctivo de los activos de información, plataforma de comunicaciones y desarrollo de aplicaciones a la medida, así como salvaguardar la información en sus criterios de confidencialidad, integridad y disponibilidad con el fin de garantizar la ejecución de los servicios informáticos que aporten al cumplimiento de la misión del Instituto.</t>
  </si>
  <si>
    <t>Inicia con el diagnóstico de necesidades en los recursos de tecnologías de información (hardware, software y datos), elaboración del plan estratégico de TICS y solicitud de los servicios y finaliza con la adopción de buenas prácticas que permiten controlar el adecuado procesamiento de la información del Instituto en sus criterios de confidencialidad, integridad y disponibilidad</t>
  </si>
  <si>
    <t>x</t>
  </si>
  <si>
    <t>OBSERVACIONES OFICINA DE CONTROL INTERNO</t>
  </si>
  <si>
    <t>Debilidad en el monitoreo y seguimiento a las actividades de manipulación de equipos.</t>
  </si>
  <si>
    <t>Sustracción de equipos o partes de los equipos de tecnología por parte de los servidores públicos o colaboradores de la Oficina de Tecnologías de la Información y las Comunicaciones para beneficio propio o de un tercero.</t>
  </si>
  <si>
    <t>Afectación en la disponibilidad de recursos e información  y/o servicios de la red de datos.</t>
  </si>
  <si>
    <t xml:space="preserve">Para los equipos de computo conectados a la red institucional (LAN), el Software ARANDA genera una alarma cuando se sustrae el disco duro de un equipo. En caso de que se genere la alarma, el Ingeniero responsable de la Oficina de Tecnologías de la Información y las Comunicaciones debe reportar el incidente en el formato establecido con el fin de iniciar la investigación respectiva
Para los equipos de computo tipo PC de escritorio se cuenta con guayas de seguridad que previene que se sustraiga el equipo. Dichas guayas son instaladas por los técnicos de la Oficina de Tics, quienes asignan y gestionan las claves de seguridad 
Cuando un equipo de computo se va a retirar de una sede del la entidad, la empresa de vigilancia exige la presentación del formato Autorización de Salida de Equipos A-GAMB-FT-006  que debe ir firmado por el responsable de la oficina y de quien lo va a retirar, adicionalmente la novedad se registra en la minuta de vigilancia.
Se cuenta con una poliza de seguro todo riesgo daño material  que repone a la entidad los equipos sustraidos en caso de hurto, daño o pérdida
Cada vez que se realiza un mantenimiento preventivo o correctivo se verifica y actualiza la hoja de vida de los equipos, comprobando la configuración de hardware y software.  </t>
  </si>
  <si>
    <t>Verificar y hacer informe técnico de los equipos afectados a quien lo solicite con el fin de gestionar con la aseguradora.
Informar a la Oficina Juridica para que inicie los procedimientos para la denuncia ante las autoridades</t>
  </si>
  <si>
    <t>Realizar la verificación en conjunto con los procesos de  Servicios Administrativos y Logística de los procedimientos y formatos establecidos para fortalecer o detectar nuevos puntos de control que permitan mitigar el riesgo.</t>
  </si>
  <si>
    <t>01/01/2022 al 31/12/2022</t>
  </si>
  <si>
    <t>Control No. 1: Durante el periodo evaluado no se presentó ningún evento de sustracción del disco duro o partes de equipos que haya generado la emisión de alarmas. Se continuó verificando la configuración de la herramienta ARANDA, para corroborar que efectivamente genera la alarma para el caso de instalación o eliminación de software. Se adjunta la evidencia del Reporte  de Aranda con la Configuración de los equipos conectados a la red y muestra de algunos correos que llegaron con la generación de la alarma cuando se hizo la instalación o eliminación de software. 
Control No. 2: Entre los meses de Septiembre a Diciembre se realizaron 872 mantenimientos de equipos tipo PC se verificó que el 100% de los equipos cuentan con guaya de seguridad, para lo cual el Ingeniero Jaime Antonio Guzman Pantoja realizó un informe consolidado con la ejecución de dichos mantenimientos de acuerdo con el cronograma de trabajo, en el cual se incluye que se procedió por parte de los Técnicos con la verificación de la instalación de las guayas de seguridad en los equipos de cómputo, para lo cual se adjunto dicho informe.
Control No. 3: Se  aplicó el control en el periodo evaluado haciendo diligenciando el formato de autorización salida de equipos, traspasos o entrega de equipos y adicionalmente se hace el registro en la minuta por parte del personal de vigilancia, lo cual se puede evidenciar de acuerdo a las obligaciones del contrato de vigilancia en el los informes de actividades de dicho contrato y que fueron remitidas por correo electrónico por el área de servicios administrativos quienes ejecutan la supervisión, los soportes reposan en el expediente del contrato No. 1422-2022.
Control No. 4: La subdirección técnica administrativa y financiera cuenta con una póliza de seguros que cubre los equipos de cómputo de la entidad en caso de presentarse situaciones de fuerza mayor como hurtos, accidentes laborales o eventos naturales como inundaciones o terremotos. Para la verificación de la vigencia de la póliza se solicitó al supervisor del contrato de pólizas que nos remitiera la información correspondiente, para lo cual se anexa los correos donde manifiesta: Póliza Todo Riesgo Daño Material No. 2202221000774, emitida por la firma Mapfre Seguros Generales de Colombia S.A, vigencia desde las 00:00 Horas del 25 de abril de 2021 hasta las 00:00 Horas del 25 de abril de 2022. Anexo de Póliza Todo Riesgo Daño Material No. 2202221000774, emitida por la firma Mapfre Seguros Generales de Colombia S.A, vigencia desde las 00:00 Horas del 25 de abril de 2022 hasta las 00:00 Horas del 21 de mayo de 2022. Póliza Todo Riesgo Daño Material No. 2202222000699, emitida por la firma Mapfre Seguros Generales de Colombia S.A, vigencia desde las 00:00 Horas del 21 de mayo de 2022 hasta las 00:00 Horas del 13 de julio de 2023. No hay cambios en los soportes. 
Control No. 5: Durante los meses de septiembre a diciembre de 2022, una vez realizado los 872 mantenimientos preventivos y correctivos se procede a la actualización de las hojas de vida de los equipos de cómputo, donde se realiza la verificación de la confirguración de Hardware y Software. Información que se puede generar en el módulo CMDB del Sistema ARANDA. Adicionalmente en la Carpeta Compartida del área de sistemas se deja evidencia de las hojas de vida de cada equipo. Se adjunta documento con la evidencia de las hojas de vida en la carpeta compartida del área de sistemas (Soporte Control No. 5 y se adjuntan una muestra de las hojas de vida de los equipos de cómputo de las sedes Distrito Jóven y Calle 15).</t>
  </si>
  <si>
    <t>Se procedió a realizar la verificación de los documentos utilizados por el área de servicios administrativos quien es el Supervisor del Contrato de Vigilancia, donde se pudo evidenciar que en el informe de actividade de la empresa vigilancia, se evidencia en las actividades 50 a la 55 que se lleva el control en la minuta para la entrada y salida de elementos en las diferentes sedes del Instituto, documento oficial para la evidencia de cualquier situación que se presente con la pérdida de elementos, dado que es el instrumento que permite evidenciar que el punto de control con la empresa de vigilancia es efectivo.</t>
  </si>
  <si>
    <t xml:space="preserve">Control No. 1: Si bien el proceso, reporta que durante el periodo evaluado no se presentaron eventos de sustraccion del disco duro y como evidencias aportan una matriz con el reporte de aranda,  se menciona que como evidencia se aporta el reporte de Aranda con la configuración de los equipos conectados, sin embargo em el Sharepoint no se encontraron archivos.
Control No. 2: De acuerdo con el reporte del proceso, el control se viene aplicando con la verificación de que el 100% de los equipos cuenten con guaya de seguridad, no obstante, en el sharepoint no se encontraron evidencias que permitan determinar la aplicaicón del control.
Contol No. 3: 
</t>
  </si>
  <si>
    <t>Actas de reunión, formatos y procedimientos revisados</t>
  </si>
  <si>
    <t>Control 1: Teniendo en cuenta que la planeación institucional se realiza para el cuatrienio, durante el ejercicio de evaluación y seguimiento que realiza la OCI se pudo observar el Jefe de la Oficina Asesora de Planeación  formuló la planeación estratégica del instituto. sin embargo no se subieron las evidencias al DRIVE.
Control 2: Aunque no reportaron evidencias para el riesgo, se conoce que el jefe de la oficina asesora de planeación,  elabora comunicaciones en la que se establecen los lineamientos que se deben seguir para la entrega de la información, para la realización del seguimiento de la planeación, proyectos de inversión y metas verificando que la misma sea entregada a cada líder de proceso.
Control 3. No se tiene evidencia del reporte de la información en el Sistema de Seguimiento de Proyectos de Inversión - SPI 
Acción para el fortalecimiento: No se reportaron evidencias en Drive que soporte los lineamientos establecidos para realizar la formulación de la planeación y el seguimiento, sin embargo se conoce que a través de correos institucionales se han enviado los lineamientos para las formulaciones y los seguimientos.
Se recomienda que el proceso reporte en el DRIVE todas las evidencias que permitan evidenciar el cumplimiento de las actividades ejecutadas, si bien la OCI conoce las herramientas de gestión estratégicas para realizar formulación y seguimientos, es indispensable que se suban los soportes.</t>
  </si>
  <si>
    <t>Actas de reunión / Documentos ajustados</t>
  </si>
  <si>
    <t xml:space="preserve">Control No. 1: Se observa de las evidencias que el proceso realizó el trámite para actualización de plan estratégico de comunicaciones y de política de comunicaciones. Específicamente frente al Plan Estratégico de Comunicaciones, se tiene que hasta el mes de diciembre de 2022  se encontraba en trámites de legalización ante la Oficina de Planeación, sin que a la fecha tanto el mentado plan como la Política de comunicaciones indiquen fecha de su vigencia.  Se evidencia además que no existe evidencia de la  divulgación bimestral de la Política de comunicaciones y demás lineamientos descritos en la acción tanto por el correo electrónico e intranet .
Control No. 2: Se observa que se dio cumplimiento de la acción respecto a  la firma del acuerdo de confidencialidad, se allega una muestra del diligenciamiento del formato.
Acción de Fortalecimiento: Es necesario que  el proceso formalice la actualización de la Política de Comunicaciones y el plan Estratégico de Comunicaciones, empero es necesario que en estos documentos se aclare el lineamiento para el manejo o manipulación de la información institucional, dado que en las evidencias dicha circunstancia no es evidente y es parte de la acción aquí detallada. </t>
  </si>
  <si>
    <t>Actividad de Control: La evidencias aportadas cumplen satisfactoriamente con la actividad de control propuesta.
Acciones para el Fortalecimiento de los Controles: La evidencia aportada por el proceso responde a la acción propuesta para el fortalecimiento de los controles.
El proceso no reporta materialización del riesgo</t>
  </si>
  <si>
    <t>De acuerdo a la información que aportó el proceso, se observó el Reporte Aranda Configuración, con 1096 equipos conectados a la red, también se observa que el proceso no reportó eventos por sustracción de discos duros.  
Se observó correos con alarmas generadas desde la mesa de ayuda por configuración de equipos:
1. FINANCIE-644928 - ADMINISTRADOR Fecha Hora : Nov 30 2022 3:11PM - FINANCIE-644928 - ALEJANDRA.GUZMAN Fecha Hora : Nov 30 2022 3:12PM.
2. LUNAP-644166 - EMERSON.RIVERA Fecha Hora : Dic 31 2022 3:04PM 
Se observó que el proceso presentó el mes de julio de 2022 , el informe de seguimiento final de mantenimiento preventivo cuarto trimestre 2022, el cual se evidencia el cronograma de los mantenimientos enviados a las diferentes Sedes, Upis y Comedores, mediante memorando 2022IE4497 del 02 de mayo de 2022. De acuerdo a lo anterior, se observa que el proceso realiza control de la verificación de equipos, más no se observa un inventario de guayas de seguridad asignadas a los PC del instituto.
Se observó Póliza Todo Riesgo Daño Material No 2202221000774, emitida por Mapfre No. 2202222000699, vigente hasta el 13 de julio 2023.
Se observó los mantenimientos realizados en el Módulo de Aranda CMDB y la generación de la hoja de vida del equipo de computo en carpetas compartidas, en el siguiente enlace: 
Ubicación: \\interdemilan\Sistemas\HOJAS DE VIDA EQUIPOS DE COMPUTO
Se evidencia uso de formato "HOJA DE VIDA EQUIPO DE COMPUTO" desactualizado  A-TIC-FT-002 Versión 04. Es fundamental que el proceso utilice el formato vigente  E-GTIC-FT-02 Versión 07, para el desarrollo de sus actividades pues no hacerlo se puede constituir en un hallazgo por parte de los entes de control y la OCI. En consecuencia de lo anterior, no se observo acciones de mejora para este punto de control.
A la fecha no se ha materializado el riesgo.     
Se recomienda al proceso, construir un formato, donde se identifique los accesorios de E/S del PC, (Mouse, Teclado, Diademas, Parlantes, etc.), como el registro de la instalación de la guaya de seguridad para los equipos de escritorio, con el fin de fortalecer este punto de control y mitigar con ello la posible perdida o sustracción de elementos de hardware del PC. 
Se recomienda al proceso, generar periódicamente un informe de los PC por la MAC del estado de los equipos del instituto, detallando los elementos de software y de hardware, desde un inventario de activos que pueda consularse en tiempo real para verificar estado, operación, obsolescencia en pro de identificar necesidades que permitan mejorar el proceso de modernización de la entidad en la transición de una transformación digital optima.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</si>
</sst>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font>
      <sz val="11"/>
      <color theme="1"/>
      <name val="Calibri"/>
      <family val="2"/>
      <scheme val="minor"/>
    </font>
    <font>
      <b/>
      <sz val="10"/>
      <color theme="1"/>
      <name val="Times New Roman"/>
      <family val="1"/>
    </font>
    <font>
      <b/>
      <sz val="12"/>
      <color theme="1"/>
      <name val="Times New Roman"/>
      <family val="1"/>
    </font>
    <font>
      <sz val="10"/>
      <color theme="1"/>
      <name val="Times New Roman"/>
      <family val="1"/>
    </font>
    <font>
      <sz val="16"/>
      <color theme="1"/>
      <name val="Times New Roman"/>
      <family val="1"/>
    </font>
    <font>
      <sz val="14"/>
      <name val="Times New Roman"/>
      <family val="1"/>
    </font>
    <font>
      <sz val="12"/>
      <name val="Times New Roman"/>
      <family val="1"/>
    </font>
    <font>
      <b/>
      <sz val="20"/>
      <color theme="1"/>
      <name val="Calibri"/>
      <family val="2"/>
      <scheme val="minor"/>
    </font>
    <font>
      <b/>
      <sz val="10"/>
      <name val="Times New Roman"/>
      <family val="1"/>
    </font>
    <font>
      <b/>
      <sz val="12"/>
      <name val="Times New Roman"/>
      <family val="1"/>
    </font>
    <font>
      <b/>
      <sz val="20"/>
      <color theme="1"/>
      <name val="Times New Roman"/>
      <family val="1"/>
    </font>
    <font>
      <sz val="14"/>
      <color theme="1"/>
      <name val="Times New Roman"/>
      <family val="1"/>
    </font>
    <font>
      <sz val="12"/>
      <color theme="1"/>
      <name val="Times New Roman"/>
      <family val="1"/>
    </font>
    <font>
      <b/>
      <sz val="16"/>
      <color theme="1"/>
      <name val="Times New Roman"/>
      <family val="1"/>
    </font>
    <font>
      <b/>
      <sz val="11"/>
      <color theme="1"/>
      <name val="Times New Roman"/>
      <family val="1"/>
    </font>
    <font>
      <sz val="10"/>
      <color theme="0" tint="-0.34998626667073579"/>
      <name val="Times New Roman"/>
      <family val="1"/>
    </font>
    <font>
      <sz val="10"/>
      <color rgb="FF000000"/>
      <name val="Times New Roman"/>
    </font>
    <font>
      <b/>
      <sz val="14"/>
      <color theme="1"/>
      <name val="Times New Roman"/>
      <family val="1"/>
    </font>
    <font>
      <sz val="10"/>
      <color rgb="FF000000"/>
      <name val="Times New Roman"/>
      <family val="1"/>
    </font>
    <font>
      <sz val="14"/>
      <color rgb="FF000000"/>
      <name val="Times New Roman"/>
      <family val="1"/>
    </font>
    <font>
      <sz val="12"/>
      <color rgb="FF000000"/>
      <name val="Times New Roman"/>
      <family val="1"/>
    </font>
    <font>
      <sz val="10"/>
      <name val="Times New Roman"/>
      <family val="1"/>
    </font>
    <font>
      <b/>
      <sz val="10"/>
      <color rgb="FF000000"/>
      <name val="Times New Roman"/>
      <family val="1"/>
    </font>
    <font>
      <b/>
      <sz val="12"/>
      <color rgb="FF000000"/>
      <name val="Inherit"/>
      <charset val="1"/>
    </font>
    <font>
      <sz val="12"/>
      <color rgb="FF000000"/>
      <name val="Inherit"/>
      <charset val="1"/>
    </font>
    <font>
      <sz val="14"/>
      <color rgb="FF000000"/>
      <name val="Times New Roman"/>
    </font>
    <font>
      <sz val="14"/>
      <color rgb="FFFF0000"/>
      <name val="Times New Roman"/>
      <family val="1"/>
    </font>
    <font>
      <sz val="12"/>
      <color rgb="FFFF0000"/>
      <name val="Times New Roman"/>
      <family val="1"/>
    </font>
    <font>
      <sz val="14"/>
      <color theme="1"/>
      <name val="Calibri"/>
      <family val="2"/>
      <scheme val="minor"/>
    </font>
  </fonts>
  <fills count="10">
    <fill>
      <patternFill patternType="none"/>
    </fill>
    <fill>
      <patternFill patternType="gray125"/>
    </fill>
    <fill>
      <patternFill patternType="solid">
        <fgColor theme="0"/>
        <bgColor indexed="64"/>
      </patternFill>
    </fill>
    <fill>
      <patternFill patternType="solid">
        <fgColor theme="5" tint="0.59999389629810485"/>
        <bgColor indexed="64"/>
      </patternFill>
    </fill>
    <fill>
      <patternFill patternType="solid">
        <fgColor theme="0" tint="-0.249977111117893"/>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rgb="FFFFFF00"/>
        <bgColor indexed="64"/>
      </patternFill>
    </fill>
    <fill>
      <patternFill patternType="solid">
        <fgColor rgb="FFFFFFFF"/>
        <bgColor indexed="64"/>
      </patternFill>
    </fill>
  </fills>
  <borders count="62">
    <border>
      <left/>
      <right/>
      <top/>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style="thin">
        <color indexed="64"/>
      </bottom>
      <diagonal/>
    </border>
    <border>
      <left/>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style="thin">
        <color indexed="64"/>
      </top>
      <bottom/>
      <diagonal/>
    </border>
    <border>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bottom/>
      <diagonal/>
    </border>
    <border>
      <left style="thin">
        <color indexed="64"/>
      </left>
      <right style="medium">
        <color indexed="64"/>
      </right>
      <top/>
      <bottom/>
      <diagonal/>
    </border>
    <border>
      <left style="hair">
        <color indexed="64"/>
      </left>
      <right style="thin">
        <color indexed="64"/>
      </right>
      <top style="hair">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medium">
        <color rgb="FF000000"/>
      </bottom>
      <diagonal/>
    </border>
    <border>
      <left style="thin">
        <color indexed="64"/>
      </left>
      <right style="thin">
        <color indexed="64"/>
      </right>
      <top/>
      <bottom style="medium">
        <color rgb="FF000000"/>
      </bottom>
      <diagonal/>
    </border>
    <border>
      <left style="thin">
        <color indexed="64"/>
      </left>
      <right style="medium">
        <color indexed="64"/>
      </right>
      <top/>
      <bottom style="medium">
        <color rgb="FF000000"/>
      </bottom>
      <diagonal/>
    </border>
    <border>
      <left/>
      <right/>
      <top/>
      <bottom style="thin">
        <color rgb="FF000000"/>
      </bottom>
      <diagonal/>
    </border>
  </borders>
  <cellStyleXfs count="1">
    <xf numFmtId="0" fontId="0" fillId="0" borderId="0"/>
  </cellStyleXfs>
  <cellXfs count="252">
    <xf numFmtId="0" fontId="0" fillId="0" borderId="0" xfId="0"/>
    <xf numFmtId="0" fontId="2" fillId="2" borderId="6" xfId="0" applyFont="1" applyFill="1" applyBorder="1" applyAlignment="1">
      <alignment horizontal="center" vertical="center"/>
    </xf>
    <xf numFmtId="0" fontId="3" fillId="0" borderId="0" xfId="0" applyFont="1"/>
    <xf numFmtId="49" fontId="2" fillId="2" borderId="6" xfId="0" applyNumberFormat="1" applyFont="1" applyFill="1" applyBorder="1" applyAlignment="1">
      <alignment horizontal="center" vertical="center"/>
    </xf>
    <xf numFmtId="14" fontId="2" fillId="2" borderId="6" xfId="0" applyNumberFormat="1" applyFont="1" applyFill="1" applyBorder="1" applyAlignment="1">
      <alignment horizontal="center" vertical="center"/>
    </xf>
    <xf numFmtId="0" fontId="1" fillId="2" borderId="10" xfId="0" applyFont="1" applyFill="1" applyBorder="1" applyAlignment="1">
      <alignment horizontal="left" vertical="center"/>
    </xf>
    <xf numFmtId="0" fontId="1" fillId="2" borderId="0" xfId="0" applyFont="1" applyFill="1" applyAlignment="1">
      <alignment horizontal="center" vertical="center"/>
    </xf>
    <xf numFmtId="14" fontId="1" fillId="2" borderId="0" xfId="0" applyNumberFormat="1" applyFont="1" applyFill="1" applyAlignment="1">
      <alignment horizontal="center" vertical="center"/>
    </xf>
    <xf numFmtId="0" fontId="1" fillId="2" borderId="11" xfId="0" applyFont="1" applyFill="1" applyBorder="1" applyAlignment="1">
      <alignment horizontal="center" vertical="center"/>
    </xf>
    <xf numFmtId="0" fontId="2" fillId="3" borderId="12" xfId="0" applyFont="1" applyFill="1" applyBorder="1" applyAlignment="1">
      <alignment horizontal="left" vertical="center"/>
    </xf>
    <xf numFmtId="0" fontId="1" fillId="0" borderId="0" xfId="0" applyFont="1" applyAlignment="1">
      <alignment horizontal="center" vertical="center"/>
    </xf>
    <xf numFmtId="0" fontId="1" fillId="3" borderId="6" xfId="0" applyFont="1" applyFill="1" applyBorder="1" applyAlignment="1">
      <alignment horizontal="center" vertical="center" wrapText="1"/>
    </xf>
    <xf numFmtId="0" fontId="1" fillId="2" borderId="16" xfId="0" applyFont="1" applyFill="1" applyBorder="1" applyAlignment="1">
      <alignment vertical="center"/>
    </xf>
    <xf numFmtId="0" fontId="3" fillId="0" borderId="0" xfId="0" applyFont="1" applyAlignment="1">
      <alignment horizontal="left" vertical="center"/>
    </xf>
    <xf numFmtId="0" fontId="1" fillId="3" borderId="6" xfId="0" applyFont="1" applyFill="1" applyBorder="1" applyAlignment="1">
      <alignment horizontal="center" vertical="center"/>
    </xf>
    <xf numFmtId="0" fontId="7" fillId="0" borderId="6" xfId="0" applyFont="1" applyBorder="1" applyAlignment="1">
      <alignment horizontal="center" vertical="center"/>
    </xf>
    <xf numFmtId="0" fontId="0" fillId="0" borderId="6" xfId="0" applyBorder="1"/>
    <xf numFmtId="0" fontId="1" fillId="2" borderId="20" xfId="0" applyFont="1" applyFill="1" applyBorder="1" applyAlignment="1">
      <alignment horizontal="center" vertical="center"/>
    </xf>
    <xf numFmtId="0" fontId="1" fillId="2" borderId="21" xfId="0" applyFont="1" applyFill="1" applyBorder="1" applyAlignment="1">
      <alignment horizontal="center" vertical="center"/>
    </xf>
    <xf numFmtId="14" fontId="1" fillId="2" borderId="21" xfId="0" applyNumberFormat="1" applyFont="1" applyFill="1" applyBorder="1" applyAlignment="1">
      <alignment horizontal="center" vertical="center"/>
    </xf>
    <xf numFmtId="0" fontId="1" fillId="2" borderId="8" xfId="0" applyFont="1" applyFill="1" applyBorder="1" applyAlignment="1">
      <alignment horizontal="center" vertical="center"/>
    </xf>
    <xf numFmtId="0" fontId="1" fillId="0" borderId="0" xfId="0" applyFont="1" applyAlignment="1">
      <alignment horizontal="center"/>
    </xf>
    <xf numFmtId="0" fontId="1" fillId="4" borderId="30" xfId="0" applyFont="1" applyFill="1" applyBorder="1" applyAlignment="1">
      <alignment horizontal="center"/>
    </xf>
    <xf numFmtId="0" fontId="1" fillId="0" borderId="0" xfId="0" applyFont="1"/>
    <xf numFmtId="0" fontId="1" fillId="4" borderId="36" xfId="0" applyFont="1" applyFill="1" applyBorder="1" applyAlignment="1">
      <alignment horizontal="center" vertical="center" wrapText="1"/>
    </xf>
    <xf numFmtId="0" fontId="1" fillId="0" borderId="0" xfId="0" applyFont="1" applyAlignment="1">
      <alignment horizontal="center" vertical="center" wrapText="1"/>
    </xf>
    <xf numFmtId="0" fontId="8" fillId="4" borderId="39" xfId="0" applyFont="1" applyFill="1" applyBorder="1" applyAlignment="1">
      <alignment horizontal="center" vertical="center" wrapText="1"/>
    </xf>
    <xf numFmtId="0" fontId="8" fillId="4" borderId="36" xfId="0" applyFont="1" applyFill="1" applyBorder="1" applyAlignment="1">
      <alignment horizontal="center" vertical="center" wrapText="1"/>
    </xf>
    <xf numFmtId="0" fontId="8" fillId="4" borderId="36" xfId="0" applyFont="1" applyFill="1" applyBorder="1" applyAlignment="1">
      <alignment horizontal="center" vertical="center"/>
    </xf>
    <xf numFmtId="0" fontId="9" fillId="4" borderId="35" xfId="0" applyFont="1" applyFill="1" applyBorder="1" applyAlignment="1">
      <alignment horizontal="center" vertical="center" wrapText="1"/>
    </xf>
    <xf numFmtId="0" fontId="1" fillId="4" borderId="35" xfId="0" applyFont="1" applyFill="1" applyBorder="1" applyAlignment="1">
      <alignment horizontal="center" vertical="center" wrapText="1"/>
    </xf>
    <xf numFmtId="0" fontId="1" fillId="4" borderId="6" xfId="0" applyFont="1" applyFill="1" applyBorder="1" applyAlignment="1">
      <alignment horizontal="center" vertical="center" wrapText="1"/>
    </xf>
    <xf numFmtId="0" fontId="1" fillId="4" borderId="29" xfId="0" applyFont="1" applyFill="1" applyBorder="1" applyAlignment="1">
      <alignment horizontal="center" vertical="center" wrapText="1"/>
    </xf>
    <xf numFmtId="0" fontId="1" fillId="4" borderId="39" xfId="0" applyFont="1" applyFill="1" applyBorder="1" applyAlignment="1">
      <alignment horizontal="center" vertical="center" wrapText="1"/>
    </xf>
    <xf numFmtId="0" fontId="8" fillId="4" borderId="35" xfId="0" applyFont="1" applyFill="1" applyBorder="1" applyAlignment="1">
      <alignment horizontal="center" vertical="center" wrapText="1"/>
    </xf>
    <xf numFmtId="0" fontId="1" fillId="4" borderId="40" xfId="0" applyFont="1" applyFill="1" applyBorder="1" applyAlignment="1">
      <alignment horizontal="center" vertical="center" wrapText="1"/>
    </xf>
    <xf numFmtId="0" fontId="12" fillId="0" borderId="41" xfId="0" applyFont="1" applyBorder="1" applyAlignment="1">
      <alignment horizontal="justify" vertical="top" wrapText="1"/>
    </xf>
    <xf numFmtId="0" fontId="1" fillId="0" borderId="42" xfId="0" applyFont="1" applyBorder="1" applyAlignment="1" applyProtection="1">
      <alignment horizontal="center" vertical="center" wrapText="1"/>
      <protection locked="0"/>
    </xf>
    <xf numFmtId="1" fontId="12" fillId="0" borderId="42" xfId="0" applyNumberFormat="1" applyFont="1" applyBorder="1" applyAlignment="1">
      <alignment horizontal="center" vertical="center"/>
    </xf>
    <xf numFmtId="0" fontId="3" fillId="0" borderId="0" xfId="0" applyFont="1" applyAlignment="1" applyProtection="1">
      <alignment horizontal="center"/>
      <protection locked="0"/>
    </xf>
    <xf numFmtId="0" fontId="12" fillId="0" borderId="44" xfId="0" applyFont="1" applyBorder="1" applyAlignment="1">
      <alignment horizontal="justify" vertical="top" wrapText="1"/>
    </xf>
    <xf numFmtId="0" fontId="1" fillId="0" borderId="45" xfId="0" applyFont="1" applyBorder="1" applyAlignment="1" applyProtection="1">
      <alignment horizontal="center" vertical="center" wrapText="1"/>
      <protection locked="0"/>
    </xf>
    <xf numFmtId="1" fontId="12" fillId="0" borderId="45" xfId="0" applyNumberFormat="1" applyFont="1" applyBorder="1" applyAlignment="1">
      <alignment horizontal="center" vertical="center"/>
    </xf>
    <xf numFmtId="0" fontId="12" fillId="0" borderId="0" xfId="0" applyFont="1" applyAlignment="1">
      <alignment vertical="top" wrapText="1"/>
    </xf>
    <xf numFmtId="0" fontId="12" fillId="6" borderId="6" xfId="0" applyFont="1" applyFill="1" applyBorder="1" applyAlignment="1">
      <alignment horizontal="center" vertical="center" wrapText="1"/>
    </xf>
    <xf numFmtId="0" fontId="1" fillId="0" borderId="0" xfId="0" applyFont="1" applyAlignment="1" applyProtection="1">
      <alignment horizontal="justify" vertical="center" wrapText="1"/>
      <protection locked="0"/>
    </xf>
    <xf numFmtId="0" fontId="12" fillId="0" borderId="53" xfId="0" applyFont="1" applyBorder="1" applyAlignment="1">
      <alignment horizontal="justify" vertical="top" wrapText="1"/>
    </xf>
    <xf numFmtId="0" fontId="1" fillId="0" borderId="54" xfId="0" applyFont="1" applyBorder="1" applyAlignment="1" applyProtection="1">
      <alignment horizontal="center" vertical="center" wrapText="1"/>
      <protection locked="0"/>
    </xf>
    <xf numFmtId="1" fontId="12" fillId="0" borderId="54" xfId="0" applyNumberFormat="1" applyFont="1" applyBorder="1" applyAlignment="1">
      <alignment horizontal="center" vertical="center"/>
    </xf>
    <xf numFmtId="0" fontId="23" fillId="9" borderId="0" xfId="0" applyFont="1" applyFill="1" applyAlignment="1">
      <alignment wrapText="1"/>
    </xf>
    <xf numFmtId="0" fontId="24" fillId="9" borderId="0" xfId="0" applyFont="1" applyFill="1" applyAlignment="1">
      <alignment wrapText="1"/>
    </xf>
    <xf numFmtId="0" fontId="2" fillId="2" borderId="6" xfId="0" applyFont="1" applyFill="1" applyBorder="1" applyAlignment="1">
      <alignment horizontal="left" vertical="center"/>
    </xf>
    <xf numFmtId="49" fontId="2" fillId="2" borderId="6" xfId="0" applyNumberFormat="1" applyFont="1" applyFill="1" applyBorder="1" applyAlignment="1">
      <alignment horizontal="left" vertical="center"/>
    </xf>
    <xf numFmtId="14" fontId="2" fillId="2" borderId="6" xfId="0" applyNumberFormat="1" applyFont="1" applyFill="1" applyBorder="1" applyAlignment="1">
      <alignment horizontal="left" vertical="center"/>
    </xf>
    <xf numFmtId="0" fontId="3" fillId="0" borderId="0" xfId="0" applyFont="1" applyAlignment="1">
      <alignment horizontal="left"/>
    </xf>
    <xf numFmtId="0" fontId="0" fillId="0" borderId="61" xfId="0" applyBorder="1"/>
    <xf numFmtId="0" fontId="1" fillId="8" borderId="6" xfId="0" applyFont="1" applyFill="1" applyBorder="1" applyAlignment="1">
      <alignment horizontal="center" vertical="center" wrapText="1"/>
    </xf>
    <xf numFmtId="0" fontId="1" fillId="4" borderId="39" xfId="0" applyFont="1" applyFill="1" applyBorder="1" applyAlignment="1">
      <alignment horizontal="left" vertical="center" wrapText="1"/>
    </xf>
    <xf numFmtId="0" fontId="0" fillId="0" borderId="0" xfId="0" applyAlignment="1">
      <alignment horizontal="left"/>
    </xf>
    <xf numFmtId="0" fontId="28" fillId="0" borderId="0" xfId="0" applyFont="1" applyAlignment="1">
      <alignment horizontal="left"/>
    </xf>
    <xf numFmtId="0" fontId="3" fillId="0" borderId="28" xfId="0" applyFont="1" applyBorder="1" applyAlignment="1" applyProtection="1">
      <alignment horizontal="center" vertical="center" wrapText="1"/>
      <protection locked="0"/>
    </xf>
    <xf numFmtId="0" fontId="3" fillId="0" borderId="28" xfId="0" applyFont="1" applyBorder="1" applyAlignment="1" applyProtection="1">
      <alignment horizontal="center" vertical="center"/>
      <protection locked="0"/>
    </xf>
    <xf numFmtId="0" fontId="3" fillId="0" borderId="49" xfId="0" applyFont="1" applyBorder="1" applyAlignment="1" applyProtection="1">
      <alignment horizontal="center" vertical="center"/>
      <protection locked="0"/>
    </xf>
    <xf numFmtId="0" fontId="16" fillId="0" borderId="29" xfId="0" applyFont="1" applyBorder="1" applyAlignment="1" applyProtection="1">
      <alignment horizontal="center" vertical="center" wrapText="1"/>
      <protection locked="0"/>
    </xf>
    <xf numFmtId="0" fontId="3" fillId="0" borderId="29" xfId="0" applyFont="1" applyBorder="1" applyAlignment="1" applyProtection="1">
      <alignment horizontal="center" vertical="center" wrapText="1"/>
      <protection locked="0"/>
    </xf>
    <xf numFmtId="0" fontId="3" fillId="0" borderId="57" xfId="0" applyFont="1" applyBorder="1" applyAlignment="1" applyProtection="1">
      <alignment horizontal="center" vertical="center" wrapText="1"/>
      <protection locked="0"/>
    </xf>
    <xf numFmtId="0" fontId="17" fillId="0" borderId="48" xfId="0" applyFont="1" applyBorder="1" applyAlignment="1">
      <alignment horizontal="center" vertical="center" wrapText="1"/>
    </xf>
    <xf numFmtId="0" fontId="17" fillId="0" borderId="46" xfId="0" applyFont="1" applyBorder="1" applyAlignment="1">
      <alignment horizontal="center" vertical="center" wrapText="1"/>
    </xf>
    <xf numFmtId="0" fontId="17" fillId="0" borderId="55" xfId="0" applyFont="1" applyBorder="1" applyAlignment="1">
      <alignment horizontal="center" vertical="center" wrapText="1"/>
    </xf>
    <xf numFmtId="0" fontId="17" fillId="5" borderId="6" xfId="0" applyFont="1" applyFill="1" applyBorder="1" applyAlignment="1">
      <alignment horizontal="center" vertical="center" wrapText="1"/>
    </xf>
    <xf numFmtId="0" fontId="17" fillId="5" borderId="51" xfId="0" applyFont="1" applyFill="1" applyBorder="1" applyAlignment="1">
      <alignment horizontal="center" vertical="center" wrapText="1"/>
    </xf>
    <xf numFmtId="0" fontId="13" fillId="6" borderId="16" xfId="0" applyFont="1" applyFill="1" applyBorder="1" applyAlignment="1">
      <alignment horizontal="center" vertical="center" wrapText="1"/>
    </xf>
    <xf numFmtId="0" fontId="13" fillId="6" borderId="36" xfId="0" applyFont="1" applyFill="1" applyBorder="1" applyAlignment="1">
      <alignment horizontal="center" vertical="center" wrapText="1"/>
    </xf>
    <xf numFmtId="0" fontId="13" fillId="6" borderId="50" xfId="0" applyFont="1" applyFill="1" applyBorder="1" applyAlignment="1">
      <alignment horizontal="center" vertical="center" wrapText="1"/>
    </xf>
    <xf numFmtId="0" fontId="1" fillId="7" borderId="38" xfId="0" applyFont="1" applyFill="1" applyBorder="1" applyAlignment="1" applyProtection="1">
      <alignment horizontal="justify" vertical="center" wrapText="1"/>
      <protection locked="0"/>
    </xf>
    <xf numFmtId="0" fontId="1" fillId="7" borderId="40" xfId="0" applyFont="1" applyFill="1" applyBorder="1" applyAlignment="1" applyProtection="1">
      <alignment horizontal="justify" vertical="center" wrapText="1"/>
      <protection locked="0"/>
    </xf>
    <xf numFmtId="0" fontId="3" fillId="0" borderId="38" xfId="0" applyFont="1" applyBorder="1" applyAlignment="1" applyProtection="1">
      <alignment horizontal="center"/>
      <protection locked="0"/>
    </xf>
    <xf numFmtId="0" fontId="3" fillId="0" borderId="56" xfId="0" applyFont="1" applyBorder="1" applyAlignment="1" applyProtection="1">
      <alignment horizontal="center"/>
      <protection locked="0"/>
    </xf>
    <xf numFmtId="0" fontId="11" fillId="0" borderId="38" xfId="0" applyFont="1" applyBorder="1" applyAlignment="1" applyProtection="1">
      <alignment horizontal="center" vertical="center" wrapText="1"/>
      <protection locked="0"/>
    </xf>
    <xf numFmtId="0" fontId="11" fillId="0" borderId="56" xfId="0" applyFont="1" applyBorder="1" applyAlignment="1" applyProtection="1">
      <alignment horizontal="center" vertical="center" wrapText="1"/>
      <protection locked="0"/>
    </xf>
    <xf numFmtId="0" fontId="11" fillId="0" borderId="47" xfId="0" applyFont="1" applyBorder="1" applyAlignment="1" applyProtection="1">
      <alignment horizontal="center" vertical="center" wrapText="1"/>
      <protection locked="0"/>
    </xf>
    <xf numFmtId="14" fontId="3" fillId="0" borderId="28" xfId="0" applyNumberFormat="1" applyFont="1" applyBorder="1" applyAlignment="1" applyProtection="1">
      <alignment horizontal="center" vertical="center"/>
      <protection locked="0"/>
    </xf>
    <xf numFmtId="0" fontId="3" fillId="0" borderId="6" xfId="0" applyFont="1" applyBorder="1" applyAlignment="1" applyProtection="1">
      <alignment horizontal="center" vertical="center" wrapText="1"/>
      <protection locked="0"/>
    </xf>
    <xf numFmtId="0" fontId="3" fillId="0" borderId="51" xfId="0" applyFont="1" applyBorder="1" applyAlignment="1" applyProtection="1">
      <alignment horizontal="center" vertical="center" wrapText="1"/>
      <protection locked="0"/>
    </xf>
    <xf numFmtId="0" fontId="15" fillId="0" borderId="6" xfId="0" applyFont="1" applyBorder="1" applyAlignment="1" applyProtection="1">
      <alignment horizontal="center" vertical="center" wrapText="1"/>
      <protection locked="0"/>
    </xf>
    <xf numFmtId="0" fontId="15" fillId="0" borderId="51" xfId="0" applyFont="1" applyBorder="1" applyAlignment="1" applyProtection="1">
      <alignment horizontal="center" vertical="center" wrapText="1"/>
      <protection locked="0"/>
    </xf>
    <xf numFmtId="0" fontId="14" fillId="0" borderId="16" xfId="0" applyFont="1" applyBorder="1" applyAlignment="1">
      <alignment horizontal="center" vertical="center" wrapText="1"/>
    </xf>
    <xf numFmtId="0" fontId="14" fillId="0" borderId="36" xfId="0" applyFont="1" applyBorder="1" applyAlignment="1">
      <alignment horizontal="center" vertical="center" wrapText="1"/>
    </xf>
    <xf numFmtId="0" fontId="14" fillId="0" borderId="50" xfId="0" applyFont="1" applyBorder="1" applyAlignment="1">
      <alignment horizontal="center" vertical="center" wrapText="1"/>
    </xf>
    <xf numFmtId="0" fontId="8" fillId="0" borderId="16" xfId="0" applyFont="1" applyBorder="1" applyAlignment="1" applyProtection="1">
      <alignment horizontal="center" vertical="center" wrapText="1"/>
      <protection locked="0"/>
    </xf>
    <xf numFmtId="0" fontId="8" fillId="0" borderId="36" xfId="0" applyFont="1" applyBorder="1" applyAlignment="1" applyProtection="1">
      <alignment horizontal="center" vertical="center" wrapText="1"/>
      <protection locked="0"/>
    </xf>
    <xf numFmtId="0" fontId="8" fillId="0" borderId="50" xfId="0" applyFont="1" applyBorder="1" applyAlignment="1" applyProtection="1">
      <alignment horizontal="center" vertical="center" wrapText="1"/>
      <protection locked="0"/>
    </xf>
    <xf numFmtId="0" fontId="9" fillId="2" borderId="16" xfId="0" applyFont="1" applyFill="1" applyBorder="1" applyAlignment="1">
      <alignment horizontal="center" vertical="center"/>
    </xf>
    <xf numFmtId="0" fontId="9" fillId="2" borderId="36" xfId="0" applyFont="1" applyFill="1" applyBorder="1" applyAlignment="1">
      <alignment horizontal="center" vertical="center"/>
    </xf>
    <xf numFmtId="0" fontId="9" fillId="2" borderId="50" xfId="0" applyFont="1" applyFill="1" applyBorder="1" applyAlignment="1">
      <alignment horizontal="center" vertical="center"/>
    </xf>
    <xf numFmtId="0" fontId="8" fillId="0" borderId="16" xfId="0" applyFont="1" applyBorder="1" applyAlignment="1">
      <alignment horizontal="center" vertical="center" wrapText="1"/>
    </xf>
    <xf numFmtId="0" fontId="8" fillId="0" borderId="36" xfId="0" applyFont="1" applyBorder="1" applyAlignment="1">
      <alignment horizontal="center" vertical="center" wrapText="1"/>
    </xf>
    <xf numFmtId="0" fontId="8" fillId="0" borderId="50" xfId="0" applyFont="1" applyBorder="1" applyAlignment="1">
      <alignment horizontal="center" vertical="center" wrapText="1"/>
    </xf>
    <xf numFmtId="0" fontId="11" fillId="0" borderId="38" xfId="0" applyFont="1" applyBorder="1" applyAlignment="1" applyProtection="1">
      <alignment horizontal="justify" vertical="center" wrapText="1"/>
      <protection locked="0"/>
    </xf>
    <xf numFmtId="0" fontId="11" fillId="0" borderId="47" xfId="0" applyFont="1" applyBorder="1" applyAlignment="1" applyProtection="1">
      <alignment horizontal="justify" vertical="center"/>
      <protection locked="0"/>
    </xf>
    <xf numFmtId="0" fontId="11" fillId="0" borderId="16" xfId="0" applyFont="1" applyBorder="1" applyAlignment="1" applyProtection="1">
      <alignment horizontal="justify" vertical="center" wrapText="1"/>
      <protection locked="0"/>
    </xf>
    <xf numFmtId="0" fontId="11" fillId="0" borderId="36" xfId="0" applyFont="1" applyBorder="1" applyAlignment="1" applyProtection="1">
      <alignment horizontal="justify" vertical="center" wrapText="1"/>
      <protection locked="0"/>
    </xf>
    <xf numFmtId="0" fontId="11" fillId="0" borderId="50" xfId="0" applyFont="1" applyBorder="1" applyAlignment="1" applyProtection="1">
      <alignment horizontal="justify" vertical="center" wrapText="1"/>
      <protection locked="0"/>
    </xf>
    <xf numFmtId="0" fontId="5" fillId="0" borderId="6" xfId="0" applyFont="1" applyBorder="1" applyAlignment="1" applyProtection="1">
      <alignment horizontal="justify" vertical="center" wrapText="1"/>
      <protection locked="0"/>
    </xf>
    <xf numFmtId="0" fontId="5" fillId="0" borderId="51" xfId="0" applyFont="1" applyBorder="1" applyAlignment="1" applyProtection="1">
      <alignment horizontal="justify" vertical="center" wrapText="1"/>
      <protection locked="0"/>
    </xf>
    <xf numFmtId="1" fontId="13" fillId="0" borderId="43" xfId="0" applyNumberFormat="1" applyFont="1" applyBorder="1" applyAlignment="1">
      <alignment horizontal="center" vertical="center" wrapText="1"/>
    </xf>
    <xf numFmtId="1" fontId="13" fillId="0" borderId="46" xfId="0" applyNumberFormat="1" applyFont="1" applyBorder="1" applyAlignment="1">
      <alignment horizontal="center" vertical="center" wrapText="1"/>
    </xf>
    <xf numFmtId="0" fontId="2" fillId="0" borderId="16" xfId="0" applyFont="1" applyBorder="1" applyAlignment="1">
      <alignment horizontal="center" vertical="center" wrapText="1"/>
    </xf>
    <xf numFmtId="0" fontId="2" fillId="0" borderId="36" xfId="0" applyFont="1" applyBorder="1" applyAlignment="1">
      <alignment horizontal="center" vertical="center" wrapText="1"/>
    </xf>
    <xf numFmtId="0" fontId="2" fillId="0" borderId="50" xfId="0" applyFont="1" applyBorder="1" applyAlignment="1">
      <alignment horizontal="center" vertical="center" wrapText="1"/>
    </xf>
    <xf numFmtId="0" fontId="13" fillId="5" borderId="6" xfId="0" applyFont="1" applyFill="1" applyBorder="1" applyAlignment="1">
      <alignment horizontal="center" vertical="center"/>
    </xf>
    <xf numFmtId="0" fontId="13" fillId="0" borderId="16" xfId="0" applyFont="1" applyBorder="1" applyAlignment="1">
      <alignment horizontal="center" vertical="center" wrapText="1"/>
    </xf>
    <xf numFmtId="0" fontId="13" fillId="0" borderId="36" xfId="0" applyFont="1" applyBorder="1" applyAlignment="1">
      <alignment horizontal="center" vertical="center" wrapText="1"/>
    </xf>
    <xf numFmtId="0" fontId="13" fillId="0" borderId="50" xfId="0" applyFont="1" applyBorder="1" applyAlignment="1">
      <alignment horizontal="center" vertical="center" wrapText="1"/>
    </xf>
    <xf numFmtId="0" fontId="14" fillId="0" borderId="6" xfId="0" applyFont="1" applyBorder="1" applyAlignment="1">
      <alignment horizontal="center" vertical="center" wrapText="1"/>
    </xf>
    <xf numFmtId="0" fontId="1" fillId="4" borderId="16" xfId="0" applyFont="1" applyFill="1" applyBorder="1" applyAlignment="1">
      <alignment horizontal="center" vertical="center" wrapText="1"/>
    </xf>
    <xf numFmtId="0" fontId="1" fillId="4" borderId="35" xfId="0" applyFont="1" applyFill="1" applyBorder="1" applyAlignment="1">
      <alignment horizontal="center" vertical="center" wrapText="1"/>
    </xf>
    <xf numFmtId="0" fontId="1" fillId="4" borderId="6" xfId="0" applyFont="1" applyFill="1" applyBorder="1" applyAlignment="1">
      <alignment horizontal="center" vertical="center" wrapText="1"/>
    </xf>
    <xf numFmtId="0" fontId="1" fillId="4" borderId="29" xfId="0" applyFont="1" applyFill="1" applyBorder="1" applyAlignment="1">
      <alignment horizontal="center" vertical="center" wrapText="1"/>
    </xf>
    <xf numFmtId="0" fontId="10" fillId="0" borderId="28" xfId="0" applyFont="1" applyBorder="1" applyAlignment="1" applyProtection="1">
      <alignment horizontal="justify" vertical="center" wrapText="1"/>
      <protection locked="0"/>
    </xf>
    <xf numFmtId="0" fontId="10" fillId="0" borderId="49" xfId="0" applyFont="1" applyBorder="1" applyAlignment="1" applyProtection="1">
      <alignment horizontal="justify" vertical="center" wrapText="1"/>
      <protection locked="0"/>
    </xf>
    <xf numFmtId="0" fontId="11" fillId="0" borderId="6" xfId="0" applyFont="1" applyBorder="1" applyAlignment="1" applyProtection="1">
      <alignment horizontal="justify" vertical="center" wrapText="1"/>
      <protection locked="0"/>
    </xf>
    <xf numFmtId="0" fontId="11" fillId="0" borderId="6" xfId="0" applyFont="1" applyBorder="1" applyAlignment="1" applyProtection="1">
      <alignment horizontal="justify" vertical="center"/>
      <protection locked="0"/>
    </xf>
    <xf numFmtId="0" fontId="11" fillId="0" borderId="51" xfId="0" applyFont="1" applyBorder="1" applyAlignment="1" applyProtection="1">
      <alignment horizontal="justify" vertical="center"/>
      <protection locked="0"/>
    </xf>
    <xf numFmtId="0" fontId="8" fillId="0" borderId="37" xfId="0" applyFont="1" applyBorder="1" applyAlignment="1" applyProtection="1">
      <alignment horizontal="center" vertical="center" wrapText="1"/>
      <protection locked="0"/>
    </xf>
    <xf numFmtId="0" fontId="8" fillId="0" borderId="39" xfId="0" applyFont="1" applyBorder="1" applyAlignment="1" applyProtection="1">
      <alignment horizontal="center" vertical="center" wrapText="1"/>
      <protection locked="0"/>
    </xf>
    <xf numFmtId="0" fontId="8" fillId="0" borderId="52" xfId="0" applyFont="1" applyBorder="1" applyAlignment="1" applyProtection="1">
      <alignment horizontal="center" vertical="center" wrapText="1"/>
      <protection locked="0"/>
    </xf>
    <xf numFmtId="0" fontId="8" fillId="0" borderId="6" xfId="0" applyFont="1" applyBorder="1" applyAlignment="1" applyProtection="1">
      <alignment horizontal="center" vertical="center" wrapText="1"/>
      <protection locked="0"/>
    </xf>
    <xf numFmtId="0" fontId="8" fillId="0" borderId="51" xfId="0" applyFont="1" applyBorder="1" applyAlignment="1" applyProtection="1">
      <alignment horizontal="center" vertical="center" wrapText="1"/>
      <protection locked="0"/>
    </xf>
    <xf numFmtId="0" fontId="8" fillId="4" borderId="35" xfId="0" applyFont="1" applyFill="1" applyBorder="1" applyAlignment="1">
      <alignment horizontal="center" vertical="center" wrapText="1"/>
    </xf>
    <xf numFmtId="0" fontId="8" fillId="4" borderId="6" xfId="0" applyFont="1" applyFill="1" applyBorder="1" applyAlignment="1">
      <alignment horizontal="center" vertical="center" wrapText="1"/>
    </xf>
    <xf numFmtId="0" fontId="8" fillId="4" borderId="16" xfId="0" applyFont="1" applyFill="1" applyBorder="1" applyAlignment="1">
      <alignment horizontal="center" vertical="center" wrapText="1"/>
    </xf>
    <xf numFmtId="0" fontId="1" fillId="4" borderId="6" xfId="0" applyFont="1" applyFill="1" applyBorder="1" applyAlignment="1">
      <alignment horizontal="center" vertical="center"/>
    </xf>
    <xf numFmtId="0" fontId="1" fillId="4" borderId="16" xfId="0" applyFont="1" applyFill="1" applyBorder="1" applyAlignment="1">
      <alignment horizontal="center" vertical="center"/>
    </xf>
    <xf numFmtId="0" fontId="1" fillId="4" borderId="35" xfId="0" applyFont="1" applyFill="1" applyBorder="1" applyAlignment="1">
      <alignment horizontal="center" vertical="center"/>
    </xf>
    <xf numFmtId="0" fontId="1" fillId="4" borderId="36" xfId="0" applyFont="1" applyFill="1" applyBorder="1" applyAlignment="1">
      <alignment horizontal="center" vertical="center" wrapText="1"/>
    </xf>
    <xf numFmtId="0" fontId="1" fillId="4" borderId="2" xfId="0" applyFont="1" applyFill="1" applyBorder="1" applyAlignment="1">
      <alignment horizontal="center" vertical="center"/>
    </xf>
    <xf numFmtId="0" fontId="1" fillId="4" borderId="3" xfId="0" applyFont="1" applyFill="1" applyBorder="1" applyAlignment="1">
      <alignment horizontal="center" vertical="center"/>
    </xf>
    <xf numFmtId="0" fontId="1" fillId="4" borderId="4" xfId="0" applyFont="1" applyFill="1" applyBorder="1" applyAlignment="1">
      <alignment horizontal="center" vertical="center"/>
    </xf>
    <xf numFmtId="0" fontId="1" fillId="4" borderId="32" xfId="0" applyFont="1" applyFill="1" applyBorder="1" applyAlignment="1">
      <alignment horizontal="center" vertical="center"/>
    </xf>
    <xf numFmtId="0" fontId="1" fillId="4" borderId="0" xfId="0" applyFont="1" applyFill="1" applyAlignment="1">
      <alignment horizontal="center" vertical="center"/>
    </xf>
    <xf numFmtId="0" fontId="1" fillId="4" borderId="33" xfId="0" applyFont="1" applyFill="1" applyBorder="1" applyAlignment="1">
      <alignment horizontal="center" vertical="center"/>
    </xf>
    <xf numFmtId="0" fontId="1" fillId="4" borderId="7" xfId="0" applyFont="1" applyFill="1" applyBorder="1" applyAlignment="1">
      <alignment horizontal="center" vertical="center"/>
    </xf>
    <xf numFmtId="0" fontId="1" fillId="4" borderId="8" xfId="0" applyFont="1" applyFill="1" applyBorder="1" applyAlignment="1">
      <alignment horizontal="center" vertical="center"/>
    </xf>
    <xf numFmtId="0" fontId="1" fillId="4" borderId="9" xfId="0" applyFont="1" applyFill="1" applyBorder="1" applyAlignment="1">
      <alignment horizontal="center" vertical="center"/>
    </xf>
    <xf numFmtId="0" fontId="1" fillId="4" borderId="28" xfId="0" applyFont="1" applyFill="1" applyBorder="1" applyAlignment="1">
      <alignment horizontal="center" vertical="center" wrapText="1"/>
    </xf>
    <xf numFmtId="0" fontId="1" fillId="4" borderId="37" xfId="0" applyFont="1" applyFill="1" applyBorder="1" applyAlignment="1">
      <alignment horizontal="center" vertical="center" wrapText="1"/>
    </xf>
    <xf numFmtId="0" fontId="1" fillId="4" borderId="38" xfId="0" applyFont="1" applyFill="1" applyBorder="1" applyAlignment="1">
      <alignment horizontal="center" vertical="center" wrapText="1"/>
    </xf>
    <xf numFmtId="0" fontId="1" fillId="0" borderId="28" xfId="0" applyFont="1" applyBorder="1" applyAlignment="1">
      <alignment horizontal="center"/>
    </xf>
    <xf numFmtId="0" fontId="1" fillId="0" borderId="6" xfId="0" applyFont="1" applyBorder="1" applyAlignment="1">
      <alignment horizontal="center"/>
    </xf>
    <xf numFmtId="0" fontId="1" fillId="0" borderId="1" xfId="0" applyFont="1" applyBorder="1" applyAlignment="1">
      <alignment horizontal="center"/>
    </xf>
    <xf numFmtId="0" fontId="1" fillId="0" borderId="30" xfId="0" applyFont="1" applyBorder="1" applyAlignment="1">
      <alignment horizontal="center"/>
    </xf>
    <xf numFmtId="0" fontId="1" fillId="0" borderId="31" xfId="0" applyFont="1" applyBorder="1" applyAlignment="1">
      <alignment horizontal="center"/>
    </xf>
    <xf numFmtId="0" fontId="1" fillId="4" borderId="34" xfId="0" applyFont="1" applyFill="1" applyBorder="1" applyAlignment="1">
      <alignment horizontal="center"/>
    </xf>
    <xf numFmtId="0" fontId="1" fillId="4" borderId="35" xfId="0" applyFont="1" applyFill="1" applyBorder="1" applyAlignment="1">
      <alignment horizontal="center"/>
    </xf>
    <xf numFmtId="0" fontId="1" fillId="2" borderId="13" xfId="0" applyFont="1" applyFill="1" applyBorder="1" applyAlignment="1">
      <alignment horizontal="center" vertical="center"/>
    </xf>
    <xf numFmtId="0" fontId="1" fillId="2" borderId="14" xfId="0" applyFont="1" applyFill="1" applyBorder="1" applyAlignment="1">
      <alignment horizontal="center" vertical="center"/>
    </xf>
    <xf numFmtId="0" fontId="1" fillId="2" borderId="15" xfId="0" applyFont="1" applyFill="1" applyBorder="1" applyAlignment="1">
      <alignment horizontal="center" vertical="center"/>
    </xf>
    <xf numFmtId="14" fontId="4" fillId="2" borderId="1" xfId="0" applyNumberFormat="1" applyFont="1" applyFill="1" applyBorder="1" applyAlignment="1">
      <alignment horizontal="center" vertical="center"/>
    </xf>
    <xf numFmtId="0" fontId="4" fillId="2" borderId="5" xfId="0" applyFont="1" applyFill="1" applyBorder="1" applyAlignment="1">
      <alignment horizontal="center" vertical="center"/>
    </xf>
    <xf numFmtId="0" fontId="5" fillId="2" borderId="17" xfId="0" applyFont="1" applyFill="1" applyBorder="1" applyAlignment="1">
      <alignment horizontal="left" vertical="center" wrapText="1"/>
    </xf>
    <xf numFmtId="0" fontId="6" fillId="2" borderId="18" xfId="0" applyFont="1" applyFill="1" applyBorder="1" applyAlignment="1">
      <alignment horizontal="left" vertical="center" wrapText="1"/>
    </xf>
    <xf numFmtId="0" fontId="6" fillId="2" borderId="19" xfId="0" applyFont="1" applyFill="1" applyBorder="1" applyAlignment="1">
      <alignment horizontal="left" vertical="center" wrapText="1"/>
    </xf>
    <xf numFmtId="0" fontId="1" fillId="4" borderId="22" xfId="0" applyFont="1" applyFill="1" applyBorder="1" applyAlignment="1">
      <alignment horizontal="center"/>
    </xf>
    <xf numFmtId="0" fontId="1" fillId="4" borderId="23" xfId="0" applyFont="1" applyFill="1" applyBorder="1" applyAlignment="1">
      <alignment horizontal="center"/>
    </xf>
    <xf numFmtId="0" fontId="1" fillId="4" borderId="24" xfId="0" applyFont="1" applyFill="1" applyBorder="1" applyAlignment="1">
      <alignment horizontal="center"/>
    </xf>
    <xf numFmtId="0" fontId="1" fillId="4" borderId="25" xfId="0" applyFont="1" applyFill="1" applyBorder="1" applyAlignment="1">
      <alignment horizontal="center"/>
    </xf>
    <xf numFmtId="0" fontId="1" fillId="4" borderId="26" xfId="0" applyFont="1" applyFill="1" applyBorder="1" applyAlignment="1">
      <alignment horizontal="center"/>
    </xf>
    <xf numFmtId="0" fontId="1" fillId="4" borderId="27" xfId="0" applyFont="1" applyFill="1" applyBorder="1" applyAlignment="1">
      <alignment horizontal="center"/>
    </xf>
    <xf numFmtId="0" fontId="1"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3" fillId="0" borderId="49" xfId="0" applyFont="1" applyBorder="1" applyAlignment="1" applyProtection="1">
      <alignment horizontal="center" vertical="center" wrapText="1"/>
      <protection locked="0"/>
    </xf>
    <xf numFmtId="0" fontId="11" fillId="0" borderId="16" xfId="0" applyFont="1" applyBorder="1" applyAlignment="1" applyProtection="1">
      <alignment horizontal="center" vertical="center" wrapText="1"/>
      <protection locked="0"/>
    </xf>
    <xf numFmtId="0" fontId="11" fillId="0" borderId="50" xfId="0" applyFont="1" applyBorder="1" applyAlignment="1" applyProtection="1">
      <alignment horizontal="center" vertical="center" wrapText="1"/>
      <protection locked="0"/>
    </xf>
    <xf numFmtId="0" fontId="3" fillId="0" borderId="38" xfId="0" applyFont="1" applyBorder="1" applyAlignment="1" applyProtection="1">
      <alignment horizontal="center" vertical="center" wrapText="1"/>
      <protection locked="0"/>
    </xf>
    <xf numFmtId="0" fontId="3" fillId="0" borderId="47" xfId="0" applyFont="1" applyBorder="1" applyAlignment="1" applyProtection="1">
      <alignment horizontal="center" vertical="center" wrapText="1"/>
      <protection locked="0"/>
    </xf>
    <xf numFmtId="0" fontId="16" fillId="0" borderId="6" xfId="0" applyFont="1" applyBorder="1" applyAlignment="1" applyProtection="1">
      <alignment horizontal="left" vertical="center" wrapText="1"/>
      <protection locked="0"/>
    </xf>
    <xf numFmtId="0" fontId="3" fillId="0" borderId="6"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18" fillId="0" borderId="6" xfId="0" applyFont="1" applyBorder="1" applyAlignment="1" applyProtection="1">
      <alignment horizontal="left" vertical="center" wrapText="1"/>
      <protection locked="0"/>
    </xf>
    <xf numFmtId="0" fontId="18" fillId="0" borderId="51" xfId="0" applyFont="1" applyBorder="1" applyAlignment="1" applyProtection="1">
      <alignment horizontal="left" vertical="center" wrapText="1"/>
      <protection locked="0"/>
    </xf>
    <xf numFmtId="0" fontId="12" fillId="0" borderId="38" xfId="0" applyFont="1" applyBorder="1" applyAlignment="1" applyProtection="1">
      <alignment horizontal="justify" vertical="center" wrapText="1"/>
      <protection locked="0"/>
    </xf>
    <xf numFmtId="0" fontId="12" fillId="0" borderId="47" xfId="0" applyFont="1" applyBorder="1" applyAlignment="1" applyProtection="1">
      <alignment horizontal="justify" vertical="center"/>
      <protection locked="0"/>
    </xf>
    <xf numFmtId="0" fontId="11" fillId="0" borderId="36" xfId="0" applyFont="1" applyBorder="1" applyAlignment="1" applyProtection="1">
      <alignment horizontal="center" vertical="center" wrapText="1"/>
      <protection locked="0"/>
    </xf>
    <xf numFmtId="0" fontId="5" fillId="0" borderId="6" xfId="0" applyFont="1" applyBorder="1" applyAlignment="1" applyProtection="1">
      <alignment horizontal="justify" vertical="center"/>
      <protection locked="0"/>
    </xf>
    <xf numFmtId="0" fontId="5" fillId="0" borderId="51" xfId="0" applyFont="1" applyBorder="1" applyAlignment="1" applyProtection="1">
      <alignment horizontal="justify" vertical="center"/>
      <protection locked="0"/>
    </xf>
    <xf numFmtId="0" fontId="10" fillId="0" borderId="28" xfId="0" applyFont="1" applyBorder="1" applyAlignment="1" applyProtection="1">
      <alignment horizontal="center" vertical="center" wrapText="1"/>
      <protection locked="0"/>
    </xf>
    <xf numFmtId="0" fontId="10" fillId="0" borderId="49" xfId="0" applyFont="1" applyBorder="1" applyAlignment="1" applyProtection="1">
      <alignment horizontal="center" vertical="center" wrapText="1"/>
      <protection locked="0"/>
    </xf>
    <xf numFmtId="0" fontId="11" fillId="0" borderId="6" xfId="0" applyFont="1" applyBorder="1" applyAlignment="1" applyProtection="1">
      <alignment horizontal="center" vertical="center" wrapText="1"/>
      <protection locked="0"/>
    </xf>
    <xf numFmtId="0" fontId="11" fillId="0" borderId="6" xfId="0" applyFont="1" applyBorder="1" applyAlignment="1" applyProtection="1">
      <alignment horizontal="center" vertical="center"/>
      <protection locked="0"/>
    </xf>
    <xf numFmtId="0" fontId="11" fillId="0" borderId="51" xfId="0" applyFont="1" applyBorder="1" applyAlignment="1" applyProtection="1">
      <alignment horizontal="center" vertical="center"/>
      <protection locked="0"/>
    </xf>
    <xf numFmtId="0" fontId="3" fillId="0" borderId="56" xfId="0" applyFont="1" applyBorder="1" applyAlignment="1" applyProtection="1">
      <alignment horizontal="center" vertical="center" wrapText="1"/>
      <protection locked="0"/>
    </xf>
    <xf numFmtId="14" fontId="18" fillId="0" borderId="37" xfId="0" applyNumberFormat="1" applyFont="1" applyBorder="1" applyAlignment="1">
      <alignment horizontal="center" vertical="center"/>
    </xf>
    <xf numFmtId="0" fontId="18" fillId="0" borderId="39" xfId="0" applyFont="1" applyBorder="1" applyAlignment="1">
      <alignment horizontal="center" vertical="center"/>
    </xf>
    <xf numFmtId="0" fontId="18" fillId="0" borderId="58" xfId="0" applyFont="1" applyBorder="1" applyAlignment="1">
      <alignment horizontal="center" vertical="center"/>
    </xf>
    <xf numFmtId="0" fontId="18" fillId="0" borderId="16" xfId="0" applyFont="1" applyBorder="1" applyAlignment="1">
      <alignment horizontal="center" vertical="center" wrapText="1"/>
    </xf>
    <xf numFmtId="0" fontId="18" fillId="0" borderId="36" xfId="0" applyFont="1" applyBorder="1" applyAlignment="1">
      <alignment horizontal="center" vertical="center" wrapText="1"/>
    </xf>
    <xf numFmtId="0" fontId="18" fillId="0" borderId="59" xfId="0" applyFont="1" applyBorder="1" applyAlignment="1">
      <alignment horizontal="center" vertical="center" wrapText="1"/>
    </xf>
    <xf numFmtId="0" fontId="18" fillId="0" borderId="38" xfId="0" applyFont="1" applyBorder="1" applyAlignment="1">
      <alignment horizontal="center" vertical="center" wrapText="1"/>
    </xf>
    <xf numFmtId="0" fontId="18" fillId="0" borderId="47" xfId="0" applyFont="1" applyBorder="1" applyAlignment="1">
      <alignment horizontal="center" vertical="center" wrapText="1"/>
    </xf>
    <xf numFmtId="0" fontId="18" fillId="0" borderId="60" xfId="0" applyFont="1" applyBorder="1" applyAlignment="1">
      <alignment horizontal="center" vertical="center" wrapText="1"/>
    </xf>
    <xf numFmtId="0" fontId="3" fillId="0" borderId="38" xfId="0" applyFont="1" applyBorder="1" applyAlignment="1" applyProtection="1">
      <alignment horizontal="justify" vertical="center" wrapText="1"/>
      <protection locked="0"/>
    </xf>
    <xf numFmtId="0" fontId="3" fillId="0" borderId="47" xfId="0" applyFont="1" applyBorder="1" applyAlignment="1" applyProtection="1">
      <alignment horizontal="justify" vertical="center" wrapText="1"/>
      <protection locked="0"/>
    </xf>
    <xf numFmtId="0" fontId="3" fillId="0" borderId="16" xfId="0" applyFont="1" applyBorder="1" applyAlignment="1" applyProtection="1">
      <alignment horizontal="justify" vertical="center" wrapText="1"/>
      <protection locked="0"/>
    </xf>
    <xf numFmtId="0" fontId="3" fillId="0" borderId="36" xfId="0" applyFont="1" applyBorder="1" applyAlignment="1" applyProtection="1">
      <alignment horizontal="justify" vertical="center" wrapText="1"/>
      <protection locked="0"/>
    </xf>
    <xf numFmtId="0" fontId="3" fillId="0" borderId="50" xfId="0" applyFont="1" applyBorder="1" applyAlignment="1" applyProtection="1">
      <alignment horizontal="justify" vertical="center" wrapText="1"/>
      <protection locked="0"/>
    </xf>
    <xf numFmtId="0" fontId="21" fillId="0" borderId="6" xfId="0" applyFont="1" applyBorder="1" applyAlignment="1" applyProtection="1">
      <alignment horizontal="justify" vertical="center" wrapText="1"/>
      <protection locked="0"/>
    </xf>
    <xf numFmtId="0" fontId="21" fillId="0" borderId="51" xfId="0" applyFont="1" applyBorder="1" applyAlignment="1" applyProtection="1">
      <alignment horizontal="justify" vertical="center" wrapText="1"/>
      <protection locked="0"/>
    </xf>
    <xf numFmtId="0" fontId="19" fillId="2" borderId="17" xfId="0" applyFont="1" applyFill="1" applyBorder="1" applyAlignment="1">
      <alignment horizontal="left" vertical="center" wrapText="1"/>
    </xf>
    <xf numFmtId="0" fontId="20" fillId="2" borderId="18" xfId="0" applyFont="1" applyFill="1" applyBorder="1" applyAlignment="1">
      <alignment horizontal="left" vertical="center" wrapText="1"/>
    </xf>
    <xf numFmtId="0" fontId="20" fillId="2" borderId="19" xfId="0" applyFont="1" applyFill="1" applyBorder="1" applyAlignment="1">
      <alignment horizontal="left" vertical="center" wrapText="1"/>
    </xf>
    <xf numFmtId="14" fontId="11" fillId="0" borderId="38" xfId="0" applyNumberFormat="1" applyFont="1" applyBorder="1" applyAlignment="1" applyProtection="1">
      <alignment horizontal="center" vertical="center" wrapText="1"/>
      <protection locked="0"/>
    </xf>
    <xf numFmtId="0" fontId="18" fillId="0" borderId="6" xfId="0" applyFont="1" applyBorder="1" applyAlignment="1" applyProtection="1">
      <alignment horizontal="center" vertical="center" wrapText="1"/>
      <protection locked="0"/>
    </xf>
    <xf numFmtId="0" fontId="18" fillId="0" borderId="51" xfId="0" applyFont="1" applyBorder="1" applyAlignment="1" applyProtection="1">
      <alignment horizontal="center" vertical="center" wrapText="1"/>
      <protection locked="0"/>
    </xf>
    <xf numFmtId="0" fontId="11" fillId="0" borderId="28" xfId="0" applyFont="1" applyBorder="1" applyAlignment="1" applyProtection="1">
      <alignment horizontal="left" vertical="center" wrapText="1"/>
      <protection locked="0"/>
    </xf>
    <xf numFmtId="0" fontId="11" fillId="0" borderId="28" xfId="0" applyFont="1" applyBorder="1" applyAlignment="1" applyProtection="1">
      <alignment horizontal="left" vertical="center"/>
      <protection locked="0"/>
    </xf>
    <xf numFmtId="0" fontId="11" fillId="0" borderId="49" xfId="0" applyFont="1" applyBorder="1" applyAlignment="1" applyProtection="1">
      <alignment horizontal="left" vertical="center"/>
      <protection locked="0"/>
    </xf>
    <xf numFmtId="0" fontId="19" fillId="0" borderId="16" xfId="0" applyFont="1" applyBorder="1" applyAlignment="1">
      <alignment horizontal="left" vertical="center" wrapText="1"/>
    </xf>
    <xf numFmtId="0" fontId="19" fillId="0" borderId="36" xfId="0" applyFont="1" applyBorder="1" applyAlignment="1">
      <alignment horizontal="left" vertical="center" wrapText="1"/>
    </xf>
    <xf numFmtId="0" fontId="19" fillId="0" borderId="35" xfId="0" applyFont="1" applyBorder="1" applyAlignment="1">
      <alignment horizontal="left" vertical="center" wrapText="1"/>
    </xf>
    <xf numFmtId="0" fontId="19" fillId="0" borderId="16" xfId="0" applyFont="1" applyBorder="1" applyAlignment="1" applyProtection="1">
      <alignment horizontal="justify" vertical="center" wrapText="1"/>
      <protection locked="0"/>
    </xf>
    <xf numFmtId="0" fontId="19" fillId="0" borderId="36" xfId="0" applyFont="1" applyBorder="1" applyAlignment="1" applyProtection="1">
      <alignment horizontal="justify" vertical="center" wrapText="1"/>
      <protection locked="0"/>
    </xf>
    <xf numFmtId="0" fontId="19" fillId="0" borderId="50" xfId="0" applyFont="1" applyBorder="1" applyAlignment="1" applyProtection="1">
      <alignment horizontal="justify" vertical="center" wrapText="1"/>
      <protection locked="0"/>
    </xf>
    <xf numFmtId="0" fontId="19" fillId="0" borderId="16" xfId="0" applyFont="1" applyBorder="1" applyAlignment="1" applyProtection="1">
      <alignment horizontal="left" vertical="center" wrapText="1"/>
      <protection locked="0"/>
    </xf>
    <xf numFmtId="0" fontId="19" fillId="0" borderId="36" xfId="0" applyFont="1" applyBorder="1" applyAlignment="1" applyProtection="1">
      <alignment horizontal="left" vertical="center" wrapText="1"/>
      <protection locked="0"/>
    </xf>
    <xf numFmtId="0" fontId="19" fillId="0" borderId="50" xfId="0" applyFont="1" applyBorder="1" applyAlignment="1" applyProtection="1">
      <alignment horizontal="left" vertical="center" wrapText="1"/>
      <protection locked="0"/>
    </xf>
    <xf numFmtId="0" fontId="19" fillId="0" borderId="16" xfId="0" applyFont="1" applyBorder="1" applyAlignment="1" applyProtection="1">
      <alignment horizontal="center" vertical="center" wrapText="1"/>
      <protection locked="0"/>
    </xf>
    <xf numFmtId="0" fontId="19" fillId="0" borderId="36" xfId="0" applyFont="1" applyBorder="1" applyAlignment="1" applyProtection="1">
      <alignment horizontal="center" vertical="center" wrapText="1"/>
      <protection locked="0"/>
    </xf>
    <xf numFmtId="0" fontId="19" fillId="0" borderId="50" xfId="0" applyFont="1" applyBorder="1" applyAlignment="1" applyProtection="1">
      <alignment horizontal="center" vertical="center" wrapText="1"/>
      <protection locked="0"/>
    </xf>
    <xf numFmtId="0" fontId="26" fillId="0" borderId="16" xfId="0" applyFont="1" applyBorder="1" applyAlignment="1" applyProtection="1">
      <alignment horizontal="center" vertical="center" wrapText="1"/>
      <protection locked="0"/>
    </xf>
    <xf numFmtId="0" fontId="26" fillId="0" borderId="36" xfId="0" applyFont="1" applyBorder="1" applyAlignment="1" applyProtection="1">
      <alignment horizontal="center" vertical="center" wrapText="1"/>
      <protection locked="0"/>
    </xf>
    <xf numFmtId="0" fontId="26" fillId="0" borderId="50" xfId="0" applyFont="1" applyBorder="1" applyAlignment="1" applyProtection="1">
      <alignment horizontal="center" vertical="center" wrapText="1"/>
      <protection locked="0"/>
    </xf>
    <xf numFmtId="0" fontId="8" fillId="8" borderId="16" xfId="0" applyFont="1" applyFill="1" applyBorder="1" applyAlignment="1">
      <alignment horizontal="center" vertical="center" wrapText="1"/>
    </xf>
    <xf numFmtId="0" fontId="8" fillId="8" borderId="35" xfId="0" applyFont="1" applyFill="1" applyBorder="1" applyAlignment="1">
      <alignment horizontal="center" vertical="center" wrapText="1"/>
    </xf>
    <xf numFmtId="0" fontId="26" fillId="2" borderId="17" xfId="0" applyFont="1" applyFill="1" applyBorder="1" applyAlignment="1">
      <alignment horizontal="left" vertical="center" wrapText="1"/>
    </xf>
    <xf numFmtId="0" fontId="27" fillId="2" borderId="18" xfId="0" applyFont="1" applyFill="1" applyBorder="1" applyAlignment="1">
      <alignment horizontal="left" vertical="center" wrapText="1"/>
    </xf>
    <xf numFmtId="0" fontId="27" fillId="2" borderId="19" xfId="0" applyFont="1" applyFill="1" applyBorder="1" applyAlignment="1">
      <alignment horizontal="left" vertical="center" wrapText="1"/>
    </xf>
    <xf numFmtId="0" fontId="3" fillId="0" borderId="28" xfId="0" applyFont="1" applyFill="1" applyBorder="1" applyAlignment="1" applyProtection="1">
      <alignment horizontal="center" vertical="center" wrapText="1"/>
      <protection locked="0"/>
    </xf>
    <xf numFmtId="0" fontId="3" fillId="0" borderId="28" xfId="0" applyFont="1" applyFill="1" applyBorder="1" applyAlignment="1" applyProtection="1">
      <alignment horizontal="center" vertical="center"/>
      <protection locked="0"/>
    </xf>
    <xf numFmtId="0" fontId="3" fillId="0" borderId="49" xfId="0" applyFont="1" applyFill="1" applyBorder="1" applyAlignment="1" applyProtection="1">
      <alignment horizontal="center" vertical="center"/>
      <protection locked="0"/>
    </xf>
    <xf numFmtId="0" fontId="25" fillId="0" borderId="6" xfId="0" applyFont="1" applyFill="1" applyBorder="1" applyAlignment="1" applyProtection="1">
      <alignment horizontal="justify" vertical="center" wrapText="1"/>
      <protection locked="0"/>
    </xf>
    <xf numFmtId="0" fontId="19" fillId="0" borderId="6" xfId="0" applyFont="1" applyFill="1" applyBorder="1" applyAlignment="1" applyProtection="1">
      <alignment horizontal="justify" vertical="center"/>
      <protection locked="0"/>
    </xf>
    <xf numFmtId="0" fontId="19" fillId="0" borderId="51" xfId="0" applyFont="1" applyFill="1" applyBorder="1" applyAlignment="1" applyProtection="1">
      <alignment horizontal="justify" vertical="center"/>
      <protection locked="0"/>
    </xf>
    <xf numFmtId="0" fontId="5" fillId="0" borderId="6" xfId="0" applyFont="1" applyFill="1" applyBorder="1" applyAlignment="1" applyProtection="1">
      <alignment horizontal="justify" vertical="center" wrapText="1"/>
      <protection locked="0"/>
    </xf>
    <xf numFmtId="0" fontId="5" fillId="0" borderId="51" xfId="0" applyFont="1" applyFill="1" applyBorder="1" applyAlignment="1" applyProtection="1">
      <alignment horizontal="justify" vertical="center" wrapText="1"/>
      <protection locked="0"/>
    </xf>
  </cellXfs>
  <cellStyles count="1">
    <cellStyle name="Normal" xfId="0" builtinId="0"/>
  </cellStyles>
  <dxfs count="30">
    <dxf>
      <fill>
        <patternFill>
          <bgColor rgb="FFFFFF00"/>
        </patternFill>
      </fill>
    </dxf>
    <dxf>
      <fill>
        <patternFill>
          <bgColor rgb="FFEC6114"/>
        </patternFill>
      </fill>
    </dxf>
    <dxf>
      <fill>
        <patternFill>
          <bgColor rgb="FFFF0000"/>
        </patternFill>
      </fill>
    </dxf>
    <dxf>
      <fill>
        <patternFill>
          <bgColor rgb="FFFFFF00"/>
        </patternFill>
      </fill>
    </dxf>
    <dxf>
      <fill>
        <patternFill>
          <bgColor rgb="FFEC6114"/>
        </patternFill>
      </fill>
    </dxf>
    <dxf>
      <fill>
        <patternFill>
          <bgColor rgb="FFFF0000"/>
        </patternFill>
      </fill>
    </dxf>
    <dxf>
      <fill>
        <patternFill>
          <bgColor rgb="FFFFFF00"/>
        </patternFill>
      </fill>
    </dxf>
    <dxf>
      <fill>
        <patternFill>
          <bgColor rgb="FFEC6114"/>
        </patternFill>
      </fill>
    </dxf>
    <dxf>
      <fill>
        <patternFill>
          <bgColor rgb="FFFF0000"/>
        </patternFill>
      </fill>
    </dxf>
    <dxf>
      <fill>
        <patternFill>
          <bgColor rgb="FFFFFF00"/>
        </patternFill>
      </fill>
    </dxf>
    <dxf>
      <fill>
        <patternFill>
          <bgColor rgb="FFEC6114"/>
        </patternFill>
      </fill>
    </dxf>
    <dxf>
      <fill>
        <patternFill>
          <bgColor rgb="FFFF0000"/>
        </patternFill>
      </fill>
    </dxf>
    <dxf>
      <fill>
        <patternFill>
          <bgColor rgb="FFFFFF00"/>
        </patternFill>
      </fill>
    </dxf>
    <dxf>
      <fill>
        <patternFill>
          <bgColor rgb="FFEC6114"/>
        </patternFill>
      </fill>
    </dxf>
    <dxf>
      <fill>
        <patternFill>
          <bgColor rgb="FFFF0000"/>
        </patternFill>
      </fill>
    </dxf>
    <dxf>
      <fill>
        <patternFill>
          <bgColor rgb="FFFFFF00"/>
        </patternFill>
      </fill>
    </dxf>
    <dxf>
      <fill>
        <patternFill>
          <bgColor rgb="FFEC6114"/>
        </patternFill>
      </fill>
    </dxf>
    <dxf>
      <fill>
        <patternFill>
          <bgColor rgb="FFFF0000"/>
        </patternFill>
      </fill>
    </dxf>
    <dxf>
      <fill>
        <patternFill>
          <bgColor rgb="FFFFFF00"/>
        </patternFill>
      </fill>
    </dxf>
    <dxf>
      <fill>
        <patternFill>
          <bgColor rgb="FFEC6114"/>
        </patternFill>
      </fill>
    </dxf>
    <dxf>
      <fill>
        <patternFill>
          <bgColor rgb="FFFF0000"/>
        </patternFill>
      </fill>
    </dxf>
    <dxf>
      <fill>
        <patternFill>
          <bgColor rgb="FFFFFF00"/>
        </patternFill>
      </fill>
    </dxf>
    <dxf>
      <fill>
        <patternFill>
          <bgColor rgb="FFEC6114"/>
        </patternFill>
      </fill>
    </dxf>
    <dxf>
      <fill>
        <patternFill>
          <bgColor rgb="FFFF0000"/>
        </patternFill>
      </fill>
    </dxf>
    <dxf>
      <fill>
        <patternFill>
          <bgColor rgb="FFFFFF00"/>
        </patternFill>
      </fill>
    </dxf>
    <dxf>
      <fill>
        <patternFill>
          <bgColor rgb="FFEC6114"/>
        </patternFill>
      </fill>
    </dxf>
    <dxf>
      <fill>
        <patternFill>
          <bgColor rgb="FFFF0000"/>
        </patternFill>
      </fill>
    </dxf>
    <dxf>
      <fill>
        <patternFill>
          <bgColor rgb="FFFFFF00"/>
        </patternFill>
      </fill>
    </dxf>
    <dxf>
      <fill>
        <patternFill>
          <bgColor rgb="FFEC6114"/>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325938</xdr:colOff>
      <xdr:row>0</xdr:row>
      <xdr:rowOff>58368</xdr:rowOff>
    </xdr:from>
    <xdr:to>
      <xdr:col>0</xdr:col>
      <xdr:colOff>1452562</xdr:colOff>
      <xdr:row>3</xdr:row>
      <xdr:rowOff>314543</xdr:rowOff>
    </xdr:to>
    <xdr:pic>
      <xdr:nvPicPr>
        <xdr:cNvPr id="2" name="Imagen 16">
          <a:extLst>
            <a:ext uri="{FF2B5EF4-FFF2-40B4-BE49-F238E27FC236}">
              <a16:creationId xmlns:a16="http://schemas.microsoft.com/office/drawing/2014/main" id="{5167AEEB-86C0-42D2-B854-5090D633712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5938" y="58368"/>
          <a:ext cx="1126624" cy="12848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325938</xdr:colOff>
      <xdr:row>0</xdr:row>
      <xdr:rowOff>58368</xdr:rowOff>
    </xdr:from>
    <xdr:to>
      <xdr:col>0</xdr:col>
      <xdr:colOff>1452562</xdr:colOff>
      <xdr:row>3</xdr:row>
      <xdr:rowOff>314543</xdr:rowOff>
    </xdr:to>
    <xdr:pic>
      <xdr:nvPicPr>
        <xdr:cNvPr id="2" name="Imagen 16">
          <a:extLst>
            <a:ext uri="{FF2B5EF4-FFF2-40B4-BE49-F238E27FC236}">
              <a16:creationId xmlns:a16="http://schemas.microsoft.com/office/drawing/2014/main" id="{0F345370-3903-41A2-A480-E6BFB162824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5938" y="58368"/>
          <a:ext cx="1126624" cy="12848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325938</xdr:colOff>
      <xdr:row>0</xdr:row>
      <xdr:rowOff>58368</xdr:rowOff>
    </xdr:from>
    <xdr:to>
      <xdr:col>0</xdr:col>
      <xdr:colOff>1452562</xdr:colOff>
      <xdr:row>3</xdr:row>
      <xdr:rowOff>314543</xdr:rowOff>
    </xdr:to>
    <xdr:pic>
      <xdr:nvPicPr>
        <xdr:cNvPr id="2" name="Imagen 16">
          <a:extLst>
            <a:ext uri="{FF2B5EF4-FFF2-40B4-BE49-F238E27FC236}">
              <a16:creationId xmlns:a16="http://schemas.microsoft.com/office/drawing/2014/main" id="{D416736A-AC60-410E-9BBE-B606CD11CA9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5938" y="58368"/>
          <a:ext cx="1126624" cy="128487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325938</xdr:colOff>
      <xdr:row>0</xdr:row>
      <xdr:rowOff>58368</xdr:rowOff>
    </xdr:from>
    <xdr:to>
      <xdr:col>0</xdr:col>
      <xdr:colOff>1452562</xdr:colOff>
      <xdr:row>3</xdr:row>
      <xdr:rowOff>314543</xdr:rowOff>
    </xdr:to>
    <xdr:pic>
      <xdr:nvPicPr>
        <xdr:cNvPr id="2" name="Imagen 16">
          <a:extLst>
            <a:ext uri="{FF2B5EF4-FFF2-40B4-BE49-F238E27FC236}">
              <a16:creationId xmlns:a16="http://schemas.microsoft.com/office/drawing/2014/main" id="{0A3047EE-29DF-4BC5-AE4A-0E138701D66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5938" y="58368"/>
          <a:ext cx="1126624" cy="128487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325938</xdr:colOff>
      <xdr:row>0</xdr:row>
      <xdr:rowOff>58368</xdr:rowOff>
    </xdr:from>
    <xdr:to>
      <xdr:col>0</xdr:col>
      <xdr:colOff>1452562</xdr:colOff>
      <xdr:row>3</xdr:row>
      <xdr:rowOff>314543</xdr:rowOff>
    </xdr:to>
    <xdr:pic>
      <xdr:nvPicPr>
        <xdr:cNvPr id="2" name="Imagen 16">
          <a:extLst>
            <a:ext uri="{FF2B5EF4-FFF2-40B4-BE49-F238E27FC236}">
              <a16:creationId xmlns:a16="http://schemas.microsoft.com/office/drawing/2014/main" id="{13B81890-54A0-4343-8221-39688AA5C81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5938" y="58368"/>
          <a:ext cx="1126624" cy="128487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Users\Ma.%20Pilar-Carlos%20A\Downloads\Mapa%20de%20Riesgos%20de%20Corrupci&#243;n%202022%20IIT%20-%20Direccionamiento%20Estrategic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Users\Ma.%20Pilar-Carlos%20A\Downloads\Mapa%20de%20Riesgos%20de%20Corrupci&#243;n%202022%20IIT%20-%20Servicio%20a%20la%20Ciudadan&#237;a.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Users\Ma.%20Pilar-Carlos%20A\Downloads\Mapa%20de%20Riesgos%20de%20Corrupci&#243;n%202022%20IIT%20Comunicaciones%20navis%2011%20de%20enero%20de%202023%20(1).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Users\Ma.%20Pilar-Carlos%20A\Downloads\Mapa%20de%20Riesgos%20de%20Corrupci&#243;n%20-%20GC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Users\Ma.%20Pilar-Carlos%20A\Downloads\Mapa%20de%20Riesgos%20de%20Corrupcion%202022%20IIIT%20-Gestion%20de%20Tic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FORMATO"/>
      <sheetName val="ENCUESTA DE IMPACTO"/>
    </sheetNames>
    <sheetDataSet>
      <sheetData sheetId="0">
        <row r="3">
          <cell r="D3" t="str">
            <v>MUY BAJA - MODERADO</v>
          </cell>
          <cell r="E3" t="str">
            <v>MODERADO</v>
          </cell>
        </row>
        <row r="4">
          <cell r="D4" t="str">
            <v>MUY BAJA - MAYOR</v>
          </cell>
          <cell r="E4" t="str">
            <v>ALTO</v>
          </cell>
        </row>
        <row r="5">
          <cell r="D5" t="str">
            <v>MUY BAJA - CATASTRÓFICO</v>
          </cell>
          <cell r="E5" t="str">
            <v>EXTREMO</v>
          </cell>
        </row>
        <row r="6">
          <cell r="D6" t="str">
            <v>BAJA - MODERADO</v>
          </cell>
          <cell r="E6" t="str">
            <v>MODERADO</v>
          </cell>
        </row>
        <row r="7">
          <cell r="D7" t="str">
            <v>BAJA - MAYOR</v>
          </cell>
          <cell r="E7" t="str">
            <v>ALTO</v>
          </cell>
        </row>
        <row r="8">
          <cell r="D8" t="str">
            <v>BAJA - CATASTRÓFICO</v>
          </cell>
          <cell r="E8" t="str">
            <v>EXTREMO</v>
          </cell>
        </row>
        <row r="9">
          <cell r="D9" t="str">
            <v>MEDIA - MODERADO</v>
          </cell>
          <cell r="E9" t="str">
            <v>MODERADO</v>
          </cell>
        </row>
        <row r="10">
          <cell r="D10" t="str">
            <v>MEDIA - MAYOR</v>
          </cell>
          <cell r="E10" t="str">
            <v>ALTO</v>
          </cell>
        </row>
        <row r="11">
          <cell r="D11" t="str">
            <v>MEDIA - CATASTRÓFICO</v>
          </cell>
          <cell r="E11" t="str">
            <v>EXTREMO</v>
          </cell>
        </row>
        <row r="12">
          <cell r="D12" t="str">
            <v>ALTA - MODERADO</v>
          </cell>
          <cell r="E12" t="str">
            <v>ALTO</v>
          </cell>
        </row>
        <row r="13">
          <cell r="D13" t="str">
            <v>ALTA - MAYOR</v>
          </cell>
          <cell r="E13" t="str">
            <v>ALTO</v>
          </cell>
        </row>
        <row r="14">
          <cell r="D14" t="str">
            <v>ALTA - CATASTRÓFICO</v>
          </cell>
          <cell r="E14" t="str">
            <v>EXTREMO</v>
          </cell>
        </row>
        <row r="15">
          <cell r="D15" t="str">
            <v>MUY ALTA - MODERADO</v>
          </cell>
          <cell r="E15" t="str">
            <v>ALTO</v>
          </cell>
        </row>
        <row r="16">
          <cell r="D16" t="str">
            <v>MUY ALTA - MAYOR</v>
          </cell>
          <cell r="E16" t="str">
            <v>ALTO</v>
          </cell>
        </row>
        <row r="17">
          <cell r="D17" t="str">
            <v>MUY ALTA - CATASTRÓFICO</v>
          </cell>
          <cell r="E17" t="str">
            <v>EXTREMO</v>
          </cell>
        </row>
      </sheetData>
      <sheetData sheetId="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TO"/>
      <sheetName val="Datos"/>
      <sheetName val="ENCUESTA DE IMPACTO"/>
      <sheetName val="INSTRUCTIVO DE DILIGENCIAMIENTO"/>
    </sheetNames>
    <sheetDataSet>
      <sheetData sheetId="0"/>
      <sheetData sheetId="1">
        <row r="3">
          <cell r="D3" t="str">
            <v>MUY BAJA - MODERADO</v>
          </cell>
          <cell r="E3" t="str">
            <v>MODERADO</v>
          </cell>
        </row>
        <row r="4">
          <cell r="D4" t="str">
            <v>MUY BAJA - MAYOR</v>
          </cell>
          <cell r="E4" t="str">
            <v>ALTO</v>
          </cell>
        </row>
        <row r="5">
          <cell r="D5" t="str">
            <v>MUY BAJA - CATASTRÓFICO</v>
          </cell>
          <cell r="E5" t="str">
            <v>EXTREMO</v>
          </cell>
        </row>
        <row r="6">
          <cell r="D6" t="str">
            <v>BAJA - MODERADO</v>
          </cell>
          <cell r="E6" t="str">
            <v>MODERADO</v>
          </cell>
        </row>
        <row r="7">
          <cell r="D7" t="str">
            <v>BAJA - MAYOR</v>
          </cell>
          <cell r="E7" t="str">
            <v>ALTO</v>
          </cell>
        </row>
        <row r="8">
          <cell r="D8" t="str">
            <v>BAJA - CATASTRÓFICO</v>
          </cell>
          <cell r="E8" t="str">
            <v>EXTREMO</v>
          </cell>
        </row>
        <row r="9">
          <cell r="D9" t="str">
            <v>MEDIA - MODERADO</v>
          </cell>
          <cell r="E9" t="str">
            <v>MODERADO</v>
          </cell>
        </row>
        <row r="10">
          <cell r="D10" t="str">
            <v>MEDIA - MAYOR</v>
          </cell>
          <cell r="E10" t="str">
            <v>ALTO</v>
          </cell>
        </row>
        <row r="11">
          <cell r="D11" t="str">
            <v>MEDIA - CATASTRÓFICO</v>
          </cell>
          <cell r="E11" t="str">
            <v>EXTREMO</v>
          </cell>
        </row>
        <row r="12">
          <cell r="D12" t="str">
            <v>ALTA - MODERADO</v>
          </cell>
          <cell r="E12" t="str">
            <v>ALTO</v>
          </cell>
        </row>
        <row r="13">
          <cell r="D13" t="str">
            <v>ALTA - MAYOR</v>
          </cell>
          <cell r="E13" t="str">
            <v>ALTO</v>
          </cell>
        </row>
        <row r="14">
          <cell r="D14" t="str">
            <v>ALTA - CATASTRÓFICO</v>
          </cell>
          <cell r="E14" t="str">
            <v>EXTREMO</v>
          </cell>
        </row>
        <row r="15">
          <cell r="D15" t="str">
            <v>MUY ALTA - MODERADO</v>
          </cell>
          <cell r="E15" t="str">
            <v>ALTO</v>
          </cell>
        </row>
        <row r="16">
          <cell r="D16" t="str">
            <v>MUY ALTA - MAYOR</v>
          </cell>
          <cell r="E16" t="str">
            <v>ALTO</v>
          </cell>
        </row>
        <row r="17">
          <cell r="D17" t="str">
            <v>MUY ALTA - CATASTRÓFICO</v>
          </cell>
          <cell r="E17" t="str">
            <v>EXTREMO</v>
          </cell>
        </row>
      </sheetData>
      <sheetData sheetId="2" refreshError="1"/>
      <sheetData sheetId="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TO"/>
      <sheetName val="Datos"/>
      <sheetName val="ENCUESTA DE IMPACTO"/>
    </sheetNames>
    <sheetDataSet>
      <sheetData sheetId="0"/>
      <sheetData sheetId="1">
        <row r="3">
          <cell r="D3" t="str">
            <v>MUY BAJA - MODERADO</v>
          </cell>
          <cell r="E3" t="str">
            <v>MODERADO</v>
          </cell>
        </row>
        <row r="4">
          <cell r="D4" t="str">
            <v>MUY BAJA - MAYOR</v>
          </cell>
          <cell r="E4" t="str">
            <v>ALTO</v>
          </cell>
        </row>
        <row r="5">
          <cell r="D5" t="str">
            <v>MUY BAJA - CATASTRÓFICO</v>
          </cell>
          <cell r="E5" t="str">
            <v>EXTREMO</v>
          </cell>
        </row>
        <row r="6">
          <cell r="D6" t="str">
            <v>BAJA - MODERADO</v>
          </cell>
          <cell r="E6" t="str">
            <v>MODERADO</v>
          </cell>
        </row>
        <row r="7">
          <cell r="D7" t="str">
            <v>BAJA - MAYOR</v>
          </cell>
          <cell r="E7" t="str">
            <v>ALTO</v>
          </cell>
        </row>
        <row r="8">
          <cell r="D8" t="str">
            <v>BAJA - CATASTRÓFICO</v>
          </cell>
          <cell r="E8" t="str">
            <v>EXTREMO</v>
          </cell>
        </row>
        <row r="9">
          <cell r="D9" t="str">
            <v>MEDIA - MODERADO</v>
          </cell>
          <cell r="E9" t="str">
            <v>MODERADO</v>
          </cell>
        </row>
        <row r="10">
          <cell r="D10" t="str">
            <v>MEDIA - MAYOR</v>
          </cell>
          <cell r="E10" t="str">
            <v>ALTO</v>
          </cell>
        </row>
        <row r="11">
          <cell r="D11" t="str">
            <v>MEDIA - CATASTRÓFICO</v>
          </cell>
          <cell r="E11" t="str">
            <v>EXTREMO</v>
          </cell>
        </row>
        <row r="12">
          <cell r="D12" t="str">
            <v>ALTA - MODERADO</v>
          </cell>
          <cell r="E12" t="str">
            <v>ALTO</v>
          </cell>
        </row>
        <row r="13">
          <cell r="D13" t="str">
            <v>ALTA - MAYOR</v>
          </cell>
          <cell r="E13" t="str">
            <v>ALTO</v>
          </cell>
        </row>
        <row r="14">
          <cell r="D14" t="str">
            <v>ALTA - CATASTRÓFICO</v>
          </cell>
          <cell r="E14" t="str">
            <v>EXTREMO</v>
          </cell>
        </row>
        <row r="15">
          <cell r="D15" t="str">
            <v>MUY ALTA - MODERADO</v>
          </cell>
          <cell r="E15" t="str">
            <v>ALTO</v>
          </cell>
        </row>
        <row r="16">
          <cell r="D16" t="str">
            <v>MUY ALTA - MAYOR</v>
          </cell>
          <cell r="E16" t="str">
            <v>ALTO</v>
          </cell>
        </row>
        <row r="17">
          <cell r="D17" t="str">
            <v>MUY ALTA - CATASTRÓFICO</v>
          </cell>
          <cell r="E17" t="str">
            <v>EXTREMO</v>
          </cell>
        </row>
      </sheetData>
      <sheetData sheetId="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TO"/>
      <sheetName val="Datos"/>
      <sheetName val="ENCUESTA DE IMPACTO"/>
    </sheetNames>
    <sheetDataSet>
      <sheetData sheetId="0"/>
      <sheetData sheetId="1">
        <row r="3">
          <cell r="D3" t="str">
            <v>MUY BAJA - MODERADO</v>
          </cell>
          <cell r="E3" t="str">
            <v>MODERADO</v>
          </cell>
        </row>
        <row r="4">
          <cell r="D4" t="str">
            <v>MUY BAJA - MAYOR</v>
          </cell>
          <cell r="E4" t="str">
            <v>ALTO</v>
          </cell>
        </row>
        <row r="5">
          <cell r="D5" t="str">
            <v>MUY BAJA - CATASTRÓFICO</v>
          </cell>
          <cell r="E5" t="str">
            <v>EXTREMO</v>
          </cell>
        </row>
        <row r="6">
          <cell r="D6" t="str">
            <v>BAJA - MODERADO</v>
          </cell>
          <cell r="E6" t="str">
            <v>MODERADO</v>
          </cell>
        </row>
        <row r="7">
          <cell r="D7" t="str">
            <v>BAJA - MAYOR</v>
          </cell>
          <cell r="E7" t="str">
            <v>ALTO</v>
          </cell>
        </row>
        <row r="8">
          <cell r="D8" t="str">
            <v>BAJA - CATASTRÓFICO</v>
          </cell>
          <cell r="E8" t="str">
            <v>EXTREMO</v>
          </cell>
        </row>
        <row r="9">
          <cell r="D9" t="str">
            <v>MEDIA - MODERADO</v>
          </cell>
          <cell r="E9" t="str">
            <v>MODERADO</v>
          </cell>
        </row>
        <row r="10">
          <cell r="D10" t="str">
            <v>MEDIA - MAYOR</v>
          </cell>
          <cell r="E10" t="str">
            <v>ALTO</v>
          </cell>
        </row>
        <row r="11">
          <cell r="D11" t="str">
            <v>MEDIA - CATASTRÓFICO</v>
          </cell>
          <cell r="E11" t="str">
            <v>EXTREMO</v>
          </cell>
        </row>
        <row r="12">
          <cell r="D12" t="str">
            <v>ALTA - MODERADO</v>
          </cell>
          <cell r="E12" t="str">
            <v>ALTO</v>
          </cell>
        </row>
        <row r="13">
          <cell r="D13" t="str">
            <v>ALTA - MAYOR</v>
          </cell>
          <cell r="E13" t="str">
            <v>ALTO</v>
          </cell>
        </row>
        <row r="14">
          <cell r="D14" t="str">
            <v>ALTA - CATASTRÓFICO</v>
          </cell>
          <cell r="E14" t="str">
            <v>EXTREMO</v>
          </cell>
        </row>
        <row r="15">
          <cell r="D15" t="str">
            <v>MUY ALTA - MODERADO</v>
          </cell>
          <cell r="E15" t="str">
            <v>ALTO</v>
          </cell>
        </row>
        <row r="16">
          <cell r="D16" t="str">
            <v>MUY ALTA - MAYOR</v>
          </cell>
          <cell r="E16" t="str">
            <v>ALTO</v>
          </cell>
        </row>
        <row r="17">
          <cell r="D17" t="str">
            <v>MUY ALTA - CATASTRÓFICO</v>
          </cell>
          <cell r="E17" t="str">
            <v>EXTREMO</v>
          </cell>
        </row>
      </sheetData>
      <sheetData sheetId="2"/>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TO"/>
      <sheetName val="Datos"/>
      <sheetName val="ENCUESTA DE IMPACTO"/>
      <sheetName val="INSTRUCTIVO DE DILIGENCIAMIENTO"/>
    </sheetNames>
    <sheetDataSet>
      <sheetData sheetId="0"/>
      <sheetData sheetId="1">
        <row r="3">
          <cell r="D3" t="str">
            <v>MUY BAJA - MODERADO</v>
          </cell>
          <cell r="E3" t="str">
            <v>MODERADO</v>
          </cell>
        </row>
        <row r="4">
          <cell r="D4" t="str">
            <v>MUY BAJA - MAYOR</v>
          </cell>
          <cell r="E4" t="str">
            <v>ALTO</v>
          </cell>
        </row>
        <row r="5">
          <cell r="D5" t="str">
            <v>MUY BAJA - CATASTRÓFICO</v>
          </cell>
          <cell r="E5" t="str">
            <v>EXTREMO</v>
          </cell>
        </row>
        <row r="6">
          <cell r="D6" t="str">
            <v>BAJA - MODERADO</v>
          </cell>
          <cell r="E6" t="str">
            <v>MODERADO</v>
          </cell>
        </row>
        <row r="7">
          <cell r="D7" t="str">
            <v>BAJA - MAYOR</v>
          </cell>
          <cell r="E7" t="str">
            <v>ALTO</v>
          </cell>
        </row>
        <row r="8">
          <cell r="D8" t="str">
            <v>BAJA - CATASTRÓFICO</v>
          </cell>
          <cell r="E8" t="str">
            <v>EXTREMO</v>
          </cell>
        </row>
        <row r="9">
          <cell r="D9" t="str">
            <v>MEDIA - MODERADO</v>
          </cell>
          <cell r="E9" t="str">
            <v>MODERADO</v>
          </cell>
        </row>
        <row r="10">
          <cell r="D10" t="str">
            <v>MEDIA - MAYOR</v>
          </cell>
          <cell r="E10" t="str">
            <v>ALTO</v>
          </cell>
        </row>
        <row r="11">
          <cell r="D11" t="str">
            <v>MEDIA - CATASTRÓFICO</v>
          </cell>
          <cell r="E11" t="str">
            <v>EXTREMO</v>
          </cell>
        </row>
        <row r="12">
          <cell r="D12" t="str">
            <v>ALTA - MODERADO</v>
          </cell>
          <cell r="E12" t="str">
            <v>ALTO</v>
          </cell>
        </row>
        <row r="13">
          <cell r="D13" t="str">
            <v>ALTA - MAYOR</v>
          </cell>
          <cell r="E13" t="str">
            <v>ALTO</v>
          </cell>
        </row>
        <row r="14">
          <cell r="D14" t="str">
            <v>ALTA - CATASTRÓFICO</v>
          </cell>
          <cell r="E14" t="str">
            <v>EXTREMO</v>
          </cell>
        </row>
        <row r="15">
          <cell r="D15" t="str">
            <v>MUY ALTA - MODERADO</v>
          </cell>
          <cell r="E15" t="str">
            <v>ALTO</v>
          </cell>
        </row>
        <row r="16">
          <cell r="D16" t="str">
            <v>MUY ALTA - MAYOR</v>
          </cell>
          <cell r="E16" t="str">
            <v>ALTO</v>
          </cell>
        </row>
        <row r="17">
          <cell r="D17" t="str">
            <v>MUY ALTA - CATASTRÓFICO</v>
          </cell>
          <cell r="E17" t="str">
            <v>EXTREMO</v>
          </cell>
        </row>
      </sheetData>
      <sheetData sheetId="2"/>
      <sheetData sheetId="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B9E4CF-5C8D-4120-A4C3-FE3348D6FB4F}">
  <dimension ref="A1:AJ22"/>
  <sheetViews>
    <sheetView showGridLines="0" topLeftCell="U10" zoomScale="40" zoomScaleNormal="40" zoomScaleSheetLayoutView="40" workbookViewId="0">
      <selection activeCell="X21" sqref="X21:X22"/>
    </sheetView>
  </sheetViews>
  <sheetFormatPr baseColWidth="10" defaultColWidth="11.453125" defaultRowHeight="14.5"/>
  <cols>
    <col min="1" max="1" width="36.81640625" customWidth="1"/>
    <col min="2" max="4" width="32.54296875" customWidth="1"/>
    <col min="5" max="6" width="20.81640625" customWidth="1"/>
    <col min="7" max="7" width="20.81640625" hidden="1" customWidth="1"/>
    <col min="8" max="8" width="25.453125" customWidth="1"/>
    <col min="9" max="9" width="59.1796875" customWidth="1"/>
    <col min="10" max="10" width="53.7265625" customWidth="1"/>
    <col min="11" max="11" width="24.54296875" customWidth="1"/>
    <col min="12" max="12" width="0" hidden="1" customWidth="1"/>
    <col min="13" max="15" width="24.54296875" customWidth="1"/>
    <col min="16" max="16" width="19.7265625" customWidth="1"/>
    <col min="17" max="17" width="25.1796875" customWidth="1"/>
    <col min="18" max="19" width="25.1796875" hidden="1" customWidth="1"/>
    <col min="20" max="20" width="25.1796875" customWidth="1"/>
    <col min="21" max="21" width="16.54296875" customWidth="1"/>
    <col min="22" max="22" width="33.453125" customWidth="1"/>
    <col min="23" max="23" width="38.54296875" customWidth="1"/>
    <col min="24" max="24" width="25.453125" customWidth="1"/>
    <col min="25" max="25" width="1.7265625" customWidth="1"/>
    <col min="26" max="28" width="33.453125" customWidth="1"/>
    <col min="29" max="29" width="40.26953125" customWidth="1"/>
    <col min="30" max="30" width="34.81640625" customWidth="1"/>
    <col min="31" max="31" width="2.26953125" customWidth="1"/>
    <col min="32" max="32" width="42.54296875" customWidth="1"/>
    <col min="33" max="33" width="50.26953125" customWidth="1"/>
    <col min="34" max="36" width="11.453125" customWidth="1"/>
  </cols>
  <sheetData>
    <row r="1" spans="1:36" ht="27" customHeight="1">
      <c r="A1" s="169"/>
      <c r="B1" s="170" t="s">
        <v>0</v>
      </c>
      <c r="C1" s="171"/>
      <c r="D1" s="171"/>
      <c r="E1" s="171"/>
      <c r="F1" s="171"/>
      <c r="G1" s="171"/>
      <c r="H1" s="171"/>
      <c r="I1" s="171"/>
      <c r="J1" s="171"/>
      <c r="K1" s="171"/>
      <c r="L1" s="171"/>
      <c r="M1" s="171"/>
      <c r="N1" s="171"/>
      <c r="O1" s="171"/>
      <c r="P1" s="171"/>
      <c r="Q1" s="171"/>
      <c r="R1" s="171"/>
      <c r="S1" s="171"/>
      <c r="T1" s="171"/>
      <c r="U1" s="171"/>
      <c r="V1" s="171"/>
      <c r="W1" s="171"/>
      <c r="X1" s="171"/>
      <c r="Y1" s="171"/>
      <c r="Z1" s="171"/>
      <c r="AA1" s="171"/>
      <c r="AB1" s="171"/>
      <c r="AC1" s="172"/>
      <c r="AD1" s="176" t="s">
        <v>1</v>
      </c>
      <c r="AE1" s="177"/>
      <c r="AF1" s="177"/>
      <c r="AG1" s="1" t="s">
        <v>2</v>
      </c>
      <c r="AH1" s="2"/>
      <c r="AI1" s="2"/>
      <c r="AJ1" s="2"/>
    </row>
    <row r="2" spans="1:36" ht="27" customHeight="1" thickBot="1">
      <c r="A2" s="169"/>
      <c r="B2" s="173"/>
      <c r="C2" s="174"/>
      <c r="D2" s="174"/>
      <c r="E2" s="174"/>
      <c r="F2" s="174"/>
      <c r="G2" s="174"/>
      <c r="H2" s="174"/>
      <c r="I2" s="174"/>
      <c r="J2" s="174"/>
      <c r="K2" s="174"/>
      <c r="L2" s="174"/>
      <c r="M2" s="174"/>
      <c r="N2" s="174"/>
      <c r="O2" s="174"/>
      <c r="P2" s="174"/>
      <c r="Q2" s="174"/>
      <c r="R2" s="174"/>
      <c r="S2" s="174"/>
      <c r="T2" s="174"/>
      <c r="U2" s="174"/>
      <c r="V2" s="174"/>
      <c r="W2" s="174"/>
      <c r="X2" s="174"/>
      <c r="Y2" s="174"/>
      <c r="Z2" s="174"/>
      <c r="AA2" s="174"/>
      <c r="AB2" s="174"/>
      <c r="AC2" s="175"/>
      <c r="AD2" s="176" t="s">
        <v>3</v>
      </c>
      <c r="AE2" s="177"/>
      <c r="AF2" s="177"/>
      <c r="AG2" s="3" t="s">
        <v>4</v>
      </c>
      <c r="AH2" s="2"/>
      <c r="AI2" s="2"/>
      <c r="AJ2" s="2"/>
    </row>
    <row r="3" spans="1:36" ht="27" customHeight="1">
      <c r="A3" s="169"/>
      <c r="B3" s="170" t="s">
        <v>5</v>
      </c>
      <c r="C3" s="171"/>
      <c r="D3" s="171"/>
      <c r="E3" s="171"/>
      <c r="F3" s="171"/>
      <c r="G3" s="171"/>
      <c r="H3" s="171"/>
      <c r="I3" s="171"/>
      <c r="J3" s="171"/>
      <c r="K3" s="171"/>
      <c r="L3" s="171"/>
      <c r="M3" s="171"/>
      <c r="N3" s="171"/>
      <c r="O3" s="171"/>
      <c r="P3" s="171"/>
      <c r="Q3" s="171"/>
      <c r="R3" s="171"/>
      <c r="S3" s="171"/>
      <c r="T3" s="171"/>
      <c r="U3" s="171"/>
      <c r="V3" s="171"/>
      <c r="W3" s="171"/>
      <c r="X3" s="171"/>
      <c r="Y3" s="171"/>
      <c r="Z3" s="171"/>
      <c r="AA3" s="171"/>
      <c r="AB3" s="171"/>
      <c r="AC3" s="172"/>
      <c r="AD3" s="176" t="s">
        <v>6</v>
      </c>
      <c r="AE3" s="177"/>
      <c r="AF3" s="177"/>
      <c r="AG3" s="1" t="s">
        <v>7</v>
      </c>
      <c r="AH3" s="2"/>
      <c r="AI3" s="2"/>
      <c r="AJ3" s="2"/>
    </row>
    <row r="4" spans="1:36" ht="27" customHeight="1" thickBot="1">
      <c r="A4" s="169"/>
      <c r="B4" s="173"/>
      <c r="C4" s="174"/>
      <c r="D4" s="174"/>
      <c r="E4" s="174"/>
      <c r="F4" s="174"/>
      <c r="G4" s="174"/>
      <c r="H4" s="174"/>
      <c r="I4" s="174"/>
      <c r="J4" s="174"/>
      <c r="K4" s="174"/>
      <c r="L4" s="174"/>
      <c r="M4" s="174"/>
      <c r="N4" s="174"/>
      <c r="O4" s="174"/>
      <c r="P4" s="174"/>
      <c r="Q4" s="174"/>
      <c r="R4" s="174"/>
      <c r="S4" s="174"/>
      <c r="T4" s="174"/>
      <c r="U4" s="174"/>
      <c r="V4" s="174"/>
      <c r="W4" s="174"/>
      <c r="X4" s="174"/>
      <c r="Y4" s="174"/>
      <c r="Z4" s="174"/>
      <c r="AA4" s="174"/>
      <c r="AB4" s="174"/>
      <c r="AC4" s="175"/>
      <c r="AD4" s="176" t="s">
        <v>8</v>
      </c>
      <c r="AE4" s="177"/>
      <c r="AF4" s="177"/>
      <c r="AG4" s="4">
        <v>43846</v>
      </c>
      <c r="AH4" s="2"/>
      <c r="AI4" s="2"/>
      <c r="AJ4" s="2"/>
    </row>
    <row r="5" spans="1:36" ht="27" customHeight="1" thickBot="1">
      <c r="A5" s="5"/>
      <c r="B5" s="6"/>
      <c r="C5" s="6"/>
      <c r="D5" s="6"/>
      <c r="E5" s="6"/>
      <c r="F5" s="6"/>
      <c r="G5" s="6"/>
      <c r="H5" s="6"/>
      <c r="I5" s="6"/>
      <c r="J5" s="6"/>
      <c r="K5" s="6"/>
      <c r="L5" s="6"/>
      <c r="M5" s="6"/>
      <c r="N5" s="6"/>
      <c r="O5" s="6"/>
      <c r="P5" s="6"/>
      <c r="Q5" s="6"/>
      <c r="R5" s="6"/>
      <c r="S5" s="6"/>
      <c r="T5" s="6"/>
      <c r="U5" s="6"/>
      <c r="V5" s="6"/>
      <c r="W5" s="6"/>
      <c r="X5" s="6"/>
      <c r="Y5" s="6"/>
      <c r="Z5" s="6"/>
      <c r="AA5" s="6"/>
      <c r="AB5" s="6"/>
      <c r="AC5" s="7"/>
      <c r="AD5" s="8"/>
      <c r="AE5" s="2"/>
      <c r="AF5" s="2"/>
      <c r="AG5" s="2"/>
      <c r="AH5" s="2"/>
      <c r="AI5" s="2"/>
      <c r="AJ5" s="2"/>
    </row>
    <row r="6" spans="1:36" ht="59.25" customHeight="1" thickBot="1">
      <c r="A6" s="9" t="s">
        <v>9</v>
      </c>
      <c r="B6" s="155" t="s">
        <v>10</v>
      </c>
      <c r="C6" s="156"/>
      <c r="D6" s="156"/>
      <c r="E6" s="156"/>
      <c r="F6" s="156"/>
      <c r="G6" s="156"/>
      <c r="H6" s="157"/>
      <c r="I6" s="6"/>
      <c r="J6" s="10"/>
      <c r="K6" s="11" t="s">
        <v>11</v>
      </c>
      <c r="L6" s="12"/>
      <c r="M6" s="158">
        <v>44592</v>
      </c>
      <c r="N6" s="159"/>
      <c r="O6" s="6"/>
      <c r="P6" s="6"/>
      <c r="Q6" s="6"/>
      <c r="R6" s="6"/>
      <c r="S6" s="6"/>
      <c r="T6" s="6"/>
      <c r="U6" s="6"/>
      <c r="V6" s="6"/>
      <c r="W6" s="6"/>
      <c r="X6" s="6"/>
      <c r="Y6" s="6"/>
      <c r="Z6" s="6"/>
      <c r="AA6" s="6"/>
      <c r="AB6" s="6"/>
      <c r="AC6" s="7"/>
      <c r="AD6" s="6"/>
      <c r="AE6" s="2"/>
      <c r="AF6" s="2"/>
      <c r="AG6" s="2"/>
      <c r="AH6" s="2"/>
      <c r="AI6" s="2"/>
      <c r="AJ6" s="2"/>
    </row>
    <row r="7" spans="1:36" ht="27" customHeight="1" thickBot="1">
      <c r="A7" s="13"/>
      <c r="B7" s="10"/>
      <c r="C7" s="10"/>
      <c r="D7" s="10"/>
      <c r="E7" s="10"/>
      <c r="F7" s="10"/>
      <c r="G7" s="10"/>
      <c r="H7" s="10"/>
      <c r="I7" s="10"/>
      <c r="J7" s="10"/>
      <c r="K7" s="10"/>
      <c r="L7" s="10"/>
      <c r="M7" s="10"/>
      <c r="N7" s="10"/>
      <c r="O7" s="6"/>
      <c r="P7" s="6"/>
      <c r="Q7" s="6"/>
      <c r="R7" s="6"/>
      <c r="S7" s="6"/>
      <c r="T7" s="6"/>
      <c r="U7" s="6"/>
      <c r="V7" s="6"/>
      <c r="W7" s="6"/>
      <c r="X7" s="6"/>
      <c r="Y7" s="6"/>
      <c r="Z7" s="6"/>
      <c r="AA7" s="6"/>
      <c r="AB7" s="6"/>
      <c r="AC7" s="7"/>
      <c r="AD7" s="6"/>
      <c r="AE7" s="2"/>
      <c r="AF7" s="2"/>
      <c r="AG7" s="2"/>
      <c r="AH7" s="2"/>
      <c r="AI7" s="2"/>
      <c r="AJ7" s="2"/>
    </row>
    <row r="8" spans="1:36" ht="59.25" customHeight="1" thickBot="1">
      <c r="A8" s="9" t="s">
        <v>12</v>
      </c>
      <c r="B8" s="160" t="s">
        <v>13</v>
      </c>
      <c r="C8" s="161"/>
      <c r="D8" s="161"/>
      <c r="E8" s="161"/>
      <c r="F8" s="161"/>
      <c r="G8" s="161"/>
      <c r="H8" s="161"/>
      <c r="I8" s="162"/>
      <c r="J8" s="6"/>
      <c r="K8" s="14" t="s">
        <v>14</v>
      </c>
      <c r="L8" s="14"/>
      <c r="M8" s="14" t="s">
        <v>15</v>
      </c>
      <c r="N8" s="14" t="s">
        <v>16</v>
      </c>
      <c r="O8" s="14" t="s">
        <v>16</v>
      </c>
      <c r="P8" s="6"/>
      <c r="Q8" s="6"/>
      <c r="R8" s="6"/>
      <c r="S8" s="6"/>
      <c r="T8" s="6"/>
      <c r="U8" s="6"/>
      <c r="V8" s="6"/>
      <c r="W8" s="6"/>
      <c r="X8" s="6"/>
      <c r="Y8" s="6"/>
      <c r="Z8" s="6"/>
      <c r="AA8" s="6"/>
      <c r="AB8" s="6"/>
      <c r="AC8" s="7"/>
      <c r="AD8" s="6"/>
      <c r="AE8" s="2"/>
      <c r="AF8" s="2"/>
      <c r="AG8" s="2"/>
      <c r="AH8" s="2"/>
      <c r="AI8" s="2"/>
      <c r="AJ8" s="2"/>
    </row>
    <row r="9" spans="1:36" ht="59.25" customHeight="1" thickBot="1">
      <c r="A9" s="9" t="s">
        <v>17</v>
      </c>
      <c r="B9" s="160" t="s">
        <v>18</v>
      </c>
      <c r="C9" s="161"/>
      <c r="D9" s="161"/>
      <c r="E9" s="161"/>
      <c r="F9" s="161"/>
      <c r="G9" s="161"/>
      <c r="H9" s="161"/>
      <c r="I9" s="162"/>
      <c r="J9" s="6"/>
      <c r="K9" s="15"/>
      <c r="L9" s="16"/>
      <c r="M9" s="16"/>
      <c r="N9" s="16"/>
      <c r="O9" s="15" t="s">
        <v>19</v>
      </c>
      <c r="P9" s="6"/>
      <c r="Q9" s="6"/>
      <c r="R9" s="6"/>
      <c r="S9" s="6"/>
      <c r="T9" s="6"/>
      <c r="U9" s="6"/>
      <c r="V9" s="6"/>
      <c r="W9" s="6"/>
      <c r="X9" s="6"/>
      <c r="Y9" s="6"/>
      <c r="Z9" s="6"/>
      <c r="AA9" s="6"/>
      <c r="AB9" s="6"/>
      <c r="AC9" s="7"/>
      <c r="AD9" s="6"/>
      <c r="AE9" s="2"/>
      <c r="AF9" s="2"/>
      <c r="AG9" s="2"/>
      <c r="AH9" s="2"/>
      <c r="AI9" s="2"/>
      <c r="AJ9" s="2"/>
    </row>
    <row r="10" spans="1:36" ht="15.75" customHeight="1">
      <c r="A10" s="6"/>
      <c r="B10" s="6"/>
      <c r="C10" s="6"/>
      <c r="D10" s="6"/>
      <c r="E10" s="6"/>
      <c r="F10" s="6"/>
      <c r="G10" s="6"/>
      <c r="H10" s="6"/>
      <c r="I10" s="6"/>
      <c r="J10" s="6"/>
      <c r="K10" s="6"/>
      <c r="L10" s="6"/>
      <c r="M10" s="6"/>
      <c r="N10" s="6"/>
      <c r="O10" s="6"/>
      <c r="P10" s="6"/>
      <c r="Q10" s="6"/>
      <c r="R10" s="6"/>
      <c r="S10" s="6"/>
      <c r="T10" s="6"/>
      <c r="U10" s="6"/>
      <c r="V10" s="6"/>
      <c r="W10" s="6"/>
      <c r="X10" s="6"/>
      <c r="Y10" s="6"/>
      <c r="Z10" s="6"/>
      <c r="AA10" s="6"/>
      <c r="AB10" s="6"/>
      <c r="AC10" s="7"/>
      <c r="AD10" s="6"/>
      <c r="AE10" s="2"/>
      <c r="AF10" s="2"/>
      <c r="AG10" s="2"/>
      <c r="AH10" s="2"/>
      <c r="AI10" s="2"/>
      <c r="AJ10" s="2"/>
    </row>
    <row r="11" spans="1:36" ht="15.75" customHeight="1" thickBot="1">
      <c r="A11" s="17"/>
      <c r="B11" s="6"/>
      <c r="C11" s="6"/>
      <c r="D11" s="6"/>
      <c r="E11" s="6"/>
      <c r="F11" s="6"/>
      <c r="G11" s="6"/>
      <c r="H11" s="6"/>
      <c r="I11" s="6"/>
      <c r="J11" s="6"/>
      <c r="K11" s="6"/>
      <c r="L11" s="6"/>
      <c r="M11" s="6"/>
      <c r="N11" s="6"/>
      <c r="O11" s="6"/>
      <c r="P11" s="6"/>
      <c r="Q11" s="6"/>
      <c r="R11" s="6"/>
      <c r="S11" s="6"/>
      <c r="T11" s="6"/>
      <c r="U11" s="6"/>
      <c r="V11" s="6"/>
      <c r="W11" s="6"/>
      <c r="X11" s="6"/>
      <c r="Y11" s="6"/>
      <c r="Z11" s="18"/>
      <c r="AA11" s="18"/>
      <c r="AB11" s="18"/>
      <c r="AC11" s="19"/>
      <c r="AD11" s="20"/>
      <c r="AE11" s="2"/>
      <c r="AF11" s="2"/>
      <c r="AG11" s="2"/>
      <c r="AH11" s="2"/>
      <c r="AI11" s="2"/>
      <c r="AJ11" s="2"/>
    </row>
    <row r="12" spans="1:36">
      <c r="A12" s="163" t="s">
        <v>20</v>
      </c>
      <c r="B12" s="164"/>
      <c r="C12" s="164"/>
      <c r="D12" s="165"/>
      <c r="E12" s="166" t="s">
        <v>21</v>
      </c>
      <c r="F12" s="167"/>
      <c r="G12" s="167"/>
      <c r="H12" s="167"/>
      <c r="I12" s="167"/>
      <c r="J12" s="167"/>
      <c r="K12" s="167"/>
      <c r="L12" s="167"/>
      <c r="M12" s="167"/>
      <c r="N12" s="167"/>
      <c r="O12" s="167"/>
      <c r="P12" s="167"/>
      <c r="Q12" s="167"/>
      <c r="R12" s="167"/>
      <c r="S12" s="167"/>
      <c r="T12" s="167"/>
      <c r="U12" s="167"/>
      <c r="V12" s="167"/>
      <c r="W12" s="167"/>
      <c r="X12" s="168"/>
      <c r="Y12" s="21"/>
      <c r="Z12" s="136" t="s">
        <v>22</v>
      </c>
      <c r="AA12" s="137"/>
      <c r="AB12" s="137"/>
      <c r="AC12" s="137"/>
      <c r="AD12" s="138"/>
      <c r="AE12" s="2"/>
      <c r="AF12" s="136" t="s">
        <v>23</v>
      </c>
      <c r="AG12" s="138"/>
      <c r="AH12" s="2"/>
      <c r="AI12" s="2"/>
      <c r="AJ12" s="2"/>
    </row>
    <row r="13" spans="1:36">
      <c r="A13" s="145" t="s">
        <v>24</v>
      </c>
      <c r="B13" s="117" t="s">
        <v>25</v>
      </c>
      <c r="C13" s="117" t="s">
        <v>26</v>
      </c>
      <c r="D13" s="118" t="s">
        <v>27</v>
      </c>
      <c r="E13" s="148" t="s">
        <v>28</v>
      </c>
      <c r="F13" s="149"/>
      <c r="G13" s="149"/>
      <c r="H13" s="149"/>
      <c r="I13" s="150" t="s">
        <v>29</v>
      </c>
      <c r="J13" s="151"/>
      <c r="K13" s="151"/>
      <c r="L13" s="151"/>
      <c r="M13" s="151"/>
      <c r="N13" s="151"/>
      <c r="O13" s="151"/>
      <c r="P13" s="151"/>
      <c r="Q13" s="151"/>
      <c r="R13" s="22"/>
      <c r="S13" s="22"/>
      <c r="T13" s="150" t="s">
        <v>30</v>
      </c>
      <c r="U13" s="151"/>
      <c r="V13" s="151"/>
      <c r="W13" s="151"/>
      <c r="X13" s="152"/>
      <c r="Y13" s="21"/>
      <c r="Z13" s="139"/>
      <c r="AA13" s="140"/>
      <c r="AB13" s="140"/>
      <c r="AC13" s="140"/>
      <c r="AD13" s="141"/>
      <c r="AE13" s="2"/>
      <c r="AF13" s="139"/>
      <c r="AG13" s="141"/>
      <c r="AH13" s="23"/>
      <c r="AI13" s="23"/>
      <c r="AJ13" s="23"/>
    </row>
    <row r="14" spans="1:36" ht="32.25" customHeight="1" thickBot="1">
      <c r="A14" s="145"/>
      <c r="B14" s="117"/>
      <c r="C14" s="117"/>
      <c r="D14" s="118"/>
      <c r="E14" s="153" t="s">
        <v>31</v>
      </c>
      <c r="F14" s="154"/>
      <c r="G14" s="154"/>
      <c r="H14" s="154"/>
      <c r="I14" s="131" t="s">
        <v>32</v>
      </c>
      <c r="J14" s="132" t="s">
        <v>33</v>
      </c>
      <c r="K14" s="132" t="s">
        <v>34</v>
      </c>
      <c r="L14" s="133" t="s">
        <v>35</v>
      </c>
      <c r="M14" s="117" t="s">
        <v>36</v>
      </c>
      <c r="N14" s="135" t="s">
        <v>37</v>
      </c>
      <c r="O14" s="115" t="s">
        <v>38</v>
      </c>
      <c r="P14" s="117" t="s">
        <v>39</v>
      </c>
      <c r="Q14" s="115" t="s">
        <v>40</v>
      </c>
      <c r="R14" s="115" t="s">
        <v>41</v>
      </c>
      <c r="S14" s="24"/>
      <c r="T14" s="129" t="s">
        <v>42</v>
      </c>
      <c r="U14" s="117" t="s">
        <v>43</v>
      </c>
      <c r="V14" s="115" t="s">
        <v>44</v>
      </c>
      <c r="W14" s="117" t="s">
        <v>45</v>
      </c>
      <c r="X14" s="118"/>
      <c r="Y14" s="25"/>
      <c r="Z14" s="142"/>
      <c r="AA14" s="143"/>
      <c r="AB14" s="143"/>
      <c r="AC14" s="143"/>
      <c r="AD14" s="144"/>
      <c r="AE14" s="23"/>
      <c r="AF14" s="142"/>
      <c r="AG14" s="144"/>
      <c r="AH14" s="23"/>
      <c r="AI14" s="2"/>
      <c r="AJ14" s="23"/>
    </row>
    <row r="15" spans="1:36" ht="74.25" customHeight="1">
      <c r="A15" s="146"/>
      <c r="B15" s="115"/>
      <c r="C15" s="115"/>
      <c r="D15" s="147"/>
      <c r="E15" s="26" t="s">
        <v>46</v>
      </c>
      <c r="F15" s="27" t="s">
        <v>47</v>
      </c>
      <c r="G15" s="28"/>
      <c r="H15" s="29" t="s">
        <v>48</v>
      </c>
      <c r="I15" s="129"/>
      <c r="J15" s="132"/>
      <c r="K15" s="132"/>
      <c r="L15" s="134"/>
      <c r="M15" s="117"/>
      <c r="N15" s="116"/>
      <c r="O15" s="116"/>
      <c r="P15" s="117"/>
      <c r="Q15" s="116"/>
      <c r="R15" s="116"/>
      <c r="S15" s="30"/>
      <c r="T15" s="130"/>
      <c r="U15" s="117"/>
      <c r="V15" s="116"/>
      <c r="W15" s="31" t="s">
        <v>49</v>
      </c>
      <c r="X15" s="32" t="s">
        <v>50</v>
      </c>
      <c r="Y15" s="25"/>
      <c r="Z15" s="33" t="s">
        <v>51</v>
      </c>
      <c r="AA15" s="34" t="s">
        <v>52</v>
      </c>
      <c r="AB15" s="34" t="s">
        <v>53</v>
      </c>
      <c r="AC15" s="34" t="s">
        <v>54</v>
      </c>
      <c r="AD15" s="35" t="s">
        <v>55</v>
      </c>
      <c r="AE15" s="23"/>
      <c r="AF15" s="33" t="s">
        <v>56</v>
      </c>
      <c r="AG15" s="35" t="s">
        <v>57</v>
      </c>
      <c r="AH15" s="23"/>
      <c r="AI15" s="2"/>
      <c r="AJ15" s="23"/>
    </row>
    <row r="16" spans="1:36" ht="100.5" customHeight="1">
      <c r="A16" s="119"/>
      <c r="B16" s="100" t="s">
        <v>58</v>
      </c>
      <c r="C16" s="121" t="s">
        <v>59</v>
      </c>
      <c r="D16" s="121" t="s">
        <v>60</v>
      </c>
      <c r="E16" s="124" t="s">
        <v>61</v>
      </c>
      <c r="F16" s="127" t="s">
        <v>62</v>
      </c>
      <c r="G16" s="89" t="str">
        <f>+CONCATENATE(E16," - ",F16)</f>
        <v>MUY BAJA - MODERADO</v>
      </c>
      <c r="H16" s="92" t="str">
        <f>+VLOOKUP(G16,[1]Datos!D3:E17,2,FALSE)</f>
        <v>MODERADO</v>
      </c>
      <c r="I16" s="103" t="s">
        <v>63</v>
      </c>
      <c r="J16" s="36" t="s">
        <v>64</v>
      </c>
      <c r="K16" s="37" t="s">
        <v>65</v>
      </c>
      <c r="L16" s="38">
        <f>IF(K16="ASIGNADO",15,IF(K16="NO ASIGNADO",0,""))</f>
        <v>15</v>
      </c>
      <c r="M16" s="105">
        <f>SUM(L16:L22)</f>
        <v>100</v>
      </c>
      <c r="N16" s="107" t="s">
        <v>66</v>
      </c>
      <c r="O16" s="110">
        <f>IF(O19="DÉBIL",0,IF(O19="MODERADO",50,IF(O19="FUERTE",100,"")))</f>
        <v>100</v>
      </c>
      <c r="P16" s="111" t="str">
        <f>IF(AND(M19="FUERTE",N16="FUERTE (SIEMPRE SE EJECUTA)"),"NO","SÍ")</f>
        <v>NO</v>
      </c>
      <c r="Q16" s="114" t="s">
        <v>67</v>
      </c>
      <c r="R16" s="86" t="str">
        <f>IF(AND(E16="MUY BAJA",Q19=2),"MUY BAJA",IF(AND(E16="BAJA",Q19=2),"MUY BAJA",IF(AND(E16="MEDIA",Q19=2),"MUY BAJA",IF(AND(E16="ALTA",Q19=2),"BAJA",IF(AND(E16="MUY ALTA",Q19=2),"MEDIA",IF(AND(E16="MUY BAJA",Q19=1),"MUY BAJA",IF(AND(E16="BAJA",Q19=1),"MUY BAJA",IF(AND(E16="MEDIA",Q19=1),"BAJA",IF(AND(E16="ALTA",Q19=1),"MEDIA",IF(AND(E16="MUY ALTA",Q19=1),"ALTA",E16))))))))))</f>
        <v>MUY BAJA</v>
      </c>
      <c r="S16" s="89" t="str">
        <f>+CONCATENATE(R16," - ",F16)</f>
        <v>MUY BAJA - MODERADO</v>
      </c>
      <c r="T16" s="92" t="str">
        <f>+VLOOKUP(S16,[1]Datos!$D$3:$E$17,2,FALSE)</f>
        <v>MODERADO</v>
      </c>
      <c r="U16" s="95" t="s">
        <v>68</v>
      </c>
      <c r="V16" s="98" t="s">
        <v>69</v>
      </c>
      <c r="W16" s="100" t="s">
        <v>70</v>
      </c>
      <c r="X16" s="78" t="s">
        <v>71</v>
      </c>
      <c r="Y16" s="39"/>
      <c r="Z16" s="81">
        <v>44928</v>
      </c>
      <c r="AA16" s="82" t="s">
        <v>72</v>
      </c>
      <c r="AB16" s="82" t="s">
        <v>73</v>
      </c>
      <c r="AC16" s="84"/>
      <c r="AD16" s="64"/>
      <c r="AE16" s="2"/>
      <c r="AF16" s="60" t="s">
        <v>74</v>
      </c>
      <c r="AG16" s="63" t="s">
        <v>161</v>
      </c>
      <c r="AH16" s="2"/>
      <c r="AI16" s="2"/>
      <c r="AJ16" s="2"/>
    </row>
    <row r="17" spans="1:36" ht="100.5" customHeight="1">
      <c r="A17" s="119"/>
      <c r="B17" s="101"/>
      <c r="C17" s="122"/>
      <c r="D17" s="122"/>
      <c r="E17" s="125"/>
      <c r="F17" s="127"/>
      <c r="G17" s="90"/>
      <c r="H17" s="93"/>
      <c r="I17" s="103"/>
      <c r="J17" s="40" t="s">
        <v>75</v>
      </c>
      <c r="K17" s="41" t="s">
        <v>76</v>
      </c>
      <c r="L17" s="42">
        <f>IF(K17="ADECUADO",15,IF(K17="INADECUADO",0,""))</f>
        <v>15</v>
      </c>
      <c r="M17" s="106"/>
      <c r="N17" s="108"/>
      <c r="O17" s="110"/>
      <c r="P17" s="112"/>
      <c r="Q17" s="114"/>
      <c r="R17" s="87"/>
      <c r="S17" s="90"/>
      <c r="T17" s="93"/>
      <c r="U17" s="96"/>
      <c r="V17" s="99"/>
      <c r="W17" s="101"/>
      <c r="X17" s="80"/>
      <c r="Y17" s="39"/>
      <c r="Z17" s="61"/>
      <c r="AA17" s="82"/>
      <c r="AB17" s="82"/>
      <c r="AC17" s="84"/>
      <c r="AD17" s="64"/>
      <c r="AE17" s="2"/>
      <c r="AF17" s="61"/>
      <c r="AG17" s="64"/>
      <c r="AH17" s="2"/>
      <c r="AI17" s="2"/>
      <c r="AJ17" s="2"/>
    </row>
    <row r="18" spans="1:36" ht="100.5" customHeight="1">
      <c r="A18" s="119"/>
      <c r="B18" s="101"/>
      <c r="C18" s="122"/>
      <c r="D18" s="122"/>
      <c r="E18" s="125"/>
      <c r="F18" s="127"/>
      <c r="G18" s="90"/>
      <c r="H18" s="93"/>
      <c r="I18" s="103"/>
      <c r="J18" s="43" t="s">
        <v>77</v>
      </c>
      <c r="K18" s="41" t="s">
        <v>78</v>
      </c>
      <c r="L18" s="42">
        <f>IF(K18="OPORTUNA",15,IF(K18="INOPORTUNA",0,""))</f>
        <v>15</v>
      </c>
      <c r="M18" s="106"/>
      <c r="N18" s="108"/>
      <c r="O18" s="110"/>
      <c r="P18" s="112"/>
      <c r="Q18" s="44" t="s">
        <v>79</v>
      </c>
      <c r="R18" s="87"/>
      <c r="S18" s="90"/>
      <c r="T18" s="93"/>
      <c r="U18" s="96"/>
      <c r="V18" s="99"/>
      <c r="W18" s="101"/>
      <c r="X18" s="80"/>
      <c r="Y18" s="39"/>
      <c r="Z18" s="61"/>
      <c r="AA18" s="82"/>
      <c r="AB18" s="82"/>
      <c r="AC18" s="84"/>
      <c r="AD18" s="64"/>
      <c r="AE18" s="2"/>
      <c r="AF18" s="61"/>
      <c r="AG18" s="64"/>
      <c r="AH18" s="2"/>
      <c r="AI18" s="2"/>
      <c r="AJ18" s="2"/>
    </row>
    <row r="19" spans="1:36" ht="100.5" customHeight="1">
      <c r="A19" s="119"/>
      <c r="B19" s="101"/>
      <c r="C19" s="122"/>
      <c r="D19" s="122"/>
      <c r="E19" s="125"/>
      <c r="F19" s="127"/>
      <c r="G19" s="90"/>
      <c r="H19" s="93"/>
      <c r="I19" s="103"/>
      <c r="J19" s="40" t="s">
        <v>80</v>
      </c>
      <c r="K19" s="41" t="s">
        <v>81</v>
      </c>
      <c r="L19" s="42">
        <f>IF(K19="PREVENIR",15,IF(K19="DETECTAR",10,IF(K19="NO ES UN CONTROL",0,"")))</f>
        <v>15</v>
      </c>
      <c r="M19" s="66" t="str">
        <f>IF(M16&lt;86,"DÉBIL",IF(M16&lt;96,"MODERADO",IF(M16&lt;101,"FUERTE","")))</f>
        <v>FUERTE</v>
      </c>
      <c r="N19" s="108"/>
      <c r="O19" s="69" t="str">
        <f>IF(AND(M19="FUERTE",N16="FUERTE (SIEMPRE SE EJECUTA)"),"FUERTE",IF(OR(M19="DÉBIL",N16="DÉBIL (NO SE EJECUTA)"),"DÉBIL",IF(OR(M19="MODERADO",N16="MODERADO (ALGUNAS VECES)"),"MODERADO")))</f>
        <v>FUERTE</v>
      </c>
      <c r="P19" s="112"/>
      <c r="Q19" s="71">
        <f>IF(AND($O$19="FUERTE",$Q$16="DIRECTAMENTE"),2,IF(AND($O$19="FUERTE",$Q$16="DIRECTAMENTE"),2,IF(AND($O$19="FUERTE",$Q$16="DIRECTAMENTE"),2,IF(AND($O$19="FUERTE",$Q$16="NO DISMINUYE"),0,IF(AND($O$19="MODERADO",$Q$16="DIRECTAMENTE"),1,IF(AND($O$19="MODERADO",$Q$16="DIRECTAMENTE"),1,IF(AND($O$19="MODERADO",$Q$16="DIRECTAMENTE"),1,IF(AND($O$19="MODERADO",$Q$16="NO DISMINUYE"),0,"N/A"))))))))</f>
        <v>2</v>
      </c>
      <c r="R19" s="87"/>
      <c r="S19" s="90"/>
      <c r="T19" s="93"/>
      <c r="U19" s="96"/>
      <c r="V19" s="74" t="s">
        <v>82</v>
      </c>
      <c r="W19" s="101"/>
      <c r="X19" s="74" t="s">
        <v>83</v>
      </c>
      <c r="Y19" s="45"/>
      <c r="Z19" s="61"/>
      <c r="AA19" s="82"/>
      <c r="AB19" s="82"/>
      <c r="AC19" s="84"/>
      <c r="AD19" s="64"/>
      <c r="AE19" s="2"/>
      <c r="AF19" s="61"/>
      <c r="AG19" s="64"/>
      <c r="AH19" s="2"/>
      <c r="AI19" s="2"/>
      <c r="AJ19" s="2"/>
    </row>
    <row r="20" spans="1:36" ht="100.5" customHeight="1">
      <c r="A20" s="119"/>
      <c r="B20" s="101"/>
      <c r="C20" s="122"/>
      <c r="D20" s="122"/>
      <c r="E20" s="125"/>
      <c r="F20" s="127"/>
      <c r="G20" s="90"/>
      <c r="H20" s="93"/>
      <c r="I20" s="103"/>
      <c r="J20" s="40" t="s">
        <v>84</v>
      </c>
      <c r="K20" s="41" t="s">
        <v>85</v>
      </c>
      <c r="L20" s="42">
        <f>IF(K20="CONFIABLE",15,IF(K20="NO CONFIABLE",0,""))</f>
        <v>15</v>
      </c>
      <c r="M20" s="67"/>
      <c r="N20" s="108"/>
      <c r="O20" s="69"/>
      <c r="P20" s="112"/>
      <c r="Q20" s="72"/>
      <c r="R20" s="87"/>
      <c r="S20" s="90"/>
      <c r="T20" s="93"/>
      <c r="U20" s="96"/>
      <c r="V20" s="75"/>
      <c r="W20" s="101"/>
      <c r="X20" s="75"/>
      <c r="Y20" s="45"/>
      <c r="Z20" s="61"/>
      <c r="AA20" s="82"/>
      <c r="AB20" s="82"/>
      <c r="AC20" s="84"/>
      <c r="AD20" s="64"/>
      <c r="AE20" s="2"/>
      <c r="AF20" s="61"/>
      <c r="AG20" s="64"/>
      <c r="AH20" s="2"/>
      <c r="AI20" s="2"/>
      <c r="AJ20" s="2"/>
    </row>
    <row r="21" spans="1:36" ht="100.5" customHeight="1">
      <c r="A21" s="119"/>
      <c r="B21" s="101"/>
      <c r="C21" s="122"/>
      <c r="D21" s="122"/>
      <c r="E21" s="125"/>
      <c r="F21" s="127"/>
      <c r="G21" s="90"/>
      <c r="H21" s="93"/>
      <c r="I21" s="103"/>
      <c r="J21" s="40" t="s">
        <v>86</v>
      </c>
      <c r="K21" s="41" t="s">
        <v>87</v>
      </c>
      <c r="L21" s="42">
        <f>IF(K21="SE INVESTIGAN Y SE RESUELVEN OPORTUNAMENTE",15,IF(K21="NO SE INVESTIGAN Y SE RESUELVEN OPORTUNAMENTE",0,""))</f>
        <v>15</v>
      </c>
      <c r="M21" s="67"/>
      <c r="N21" s="108"/>
      <c r="O21" s="69"/>
      <c r="P21" s="112"/>
      <c r="Q21" s="72"/>
      <c r="R21" s="87"/>
      <c r="S21" s="90"/>
      <c r="T21" s="93"/>
      <c r="U21" s="96"/>
      <c r="V21" s="76" t="s">
        <v>88</v>
      </c>
      <c r="W21" s="101"/>
      <c r="X21" s="78" t="s">
        <v>162</v>
      </c>
      <c r="Y21" s="39"/>
      <c r="Z21" s="61"/>
      <c r="AA21" s="82"/>
      <c r="AB21" s="82"/>
      <c r="AC21" s="84"/>
      <c r="AD21" s="64"/>
      <c r="AE21" s="2"/>
      <c r="AF21" s="61"/>
      <c r="AG21" s="64"/>
      <c r="AH21" s="2"/>
      <c r="AI21" s="2"/>
      <c r="AJ21" s="2"/>
    </row>
    <row r="22" spans="1:36" ht="100.5" customHeight="1" thickBot="1">
      <c r="A22" s="120"/>
      <c r="B22" s="102"/>
      <c r="C22" s="123"/>
      <c r="D22" s="123"/>
      <c r="E22" s="126"/>
      <c r="F22" s="128"/>
      <c r="G22" s="91"/>
      <c r="H22" s="94"/>
      <c r="I22" s="104"/>
      <c r="J22" s="46" t="s">
        <v>89</v>
      </c>
      <c r="K22" s="47" t="s">
        <v>90</v>
      </c>
      <c r="L22" s="48">
        <f>IF(K22="COMPLETA",10,IF(K22="INCOMPLETA",5,IF(K22="NO EXISTE",0,"")))</f>
        <v>10</v>
      </c>
      <c r="M22" s="68"/>
      <c r="N22" s="109"/>
      <c r="O22" s="70"/>
      <c r="P22" s="113"/>
      <c r="Q22" s="73"/>
      <c r="R22" s="88"/>
      <c r="S22" s="91"/>
      <c r="T22" s="94"/>
      <c r="U22" s="97"/>
      <c r="V22" s="77"/>
      <c r="W22" s="102"/>
      <c r="X22" s="79"/>
      <c r="Y22" s="39"/>
      <c r="Z22" s="62"/>
      <c r="AA22" s="83"/>
      <c r="AB22" s="83"/>
      <c r="AC22" s="85"/>
      <c r="AD22" s="65"/>
      <c r="AE22" s="2"/>
      <c r="AF22" s="62"/>
      <c r="AG22" s="65"/>
      <c r="AH22" s="2"/>
      <c r="AI22" s="2"/>
      <c r="AJ22" s="2"/>
    </row>
  </sheetData>
  <dataConsolidate/>
  <mergeCells count="72">
    <mergeCell ref="A1:A4"/>
    <mergeCell ref="B1:AC2"/>
    <mergeCell ref="AD1:AF1"/>
    <mergeCell ref="AD2:AF2"/>
    <mergeCell ref="B3:AC4"/>
    <mergeCell ref="AD3:AF3"/>
    <mergeCell ref="AD4:AF4"/>
    <mergeCell ref="B6:H6"/>
    <mergeCell ref="M6:N6"/>
    <mergeCell ref="B8:I8"/>
    <mergeCell ref="B9:I9"/>
    <mergeCell ref="A12:D12"/>
    <mergeCell ref="E12:X12"/>
    <mergeCell ref="Z12:AD14"/>
    <mergeCell ref="AF12:AG14"/>
    <mergeCell ref="A13:A15"/>
    <mergeCell ref="B13:B15"/>
    <mergeCell ref="C13:C15"/>
    <mergeCell ref="D13:D15"/>
    <mergeCell ref="E13:H13"/>
    <mergeCell ref="I13:Q13"/>
    <mergeCell ref="T13:X13"/>
    <mergeCell ref="E14:H14"/>
    <mergeCell ref="U14:U15"/>
    <mergeCell ref="I14:I15"/>
    <mergeCell ref="J14:J15"/>
    <mergeCell ref="K14:K15"/>
    <mergeCell ref="L14:L15"/>
    <mergeCell ref="M14:M15"/>
    <mergeCell ref="N14:N15"/>
    <mergeCell ref="Q16:Q17"/>
    <mergeCell ref="V14:V15"/>
    <mergeCell ref="W14:X14"/>
    <mergeCell ref="A16:A22"/>
    <mergeCell ref="B16:B22"/>
    <mergeCell ref="C16:C22"/>
    <mergeCell ref="D16:D22"/>
    <mergeCell ref="E16:E22"/>
    <mergeCell ref="F16:F22"/>
    <mergeCell ref="G16:G22"/>
    <mergeCell ref="H16:H22"/>
    <mergeCell ref="O14:O15"/>
    <mergeCell ref="P14:P15"/>
    <mergeCell ref="Q14:Q15"/>
    <mergeCell ref="R14:R15"/>
    <mergeCell ref="T14:T15"/>
    <mergeCell ref="I16:I22"/>
    <mergeCell ref="M16:M18"/>
    <mergeCell ref="N16:N22"/>
    <mergeCell ref="O16:O18"/>
    <mergeCell ref="P16:P22"/>
    <mergeCell ref="S16:S22"/>
    <mergeCell ref="T16:T22"/>
    <mergeCell ref="U16:U22"/>
    <mergeCell ref="V16:V18"/>
    <mergeCell ref="W16:W22"/>
    <mergeCell ref="AF16:AF22"/>
    <mergeCell ref="AG16:AG22"/>
    <mergeCell ref="M19:M22"/>
    <mergeCell ref="O19:O22"/>
    <mergeCell ref="Q19:Q22"/>
    <mergeCell ref="V19:V20"/>
    <mergeCell ref="X19:X20"/>
    <mergeCell ref="V21:V22"/>
    <mergeCell ref="X21:X22"/>
    <mergeCell ref="X16:X18"/>
    <mergeCell ref="Z16:Z22"/>
    <mergeCell ref="AA16:AA22"/>
    <mergeCell ref="AB16:AB22"/>
    <mergeCell ref="AC16:AC22"/>
    <mergeCell ref="AD16:AD22"/>
    <mergeCell ref="R16:R22"/>
  </mergeCells>
  <conditionalFormatting sqref="H16:H22">
    <cfRule type="containsText" dxfId="29" priority="4" operator="containsText" text="EXTREMO">
      <formula>NOT(ISERROR(SEARCH("EXTREMO",H16)))</formula>
    </cfRule>
    <cfRule type="containsText" dxfId="28" priority="5" operator="containsText" text="ALTO">
      <formula>NOT(ISERROR(SEARCH("ALTO",H16)))</formula>
    </cfRule>
    <cfRule type="containsText" dxfId="27" priority="6" operator="containsText" text="MODERADO">
      <formula>NOT(ISERROR(SEARCH("MODERADO",H16)))</formula>
    </cfRule>
  </conditionalFormatting>
  <conditionalFormatting sqref="T16:T22">
    <cfRule type="containsText" dxfId="26" priority="1" operator="containsText" text="EXTREMO">
      <formula>NOT(ISERROR(SEARCH("EXTREMO",T16)))</formula>
    </cfRule>
    <cfRule type="containsText" dxfId="25" priority="2" operator="containsText" text="ALTO">
      <formula>NOT(ISERROR(SEARCH("ALTO",T16)))</formula>
    </cfRule>
    <cfRule type="containsText" dxfId="24" priority="3" operator="containsText" text="MODERADO">
      <formula>NOT(ISERROR(SEARCH("MODERADO",T16)))</formula>
    </cfRule>
  </conditionalFormatting>
  <dataValidations count="1">
    <dataValidation type="list" allowBlank="1" showInputMessage="1" showErrorMessage="1" sqref="Q16:Q17" xr:uid="{D30CA459-4F94-4042-A3B2-69BC9392EE3B}">
      <formula1>$AE$19:$AE$21</formula1>
    </dataValidation>
  </dataValidations>
  <pageMargins left="0.70866141732283472" right="0.70866141732283472" top="0.74803149606299213" bottom="0.74803149606299213" header="0.31496062992125984" footer="0.31496062992125984"/>
  <pageSetup scale="14" fitToWidth="2" fitToHeight="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3732D6-B36B-4180-BC7D-2971BB5BB8F2}">
  <dimension ref="A1:AJ22"/>
  <sheetViews>
    <sheetView showGridLines="0" topLeftCell="X10" zoomScale="55" zoomScaleNormal="55" zoomScaleSheetLayoutView="50" workbookViewId="0">
      <selection activeCell="AG16" sqref="AG16:AG22"/>
    </sheetView>
  </sheetViews>
  <sheetFormatPr baseColWidth="10" defaultColWidth="11.453125" defaultRowHeight="14.5"/>
  <cols>
    <col min="1" max="1" width="36.81640625" customWidth="1"/>
    <col min="2" max="4" width="32.54296875" customWidth="1"/>
    <col min="5" max="6" width="20.81640625" customWidth="1"/>
    <col min="7" max="7" width="20.81640625" hidden="1" customWidth="1"/>
    <col min="8" max="8" width="25.453125" customWidth="1"/>
    <col min="9" max="9" width="59.1796875" customWidth="1"/>
    <col min="10" max="10" width="53.7265625" customWidth="1"/>
    <col min="11" max="11" width="24.54296875" customWidth="1"/>
    <col min="12" max="12" width="0" hidden="1" customWidth="1"/>
    <col min="13" max="15" width="24.54296875" customWidth="1"/>
    <col min="16" max="16" width="19.7265625" customWidth="1"/>
    <col min="17" max="17" width="25.1796875" customWidth="1"/>
    <col min="18" max="19" width="25.1796875" hidden="1" customWidth="1"/>
    <col min="20" max="20" width="25.1796875" customWidth="1"/>
    <col min="21" max="21" width="16.54296875" customWidth="1"/>
    <col min="22" max="24" width="25.453125" customWidth="1"/>
    <col min="25" max="25" width="1.7265625" customWidth="1"/>
    <col min="26" max="28" width="33.453125" customWidth="1"/>
    <col min="29" max="29" width="40.26953125" customWidth="1"/>
    <col min="30" max="30" width="34.81640625" customWidth="1"/>
    <col min="31" max="31" width="2.26953125" customWidth="1"/>
    <col min="32" max="32" width="42.54296875" customWidth="1"/>
    <col min="33" max="33" width="50.26953125" customWidth="1"/>
    <col min="34" max="36" width="11.453125" customWidth="1"/>
  </cols>
  <sheetData>
    <row r="1" spans="1:36" ht="27" customHeight="1">
      <c r="A1" s="169"/>
      <c r="B1" s="170" t="s">
        <v>0</v>
      </c>
      <c r="C1" s="171"/>
      <c r="D1" s="171"/>
      <c r="E1" s="171"/>
      <c r="F1" s="171"/>
      <c r="G1" s="171"/>
      <c r="H1" s="171"/>
      <c r="I1" s="171"/>
      <c r="J1" s="171"/>
      <c r="K1" s="171"/>
      <c r="L1" s="171"/>
      <c r="M1" s="171"/>
      <c r="N1" s="171"/>
      <c r="O1" s="171"/>
      <c r="P1" s="171"/>
      <c r="Q1" s="171"/>
      <c r="R1" s="171"/>
      <c r="S1" s="171"/>
      <c r="T1" s="171"/>
      <c r="U1" s="171"/>
      <c r="V1" s="171"/>
      <c r="W1" s="171"/>
      <c r="X1" s="171"/>
      <c r="Y1" s="171"/>
      <c r="Z1" s="171"/>
      <c r="AA1" s="171"/>
      <c r="AB1" s="171"/>
      <c r="AC1" s="172"/>
      <c r="AD1" s="176" t="s">
        <v>1</v>
      </c>
      <c r="AE1" s="177"/>
      <c r="AF1" s="177"/>
      <c r="AG1" s="1" t="s">
        <v>2</v>
      </c>
      <c r="AH1" s="2"/>
      <c r="AI1" s="2"/>
      <c r="AJ1" s="2"/>
    </row>
    <row r="2" spans="1:36" ht="27" customHeight="1" thickBot="1">
      <c r="A2" s="169"/>
      <c r="B2" s="173"/>
      <c r="C2" s="174"/>
      <c r="D2" s="174"/>
      <c r="E2" s="174"/>
      <c r="F2" s="174"/>
      <c r="G2" s="174"/>
      <c r="H2" s="174"/>
      <c r="I2" s="174"/>
      <c r="J2" s="174"/>
      <c r="K2" s="174"/>
      <c r="L2" s="174"/>
      <c r="M2" s="174"/>
      <c r="N2" s="174"/>
      <c r="O2" s="174"/>
      <c r="P2" s="174"/>
      <c r="Q2" s="174"/>
      <c r="R2" s="174"/>
      <c r="S2" s="174"/>
      <c r="T2" s="174"/>
      <c r="U2" s="174"/>
      <c r="V2" s="174"/>
      <c r="W2" s="174"/>
      <c r="X2" s="174"/>
      <c r="Y2" s="174"/>
      <c r="Z2" s="174"/>
      <c r="AA2" s="174"/>
      <c r="AB2" s="174"/>
      <c r="AC2" s="175"/>
      <c r="AD2" s="176" t="s">
        <v>3</v>
      </c>
      <c r="AE2" s="177"/>
      <c r="AF2" s="177"/>
      <c r="AG2" s="3" t="s">
        <v>4</v>
      </c>
      <c r="AH2" s="2"/>
      <c r="AI2" s="2"/>
      <c r="AJ2" s="2"/>
    </row>
    <row r="3" spans="1:36" ht="27" customHeight="1">
      <c r="A3" s="169"/>
      <c r="B3" s="170" t="s">
        <v>5</v>
      </c>
      <c r="C3" s="171"/>
      <c r="D3" s="171"/>
      <c r="E3" s="171"/>
      <c r="F3" s="171"/>
      <c r="G3" s="171"/>
      <c r="H3" s="171"/>
      <c r="I3" s="171"/>
      <c r="J3" s="171"/>
      <c r="K3" s="171"/>
      <c r="L3" s="171"/>
      <c r="M3" s="171"/>
      <c r="N3" s="171"/>
      <c r="O3" s="171"/>
      <c r="P3" s="171"/>
      <c r="Q3" s="171"/>
      <c r="R3" s="171"/>
      <c r="S3" s="171"/>
      <c r="T3" s="171"/>
      <c r="U3" s="171"/>
      <c r="V3" s="171"/>
      <c r="W3" s="171"/>
      <c r="X3" s="171"/>
      <c r="Y3" s="171"/>
      <c r="Z3" s="171"/>
      <c r="AA3" s="171"/>
      <c r="AB3" s="171"/>
      <c r="AC3" s="172"/>
      <c r="AD3" s="176" t="s">
        <v>6</v>
      </c>
      <c r="AE3" s="177"/>
      <c r="AF3" s="177"/>
      <c r="AG3" s="1" t="s">
        <v>7</v>
      </c>
      <c r="AH3" s="2"/>
      <c r="AI3" s="2"/>
      <c r="AJ3" s="2"/>
    </row>
    <row r="4" spans="1:36" ht="27" customHeight="1" thickBot="1">
      <c r="A4" s="169"/>
      <c r="B4" s="173"/>
      <c r="C4" s="174"/>
      <c r="D4" s="174"/>
      <c r="E4" s="174"/>
      <c r="F4" s="174"/>
      <c r="G4" s="174"/>
      <c r="H4" s="174"/>
      <c r="I4" s="174"/>
      <c r="J4" s="174"/>
      <c r="K4" s="174"/>
      <c r="L4" s="174"/>
      <c r="M4" s="174"/>
      <c r="N4" s="174"/>
      <c r="O4" s="174"/>
      <c r="P4" s="174"/>
      <c r="Q4" s="174"/>
      <c r="R4" s="174"/>
      <c r="S4" s="174"/>
      <c r="T4" s="174"/>
      <c r="U4" s="174"/>
      <c r="V4" s="174"/>
      <c r="W4" s="174"/>
      <c r="X4" s="174"/>
      <c r="Y4" s="174"/>
      <c r="Z4" s="174"/>
      <c r="AA4" s="174"/>
      <c r="AB4" s="174"/>
      <c r="AC4" s="175"/>
      <c r="AD4" s="176" t="s">
        <v>8</v>
      </c>
      <c r="AE4" s="177"/>
      <c r="AF4" s="177"/>
      <c r="AG4" s="4">
        <v>43846</v>
      </c>
      <c r="AH4" s="2"/>
      <c r="AI4" s="2"/>
      <c r="AJ4" s="2"/>
    </row>
    <row r="5" spans="1:36" ht="27" customHeight="1" thickBot="1">
      <c r="A5" s="5"/>
      <c r="B5" s="6"/>
      <c r="C5" s="6"/>
      <c r="D5" s="6"/>
      <c r="E5" s="6"/>
      <c r="F5" s="6"/>
      <c r="G5" s="6"/>
      <c r="H5" s="6"/>
      <c r="I5" s="6"/>
      <c r="J5" s="6"/>
      <c r="K5" s="6"/>
      <c r="L5" s="6"/>
      <c r="M5" s="6"/>
      <c r="N5" s="6"/>
      <c r="O5" s="6"/>
      <c r="P5" s="6"/>
      <c r="Q5" s="6"/>
      <c r="R5" s="6"/>
      <c r="S5" s="6"/>
      <c r="T5" s="6"/>
      <c r="U5" s="6"/>
      <c r="V5" s="6"/>
      <c r="W5" s="6"/>
      <c r="X5" s="6"/>
      <c r="Y5" s="6"/>
      <c r="Z5" s="6"/>
      <c r="AA5" s="6"/>
      <c r="AB5" s="6"/>
      <c r="AC5" s="7"/>
      <c r="AD5" s="8"/>
      <c r="AE5" s="2"/>
      <c r="AF5" s="2"/>
      <c r="AG5" s="2"/>
      <c r="AH5" s="2"/>
      <c r="AI5" s="2"/>
      <c r="AJ5" s="2"/>
    </row>
    <row r="6" spans="1:36" ht="59.25" customHeight="1" thickBot="1">
      <c r="A6" s="9" t="s">
        <v>9</v>
      </c>
      <c r="B6" s="155" t="s">
        <v>91</v>
      </c>
      <c r="C6" s="156"/>
      <c r="D6" s="156"/>
      <c r="E6" s="156"/>
      <c r="F6" s="156"/>
      <c r="G6" s="156"/>
      <c r="H6" s="157"/>
      <c r="I6" s="6"/>
      <c r="J6" s="10"/>
      <c r="K6" s="11" t="s">
        <v>11</v>
      </c>
      <c r="L6" s="12"/>
      <c r="M6" s="158">
        <v>44592</v>
      </c>
      <c r="N6" s="159"/>
      <c r="O6" s="6"/>
      <c r="P6" s="6"/>
      <c r="Q6" s="6"/>
      <c r="R6" s="6"/>
      <c r="S6" s="6"/>
      <c r="T6" s="6"/>
      <c r="U6" s="6"/>
      <c r="V6" s="6"/>
      <c r="W6" s="6"/>
      <c r="X6" s="6"/>
      <c r="Y6" s="6"/>
      <c r="Z6" s="6"/>
      <c r="AA6" s="6"/>
      <c r="AB6" s="6"/>
      <c r="AC6" s="7"/>
      <c r="AD6" s="6"/>
      <c r="AE6" s="2"/>
      <c r="AF6" s="2"/>
      <c r="AG6" s="2"/>
      <c r="AH6" s="2"/>
      <c r="AI6" s="2"/>
      <c r="AJ6" s="2"/>
    </row>
    <row r="7" spans="1:36" ht="27" customHeight="1" thickBot="1">
      <c r="A7" s="13"/>
      <c r="B7" s="10"/>
      <c r="C7" s="10"/>
      <c r="D7" s="10"/>
      <c r="E7" s="10"/>
      <c r="F7" s="10"/>
      <c r="G7" s="10"/>
      <c r="H7" s="10"/>
      <c r="I7" s="10"/>
      <c r="J7" s="10"/>
      <c r="K7" s="10"/>
      <c r="L7" s="10"/>
      <c r="M7" s="10"/>
      <c r="N7" s="10"/>
      <c r="O7" s="6"/>
      <c r="P7" s="6"/>
      <c r="Q7" s="6"/>
      <c r="R7" s="6"/>
      <c r="S7" s="6"/>
      <c r="T7" s="6"/>
      <c r="U7" s="6"/>
      <c r="V7" s="6"/>
      <c r="W7" s="6"/>
      <c r="X7" s="6"/>
      <c r="Y7" s="6"/>
      <c r="Z7" s="6"/>
      <c r="AA7" s="6"/>
      <c r="AB7" s="6"/>
      <c r="AC7" s="7"/>
      <c r="AD7" s="6"/>
      <c r="AE7" s="2"/>
      <c r="AF7" s="2"/>
      <c r="AG7" s="2"/>
      <c r="AH7" s="2"/>
      <c r="AI7" s="2"/>
      <c r="AJ7" s="2"/>
    </row>
    <row r="8" spans="1:36" ht="59.25" customHeight="1" thickBot="1">
      <c r="A8" s="9" t="s">
        <v>12</v>
      </c>
      <c r="B8" s="160" t="s">
        <v>92</v>
      </c>
      <c r="C8" s="161"/>
      <c r="D8" s="161"/>
      <c r="E8" s="161"/>
      <c r="F8" s="161"/>
      <c r="G8" s="161"/>
      <c r="H8" s="161"/>
      <c r="I8" s="162"/>
      <c r="J8" s="6"/>
      <c r="K8" s="14" t="s">
        <v>14</v>
      </c>
      <c r="L8" s="14"/>
      <c r="M8" s="14" t="s">
        <v>15</v>
      </c>
      <c r="N8" s="14" t="s">
        <v>16</v>
      </c>
      <c r="O8" s="14" t="s">
        <v>16</v>
      </c>
      <c r="P8" s="6"/>
      <c r="Q8" s="6"/>
      <c r="R8" s="6"/>
      <c r="S8" s="6"/>
      <c r="T8" s="6"/>
      <c r="U8" s="6"/>
      <c r="V8" s="6"/>
      <c r="W8" s="6"/>
      <c r="X8" s="6"/>
      <c r="Y8" s="6"/>
      <c r="Z8" s="6"/>
      <c r="AA8" s="6"/>
      <c r="AB8" s="6"/>
      <c r="AC8" s="7"/>
      <c r="AD8" s="6"/>
      <c r="AE8" s="2"/>
      <c r="AF8" s="2"/>
      <c r="AG8" s="2"/>
      <c r="AH8" s="2"/>
      <c r="AI8" s="2"/>
      <c r="AJ8" s="2"/>
    </row>
    <row r="9" spans="1:36" ht="59.25" customHeight="1" thickBot="1">
      <c r="A9" s="9" t="s">
        <v>17</v>
      </c>
      <c r="B9" s="160" t="s">
        <v>93</v>
      </c>
      <c r="C9" s="161"/>
      <c r="D9" s="161"/>
      <c r="E9" s="161"/>
      <c r="F9" s="161"/>
      <c r="G9" s="161"/>
      <c r="H9" s="161"/>
      <c r="I9" s="162"/>
      <c r="J9" s="6"/>
      <c r="K9" s="15"/>
      <c r="L9" s="16"/>
      <c r="M9" s="16"/>
      <c r="N9" s="16"/>
      <c r="O9" s="15" t="s">
        <v>19</v>
      </c>
      <c r="P9" s="6"/>
      <c r="Q9" s="6"/>
      <c r="R9" s="6"/>
      <c r="S9" s="6"/>
      <c r="T9" s="6"/>
      <c r="U9" s="6"/>
      <c r="V9" s="6"/>
      <c r="W9" s="6"/>
      <c r="X9" s="6"/>
      <c r="Y9" s="6"/>
      <c r="Z9" s="6"/>
      <c r="AA9" s="6"/>
      <c r="AB9" s="6"/>
      <c r="AC9" s="7"/>
      <c r="AD9" s="6"/>
      <c r="AE9" s="2"/>
      <c r="AF9" s="2"/>
      <c r="AG9" s="2"/>
      <c r="AH9" s="2"/>
      <c r="AI9" s="2"/>
      <c r="AJ9" s="2"/>
    </row>
    <row r="10" spans="1:36" ht="15.75" customHeight="1">
      <c r="A10" s="6"/>
      <c r="B10" s="6"/>
      <c r="C10" s="6"/>
      <c r="D10" s="6"/>
      <c r="E10" s="6"/>
      <c r="F10" s="6"/>
      <c r="G10" s="6"/>
      <c r="H10" s="6"/>
      <c r="I10" s="6"/>
      <c r="J10" s="6"/>
      <c r="K10" s="6"/>
      <c r="L10" s="6"/>
      <c r="M10" s="6"/>
      <c r="N10" s="6"/>
      <c r="O10" s="6"/>
      <c r="P10" s="6"/>
      <c r="Q10" s="6"/>
      <c r="R10" s="6"/>
      <c r="S10" s="6"/>
      <c r="T10" s="6"/>
      <c r="U10" s="6"/>
      <c r="V10" s="6"/>
      <c r="W10" s="6"/>
      <c r="X10" s="6"/>
      <c r="Y10" s="6"/>
      <c r="Z10" s="6"/>
      <c r="AA10" s="6"/>
      <c r="AB10" s="6"/>
      <c r="AC10" s="7"/>
      <c r="AD10" s="6"/>
      <c r="AE10" s="2"/>
      <c r="AF10" s="2"/>
      <c r="AG10" s="2"/>
      <c r="AH10" s="2"/>
      <c r="AI10" s="2"/>
      <c r="AJ10" s="2"/>
    </row>
    <row r="11" spans="1:36" ht="15.75" customHeight="1" thickBot="1">
      <c r="A11" s="17"/>
      <c r="B11" s="6"/>
      <c r="C11" s="6"/>
      <c r="D11" s="6"/>
      <c r="E11" s="6"/>
      <c r="F11" s="6"/>
      <c r="G11" s="6"/>
      <c r="H11" s="6"/>
      <c r="I11" s="6"/>
      <c r="J11" s="6"/>
      <c r="K11" s="6"/>
      <c r="L11" s="6"/>
      <c r="M11" s="6"/>
      <c r="N11" s="6"/>
      <c r="O11" s="6"/>
      <c r="P11" s="6"/>
      <c r="Q11" s="6"/>
      <c r="R11" s="6"/>
      <c r="S11" s="6"/>
      <c r="T11" s="6"/>
      <c r="U11" s="6"/>
      <c r="V11" s="6"/>
      <c r="W11" s="6"/>
      <c r="X11" s="6"/>
      <c r="Y11" s="6"/>
      <c r="Z11" s="18"/>
      <c r="AA11" s="18"/>
      <c r="AB11" s="18"/>
      <c r="AC11" s="19"/>
      <c r="AD11" s="20"/>
      <c r="AE11" s="2"/>
      <c r="AF11" s="2"/>
      <c r="AG11" s="2"/>
      <c r="AH11" s="2"/>
      <c r="AI11" s="2"/>
      <c r="AJ11" s="2"/>
    </row>
    <row r="12" spans="1:36">
      <c r="A12" s="163" t="s">
        <v>20</v>
      </c>
      <c r="B12" s="164"/>
      <c r="C12" s="164"/>
      <c r="D12" s="165"/>
      <c r="E12" s="166" t="s">
        <v>21</v>
      </c>
      <c r="F12" s="167"/>
      <c r="G12" s="167"/>
      <c r="H12" s="167"/>
      <c r="I12" s="167"/>
      <c r="J12" s="167"/>
      <c r="K12" s="167"/>
      <c r="L12" s="167"/>
      <c r="M12" s="167"/>
      <c r="N12" s="167"/>
      <c r="O12" s="167"/>
      <c r="P12" s="167"/>
      <c r="Q12" s="167"/>
      <c r="R12" s="167"/>
      <c r="S12" s="167"/>
      <c r="T12" s="167"/>
      <c r="U12" s="167"/>
      <c r="V12" s="167"/>
      <c r="W12" s="167"/>
      <c r="X12" s="168"/>
      <c r="Y12" s="21"/>
      <c r="Z12" s="136" t="s">
        <v>22</v>
      </c>
      <c r="AA12" s="137"/>
      <c r="AB12" s="137"/>
      <c r="AC12" s="137"/>
      <c r="AD12" s="138"/>
      <c r="AE12" s="2"/>
      <c r="AF12" s="136" t="s">
        <v>23</v>
      </c>
      <c r="AG12" s="138"/>
      <c r="AH12" s="2"/>
      <c r="AI12" s="2"/>
      <c r="AJ12" s="2"/>
    </row>
    <row r="13" spans="1:36">
      <c r="A13" s="145" t="s">
        <v>24</v>
      </c>
      <c r="B13" s="117" t="s">
        <v>25</v>
      </c>
      <c r="C13" s="117" t="s">
        <v>26</v>
      </c>
      <c r="D13" s="118" t="s">
        <v>27</v>
      </c>
      <c r="E13" s="148" t="s">
        <v>28</v>
      </c>
      <c r="F13" s="149"/>
      <c r="G13" s="149"/>
      <c r="H13" s="149"/>
      <c r="I13" s="150" t="s">
        <v>29</v>
      </c>
      <c r="J13" s="151"/>
      <c r="K13" s="151"/>
      <c r="L13" s="151"/>
      <c r="M13" s="151"/>
      <c r="N13" s="151"/>
      <c r="O13" s="151"/>
      <c r="P13" s="151"/>
      <c r="Q13" s="151"/>
      <c r="R13" s="22"/>
      <c r="S13" s="22"/>
      <c r="T13" s="150" t="s">
        <v>30</v>
      </c>
      <c r="U13" s="151"/>
      <c r="V13" s="151"/>
      <c r="W13" s="151"/>
      <c r="X13" s="152"/>
      <c r="Y13" s="21"/>
      <c r="Z13" s="139"/>
      <c r="AA13" s="140"/>
      <c r="AB13" s="140"/>
      <c r="AC13" s="140"/>
      <c r="AD13" s="141"/>
      <c r="AE13" s="2"/>
      <c r="AF13" s="139"/>
      <c r="AG13" s="141"/>
      <c r="AH13" s="23"/>
      <c r="AI13" s="23"/>
      <c r="AJ13" s="23"/>
    </row>
    <row r="14" spans="1:36" ht="30.75" customHeight="1" thickBot="1">
      <c r="A14" s="145"/>
      <c r="B14" s="117"/>
      <c r="C14" s="117"/>
      <c r="D14" s="118"/>
      <c r="E14" s="153" t="s">
        <v>31</v>
      </c>
      <c r="F14" s="154"/>
      <c r="G14" s="154"/>
      <c r="H14" s="154"/>
      <c r="I14" s="131" t="s">
        <v>32</v>
      </c>
      <c r="J14" s="132" t="s">
        <v>33</v>
      </c>
      <c r="K14" s="132" t="s">
        <v>34</v>
      </c>
      <c r="L14" s="133" t="s">
        <v>35</v>
      </c>
      <c r="M14" s="117" t="s">
        <v>36</v>
      </c>
      <c r="N14" s="135" t="s">
        <v>37</v>
      </c>
      <c r="O14" s="115" t="s">
        <v>38</v>
      </c>
      <c r="P14" s="117" t="s">
        <v>39</v>
      </c>
      <c r="Q14" s="115" t="s">
        <v>40</v>
      </c>
      <c r="R14" s="115" t="s">
        <v>41</v>
      </c>
      <c r="S14" s="24"/>
      <c r="T14" s="129" t="s">
        <v>42</v>
      </c>
      <c r="U14" s="117" t="s">
        <v>43</v>
      </c>
      <c r="V14" s="115" t="s">
        <v>44</v>
      </c>
      <c r="W14" s="117" t="s">
        <v>45</v>
      </c>
      <c r="X14" s="118"/>
      <c r="Y14" s="25"/>
      <c r="Z14" s="142"/>
      <c r="AA14" s="143"/>
      <c r="AB14" s="143"/>
      <c r="AC14" s="143"/>
      <c r="AD14" s="144"/>
      <c r="AE14" s="23"/>
      <c r="AF14" s="142"/>
      <c r="AG14" s="144"/>
      <c r="AH14" s="23"/>
      <c r="AI14" s="2"/>
      <c r="AJ14" s="23"/>
    </row>
    <row r="15" spans="1:36" ht="74.25" customHeight="1">
      <c r="A15" s="146"/>
      <c r="B15" s="115"/>
      <c r="C15" s="115"/>
      <c r="D15" s="147"/>
      <c r="E15" s="26" t="s">
        <v>46</v>
      </c>
      <c r="F15" s="27" t="s">
        <v>47</v>
      </c>
      <c r="G15" s="28"/>
      <c r="H15" s="29" t="s">
        <v>48</v>
      </c>
      <c r="I15" s="129"/>
      <c r="J15" s="132"/>
      <c r="K15" s="132"/>
      <c r="L15" s="134"/>
      <c r="M15" s="117"/>
      <c r="N15" s="116"/>
      <c r="O15" s="116"/>
      <c r="P15" s="117"/>
      <c r="Q15" s="116"/>
      <c r="R15" s="116"/>
      <c r="S15" s="30"/>
      <c r="T15" s="130"/>
      <c r="U15" s="117"/>
      <c r="V15" s="116"/>
      <c r="W15" s="31" t="s">
        <v>49</v>
      </c>
      <c r="X15" s="32" t="s">
        <v>50</v>
      </c>
      <c r="Y15" s="25"/>
      <c r="Z15" s="33" t="s">
        <v>51</v>
      </c>
      <c r="AA15" s="34" t="s">
        <v>52</v>
      </c>
      <c r="AB15" s="34" t="s">
        <v>53</v>
      </c>
      <c r="AC15" s="34" t="s">
        <v>54</v>
      </c>
      <c r="AD15" s="35" t="s">
        <v>55</v>
      </c>
      <c r="AE15" s="23"/>
      <c r="AF15" s="33" t="s">
        <v>56</v>
      </c>
      <c r="AG15" s="35" t="s">
        <v>57</v>
      </c>
      <c r="AH15" s="23"/>
      <c r="AI15" s="2"/>
      <c r="AJ15" s="23"/>
    </row>
    <row r="16" spans="1:36" ht="41.25" customHeight="1">
      <c r="A16" s="193">
        <v>1</v>
      </c>
      <c r="B16" s="100" t="s">
        <v>94</v>
      </c>
      <c r="C16" s="195" t="s">
        <v>95</v>
      </c>
      <c r="D16" s="195" t="s">
        <v>96</v>
      </c>
      <c r="E16" s="124" t="s">
        <v>61</v>
      </c>
      <c r="F16" s="127" t="s">
        <v>62</v>
      </c>
      <c r="G16" s="89" t="str">
        <f>+CONCATENATE(E16," - ",F16)</f>
        <v>MUY BAJA - MODERADO</v>
      </c>
      <c r="H16" s="92" t="str">
        <f>+VLOOKUP(G16,[2]Datos!D3:E17,2,FALSE)</f>
        <v>MODERADO</v>
      </c>
      <c r="I16" s="103" t="s">
        <v>97</v>
      </c>
      <c r="J16" s="36" t="s">
        <v>64</v>
      </c>
      <c r="K16" s="37" t="s">
        <v>65</v>
      </c>
      <c r="L16" s="38">
        <f>IF(K16="ASIGNADO",15,IF(K16="NO ASIGNADO",0,""))</f>
        <v>15</v>
      </c>
      <c r="M16" s="105">
        <f>SUM(L16:L22)</f>
        <v>100</v>
      </c>
      <c r="N16" s="107" t="s">
        <v>98</v>
      </c>
      <c r="O16" s="110">
        <f>IF(O19="DÉBIL",0,IF(O19="MODERADO",50,IF(O19="FUERTE",100,"")))</f>
        <v>100</v>
      </c>
      <c r="P16" s="111" t="str">
        <f>IF(AND(M19="FUERTE",N16="FUERTE (SIEMPRE SE EJECUTA)"),"NO","SÍ")</f>
        <v>NO</v>
      </c>
      <c r="Q16" s="114" t="s">
        <v>67</v>
      </c>
      <c r="R16" s="86" t="str">
        <f>IF(AND(E16="MUY BAJA",Q19=2),"MUY BAJA",IF(AND(E16="BAJA",Q19=2),"MUY BAJA",IF(AND(E16="MEDIA",Q19=2),"MUY BAJA",IF(AND(E16="ALTA",Q19=2),"BAJA",IF(AND(E16="MUY ALTA",Q19=2),"MEDIA",IF(AND(E16="MUY BAJA",Q19=1),"MUY BAJA",IF(AND(E16="BAJA",Q19=1),"MUY BAJA",IF(AND(E16="MEDIA",Q19=1),"BAJA",IF(AND(E16="ALTA",Q19=1),"MEDIA",IF(AND(E16="MUY ALTA",Q19=1),"ALTA",E16))))))))))</f>
        <v>MUY BAJA</v>
      </c>
      <c r="S16" s="89" t="str">
        <f>+CONCATENATE(R16," - ",F16)</f>
        <v>MUY BAJA - MODERADO</v>
      </c>
      <c r="T16" s="92" t="str">
        <f>+VLOOKUP(S16,[2]Datos!$D$3:$E$17,2,FALSE)</f>
        <v>MODERADO</v>
      </c>
      <c r="U16" s="95" t="s">
        <v>68</v>
      </c>
      <c r="V16" s="188" t="s">
        <v>99</v>
      </c>
      <c r="W16" s="179" t="s">
        <v>100</v>
      </c>
      <c r="X16" s="181" t="s">
        <v>101</v>
      </c>
      <c r="Y16" s="39"/>
      <c r="Z16" s="81">
        <v>44917</v>
      </c>
      <c r="AA16" s="183" t="s">
        <v>102</v>
      </c>
      <c r="AB16" s="186" t="s">
        <v>103</v>
      </c>
      <c r="AC16" s="84"/>
      <c r="AD16" s="64"/>
      <c r="AE16" s="2"/>
      <c r="AF16" s="60" t="s">
        <v>104</v>
      </c>
      <c r="AG16" s="64" t="s">
        <v>105</v>
      </c>
      <c r="AH16" s="2"/>
      <c r="AI16" s="2"/>
      <c r="AJ16" s="2"/>
    </row>
    <row r="17" spans="1:36" ht="55.5" customHeight="1">
      <c r="A17" s="193"/>
      <c r="B17" s="101"/>
      <c r="C17" s="196"/>
      <c r="D17" s="196"/>
      <c r="E17" s="125"/>
      <c r="F17" s="127"/>
      <c r="G17" s="90"/>
      <c r="H17" s="93"/>
      <c r="I17" s="191"/>
      <c r="J17" s="40" t="s">
        <v>75</v>
      </c>
      <c r="K17" s="41" t="s">
        <v>76</v>
      </c>
      <c r="L17" s="42">
        <f>IF(K17="ADECUADO",15,IF(K17="INADECUADO",0,""))</f>
        <v>15</v>
      </c>
      <c r="M17" s="106"/>
      <c r="N17" s="108"/>
      <c r="O17" s="110"/>
      <c r="P17" s="112"/>
      <c r="Q17" s="114"/>
      <c r="R17" s="87"/>
      <c r="S17" s="90"/>
      <c r="T17" s="93"/>
      <c r="U17" s="96"/>
      <c r="V17" s="189"/>
      <c r="W17" s="190"/>
      <c r="X17" s="182"/>
      <c r="Y17" s="39"/>
      <c r="Z17" s="61"/>
      <c r="AA17" s="184"/>
      <c r="AB17" s="186"/>
      <c r="AC17" s="84"/>
      <c r="AD17" s="64"/>
      <c r="AE17" s="2"/>
      <c r="AF17" s="60"/>
      <c r="AG17" s="64"/>
      <c r="AH17" s="2"/>
      <c r="AI17" s="2"/>
      <c r="AJ17" s="2"/>
    </row>
    <row r="18" spans="1:36" ht="69" customHeight="1">
      <c r="A18" s="193"/>
      <c r="B18" s="101"/>
      <c r="C18" s="196"/>
      <c r="D18" s="196"/>
      <c r="E18" s="125"/>
      <c r="F18" s="127"/>
      <c r="G18" s="90"/>
      <c r="H18" s="93"/>
      <c r="I18" s="191"/>
      <c r="J18" s="43" t="s">
        <v>77</v>
      </c>
      <c r="K18" s="41" t="s">
        <v>78</v>
      </c>
      <c r="L18" s="42">
        <f>IF(K18="OPORTUNA",15,IF(K18="INOPORTUNA",0,""))</f>
        <v>15</v>
      </c>
      <c r="M18" s="106"/>
      <c r="N18" s="108"/>
      <c r="O18" s="110"/>
      <c r="P18" s="112"/>
      <c r="Q18" s="44" t="s">
        <v>79</v>
      </c>
      <c r="R18" s="87"/>
      <c r="S18" s="90"/>
      <c r="T18" s="93"/>
      <c r="U18" s="96"/>
      <c r="V18" s="189"/>
      <c r="W18" s="190"/>
      <c r="X18" s="182"/>
      <c r="Y18" s="39"/>
      <c r="Z18" s="61"/>
      <c r="AA18" s="184"/>
      <c r="AB18" s="186"/>
      <c r="AC18" s="84"/>
      <c r="AD18" s="64"/>
      <c r="AE18" s="2"/>
      <c r="AF18" s="60"/>
      <c r="AG18" s="64"/>
      <c r="AH18" s="2"/>
      <c r="AI18" s="2"/>
      <c r="AJ18" s="2"/>
    </row>
    <row r="19" spans="1:36" ht="86.25" customHeight="1">
      <c r="A19" s="193"/>
      <c r="B19" s="101"/>
      <c r="C19" s="196"/>
      <c r="D19" s="196"/>
      <c r="E19" s="125"/>
      <c r="F19" s="127"/>
      <c r="G19" s="90"/>
      <c r="H19" s="93"/>
      <c r="I19" s="191"/>
      <c r="J19" s="40" t="s">
        <v>80</v>
      </c>
      <c r="K19" s="41" t="s">
        <v>81</v>
      </c>
      <c r="L19" s="42">
        <f>IF(K19="PREVENIR",15,IF(K19="DETECTAR",10,IF(K19="NO ES UN CONTROL",0,"")))</f>
        <v>15</v>
      </c>
      <c r="M19" s="66" t="str">
        <f>IF(M16&lt;86,"DÉBIL",IF(M16&lt;96,"MODERADO",IF(M16&lt;101,"FUERTE","")))</f>
        <v>FUERTE</v>
      </c>
      <c r="N19" s="108"/>
      <c r="O19" s="69" t="str">
        <f>IF(AND(M19="FUERTE",N16="FUERTE (SIEMPRE SE EJECUTA)"),"FUERTE",IF(OR(M19="DÉBIL",N16="DÉBIL (NO SE EJECUTA)"),"DÉBIL",IF(OR(M19="MODERADO",N16="MODERADO (ALGUNAS VECES)"),"MODERADO")))</f>
        <v>FUERTE</v>
      </c>
      <c r="P19" s="112"/>
      <c r="Q19" s="71">
        <f>IF(AND($O$19="FUERTE",$Q$16="DIRECTAMENTE"),2,IF(AND($O$19="FUERTE",$Q$16="DIRECTAMENTE"),2,IF(AND($O$19="FUERTE",$Q$16="DIRECTAMENTE"),2,IF(AND($O$19="FUERTE",$Q$16="NO DISMINUYE"),0,IF(AND($O$19="MODERADO",$Q$16="DIRECTAMENTE"),1,IF(AND($O$19="MODERADO",$Q$16="DIRECTAMENTE"),1,IF(AND($O$19="MODERADO",$Q$16="DIRECTAMENTE"),1,IF(AND($O$19="MODERADO",$Q$16="NO DISMINUYE"),0,"N/A"))))))))</f>
        <v>2</v>
      </c>
      <c r="R19" s="87"/>
      <c r="S19" s="90"/>
      <c r="T19" s="93"/>
      <c r="U19" s="96"/>
      <c r="V19" s="74" t="s">
        <v>82</v>
      </c>
      <c r="W19" s="190"/>
      <c r="X19" s="74" t="s">
        <v>83</v>
      </c>
      <c r="Y19" s="45"/>
      <c r="Z19" s="61"/>
      <c r="AA19" s="184"/>
      <c r="AB19" s="186"/>
      <c r="AC19" s="84"/>
      <c r="AD19" s="64"/>
      <c r="AE19" s="2"/>
      <c r="AF19" s="60"/>
      <c r="AG19" s="64"/>
      <c r="AH19" s="2"/>
      <c r="AI19" s="2"/>
      <c r="AJ19" s="2"/>
    </row>
    <row r="20" spans="1:36" ht="75.75" customHeight="1">
      <c r="A20" s="193"/>
      <c r="B20" s="101"/>
      <c r="C20" s="196"/>
      <c r="D20" s="196"/>
      <c r="E20" s="125"/>
      <c r="F20" s="127"/>
      <c r="G20" s="90"/>
      <c r="H20" s="93"/>
      <c r="I20" s="191"/>
      <c r="J20" s="40" t="s">
        <v>84</v>
      </c>
      <c r="K20" s="41" t="s">
        <v>85</v>
      </c>
      <c r="L20" s="42">
        <f>IF(K20="CONFIABLE",15,IF(K20="NO CONFIABLE",0,""))</f>
        <v>15</v>
      </c>
      <c r="M20" s="67"/>
      <c r="N20" s="108"/>
      <c r="O20" s="69"/>
      <c r="P20" s="112"/>
      <c r="Q20" s="72"/>
      <c r="R20" s="87"/>
      <c r="S20" s="90"/>
      <c r="T20" s="93"/>
      <c r="U20" s="96"/>
      <c r="V20" s="75"/>
      <c r="W20" s="190"/>
      <c r="X20" s="75"/>
      <c r="Y20" s="45"/>
      <c r="Z20" s="61"/>
      <c r="AA20" s="184"/>
      <c r="AB20" s="186"/>
      <c r="AC20" s="84"/>
      <c r="AD20" s="64"/>
      <c r="AE20" s="2"/>
      <c r="AF20" s="60"/>
      <c r="AG20" s="64"/>
      <c r="AH20" s="2"/>
      <c r="AI20" s="2"/>
      <c r="AJ20" s="2"/>
    </row>
    <row r="21" spans="1:36" ht="66.75" customHeight="1">
      <c r="A21" s="193"/>
      <c r="B21" s="101"/>
      <c r="C21" s="196"/>
      <c r="D21" s="196"/>
      <c r="E21" s="125"/>
      <c r="F21" s="127"/>
      <c r="G21" s="90"/>
      <c r="H21" s="93"/>
      <c r="I21" s="191"/>
      <c r="J21" s="40" t="s">
        <v>86</v>
      </c>
      <c r="K21" s="41" t="s">
        <v>87</v>
      </c>
      <c r="L21" s="42">
        <f>IF(K21="SE INVESTIGAN Y SE RESUELVEN OPORTUNAMENTE",15,IF(K21="NO SE INVESTIGAN Y SE RESUELVEN OPORTUNAMENTE",0,""))</f>
        <v>15</v>
      </c>
      <c r="M21" s="67"/>
      <c r="N21" s="108"/>
      <c r="O21" s="69"/>
      <c r="P21" s="112"/>
      <c r="Q21" s="72"/>
      <c r="R21" s="87"/>
      <c r="S21" s="90"/>
      <c r="T21" s="93"/>
      <c r="U21" s="96"/>
      <c r="V21" s="76"/>
      <c r="W21" s="190"/>
      <c r="X21" s="179" t="s">
        <v>106</v>
      </c>
      <c r="Y21" s="39"/>
      <c r="Z21" s="61"/>
      <c r="AA21" s="184"/>
      <c r="AB21" s="186"/>
      <c r="AC21" s="84"/>
      <c r="AD21" s="64"/>
      <c r="AE21" s="2"/>
      <c r="AF21" s="60"/>
      <c r="AG21" s="64"/>
      <c r="AH21" s="2"/>
      <c r="AI21" s="2"/>
      <c r="AJ21" s="2"/>
    </row>
    <row r="22" spans="1:36" ht="51" customHeight="1" thickBot="1">
      <c r="A22" s="194"/>
      <c r="B22" s="102"/>
      <c r="C22" s="197"/>
      <c r="D22" s="197"/>
      <c r="E22" s="126"/>
      <c r="F22" s="128"/>
      <c r="G22" s="91"/>
      <c r="H22" s="94"/>
      <c r="I22" s="192"/>
      <c r="J22" s="46" t="s">
        <v>89</v>
      </c>
      <c r="K22" s="47" t="s">
        <v>90</v>
      </c>
      <c r="L22" s="48">
        <f>IF(K22="COMPLETA",10,IF(K22="INCOMPLETA",5,IF(K22="NO EXISTE",0,"")))</f>
        <v>10</v>
      </c>
      <c r="M22" s="68"/>
      <c r="N22" s="109"/>
      <c r="O22" s="70"/>
      <c r="P22" s="113"/>
      <c r="Q22" s="73"/>
      <c r="R22" s="88"/>
      <c r="S22" s="91"/>
      <c r="T22" s="94"/>
      <c r="U22" s="97"/>
      <c r="V22" s="77"/>
      <c r="W22" s="180"/>
      <c r="X22" s="180"/>
      <c r="Y22" s="39"/>
      <c r="Z22" s="62"/>
      <c r="AA22" s="185"/>
      <c r="AB22" s="187"/>
      <c r="AC22" s="85"/>
      <c r="AD22" s="65"/>
      <c r="AE22" s="2"/>
      <c r="AF22" s="178"/>
      <c r="AG22" s="65"/>
      <c r="AH22" s="2"/>
      <c r="AI22" s="2"/>
      <c r="AJ22" s="2"/>
    </row>
  </sheetData>
  <dataConsolidate/>
  <mergeCells count="72">
    <mergeCell ref="A1:A4"/>
    <mergeCell ref="B1:AC2"/>
    <mergeCell ref="AD1:AF1"/>
    <mergeCell ref="AD2:AF2"/>
    <mergeCell ref="B3:AC4"/>
    <mergeCell ref="AD3:AF3"/>
    <mergeCell ref="AD4:AF4"/>
    <mergeCell ref="B6:H6"/>
    <mergeCell ref="M6:N6"/>
    <mergeCell ref="B8:I8"/>
    <mergeCell ref="B9:I9"/>
    <mergeCell ref="A12:D12"/>
    <mergeCell ref="E12:X12"/>
    <mergeCell ref="Z12:AD14"/>
    <mergeCell ref="AF12:AG14"/>
    <mergeCell ref="A13:A15"/>
    <mergeCell ref="B13:B15"/>
    <mergeCell ref="C13:C15"/>
    <mergeCell ref="D13:D15"/>
    <mergeCell ref="E13:H13"/>
    <mergeCell ref="I13:Q13"/>
    <mergeCell ref="T13:X13"/>
    <mergeCell ref="E14:H14"/>
    <mergeCell ref="U14:U15"/>
    <mergeCell ref="I14:I15"/>
    <mergeCell ref="J14:J15"/>
    <mergeCell ref="K14:K15"/>
    <mergeCell ref="L14:L15"/>
    <mergeCell ref="M14:M15"/>
    <mergeCell ref="N14:N15"/>
    <mergeCell ref="Q16:Q17"/>
    <mergeCell ref="V14:V15"/>
    <mergeCell ref="W14:X14"/>
    <mergeCell ref="A16:A22"/>
    <mergeCell ref="B16:B22"/>
    <mergeCell ref="C16:C22"/>
    <mergeCell ref="D16:D22"/>
    <mergeCell ref="E16:E22"/>
    <mergeCell ref="F16:F22"/>
    <mergeCell ref="G16:G22"/>
    <mergeCell ref="H16:H22"/>
    <mergeCell ref="O14:O15"/>
    <mergeCell ref="P14:P15"/>
    <mergeCell ref="Q14:Q15"/>
    <mergeCell ref="R14:R15"/>
    <mergeCell ref="T14:T15"/>
    <mergeCell ref="I16:I22"/>
    <mergeCell ref="M16:M18"/>
    <mergeCell ref="N16:N22"/>
    <mergeCell ref="O16:O18"/>
    <mergeCell ref="P16:P22"/>
    <mergeCell ref="S16:S22"/>
    <mergeCell ref="T16:T22"/>
    <mergeCell ref="U16:U22"/>
    <mergeCell ref="V16:V18"/>
    <mergeCell ref="W16:W22"/>
    <mergeCell ref="AF16:AF22"/>
    <mergeCell ref="AG16:AG22"/>
    <mergeCell ref="M19:M22"/>
    <mergeCell ref="O19:O22"/>
    <mergeCell ref="Q19:Q22"/>
    <mergeCell ref="V19:V20"/>
    <mergeCell ref="X19:X20"/>
    <mergeCell ref="V21:V22"/>
    <mergeCell ref="X21:X22"/>
    <mergeCell ref="X16:X18"/>
    <mergeCell ref="Z16:Z22"/>
    <mergeCell ref="AA16:AA22"/>
    <mergeCell ref="AB16:AB22"/>
    <mergeCell ref="AC16:AC22"/>
    <mergeCell ref="AD16:AD22"/>
    <mergeCell ref="R16:R22"/>
  </mergeCells>
  <conditionalFormatting sqref="H16:H22">
    <cfRule type="containsText" dxfId="23" priority="4" operator="containsText" text="EXTREMO">
      <formula>NOT(ISERROR(SEARCH("EXTREMO",H16)))</formula>
    </cfRule>
    <cfRule type="containsText" dxfId="22" priority="5" operator="containsText" text="ALTO">
      <formula>NOT(ISERROR(SEARCH("ALTO",H16)))</formula>
    </cfRule>
    <cfRule type="containsText" dxfId="21" priority="6" operator="containsText" text="MODERADO">
      <formula>NOT(ISERROR(SEARCH("MODERADO",H16)))</formula>
    </cfRule>
  </conditionalFormatting>
  <conditionalFormatting sqref="T16:T22">
    <cfRule type="containsText" dxfId="20" priority="1" operator="containsText" text="EXTREMO">
      <formula>NOT(ISERROR(SEARCH("EXTREMO",T16)))</formula>
    </cfRule>
    <cfRule type="containsText" dxfId="19" priority="2" operator="containsText" text="ALTO">
      <formula>NOT(ISERROR(SEARCH("ALTO",T16)))</formula>
    </cfRule>
    <cfRule type="containsText" dxfId="18" priority="3" operator="containsText" text="MODERADO">
      <formula>NOT(ISERROR(SEARCH("MODERADO",T16)))</formula>
    </cfRule>
  </conditionalFormatting>
  <dataValidations count="2">
    <dataValidation type="list" allowBlank="1" showInputMessage="1" showErrorMessage="1" sqref="N16" xr:uid="{83C55093-BDF6-4671-94C8-90A3FFE61019}">
      <formula1>$AE$14:$AF$14</formula1>
    </dataValidation>
    <dataValidation type="list" allowBlank="1" showInputMessage="1" showErrorMessage="1" sqref="Q16:Q17" xr:uid="{59E416A7-E380-4445-A12D-0CD130E26359}">
      <formula1>$AE$19:$AE$21</formula1>
    </dataValidation>
  </dataValidations>
  <pageMargins left="0.70866141732283472" right="0.70866141732283472" top="0.74803149606299213" bottom="0.74803149606299213" header="0.31496062992125984" footer="0.31496062992125984"/>
  <pageSetup scale="14" fitToWidth="2" fitToHeight="2"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CDC19C-188A-4E7C-8962-C627153EB193}">
  <dimension ref="A1:AJ31"/>
  <sheetViews>
    <sheetView showGridLines="0" topLeftCell="AC16" zoomScale="70" zoomScaleNormal="70" zoomScaleSheetLayoutView="120" workbookViewId="0">
      <selection activeCell="AG16" sqref="AG16:AG22"/>
    </sheetView>
  </sheetViews>
  <sheetFormatPr baseColWidth="10" defaultColWidth="11.453125" defaultRowHeight="14.5"/>
  <cols>
    <col min="1" max="1" width="36.81640625" customWidth="1"/>
    <col min="2" max="4" width="32.453125" customWidth="1"/>
    <col min="5" max="6" width="20.81640625" customWidth="1"/>
    <col min="7" max="7" width="20.81640625" hidden="1" customWidth="1"/>
    <col min="8" max="8" width="25.453125" customWidth="1"/>
    <col min="9" max="9" width="59.1796875" customWidth="1"/>
    <col min="10" max="10" width="53.7265625" customWidth="1"/>
    <col min="11" max="11" width="24.453125" customWidth="1"/>
    <col min="12" max="12" width="0" hidden="1" customWidth="1"/>
    <col min="13" max="15" width="24.453125" customWidth="1"/>
    <col min="16" max="16" width="19.7265625" customWidth="1"/>
    <col min="17" max="17" width="25.1796875" customWidth="1"/>
    <col min="18" max="19" width="25.1796875" hidden="1" customWidth="1"/>
    <col min="20" max="20" width="25.1796875" customWidth="1"/>
    <col min="21" max="21" width="16.453125" customWidth="1"/>
    <col min="22" max="22" width="25.453125" customWidth="1"/>
    <col min="23" max="23" width="29" customWidth="1"/>
    <col min="24" max="24" width="25.453125" customWidth="1"/>
    <col min="25" max="25" width="1.7265625" customWidth="1"/>
    <col min="26" max="26" width="33.453125" customWidth="1"/>
    <col min="27" max="27" width="40.1796875" customWidth="1"/>
    <col min="28" max="28" width="41.1796875" customWidth="1"/>
    <col min="29" max="29" width="40.26953125" customWidth="1"/>
    <col min="30" max="30" width="34.81640625" customWidth="1"/>
    <col min="31" max="31" width="2.26953125" customWidth="1"/>
    <col min="32" max="32" width="42.453125" customWidth="1"/>
    <col min="33" max="33" width="50.26953125" customWidth="1"/>
    <col min="34" max="36" width="11.453125" customWidth="1"/>
  </cols>
  <sheetData>
    <row r="1" spans="1:36" ht="27" customHeight="1">
      <c r="A1" s="169"/>
      <c r="B1" s="170" t="s">
        <v>0</v>
      </c>
      <c r="C1" s="171"/>
      <c r="D1" s="171"/>
      <c r="E1" s="171"/>
      <c r="F1" s="171"/>
      <c r="G1" s="171"/>
      <c r="H1" s="171"/>
      <c r="I1" s="171"/>
      <c r="J1" s="171"/>
      <c r="K1" s="171"/>
      <c r="L1" s="171"/>
      <c r="M1" s="171"/>
      <c r="N1" s="171"/>
      <c r="O1" s="171"/>
      <c r="P1" s="171"/>
      <c r="Q1" s="171"/>
      <c r="R1" s="171"/>
      <c r="S1" s="171"/>
      <c r="T1" s="171"/>
      <c r="U1" s="171"/>
      <c r="V1" s="171"/>
      <c r="W1" s="171"/>
      <c r="X1" s="171"/>
      <c r="Y1" s="171"/>
      <c r="Z1" s="171"/>
      <c r="AA1" s="171"/>
      <c r="AB1" s="171"/>
      <c r="AC1" s="172"/>
      <c r="AD1" s="176" t="s">
        <v>1</v>
      </c>
      <c r="AE1" s="177"/>
      <c r="AF1" s="177"/>
      <c r="AG1" s="1" t="s">
        <v>2</v>
      </c>
      <c r="AH1" s="2"/>
      <c r="AI1" s="2"/>
      <c r="AJ1" s="2"/>
    </row>
    <row r="2" spans="1:36" ht="27" customHeight="1" thickBot="1">
      <c r="A2" s="169"/>
      <c r="B2" s="173"/>
      <c r="C2" s="174"/>
      <c r="D2" s="174"/>
      <c r="E2" s="174"/>
      <c r="F2" s="174"/>
      <c r="G2" s="174"/>
      <c r="H2" s="174"/>
      <c r="I2" s="174"/>
      <c r="J2" s="174"/>
      <c r="K2" s="174"/>
      <c r="L2" s="174"/>
      <c r="M2" s="174"/>
      <c r="N2" s="174"/>
      <c r="O2" s="174"/>
      <c r="P2" s="174"/>
      <c r="Q2" s="174"/>
      <c r="R2" s="174"/>
      <c r="S2" s="174"/>
      <c r="T2" s="174"/>
      <c r="U2" s="174"/>
      <c r="V2" s="174"/>
      <c r="W2" s="174"/>
      <c r="X2" s="174"/>
      <c r="Y2" s="174"/>
      <c r="Z2" s="174"/>
      <c r="AA2" s="174"/>
      <c r="AB2" s="174"/>
      <c r="AC2" s="175"/>
      <c r="AD2" s="176" t="s">
        <v>3</v>
      </c>
      <c r="AE2" s="177"/>
      <c r="AF2" s="177"/>
      <c r="AG2" s="3" t="s">
        <v>4</v>
      </c>
      <c r="AH2" s="2"/>
      <c r="AI2" s="2"/>
      <c r="AJ2" s="2"/>
    </row>
    <row r="3" spans="1:36" ht="27" customHeight="1">
      <c r="A3" s="169"/>
      <c r="B3" s="170" t="s">
        <v>5</v>
      </c>
      <c r="C3" s="171"/>
      <c r="D3" s="171"/>
      <c r="E3" s="171"/>
      <c r="F3" s="171"/>
      <c r="G3" s="171"/>
      <c r="H3" s="171"/>
      <c r="I3" s="171"/>
      <c r="J3" s="171"/>
      <c r="K3" s="171"/>
      <c r="L3" s="171"/>
      <c r="M3" s="171"/>
      <c r="N3" s="171"/>
      <c r="O3" s="171"/>
      <c r="P3" s="171"/>
      <c r="Q3" s="171"/>
      <c r="R3" s="171"/>
      <c r="S3" s="171"/>
      <c r="T3" s="171"/>
      <c r="U3" s="171"/>
      <c r="V3" s="171"/>
      <c r="W3" s="171"/>
      <c r="X3" s="171"/>
      <c r="Y3" s="171"/>
      <c r="Z3" s="171"/>
      <c r="AA3" s="171"/>
      <c r="AB3" s="171"/>
      <c r="AC3" s="172"/>
      <c r="AD3" s="176" t="s">
        <v>6</v>
      </c>
      <c r="AE3" s="177"/>
      <c r="AF3" s="177"/>
      <c r="AG3" s="1" t="s">
        <v>7</v>
      </c>
      <c r="AH3" s="2"/>
      <c r="AI3" s="2"/>
      <c r="AJ3" s="2"/>
    </row>
    <row r="4" spans="1:36" ht="27" customHeight="1" thickBot="1">
      <c r="A4" s="169"/>
      <c r="B4" s="173"/>
      <c r="C4" s="174"/>
      <c r="D4" s="174"/>
      <c r="E4" s="174"/>
      <c r="F4" s="174"/>
      <c r="G4" s="174"/>
      <c r="H4" s="174"/>
      <c r="I4" s="174"/>
      <c r="J4" s="174"/>
      <c r="K4" s="174"/>
      <c r="L4" s="174"/>
      <c r="M4" s="174"/>
      <c r="N4" s="174"/>
      <c r="O4" s="174"/>
      <c r="P4" s="174"/>
      <c r="Q4" s="174"/>
      <c r="R4" s="174"/>
      <c r="S4" s="174"/>
      <c r="T4" s="174"/>
      <c r="U4" s="174"/>
      <c r="V4" s="174"/>
      <c r="W4" s="174"/>
      <c r="X4" s="174"/>
      <c r="Y4" s="174"/>
      <c r="Z4" s="174"/>
      <c r="AA4" s="174"/>
      <c r="AB4" s="174"/>
      <c r="AC4" s="175"/>
      <c r="AD4" s="176" t="s">
        <v>8</v>
      </c>
      <c r="AE4" s="177"/>
      <c r="AF4" s="177"/>
      <c r="AG4" s="4">
        <v>43846</v>
      </c>
      <c r="AH4" s="2"/>
      <c r="AI4" s="2"/>
      <c r="AJ4" s="2"/>
    </row>
    <row r="5" spans="1:36" ht="27" customHeight="1" thickBot="1">
      <c r="A5" s="5"/>
      <c r="B5" s="6"/>
      <c r="C5" s="6"/>
      <c r="D5" s="6"/>
      <c r="E5" s="6"/>
      <c r="F5" s="6"/>
      <c r="G5" s="6"/>
      <c r="H5" s="6"/>
      <c r="I5" s="6"/>
      <c r="J5" s="6"/>
      <c r="K5" s="6"/>
      <c r="L5" s="6"/>
      <c r="M5" s="6"/>
      <c r="N5" s="6"/>
      <c r="O5" s="6"/>
      <c r="P5" s="6"/>
      <c r="Q5" s="6"/>
      <c r="R5" s="6"/>
      <c r="S5" s="6"/>
      <c r="T5" s="6"/>
      <c r="U5" s="6"/>
      <c r="V5" s="6"/>
      <c r="W5" s="6"/>
      <c r="X5" s="6"/>
      <c r="Y5" s="6"/>
      <c r="Z5" s="6"/>
      <c r="AA5" s="6"/>
      <c r="AB5" s="6"/>
      <c r="AC5" s="7"/>
      <c r="AD5" s="8"/>
      <c r="AE5" s="2"/>
      <c r="AF5" s="2"/>
      <c r="AG5" s="2"/>
      <c r="AH5" s="2"/>
      <c r="AI5" s="2"/>
      <c r="AJ5" s="2"/>
    </row>
    <row r="6" spans="1:36" ht="59.25" customHeight="1" thickBot="1">
      <c r="A6" s="9" t="s">
        <v>9</v>
      </c>
      <c r="B6" s="155" t="s">
        <v>107</v>
      </c>
      <c r="C6" s="156"/>
      <c r="D6" s="156"/>
      <c r="E6" s="156"/>
      <c r="F6" s="156"/>
      <c r="G6" s="156"/>
      <c r="H6" s="157"/>
      <c r="I6" s="6"/>
      <c r="J6" s="10"/>
      <c r="K6" s="11" t="s">
        <v>11</v>
      </c>
      <c r="L6" s="12"/>
      <c r="M6" s="158">
        <v>44592</v>
      </c>
      <c r="N6" s="159"/>
      <c r="O6" s="6"/>
      <c r="P6" s="6"/>
      <c r="Q6" s="6"/>
      <c r="R6" s="6"/>
      <c r="S6" s="6"/>
      <c r="T6" s="6"/>
      <c r="U6" s="6"/>
      <c r="V6" s="6"/>
      <c r="W6" s="6"/>
      <c r="X6" s="6"/>
      <c r="Y6" s="6"/>
      <c r="Z6" s="6"/>
      <c r="AA6" s="6"/>
      <c r="AB6" s="6"/>
      <c r="AC6" s="7"/>
      <c r="AD6" s="6"/>
      <c r="AE6" s="2"/>
      <c r="AF6" s="2"/>
      <c r="AG6" s="2"/>
      <c r="AH6" s="2"/>
      <c r="AI6" s="2"/>
      <c r="AJ6" s="2"/>
    </row>
    <row r="7" spans="1:36" ht="27" customHeight="1" thickBot="1">
      <c r="A7" s="13"/>
      <c r="B7" s="10"/>
      <c r="C7" s="10"/>
      <c r="D7" s="10"/>
      <c r="E7" s="10"/>
      <c r="F7" s="10"/>
      <c r="G7" s="10"/>
      <c r="H7" s="10"/>
      <c r="I7" s="10"/>
      <c r="J7" s="10"/>
      <c r="K7" s="10"/>
      <c r="L7" s="10"/>
      <c r="M7" s="10"/>
      <c r="N7" s="10"/>
      <c r="O7" s="6"/>
      <c r="P7" s="6"/>
      <c r="Q7" s="6"/>
      <c r="R7" s="6"/>
      <c r="S7" s="6"/>
      <c r="T7" s="6"/>
      <c r="U7" s="6"/>
      <c r="V7" s="6"/>
      <c r="W7" s="6"/>
      <c r="X7" s="6"/>
      <c r="Y7" s="6"/>
      <c r="Z7" s="6"/>
      <c r="AA7" s="6"/>
      <c r="AB7" s="6"/>
      <c r="AC7" s="7"/>
      <c r="AD7" s="6"/>
      <c r="AE7" s="2"/>
      <c r="AF7" s="2"/>
      <c r="AG7" s="2"/>
      <c r="AH7" s="2"/>
      <c r="AI7" s="2"/>
      <c r="AJ7" s="2"/>
    </row>
    <row r="8" spans="1:36" ht="59.25" customHeight="1" thickBot="1">
      <c r="A8" s="9" t="s">
        <v>12</v>
      </c>
      <c r="B8" s="215" t="s">
        <v>108</v>
      </c>
      <c r="C8" s="216"/>
      <c r="D8" s="216"/>
      <c r="E8" s="216"/>
      <c r="F8" s="216"/>
      <c r="G8" s="216"/>
      <c r="H8" s="216"/>
      <c r="I8" s="217"/>
      <c r="J8" s="6"/>
      <c r="K8" s="14" t="s">
        <v>14</v>
      </c>
      <c r="L8" s="14"/>
      <c r="M8" s="14" t="s">
        <v>15</v>
      </c>
      <c r="N8" s="14" t="s">
        <v>109</v>
      </c>
      <c r="O8" s="14" t="s">
        <v>16</v>
      </c>
      <c r="P8" s="6"/>
      <c r="Q8" s="6"/>
      <c r="R8" s="6"/>
      <c r="S8" s="6"/>
      <c r="T8" s="6"/>
      <c r="U8" s="6"/>
      <c r="V8" s="6"/>
      <c r="W8" s="6"/>
      <c r="X8" s="6"/>
      <c r="Y8" s="6"/>
      <c r="Z8" s="6"/>
      <c r="AA8" s="6"/>
      <c r="AB8" s="6"/>
      <c r="AC8" s="7"/>
      <c r="AD8" s="6"/>
      <c r="AE8" s="2"/>
      <c r="AF8" s="2"/>
      <c r="AG8" s="2"/>
      <c r="AH8" s="2"/>
      <c r="AI8" s="2"/>
      <c r="AJ8" s="2"/>
    </row>
    <row r="9" spans="1:36" ht="59.25" customHeight="1" thickBot="1">
      <c r="A9" s="9" t="s">
        <v>17</v>
      </c>
      <c r="B9" s="215" t="s">
        <v>110</v>
      </c>
      <c r="C9" s="216"/>
      <c r="D9" s="216"/>
      <c r="E9" s="216"/>
      <c r="F9" s="216"/>
      <c r="G9" s="216"/>
      <c r="H9" s="216"/>
      <c r="I9" s="217"/>
      <c r="J9" s="6"/>
      <c r="K9" s="15"/>
      <c r="L9" s="16"/>
      <c r="M9" s="16"/>
      <c r="N9" s="16"/>
      <c r="O9" s="15" t="s">
        <v>19</v>
      </c>
      <c r="P9" s="6"/>
      <c r="Q9" s="6"/>
      <c r="R9" s="6"/>
      <c r="S9" s="6"/>
      <c r="T9" s="6"/>
      <c r="U9" s="6"/>
      <c r="V9" s="6"/>
      <c r="W9" s="6"/>
      <c r="X9" s="6"/>
      <c r="Y9" s="6"/>
      <c r="Z9" s="6"/>
      <c r="AA9" s="6"/>
      <c r="AB9" s="6"/>
      <c r="AC9" s="7"/>
      <c r="AD9" s="6"/>
      <c r="AE9" s="2"/>
      <c r="AF9" s="2"/>
      <c r="AG9" s="2"/>
      <c r="AH9" s="2"/>
      <c r="AI9" s="2"/>
      <c r="AJ9" s="2"/>
    </row>
    <row r="10" spans="1:36" ht="15.75" customHeight="1">
      <c r="A10" s="6"/>
      <c r="B10" s="6"/>
      <c r="C10" s="6"/>
      <c r="D10" s="6"/>
      <c r="E10" s="6" t="s">
        <v>111</v>
      </c>
      <c r="F10" s="6" t="s">
        <v>112</v>
      </c>
      <c r="G10" s="6"/>
      <c r="H10" s="6"/>
      <c r="I10" s="6"/>
      <c r="J10" s="6"/>
      <c r="K10" s="6"/>
      <c r="L10" s="6"/>
      <c r="M10" s="6"/>
      <c r="N10" s="6"/>
      <c r="O10" s="6"/>
      <c r="P10" s="6"/>
      <c r="Q10" s="6"/>
      <c r="R10" s="6"/>
      <c r="S10" s="6"/>
      <c r="T10" s="6"/>
      <c r="U10" s="6"/>
      <c r="V10" s="6"/>
      <c r="W10" s="6"/>
      <c r="X10" s="6"/>
      <c r="Y10" s="6"/>
      <c r="Z10" s="6"/>
      <c r="AA10" s="6"/>
      <c r="AB10" s="6"/>
      <c r="AC10" s="7"/>
      <c r="AD10" s="6"/>
      <c r="AE10" s="2"/>
      <c r="AF10" s="2"/>
      <c r="AG10" s="2"/>
      <c r="AH10" s="2"/>
      <c r="AI10" s="2"/>
      <c r="AJ10" s="2"/>
    </row>
    <row r="11" spans="1:36" ht="15.75" customHeight="1" thickBot="1">
      <c r="A11" s="17"/>
      <c r="B11" s="6"/>
      <c r="C11" s="6"/>
      <c r="D11" s="6"/>
      <c r="E11" s="6"/>
      <c r="F11" s="6"/>
      <c r="G11" s="6"/>
      <c r="H11" s="6"/>
      <c r="I11" s="6"/>
      <c r="J11" s="6"/>
      <c r="K11" s="6"/>
      <c r="L11" s="6"/>
      <c r="M11" s="6"/>
      <c r="N11" s="6"/>
      <c r="O11" s="6"/>
      <c r="P11" s="6"/>
      <c r="Q11" s="6"/>
      <c r="R11" s="6"/>
      <c r="S11" s="6"/>
      <c r="T11" s="6"/>
      <c r="U11" s="6"/>
      <c r="V11" s="6"/>
      <c r="W11" s="6"/>
      <c r="X11" s="6"/>
      <c r="Y11" s="6"/>
      <c r="Z11" s="18"/>
      <c r="AA11" s="18"/>
      <c r="AB11" s="18"/>
      <c r="AC11" s="19"/>
      <c r="AD11" s="20"/>
      <c r="AE11" s="2"/>
      <c r="AF11" s="2"/>
      <c r="AG11" s="2"/>
      <c r="AH11" s="2"/>
      <c r="AI11" s="2"/>
      <c r="AJ11" s="2"/>
    </row>
    <row r="12" spans="1:36">
      <c r="A12" s="163" t="s">
        <v>20</v>
      </c>
      <c r="B12" s="164"/>
      <c r="C12" s="164"/>
      <c r="D12" s="165"/>
      <c r="E12" s="166" t="s">
        <v>21</v>
      </c>
      <c r="F12" s="167"/>
      <c r="G12" s="167"/>
      <c r="H12" s="167"/>
      <c r="I12" s="167"/>
      <c r="J12" s="167"/>
      <c r="K12" s="167"/>
      <c r="L12" s="167"/>
      <c r="M12" s="167"/>
      <c r="N12" s="167"/>
      <c r="O12" s="167"/>
      <c r="P12" s="167"/>
      <c r="Q12" s="167"/>
      <c r="R12" s="167"/>
      <c r="S12" s="167"/>
      <c r="T12" s="167"/>
      <c r="U12" s="167"/>
      <c r="V12" s="167"/>
      <c r="W12" s="167"/>
      <c r="X12" s="168"/>
      <c r="Y12" s="21"/>
      <c r="Z12" s="136" t="s">
        <v>22</v>
      </c>
      <c r="AA12" s="137"/>
      <c r="AB12" s="137"/>
      <c r="AC12" s="137"/>
      <c r="AD12" s="138"/>
      <c r="AE12" s="2"/>
      <c r="AF12" s="136" t="s">
        <v>23</v>
      </c>
      <c r="AG12" s="138"/>
      <c r="AH12" s="2"/>
      <c r="AI12" s="2"/>
      <c r="AJ12" s="2"/>
    </row>
    <row r="13" spans="1:36">
      <c r="A13" s="145" t="s">
        <v>24</v>
      </c>
      <c r="B13" s="117" t="s">
        <v>25</v>
      </c>
      <c r="C13" s="117" t="s">
        <v>26</v>
      </c>
      <c r="D13" s="118" t="s">
        <v>27</v>
      </c>
      <c r="E13" s="148" t="s">
        <v>28</v>
      </c>
      <c r="F13" s="149"/>
      <c r="G13" s="149"/>
      <c r="H13" s="149"/>
      <c r="I13" s="150" t="s">
        <v>29</v>
      </c>
      <c r="J13" s="151"/>
      <c r="K13" s="151"/>
      <c r="L13" s="151"/>
      <c r="M13" s="151"/>
      <c r="N13" s="151"/>
      <c r="O13" s="151"/>
      <c r="P13" s="151"/>
      <c r="Q13" s="151"/>
      <c r="R13" s="22"/>
      <c r="S13" s="22"/>
      <c r="T13" s="150" t="s">
        <v>30</v>
      </c>
      <c r="U13" s="151"/>
      <c r="V13" s="151"/>
      <c r="W13" s="151"/>
      <c r="X13" s="152"/>
      <c r="Y13" s="21"/>
      <c r="Z13" s="139"/>
      <c r="AA13" s="140"/>
      <c r="AB13" s="140"/>
      <c r="AC13" s="140"/>
      <c r="AD13" s="141"/>
      <c r="AE13" s="2"/>
      <c r="AF13" s="139"/>
      <c r="AG13" s="141"/>
      <c r="AH13" s="23"/>
      <c r="AI13" s="23"/>
      <c r="AJ13" s="23"/>
    </row>
    <row r="14" spans="1:36" ht="27.75" customHeight="1" thickBot="1">
      <c r="A14" s="145"/>
      <c r="B14" s="117"/>
      <c r="C14" s="117"/>
      <c r="D14" s="118"/>
      <c r="E14" s="153" t="s">
        <v>31</v>
      </c>
      <c r="F14" s="154"/>
      <c r="G14" s="154"/>
      <c r="H14" s="154"/>
      <c r="I14" s="131" t="s">
        <v>32</v>
      </c>
      <c r="J14" s="132" t="s">
        <v>33</v>
      </c>
      <c r="K14" s="132" t="s">
        <v>34</v>
      </c>
      <c r="L14" s="133" t="s">
        <v>35</v>
      </c>
      <c r="M14" s="117" t="s">
        <v>36</v>
      </c>
      <c r="N14" s="135" t="s">
        <v>37</v>
      </c>
      <c r="O14" s="115" t="s">
        <v>38</v>
      </c>
      <c r="P14" s="117" t="s">
        <v>39</v>
      </c>
      <c r="Q14" s="115" t="s">
        <v>40</v>
      </c>
      <c r="R14" s="115" t="s">
        <v>41</v>
      </c>
      <c r="S14" s="24"/>
      <c r="T14" s="129" t="s">
        <v>42</v>
      </c>
      <c r="U14" s="117" t="s">
        <v>43</v>
      </c>
      <c r="V14" s="115" t="s">
        <v>44</v>
      </c>
      <c r="W14" s="117" t="s">
        <v>45</v>
      </c>
      <c r="X14" s="118"/>
      <c r="Y14" s="25"/>
      <c r="Z14" s="142"/>
      <c r="AA14" s="143"/>
      <c r="AB14" s="143"/>
      <c r="AC14" s="143"/>
      <c r="AD14" s="144"/>
      <c r="AE14" s="23"/>
      <c r="AF14" s="142"/>
      <c r="AG14" s="144"/>
      <c r="AH14" s="23"/>
      <c r="AI14" s="2"/>
      <c r="AJ14" s="23"/>
    </row>
    <row r="15" spans="1:36" ht="74.25" customHeight="1">
      <c r="A15" s="146"/>
      <c r="B15" s="115"/>
      <c r="C15" s="115"/>
      <c r="D15" s="147"/>
      <c r="E15" s="26" t="s">
        <v>46</v>
      </c>
      <c r="F15" s="27" t="s">
        <v>47</v>
      </c>
      <c r="G15" s="28"/>
      <c r="H15" s="29" t="s">
        <v>48</v>
      </c>
      <c r="I15" s="129"/>
      <c r="J15" s="132"/>
      <c r="K15" s="132"/>
      <c r="L15" s="134"/>
      <c r="M15" s="117"/>
      <c r="N15" s="116"/>
      <c r="O15" s="116"/>
      <c r="P15" s="117"/>
      <c r="Q15" s="116"/>
      <c r="R15" s="116"/>
      <c r="S15" s="30"/>
      <c r="T15" s="130"/>
      <c r="U15" s="117"/>
      <c r="V15" s="116"/>
      <c r="W15" s="31" t="s">
        <v>49</v>
      </c>
      <c r="X15" s="32" t="s">
        <v>50</v>
      </c>
      <c r="Y15" s="25"/>
      <c r="Z15" s="33" t="s">
        <v>51</v>
      </c>
      <c r="AA15" s="34" t="s">
        <v>52</v>
      </c>
      <c r="AB15" s="34" t="s">
        <v>53</v>
      </c>
      <c r="AC15" s="34" t="s">
        <v>54</v>
      </c>
      <c r="AD15" s="35" t="s">
        <v>55</v>
      </c>
      <c r="AE15" s="23"/>
      <c r="AF15" s="33" t="s">
        <v>56</v>
      </c>
      <c r="AG15" s="35" t="s">
        <v>113</v>
      </c>
      <c r="AH15" s="23"/>
      <c r="AI15" s="2"/>
      <c r="AJ15" s="23"/>
    </row>
    <row r="16" spans="1:36" ht="41.25" customHeight="1">
      <c r="A16" s="193">
        <v>1</v>
      </c>
      <c r="B16" s="121" t="s">
        <v>114</v>
      </c>
      <c r="C16" s="121" t="s">
        <v>115</v>
      </c>
      <c r="D16" s="121" t="s">
        <v>116</v>
      </c>
      <c r="E16" s="124" t="s">
        <v>117</v>
      </c>
      <c r="F16" s="127" t="s">
        <v>118</v>
      </c>
      <c r="G16" s="89" t="str">
        <f>+CONCATENATE(E16," - ",F16)</f>
        <v>BAJA - MAYOR</v>
      </c>
      <c r="H16" s="92" t="str">
        <f>+VLOOKUP(G16,[3]Datos!D3:E17,2,FALSE)</f>
        <v>ALTO</v>
      </c>
      <c r="I16" s="213" t="s">
        <v>119</v>
      </c>
      <c r="J16" s="36" t="s">
        <v>64</v>
      </c>
      <c r="K16" s="37" t="s">
        <v>65</v>
      </c>
      <c r="L16" s="38">
        <f>IF(K16="ASIGNADO",15,IF(K16="NO ASIGNADO",0,""))</f>
        <v>15</v>
      </c>
      <c r="M16" s="105">
        <f>SUM(L16:L22)</f>
        <v>100</v>
      </c>
      <c r="N16" s="107" t="s">
        <v>98</v>
      </c>
      <c r="O16" s="110">
        <f>IF(O19="DÉBIL",0,IF(O19="MODERADO",50,IF(O19="FUERTE",100,"")))</f>
        <v>100</v>
      </c>
      <c r="P16" s="111" t="str">
        <f>IF(AND(M19="FUERTE",N16="FUERTE (SIEMPRE SE EJECUTA)"),"NO","SÍ")</f>
        <v>NO</v>
      </c>
      <c r="Q16" s="114" t="s">
        <v>67</v>
      </c>
      <c r="R16" s="86" t="str">
        <f>IF(AND(E16="MUY BAJA",Q19=2),"MUY BAJA",IF(AND(E16="BAJA",Q19=2),"MUY BAJA",IF(AND(E16="MEDIA",Q19=2),"MUY BAJA",IF(AND(E16="ALTA",Q19=2),"BAJA",IF(AND(E16="MUY ALTA",Q19=2),"MEDIA",IF(AND(E16="MUY BAJA",Q19=1),"MUY BAJA",IF(AND(E16="BAJA",Q19=1),"MUY BAJA",IF(AND(E16="MEDIA",Q19=1),"BAJA",IF(AND(E16="ALTA",Q19=1),"MEDIA",IF(AND(E16="MUY ALTA",Q19=1),"ALTA",E16))))))))))</f>
        <v>MUY BAJA</v>
      </c>
      <c r="S16" s="89" t="str">
        <f>+CONCATENATE(R16," - ",F16)</f>
        <v>MUY BAJA - MAYOR</v>
      </c>
      <c r="T16" s="92" t="str">
        <f>+VLOOKUP(S16,[3]Datos!$D$3:$E$17,2,FALSE)</f>
        <v>ALTO</v>
      </c>
      <c r="U16" s="95" t="s">
        <v>68</v>
      </c>
      <c r="V16" s="208" t="s">
        <v>120</v>
      </c>
      <c r="W16" s="210" t="s">
        <v>121</v>
      </c>
      <c r="X16" s="181" t="s">
        <v>122</v>
      </c>
      <c r="Y16" s="39"/>
      <c r="Z16" s="199">
        <v>45287</v>
      </c>
      <c r="AA16" s="202" t="s">
        <v>123</v>
      </c>
      <c r="AB16" s="202" t="s">
        <v>124</v>
      </c>
      <c r="AC16" s="205" t="s">
        <v>125</v>
      </c>
      <c r="AD16" s="205" t="s">
        <v>126</v>
      </c>
      <c r="AE16" s="2"/>
      <c r="AF16" s="60" t="s">
        <v>127</v>
      </c>
      <c r="AG16" s="60" t="s">
        <v>163</v>
      </c>
      <c r="AH16" s="2"/>
      <c r="AI16" s="2"/>
      <c r="AJ16" s="2"/>
    </row>
    <row r="17" spans="1:36" ht="55.5" customHeight="1">
      <c r="A17" s="193"/>
      <c r="B17" s="122"/>
      <c r="C17" s="122"/>
      <c r="D17" s="122"/>
      <c r="E17" s="125"/>
      <c r="F17" s="127"/>
      <c r="G17" s="90"/>
      <c r="H17" s="93"/>
      <c r="I17" s="213"/>
      <c r="J17" s="40" t="s">
        <v>75</v>
      </c>
      <c r="K17" s="41" t="s">
        <v>76</v>
      </c>
      <c r="L17" s="42">
        <f>IF(K17="ADECUADO",15,IF(K17="INADECUADO",0,""))</f>
        <v>15</v>
      </c>
      <c r="M17" s="106"/>
      <c r="N17" s="108"/>
      <c r="O17" s="110"/>
      <c r="P17" s="112"/>
      <c r="Q17" s="114"/>
      <c r="R17" s="87"/>
      <c r="S17" s="90"/>
      <c r="T17" s="93"/>
      <c r="U17" s="96"/>
      <c r="V17" s="209"/>
      <c r="W17" s="211"/>
      <c r="X17" s="182"/>
      <c r="Y17" s="39"/>
      <c r="Z17" s="200"/>
      <c r="AA17" s="203"/>
      <c r="AB17" s="203"/>
      <c r="AC17" s="206"/>
      <c r="AD17" s="206"/>
      <c r="AE17" s="2"/>
      <c r="AF17" s="61"/>
      <c r="AG17" s="61"/>
      <c r="AH17" s="2"/>
      <c r="AI17" s="2"/>
      <c r="AJ17" s="2"/>
    </row>
    <row r="18" spans="1:36" ht="69" customHeight="1">
      <c r="A18" s="193"/>
      <c r="B18" s="122"/>
      <c r="C18" s="122"/>
      <c r="D18" s="122"/>
      <c r="E18" s="125"/>
      <c r="F18" s="127"/>
      <c r="G18" s="90"/>
      <c r="H18" s="93"/>
      <c r="I18" s="213"/>
      <c r="J18" s="43" t="s">
        <v>77</v>
      </c>
      <c r="K18" s="41" t="s">
        <v>78</v>
      </c>
      <c r="L18" s="42">
        <f>IF(K18="OPORTUNA",15,IF(K18="INOPORTUNA",0,""))</f>
        <v>15</v>
      </c>
      <c r="M18" s="106"/>
      <c r="N18" s="108"/>
      <c r="O18" s="110"/>
      <c r="P18" s="112"/>
      <c r="Q18" s="44" t="s">
        <v>79</v>
      </c>
      <c r="R18" s="87"/>
      <c r="S18" s="90"/>
      <c r="T18" s="93"/>
      <c r="U18" s="96"/>
      <c r="V18" s="209"/>
      <c r="W18" s="211"/>
      <c r="X18" s="182"/>
      <c r="Y18" s="39"/>
      <c r="Z18" s="200"/>
      <c r="AA18" s="203"/>
      <c r="AB18" s="203"/>
      <c r="AC18" s="206"/>
      <c r="AD18" s="206"/>
      <c r="AE18" s="2"/>
      <c r="AF18" s="61"/>
      <c r="AG18" s="61"/>
      <c r="AH18" s="2"/>
      <c r="AI18" s="2"/>
      <c r="AJ18" s="2"/>
    </row>
    <row r="19" spans="1:36" ht="86.25" customHeight="1">
      <c r="A19" s="193"/>
      <c r="B19" s="122"/>
      <c r="C19" s="122"/>
      <c r="D19" s="122"/>
      <c r="E19" s="125"/>
      <c r="F19" s="127"/>
      <c r="G19" s="90"/>
      <c r="H19" s="93"/>
      <c r="I19" s="213"/>
      <c r="J19" s="40" t="s">
        <v>80</v>
      </c>
      <c r="K19" s="41" t="s">
        <v>81</v>
      </c>
      <c r="L19" s="42">
        <f>IF(K19="PREVENIR",15,IF(K19="DETECTAR",10,IF(K19="NO ES UN CONTROL",0,"")))</f>
        <v>15</v>
      </c>
      <c r="M19" s="66" t="str">
        <f>IF(M16&lt;86,"DÉBIL",IF(M16&lt;96,"MODERADO",IF(M16&lt;101,"FUERTE","")))</f>
        <v>FUERTE</v>
      </c>
      <c r="N19" s="108"/>
      <c r="O19" s="69" t="str">
        <f>IF(AND(M19="FUERTE",N16="FUERTE (SIEMPRE SE EJECUTA)"),"FUERTE",IF(OR(M19="DÉBIL",N16="DÉBIL (NO SE EJECUTA)"),"DÉBIL",IF(OR(M19="MODERADO",N16="MODERADO (ALGUNAS VECES)"),"MODERADO")))</f>
        <v>FUERTE</v>
      </c>
      <c r="P19" s="112"/>
      <c r="Q19" s="71">
        <f>IF(AND($O$19="FUERTE",$Q$16="DIRECTAMENTE"),2,IF(AND($O$19="FUERTE",$Q$16="DIRECTAMENTE"),2,IF(AND($O$19="FUERTE",$Q$16="DIRECTAMENTE"),2,IF(AND($O$19="FUERTE",$Q$16="NO DISMINUYE"),0,IF(AND($O$19="MODERADO",$Q$16="DIRECTAMENTE"),1,IF(AND($O$19="MODERADO",$Q$16="DIRECTAMENTE"),1,IF(AND($O$19="MODERADO",$Q$16="DIRECTAMENTE"),1,IF(AND($O$19="MODERADO",$Q$16="NO DISMINUYE"),0,"N/A"))))))))</f>
        <v>2</v>
      </c>
      <c r="R19" s="87"/>
      <c r="S19" s="90"/>
      <c r="T19" s="93"/>
      <c r="U19" s="96"/>
      <c r="V19" s="74" t="s">
        <v>82</v>
      </c>
      <c r="W19" s="211"/>
      <c r="X19" s="74" t="s">
        <v>83</v>
      </c>
      <c r="Y19" s="45"/>
      <c r="Z19" s="200"/>
      <c r="AA19" s="203"/>
      <c r="AB19" s="203"/>
      <c r="AC19" s="206"/>
      <c r="AD19" s="206"/>
      <c r="AE19" s="2"/>
      <c r="AF19" s="61"/>
      <c r="AG19" s="61"/>
      <c r="AH19" s="2"/>
      <c r="AI19" s="2"/>
      <c r="AJ19" s="2"/>
    </row>
    <row r="20" spans="1:36" ht="75.75" customHeight="1">
      <c r="A20" s="193"/>
      <c r="B20" s="122"/>
      <c r="C20" s="122"/>
      <c r="D20" s="122"/>
      <c r="E20" s="125"/>
      <c r="F20" s="127"/>
      <c r="G20" s="90"/>
      <c r="H20" s="93"/>
      <c r="I20" s="213"/>
      <c r="J20" s="40" t="s">
        <v>84</v>
      </c>
      <c r="K20" s="41" t="s">
        <v>85</v>
      </c>
      <c r="L20" s="42">
        <f>IF(K20="CONFIABLE",15,IF(K20="NO CONFIABLE",0,""))</f>
        <v>15</v>
      </c>
      <c r="M20" s="67"/>
      <c r="N20" s="108"/>
      <c r="O20" s="69"/>
      <c r="P20" s="112"/>
      <c r="Q20" s="72"/>
      <c r="R20" s="87"/>
      <c r="S20" s="90"/>
      <c r="T20" s="93"/>
      <c r="U20" s="96"/>
      <c r="V20" s="75"/>
      <c r="W20" s="211"/>
      <c r="X20" s="75"/>
      <c r="Y20" s="45"/>
      <c r="Z20" s="200"/>
      <c r="AA20" s="203"/>
      <c r="AB20" s="203"/>
      <c r="AC20" s="206"/>
      <c r="AD20" s="206"/>
      <c r="AE20" s="2"/>
      <c r="AF20" s="61"/>
      <c r="AG20" s="61"/>
      <c r="AH20" s="2"/>
      <c r="AI20" s="2"/>
      <c r="AJ20" s="2"/>
    </row>
    <row r="21" spans="1:36" ht="66.75" customHeight="1">
      <c r="A21" s="193"/>
      <c r="B21" s="122"/>
      <c r="C21" s="122"/>
      <c r="D21" s="122"/>
      <c r="E21" s="125"/>
      <c r="F21" s="127"/>
      <c r="G21" s="90"/>
      <c r="H21" s="93"/>
      <c r="I21" s="213"/>
      <c r="J21" s="40" t="s">
        <v>86</v>
      </c>
      <c r="K21" s="41" t="s">
        <v>87</v>
      </c>
      <c r="L21" s="42">
        <f>IF(K21="SE INVESTIGAN Y SE RESUELVEN OPORTUNAMENTE",15,IF(K21="NO SE INVESTIGAN Y SE RESUELVEN OPORTUNAMENTE",0,""))</f>
        <v>15</v>
      </c>
      <c r="M21" s="67"/>
      <c r="N21" s="108"/>
      <c r="O21" s="69"/>
      <c r="P21" s="112"/>
      <c r="Q21" s="72"/>
      <c r="R21" s="87"/>
      <c r="S21" s="90"/>
      <c r="T21" s="93"/>
      <c r="U21" s="96"/>
      <c r="V21" s="76" t="s">
        <v>88</v>
      </c>
      <c r="W21" s="211"/>
      <c r="X21" s="181" t="s">
        <v>128</v>
      </c>
      <c r="Y21" s="39"/>
      <c r="Z21" s="200"/>
      <c r="AA21" s="203"/>
      <c r="AB21" s="203"/>
      <c r="AC21" s="206"/>
      <c r="AD21" s="206"/>
      <c r="AE21" s="2"/>
      <c r="AF21" s="61"/>
      <c r="AG21" s="61"/>
      <c r="AH21" s="2"/>
      <c r="AI21" s="2"/>
      <c r="AJ21" s="2"/>
    </row>
    <row r="22" spans="1:36" ht="84.75" customHeight="1" thickBot="1">
      <c r="A22" s="194"/>
      <c r="B22" s="123"/>
      <c r="C22" s="123"/>
      <c r="D22" s="123"/>
      <c r="E22" s="126"/>
      <c r="F22" s="128"/>
      <c r="G22" s="91"/>
      <c r="H22" s="94"/>
      <c r="I22" s="214"/>
      <c r="J22" s="46" t="s">
        <v>89</v>
      </c>
      <c r="K22" s="47" t="s">
        <v>90</v>
      </c>
      <c r="L22" s="48">
        <f>IF(K22="COMPLETA",10,IF(K22="INCOMPLETA",5,IF(K22="NO EXISTE",0,"")))</f>
        <v>10</v>
      </c>
      <c r="M22" s="68"/>
      <c r="N22" s="109"/>
      <c r="O22" s="70"/>
      <c r="P22" s="113"/>
      <c r="Q22" s="73"/>
      <c r="R22" s="88"/>
      <c r="S22" s="91"/>
      <c r="T22" s="94"/>
      <c r="U22" s="97"/>
      <c r="V22" s="77"/>
      <c r="W22" s="212"/>
      <c r="X22" s="198"/>
      <c r="Y22" s="39"/>
      <c r="Z22" s="201"/>
      <c r="AA22" s="204"/>
      <c r="AB22" s="204"/>
      <c r="AC22" s="207"/>
      <c r="AD22" s="207"/>
      <c r="AE22" s="2"/>
      <c r="AF22" s="62"/>
      <c r="AG22" s="62"/>
      <c r="AH22" s="2"/>
      <c r="AI22" s="2"/>
      <c r="AJ22" s="2"/>
    </row>
    <row r="25" spans="1:36" ht="15.5">
      <c r="AG25" s="49"/>
    </row>
    <row r="26" spans="1:36" ht="15.5">
      <c r="AG26" s="50"/>
    </row>
    <row r="27" spans="1:36" ht="15.5">
      <c r="AG27" s="50"/>
    </row>
    <row r="28" spans="1:36" ht="15.5">
      <c r="AG28" s="49"/>
    </row>
    <row r="29" spans="1:36" ht="15.5">
      <c r="AG29" s="50"/>
    </row>
    <row r="30" spans="1:36" ht="15.5">
      <c r="AG30" s="50"/>
    </row>
    <row r="31" spans="1:36" ht="15.5">
      <c r="AG31" s="50"/>
    </row>
  </sheetData>
  <dataConsolidate/>
  <mergeCells count="72">
    <mergeCell ref="A1:A4"/>
    <mergeCell ref="B1:AC2"/>
    <mergeCell ref="AD1:AF1"/>
    <mergeCell ref="AD2:AF2"/>
    <mergeCell ref="B3:AC4"/>
    <mergeCell ref="AD3:AF3"/>
    <mergeCell ref="AD4:AF4"/>
    <mergeCell ref="B6:H6"/>
    <mergeCell ref="M6:N6"/>
    <mergeCell ref="B8:I8"/>
    <mergeCell ref="B9:I9"/>
    <mergeCell ref="A12:D12"/>
    <mergeCell ref="E12:X12"/>
    <mergeCell ref="Z12:AD14"/>
    <mergeCell ref="AF12:AG14"/>
    <mergeCell ref="A13:A15"/>
    <mergeCell ref="B13:B15"/>
    <mergeCell ref="C13:C15"/>
    <mergeCell ref="D13:D15"/>
    <mergeCell ref="E13:H13"/>
    <mergeCell ref="I13:Q13"/>
    <mergeCell ref="T13:X13"/>
    <mergeCell ref="E14:H14"/>
    <mergeCell ref="U14:U15"/>
    <mergeCell ref="I14:I15"/>
    <mergeCell ref="J14:J15"/>
    <mergeCell ref="K14:K15"/>
    <mergeCell ref="L14:L15"/>
    <mergeCell ref="M14:M15"/>
    <mergeCell ref="N14:N15"/>
    <mergeCell ref="Q16:Q17"/>
    <mergeCell ref="V14:V15"/>
    <mergeCell ref="W14:X14"/>
    <mergeCell ref="A16:A22"/>
    <mergeCell ref="B16:B22"/>
    <mergeCell ref="C16:C22"/>
    <mergeCell ref="D16:D22"/>
    <mergeCell ref="E16:E22"/>
    <mergeCell ref="F16:F22"/>
    <mergeCell ref="G16:G22"/>
    <mergeCell ref="H16:H22"/>
    <mergeCell ref="O14:O15"/>
    <mergeCell ref="P14:P15"/>
    <mergeCell ref="Q14:Q15"/>
    <mergeCell ref="R14:R15"/>
    <mergeCell ref="T14:T15"/>
    <mergeCell ref="I16:I22"/>
    <mergeCell ref="M16:M18"/>
    <mergeCell ref="N16:N22"/>
    <mergeCell ref="O16:O18"/>
    <mergeCell ref="P16:P22"/>
    <mergeCell ref="S16:S22"/>
    <mergeCell ref="T16:T22"/>
    <mergeCell ref="U16:U22"/>
    <mergeCell ref="V16:V18"/>
    <mergeCell ref="W16:W22"/>
    <mergeCell ref="AF16:AF22"/>
    <mergeCell ref="AG16:AG22"/>
    <mergeCell ref="M19:M22"/>
    <mergeCell ref="O19:O22"/>
    <mergeCell ref="Q19:Q22"/>
    <mergeCell ref="V19:V20"/>
    <mergeCell ref="X19:X20"/>
    <mergeCell ref="V21:V22"/>
    <mergeCell ref="X21:X22"/>
    <mergeCell ref="X16:X18"/>
    <mergeCell ref="Z16:Z22"/>
    <mergeCell ref="AA16:AA22"/>
    <mergeCell ref="AB16:AB22"/>
    <mergeCell ref="AC16:AC22"/>
    <mergeCell ref="AD16:AD22"/>
    <mergeCell ref="R16:R22"/>
  </mergeCells>
  <conditionalFormatting sqref="H16:H22">
    <cfRule type="containsText" dxfId="17" priority="4" operator="containsText" text="EXTREMO">
      <formula>NOT(ISERROR(SEARCH("EXTREMO",H16)))</formula>
    </cfRule>
    <cfRule type="containsText" dxfId="16" priority="5" operator="containsText" text="ALTO">
      <formula>NOT(ISERROR(SEARCH("ALTO",H16)))</formula>
    </cfRule>
    <cfRule type="containsText" dxfId="15" priority="6" operator="containsText" text="MODERADO">
      <formula>NOT(ISERROR(SEARCH("MODERADO",H16)))</formula>
    </cfRule>
  </conditionalFormatting>
  <conditionalFormatting sqref="T16:T22">
    <cfRule type="containsText" dxfId="14" priority="1" operator="containsText" text="EXTREMO">
      <formula>NOT(ISERROR(SEARCH("EXTREMO",T16)))</formula>
    </cfRule>
    <cfRule type="containsText" dxfId="13" priority="2" operator="containsText" text="ALTO">
      <formula>NOT(ISERROR(SEARCH("ALTO",T16)))</formula>
    </cfRule>
    <cfRule type="containsText" dxfId="12" priority="3" operator="containsText" text="MODERADO">
      <formula>NOT(ISERROR(SEARCH("MODERADO",T16)))</formula>
    </cfRule>
  </conditionalFormatting>
  <dataValidations count="2">
    <dataValidation type="list" allowBlank="1" showInputMessage="1" showErrorMessage="1" sqref="N16" xr:uid="{EB86C282-60B0-495C-BFD3-180C7D32E01C}">
      <formula1>$AE$14:$AF$14</formula1>
    </dataValidation>
    <dataValidation type="list" allowBlank="1" showInputMessage="1" showErrorMessage="1" sqref="Q16:Q17" xr:uid="{B8F616DB-0818-4979-9A3D-95BE56FC554D}">
      <formula1>$AE$19:$AE$21</formula1>
    </dataValidation>
  </dataValidations>
  <pageMargins left="0.70866141732283472" right="0.70866141732283472" top="0.74803149606299213" bottom="0.74803149606299213" header="0.31496062992125984" footer="0.31496062992125984"/>
  <pageSetup scale="14" fitToWidth="2" fitToHeight="2"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690D6C-FD65-4AF7-AED6-1189CDF72CFD}">
  <dimension ref="A1:AJ22"/>
  <sheetViews>
    <sheetView showGridLines="0" zoomScale="40" zoomScaleNormal="40" zoomScaleSheetLayoutView="50" workbookViewId="0">
      <selection activeCell="B9" sqref="B9:I9"/>
    </sheetView>
  </sheetViews>
  <sheetFormatPr baseColWidth="10" defaultColWidth="11.453125" defaultRowHeight="14.5"/>
  <cols>
    <col min="1" max="1" width="36.81640625" customWidth="1"/>
    <col min="2" max="4" width="32.54296875" customWidth="1"/>
    <col min="5" max="6" width="20.81640625" customWidth="1"/>
    <col min="7" max="7" width="20.81640625" hidden="1" customWidth="1"/>
    <col min="8" max="8" width="25.453125" customWidth="1"/>
    <col min="9" max="9" width="59.1796875" customWidth="1"/>
    <col min="10" max="10" width="53.7265625" customWidth="1"/>
    <col min="11" max="11" width="24.54296875" customWidth="1"/>
    <col min="12" max="12" width="0" hidden="1" customWidth="1"/>
    <col min="13" max="15" width="24.54296875" customWidth="1"/>
    <col min="16" max="16" width="19.7265625" customWidth="1"/>
    <col min="17" max="17" width="25.1796875" customWidth="1"/>
    <col min="18" max="19" width="25.1796875" hidden="1" customWidth="1"/>
    <col min="20" max="20" width="25.1796875" customWidth="1"/>
    <col min="21" max="21" width="16.54296875" customWidth="1"/>
    <col min="22" max="22" width="33.453125" customWidth="1"/>
    <col min="23" max="23" width="38.54296875" customWidth="1"/>
    <col min="24" max="24" width="25.453125" customWidth="1"/>
    <col min="25" max="25" width="1.7265625" customWidth="1"/>
    <col min="26" max="28" width="33.453125" customWidth="1"/>
    <col min="29" max="29" width="40.26953125" customWidth="1"/>
    <col min="30" max="30" width="34.81640625" customWidth="1"/>
    <col min="31" max="31" width="2.26953125" customWidth="1"/>
    <col min="32" max="32" width="42.54296875" customWidth="1"/>
    <col min="33" max="33" width="50.26953125" customWidth="1"/>
    <col min="34" max="36" width="11.453125" customWidth="1"/>
  </cols>
  <sheetData>
    <row r="1" spans="1:36" ht="27" customHeight="1">
      <c r="A1" s="169"/>
      <c r="B1" s="170" t="s">
        <v>0</v>
      </c>
      <c r="C1" s="171"/>
      <c r="D1" s="171"/>
      <c r="E1" s="171"/>
      <c r="F1" s="171"/>
      <c r="G1" s="171"/>
      <c r="H1" s="171"/>
      <c r="I1" s="171"/>
      <c r="J1" s="171"/>
      <c r="K1" s="171"/>
      <c r="L1" s="171"/>
      <c r="M1" s="171"/>
      <c r="N1" s="171"/>
      <c r="O1" s="171"/>
      <c r="P1" s="171"/>
      <c r="Q1" s="171"/>
      <c r="R1" s="171"/>
      <c r="S1" s="171"/>
      <c r="T1" s="171"/>
      <c r="U1" s="171"/>
      <c r="V1" s="171"/>
      <c r="W1" s="171"/>
      <c r="X1" s="171"/>
      <c r="Y1" s="171"/>
      <c r="Z1" s="171"/>
      <c r="AA1" s="171"/>
      <c r="AB1" s="171"/>
      <c r="AC1" s="172"/>
      <c r="AD1" s="176" t="s">
        <v>1</v>
      </c>
      <c r="AE1" s="177"/>
      <c r="AF1" s="177"/>
      <c r="AG1" s="1" t="s">
        <v>2</v>
      </c>
      <c r="AH1" s="2"/>
      <c r="AI1" s="2"/>
      <c r="AJ1" s="2"/>
    </row>
    <row r="2" spans="1:36" ht="27" customHeight="1" thickBot="1">
      <c r="A2" s="169"/>
      <c r="B2" s="173"/>
      <c r="C2" s="174"/>
      <c r="D2" s="174"/>
      <c r="E2" s="174"/>
      <c r="F2" s="174"/>
      <c r="G2" s="174"/>
      <c r="H2" s="174"/>
      <c r="I2" s="174"/>
      <c r="J2" s="174"/>
      <c r="K2" s="174"/>
      <c r="L2" s="174"/>
      <c r="M2" s="174"/>
      <c r="N2" s="174"/>
      <c r="O2" s="174"/>
      <c r="P2" s="174"/>
      <c r="Q2" s="174"/>
      <c r="R2" s="174"/>
      <c r="S2" s="174"/>
      <c r="T2" s="174"/>
      <c r="U2" s="174"/>
      <c r="V2" s="174"/>
      <c r="W2" s="174"/>
      <c r="X2" s="174"/>
      <c r="Y2" s="174"/>
      <c r="Z2" s="174"/>
      <c r="AA2" s="174"/>
      <c r="AB2" s="174"/>
      <c r="AC2" s="175"/>
      <c r="AD2" s="176" t="s">
        <v>3</v>
      </c>
      <c r="AE2" s="177"/>
      <c r="AF2" s="177"/>
      <c r="AG2" s="3" t="s">
        <v>4</v>
      </c>
      <c r="AH2" s="2"/>
      <c r="AI2" s="2"/>
      <c r="AJ2" s="2"/>
    </row>
    <row r="3" spans="1:36" ht="27" customHeight="1">
      <c r="A3" s="169"/>
      <c r="B3" s="170" t="s">
        <v>5</v>
      </c>
      <c r="C3" s="171"/>
      <c r="D3" s="171"/>
      <c r="E3" s="171"/>
      <c r="F3" s="171"/>
      <c r="G3" s="171"/>
      <c r="H3" s="171"/>
      <c r="I3" s="171"/>
      <c r="J3" s="171"/>
      <c r="K3" s="171"/>
      <c r="L3" s="171"/>
      <c r="M3" s="171"/>
      <c r="N3" s="171"/>
      <c r="O3" s="171"/>
      <c r="P3" s="171"/>
      <c r="Q3" s="171"/>
      <c r="R3" s="171"/>
      <c r="S3" s="171"/>
      <c r="T3" s="171"/>
      <c r="U3" s="171"/>
      <c r="V3" s="171"/>
      <c r="W3" s="171"/>
      <c r="X3" s="171"/>
      <c r="Y3" s="171"/>
      <c r="Z3" s="171"/>
      <c r="AA3" s="171"/>
      <c r="AB3" s="171"/>
      <c r="AC3" s="172"/>
      <c r="AD3" s="176" t="s">
        <v>6</v>
      </c>
      <c r="AE3" s="177"/>
      <c r="AF3" s="177"/>
      <c r="AG3" s="1" t="s">
        <v>7</v>
      </c>
      <c r="AH3" s="2"/>
      <c r="AI3" s="2"/>
      <c r="AJ3" s="2"/>
    </row>
    <row r="4" spans="1:36" ht="27" customHeight="1" thickBot="1">
      <c r="A4" s="169"/>
      <c r="B4" s="173"/>
      <c r="C4" s="174"/>
      <c r="D4" s="174"/>
      <c r="E4" s="174"/>
      <c r="F4" s="174"/>
      <c r="G4" s="174"/>
      <c r="H4" s="174"/>
      <c r="I4" s="174"/>
      <c r="J4" s="174"/>
      <c r="K4" s="174"/>
      <c r="L4" s="174"/>
      <c r="M4" s="174"/>
      <c r="N4" s="174"/>
      <c r="O4" s="174"/>
      <c r="P4" s="174"/>
      <c r="Q4" s="174"/>
      <c r="R4" s="174"/>
      <c r="S4" s="174"/>
      <c r="T4" s="174"/>
      <c r="U4" s="174"/>
      <c r="V4" s="174"/>
      <c r="W4" s="174"/>
      <c r="X4" s="174"/>
      <c r="Y4" s="174"/>
      <c r="Z4" s="174"/>
      <c r="AA4" s="174"/>
      <c r="AB4" s="174"/>
      <c r="AC4" s="175"/>
      <c r="AD4" s="176" t="s">
        <v>8</v>
      </c>
      <c r="AE4" s="177"/>
      <c r="AF4" s="177"/>
      <c r="AG4" s="4">
        <v>43846</v>
      </c>
      <c r="AH4" s="2"/>
      <c r="AI4" s="2"/>
      <c r="AJ4" s="2"/>
    </row>
    <row r="5" spans="1:36" ht="27" customHeight="1" thickBot="1">
      <c r="A5" s="5"/>
      <c r="B5" s="6"/>
      <c r="C5" s="6"/>
      <c r="D5" s="6"/>
      <c r="E5" s="6"/>
      <c r="F5" s="6"/>
      <c r="G5" s="6"/>
      <c r="H5" s="6"/>
      <c r="I5" s="6"/>
      <c r="J5" s="6"/>
      <c r="K5" s="6"/>
      <c r="L5" s="6"/>
      <c r="M5" s="6"/>
      <c r="N5" s="6"/>
      <c r="O5" s="6"/>
      <c r="P5" s="6"/>
      <c r="Q5" s="6"/>
      <c r="R5" s="6"/>
      <c r="S5" s="6"/>
      <c r="T5" s="6"/>
      <c r="U5" s="6"/>
      <c r="V5" s="6"/>
      <c r="W5" s="6"/>
      <c r="X5" s="6"/>
      <c r="Y5" s="6"/>
      <c r="Z5" s="6"/>
      <c r="AA5" s="6"/>
      <c r="AB5" s="6"/>
      <c r="AC5" s="7"/>
      <c r="AD5" s="8"/>
      <c r="AE5" s="2"/>
      <c r="AF5" s="2"/>
      <c r="AG5" s="2"/>
      <c r="AH5" s="2"/>
      <c r="AI5" s="2"/>
      <c r="AJ5" s="2"/>
    </row>
    <row r="6" spans="1:36" ht="59.25" customHeight="1" thickBot="1">
      <c r="A6" s="9" t="s">
        <v>9</v>
      </c>
      <c r="B6" s="155" t="s">
        <v>129</v>
      </c>
      <c r="C6" s="156"/>
      <c r="D6" s="156"/>
      <c r="E6" s="156"/>
      <c r="F6" s="156"/>
      <c r="G6" s="156"/>
      <c r="H6" s="157"/>
      <c r="I6" s="6"/>
      <c r="J6" s="10"/>
      <c r="K6" s="11" t="s">
        <v>11</v>
      </c>
      <c r="L6" s="12"/>
      <c r="M6" s="158">
        <v>44592</v>
      </c>
      <c r="N6" s="159"/>
      <c r="O6" s="6"/>
      <c r="P6" s="6"/>
      <c r="Q6" s="6"/>
      <c r="R6" s="6"/>
      <c r="S6" s="6"/>
      <c r="T6" s="6"/>
      <c r="U6" s="6"/>
      <c r="V6" s="6"/>
      <c r="W6" s="6"/>
      <c r="X6" s="6"/>
      <c r="Y6" s="6"/>
      <c r="Z6" s="6"/>
      <c r="AA6" s="6"/>
      <c r="AB6" s="6"/>
      <c r="AC6" s="7"/>
      <c r="AD6" s="6"/>
      <c r="AE6" s="2"/>
      <c r="AF6" s="2"/>
      <c r="AG6" s="2"/>
      <c r="AH6" s="2"/>
      <c r="AI6" s="2"/>
      <c r="AJ6" s="2"/>
    </row>
    <row r="7" spans="1:36" ht="27" customHeight="1" thickBot="1">
      <c r="A7" s="13"/>
      <c r="B7" s="10"/>
      <c r="C7" s="10"/>
      <c r="D7" s="10"/>
      <c r="E7" s="10"/>
      <c r="F7" s="10"/>
      <c r="G7" s="10"/>
      <c r="H7" s="10"/>
      <c r="I7" s="10"/>
      <c r="J7" s="10"/>
      <c r="K7" s="10"/>
      <c r="L7" s="10"/>
      <c r="M7" s="10"/>
      <c r="N7" s="10"/>
      <c r="O7" s="6"/>
      <c r="P7" s="6"/>
      <c r="Q7" s="6"/>
      <c r="R7" s="6"/>
      <c r="S7" s="6"/>
      <c r="T7" s="6"/>
      <c r="U7" s="6"/>
      <c r="V7" s="6"/>
      <c r="W7" s="6"/>
      <c r="X7" s="6"/>
      <c r="Y7" s="6"/>
      <c r="Z7" s="6"/>
      <c r="AA7" s="6"/>
      <c r="AB7" s="6"/>
      <c r="AC7" s="7"/>
      <c r="AD7" s="6"/>
      <c r="AE7" s="2"/>
      <c r="AF7" s="2"/>
      <c r="AG7" s="2"/>
      <c r="AH7" s="2"/>
      <c r="AI7" s="2"/>
      <c r="AJ7" s="2"/>
    </row>
    <row r="8" spans="1:36" ht="59.25" customHeight="1" thickBot="1">
      <c r="A8" s="9" t="s">
        <v>12</v>
      </c>
      <c r="B8" s="160" t="s">
        <v>130</v>
      </c>
      <c r="C8" s="161"/>
      <c r="D8" s="161"/>
      <c r="E8" s="161"/>
      <c r="F8" s="161"/>
      <c r="G8" s="161"/>
      <c r="H8" s="161"/>
      <c r="I8" s="162"/>
      <c r="J8" s="6"/>
      <c r="K8" s="14" t="s">
        <v>14</v>
      </c>
      <c r="L8" s="14"/>
      <c r="M8" s="14" t="s">
        <v>15</v>
      </c>
      <c r="N8" s="14" t="s">
        <v>109</v>
      </c>
      <c r="O8" s="14" t="s">
        <v>16</v>
      </c>
      <c r="P8" s="6"/>
      <c r="Q8" s="6"/>
      <c r="R8" s="6"/>
      <c r="S8" s="6"/>
      <c r="T8" s="6"/>
      <c r="U8" s="6"/>
      <c r="V8" s="6"/>
      <c r="W8" s="6"/>
      <c r="X8" s="6"/>
      <c r="Y8" s="6"/>
      <c r="Z8" s="6"/>
      <c r="AA8" s="6"/>
      <c r="AB8" s="6"/>
      <c r="AC8" s="7"/>
      <c r="AD8" s="6"/>
      <c r="AE8" s="2"/>
      <c r="AF8" s="2"/>
      <c r="AG8" s="2"/>
      <c r="AH8" s="2"/>
      <c r="AI8" s="2"/>
      <c r="AJ8" s="2"/>
    </row>
    <row r="9" spans="1:36" ht="59.25" customHeight="1" thickBot="1">
      <c r="A9" s="9" t="s">
        <v>17</v>
      </c>
      <c r="B9" s="160" t="s">
        <v>131</v>
      </c>
      <c r="C9" s="161"/>
      <c r="D9" s="161"/>
      <c r="E9" s="161"/>
      <c r="F9" s="161"/>
      <c r="G9" s="161"/>
      <c r="H9" s="161"/>
      <c r="I9" s="162"/>
      <c r="J9" s="6"/>
      <c r="K9" s="15"/>
      <c r="L9" s="16"/>
      <c r="M9" s="16"/>
      <c r="N9" s="15"/>
      <c r="O9" s="15" t="s">
        <v>19</v>
      </c>
      <c r="P9" s="6"/>
      <c r="Q9" s="6"/>
      <c r="R9" s="6"/>
      <c r="S9" s="6"/>
      <c r="T9" s="6"/>
      <c r="U9" s="6"/>
      <c r="V9" s="6"/>
      <c r="W9" s="6"/>
      <c r="X9" s="6"/>
      <c r="Y9" s="6"/>
      <c r="Z9" s="6"/>
      <c r="AA9" s="6"/>
      <c r="AB9" s="6"/>
      <c r="AC9" s="7"/>
      <c r="AD9" s="6"/>
      <c r="AE9" s="2"/>
      <c r="AF9" s="2"/>
      <c r="AG9" s="2"/>
      <c r="AH9" s="2"/>
      <c r="AI9" s="2"/>
      <c r="AJ9" s="2"/>
    </row>
    <row r="10" spans="1:36" ht="15.75" customHeight="1">
      <c r="A10" s="6"/>
      <c r="B10" s="6"/>
      <c r="C10" s="6"/>
      <c r="D10" s="6"/>
      <c r="E10" s="6"/>
      <c r="F10" s="6"/>
      <c r="G10" s="6"/>
      <c r="H10" s="6"/>
      <c r="I10" s="6"/>
      <c r="J10" s="6"/>
      <c r="K10" s="6"/>
      <c r="L10" s="6"/>
      <c r="M10" s="6"/>
      <c r="N10" s="6"/>
      <c r="O10" s="6"/>
      <c r="P10" s="6"/>
      <c r="Q10" s="6"/>
      <c r="R10" s="6"/>
      <c r="S10" s="6"/>
      <c r="T10" s="6"/>
      <c r="U10" s="6"/>
      <c r="V10" s="6"/>
      <c r="W10" s="6"/>
      <c r="X10" s="6"/>
      <c r="Y10" s="6"/>
      <c r="Z10" s="6"/>
      <c r="AA10" s="6"/>
      <c r="AB10" s="6"/>
      <c r="AC10" s="7"/>
      <c r="AD10" s="6"/>
      <c r="AE10" s="2"/>
      <c r="AF10" s="2"/>
      <c r="AG10" s="2"/>
      <c r="AH10" s="2"/>
      <c r="AI10" s="2"/>
      <c r="AJ10" s="2"/>
    </row>
    <row r="11" spans="1:36" ht="15.75" customHeight="1" thickBot="1">
      <c r="A11" s="17"/>
      <c r="B11" s="6"/>
      <c r="C11" s="6"/>
      <c r="D11" s="6"/>
      <c r="E11" s="6"/>
      <c r="F11" s="6"/>
      <c r="G11" s="6"/>
      <c r="H11" s="6"/>
      <c r="I11" s="6"/>
      <c r="J11" s="6"/>
      <c r="K11" s="6"/>
      <c r="L11" s="6"/>
      <c r="M11" s="6"/>
      <c r="N11" s="6"/>
      <c r="O11" s="6"/>
      <c r="P11" s="6"/>
      <c r="Q11" s="6"/>
      <c r="R11" s="6"/>
      <c r="S11" s="6"/>
      <c r="T11" s="6"/>
      <c r="U11" s="6"/>
      <c r="V11" s="6"/>
      <c r="W11" s="6"/>
      <c r="X11" s="6"/>
      <c r="Y11" s="6"/>
      <c r="Z11" s="18"/>
      <c r="AA11" s="18"/>
      <c r="AB11" s="18"/>
      <c r="AC11" s="19"/>
      <c r="AD11" s="20"/>
      <c r="AE11" s="2"/>
      <c r="AF11" s="2"/>
      <c r="AG11" s="2"/>
      <c r="AH11" s="2"/>
      <c r="AI11" s="2"/>
      <c r="AJ11" s="2"/>
    </row>
    <row r="12" spans="1:36">
      <c r="A12" s="163" t="s">
        <v>20</v>
      </c>
      <c r="B12" s="164"/>
      <c r="C12" s="164"/>
      <c r="D12" s="165"/>
      <c r="E12" s="166" t="s">
        <v>21</v>
      </c>
      <c r="F12" s="167"/>
      <c r="G12" s="167"/>
      <c r="H12" s="167"/>
      <c r="I12" s="167"/>
      <c r="J12" s="167"/>
      <c r="K12" s="167"/>
      <c r="L12" s="167"/>
      <c r="M12" s="167"/>
      <c r="N12" s="167"/>
      <c r="O12" s="167"/>
      <c r="P12" s="167"/>
      <c r="Q12" s="167"/>
      <c r="R12" s="167"/>
      <c r="S12" s="167"/>
      <c r="T12" s="167"/>
      <c r="U12" s="167"/>
      <c r="V12" s="167"/>
      <c r="W12" s="167"/>
      <c r="X12" s="168"/>
      <c r="Y12" s="21"/>
      <c r="Z12" s="136" t="s">
        <v>22</v>
      </c>
      <c r="AA12" s="137"/>
      <c r="AB12" s="137"/>
      <c r="AC12" s="137"/>
      <c r="AD12" s="138"/>
      <c r="AE12" s="2"/>
      <c r="AF12" s="136" t="s">
        <v>23</v>
      </c>
      <c r="AG12" s="138"/>
      <c r="AH12" s="2"/>
      <c r="AI12" s="2"/>
      <c r="AJ12" s="2"/>
    </row>
    <row r="13" spans="1:36">
      <c r="A13" s="145" t="s">
        <v>24</v>
      </c>
      <c r="B13" s="117" t="s">
        <v>25</v>
      </c>
      <c r="C13" s="117" t="s">
        <v>26</v>
      </c>
      <c r="D13" s="118" t="s">
        <v>27</v>
      </c>
      <c r="E13" s="148" t="s">
        <v>28</v>
      </c>
      <c r="F13" s="149"/>
      <c r="G13" s="149"/>
      <c r="H13" s="149"/>
      <c r="I13" s="150" t="s">
        <v>29</v>
      </c>
      <c r="J13" s="151"/>
      <c r="K13" s="151"/>
      <c r="L13" s="151"/>
      <c r="M13" s="151"/>
      <c r="N13" s="151"/>
      <c r="O13" s="151"/>
      <c r="P13" s="151"/>
      <c r="Q13" s="151"/>
      <c r="R13" s="22"/>
      <c r="S13" s="22"/>
      <c r="T13" s="150" t="s">
        <v>30</v>
      </c>
      <c r="U13" s="151"/>
      <c r="V13" s="151"/>
      <c r="W13" s="151"/>
      <c r="X13" s="152"/>
      <c r="Y13" s="21"/>
      <c r="Z13" s="139"/>
      <c r="AA13" s="140"/>
      <c r="AB13" s="140"/>
      <c r="AC13" s="140"/>
      <c r="AD13" s="141"/>
      <c r="AE13" s="2"/>
      <c r="AF13" s="139"/>
      <c r="AG13" s="141"/>
      <c r="AH13" s="23"/>
      <c r="AI13" s="23"/>
      <c r="AJ13" s="23"/>
    </row>
    <row r="14" spans="1:36" ht="32.25" customHeight="1" thickBot="1">
      <c r="A14" s="145"/>
      <c r="B14" s="117"/>
      <c r="C14" s="117"/>
      <c r="D14" s="118"/>
      <c r="E14" s="153" t="s">
        <v>31</v>
      </c>
      <c r="F14" s="154"/>
      <c r="G14" s="154"/>
      <c r="H14" s="154"/>
      <c r="I14" s="131" t="s">
        <v>32</v>
      </c>
      <c r="J14" s="132" t="s">
        <v>33</v>
      </c>
      <c r="K14" s="132" t="s">
        <v>34</v>
      </c>
      <c r="L14" s="133" t="s">
        <v>35</v>
      </c>
      <c r="M14" s="117" t="s">
        <v>36</v>
      </c>
      <c r="N14" s="135" t="s">
        <v>37</v>
      </c>
      <c r="O14" s="115" t="s">
        <v>38</v>
      </c>
      <c r="P14" s="117" t="s">
        <v>39</v>
      </c>
      <c r="Q14" s="115" t="s">
        <v>40</v>
      </c>
      <c r="R14" s="115" t="s">
        <v>41</v>
      </c>
      <c r="S14" s="24"/>
      <c r="T14" s="129" t="s">
        <v>42</v>
      </c>
      <c r="U14" s="117" t="s">
        <v>43</v>
      </c>
      <c r="V14" s="115" t="s">
        <v>44</v>
      </c>
      <c r="W14" s="117" t="s">
        <v>45</v>
      </c>
      <c r="X14" s="118"/>
      <c r="Y14" s="25"/>
      <c r="Z14" s="142"/>
      <c r="AA14" s="143"/>
      <c r="AB14" s="143"/>
      <c r="AC14" s="143"/>
      <c r="AD14" s="144"/>
      <c r="AE14" s="23"/>
      <c r="AF14" s="142"/>
      <c r="AG14" s="144"/>
      <c r="AH14" s="23"/>
      <c r="AI14" s="2"/>
      <c r="AJ14" s="23"/>
    </row>
    <row r="15" spans="1:36" ht="74.25" customHeight="1">
      <c r="A15" s="146"/>
      <c r="B15" s="115"/>
      <c r="C15" s="115"/>
      <c r="D15" s="147"/>
      <c r="E15" s="26" t="s">
        <v>46</v>
      </c>
      <c r="F15" s="27" t="s">
        <v>47</v>
      </c>
      <c r="G15" s="28"/>
      <c r="H15" s="29" t="s">
        <v>48</v>
      </c>
      <c r="I15" s="129"/>
      <c r="J15" s="132"/>
      <c r="K15" s="132"/>
      <c r="L15" s="134"/>
      <c r="M15" s="117"/>
      <c r="N15" s="116"/>
      <c r="O15" s="116"/>
      <c r="P15" s="117"/>
      <c r="Q15" s="116"/>
      <c r="R15" s="116"/>
      <c r="S15" s="30"/>
      <c r="T15" s="130"/>
      <c r="U15" s="117"/>
      <c r="V15" s="116"/>
      <c r="W15" s="31" t="s">
        <v>49</v>
      </c>
      <c r="X15" s="32" t="s">
        <v>50</v>
      </c>
      <c r="Y15" s="25"/>
      <c r="Z15" s="33" t="s">
        <v>51</v>
      </c>
      <c r="AA15" s="34" t="s">
        <v>52</v>
      </c>
      <c r="AB15" s="34" t="s">
        <v>53</v>
      </c>
      <c r="AC15" s="34" t="s">
        <v>54</v>
      </c>
      <c r="AD15" s="35" t="s">
        <v>55</v>
      </c>
      <c r="AE15" s="23"/>
      <c r="AF15" s="33" t="s">
        <v>56</v>
      </c>
      <c r="AG15" s="35" t="s">
        <v>57</v>
      </c>
      <c r="AH15" s="23"/>
      <c r="AI15" s="2"/>
      <c r="AJ15" s="23"/>
    </row>
    <row r="16" spans="1:36" ht="100.5" customHeight="1">
      <c r="A16" s="119"/>
      <c r="B16" s="100" t="s">
        <v>132</v>
      </c>
      <c r="C16" s="247" t="s">
        <v>133</v>
      </c>
      <c r="D16" s="121" t="s">
        <v>134</v>
      </c>
      <c r="E16" s="124" t="s">
        <v>135</v>
      </c>
      <c r="F16" s="127" t="s">
        <v>118</v>
      </c>
      <c r="G16" s="89" t="str">
        <f>+CONCATENATE(E16," - ",F16)</f>
        <v>MEDIA - MAYOR</v>
      </c>
      <c r="H16" s="92" t="str">
        <f>+VLOOKUP(G16,[4]Datos!D3:E17,2,FALSE)</f>
        <v>ALTO</v>
      </c>
      <c r="I16" s="250" t="s">
        <v>136</v>
      </c>
      <c r="J16" s="36" t="s">
        <v>64</v>
      </c>
      <c r="K16" s="37" t="s">
        <v>65</v>
      </c>
      <c r="L16" s="38">
        <f>IF(K16="ASIGNADO",15,IF(K16="NO ASIGNADO",0,""))</f>
        <v>15</v>
      </c>
      <c r="M16" s="105">
        <f>SUM(L16:L22)</f>
        <v>100</v>
      </c>
      <c r="N16" s="107" t="s">
        <v>66</v>
      </c>
      <c r="O16" s="110">
        <f>IF(O19="DÉBIL",0,IF(O19="MODERADO",50,IF(O19="FUERTE",100,"")))</f>
        <v>100</v>
      </c>
      <c r="P16" s="111" t="str">
        <f>IF(AND(M19="FUERTE",N16="FUERTE (SIEMPRE SE EJECUTA)"),"NO","SÍ")</f>
        <v>NO</v>
      </c>
      <c r="Q16" s="114" t="s">
        <v>67</v>
      </c>
      <c r="R16" s="86" t="str">
        <f>IF(AND(E16="MUY BAJA",Q19=2),"MUY BAJA",IF(AND(E16="BAJA",Q19=2),"MUY BAJA",IF(AND(E16="MEDIA",Q19=2),"MUY BAJA",IF(AND(E16="ALTA",Q19=2),"BAJA",IF(AND(E16="MUY ALTA",Q19=2),"MEDIA",IF(AND(E16="MUY BAJA",Q19=1),"MUY BAJA",IF(AND(E16="BAJA",Q19=1),"MUY BAJA",IF(AND(E16="MEDIA",Q19=1),"BAJA",IF(AND(E16="ALTA",Q19=1),"MEDIA",IF(AND(E16="MUY ALTA",Q19=1),"ALTA",E16))))))))))</f>
        <v>MUY BAJA</v>
      </c>
      <c r="S16" s="89" t="str">
        <f>+CONCATENATE(R16," - ",F16)</f>
        <v>MUY BAJA - MAYOR</v>
      </c>
      <c r="T16" s="92" t="str">
        <f>+VLOOKUP(S16,[4]Datos!$D$3:$E$17,2,FALSE)</f>
        <v>ALTO</v>
      </c>
      <c r="U16" s="95" t="s">
        <v>68</v>
      </c>
      <c r="V16" s="98" t="s">
        <v>137</v>
      </c>
      <c r="W16" s="100" t="s">
        <v>138</v>
      </c>
      <c r="X16" s="218" t="s">
        <v>139</v>
      </c>
      <c r="Y16" s="39"/>
      <c r="Z16" s="81">
        <v>44917</v>
      </c>
      <c r="AA16" s="82" t="s">
        <v>140</v>
      </c>
      <c r="AB16" s="219" t="s">
        <v>141</v>
      </c>
      <c r="AC16" s="84" t="s">
        <v>142</v>
      </c>
      <c r="AD16" s="64"/>
      <c r="AE16" s="2"/>
      <c r="AF16" s="60" t="s">
        <v>143</v>
      </c>
      <c r="AG16" s="244" t="s">
        <v>164</v>
      </c>
      <c r="AH16" s="2"/>
      <c r="AI16" s="2"/>
      <c r="AJ16" s="2"/>
    </row>
    <row r="17" spans="1:36" ht="100.5" customHeight="1">
      <c r="A17" s="119"/>
      <c r="B17" s="101"/>
      <c r="C17" s="248"/>
      <c r="D17" s="122"/>
      <c r="E17" s="125"/>
      <c r="F17" s="127"/>
      <c r="G17" s="90"/>
      <c r="H17" s="93"/>
      <c r="I17" s="250"/>
      <c r="J17" s="40" t="s">
        <v>75</v>
      </c>
      <c r="K17" s="41" t="s">
        <v>76</v>
      </c>
      <c r="L17" s="42">
        <f>IF(K17="ADECUADO",15,IF(K17="INADECUADO",0,""))</f>
        <v>15</v>
      </c>
      <c r="M17" s="106"/>
      <c r="N17" s="108"/>
      <c r="O17" s="110"/>
      <c r="P17" s="112"/>
      <c r="Q17" s="114"/>
      <c r="R17" s="87"/>
      <c r="S17" s="90"/>
      <c r="T17" s="93"/>
      <c r="U17" s="96"/>
      <c r="V17" s="99"/>
      <c r="W17" s="101"/>
      <c r="X17" s="80"/>
      <c r="Y17" s="39"/>
      <c r="Z17" s="61"/>
      <c r="AA17" s="82"/>
      <c r="AB17" s="219"/>
      <c r="AC17" s="84"/>
      <c r="AD17" s="64"/>
      <c r="AE17" s="2"/>
      <c r="AF17" s="61"/>
      <c r="AG17" s="245"/>
      <c r="AH17" s="2"/>
      <c r="AI17" s="2"/>
      <c r="AJ17" s="2"/>
    </row>
    <row r="18" spans="1:36" ht="100.5" customHeight="1">
      <c r="A18" s="119"/>
      <c r="B18" s="101"/>
      <c r="C18" s="248"/>
      <c r="D18" s="122"/>
      <c r="E18" s="125"/>
      <c r="F18" s="127"/>
      <c r="G18" s="90"/>
      <c r="H18" s="93"/>
      <c r="I18" s="250"/>
      <c r="J18" s="43" t="s">
        <v>77</v>
      </c>
      <c r="K18" s="41" t="s">
        <v>78</v>
      </c>
      <c r="L18" s="42">
        <f>IF(K18="OPORTUNA",15,IF(K18="INOPORTUNA",0,""))</f>
        <v>15</v>
      </c>
      <c r="M18" s="106"/>
      <c r="N18" s="108"/>
      <c r="O18" s="110"/>
      <c r="P18" s="112"/>
      <c r="Q18" s="44" t="s">
        <v>79</v>
      </c>
      <c r="R18" s="87"/>
      <c r="S18" s="90"/>
      <c r="T18" s="93"/>
      <c r="U18" s="96"/>
      <c r="V18" s="99"/>
      <c r="W18" s="101"/>
      <c r="X18" s="80"/>
      <c r="Y18" s="39"/>
      <c r="Z18" s="61"/>
      <c r="AA18" s="82"/>
      <c r="AB18" s="219"/>
      <c r="AC18" s="84"/>
      <c r="AD18" s="64"/>
      <c r="AE18" s="2"/>
      <c r="AF18" s="61"/>
      <c r="AG18" s="245"/>
      <c r="AH18" s="2"/>
      <c r="AI18" s="2"/>
      <c r="AJ18" s="2"/>
    </row>
    <row r="19" spans="1:36" ht="100.5" customHeight="1">
      <c r="A19" s="119"/>
      <c r="B19" s="101"/>
      <c r="C19" s="248"/>
      <c r="D19" s="122"/>
      <c r="E19" s="125"/>
      <c r="F19" s="127"/>
      <c r="G19" s="90"/>
      <c r="H19" s="93"/>
      <c r="I19" s="250"/>
      <c r="J19" s="40" t="s">
        <v>80</v>
      </c>
      <c r="K19" s="41" t="s">
        <v>81</v>
      </c>
      <c r="L19" s="42">
        <f>IF(K19="PREVENIR",15,IF(K19="DETECTAR",10,IF(K19="NO ES UN CONTROL",0,"")))</f>
        <v>15</v>
      </c>
      <c r="M19" s="66" t="str">
        <f>IF(M16&lt;86,"DÉBIL",IF(M16&lt;96,"MODERADO",IF(M16&lt;101,"FUERTE","")))</f>
        <v>FUERTE</v>
      </c>
      <c r="N19" s="108"/>
      <c r="O19" s="69" t="str">
        <f>IF(AND(M19="FUERTE",N16="FUERTE (SIEMPRE SE EJECUTA)"),"FUERTE",IF(OR(M19="DÉBIL",N16="DÉBIL (NO SE EJECUTA)"),"DÉBIL",IF(OR(M19="MODERADO",N16="MODERADO (ALGUNAS VECES)"),"MODERADO")))</f>
        <v>FUERTE</v>
      </c>
      <c r="P19" s="112"/>
      <c r="Q19" s="71">
        <f>IF(AND($O$19="FUERTE",$Q$16="DIRECTAMENTE"),2,IF(AND($O$19="FUERTE",$Q$16="DIRECTAMENTE"),2,IF(AND($O$19="FUERTE",$Q$16="DIRECTAMENTE"),2,IF(AND($O$19="FUERTE",$Q$16="NO DISMINUYE"),0,IF(AND($O$19="MODERADO",$Q$16="DIRECTAMENTE"),1,IF(AND($O$19="MODERADO",$Q$16="DIRECTAMENTE"),1,IF(AND($O$19="MODERADO",$Q$16="DIRECTAMENTE"),1,IF(AND($O$19="MODERADO",$Q$16="NO DISMINUYE"),0,"N/A"))))))))</f>
        <v>2</v>
      </c>
      <c r="R19" s="87"/>
      <c r="S19" s="90"/>
      <c r="T19" s="93"/>
      <c r="U19" s="96"/>
      <c r="V19" s="74" t="s">
        <v>82</v>
      </c>
      <c r="W19" s="101"/>
      <c r="X19" s="74" t="s">
        <v>83</v>
      </c>
      <c r="Y19" s="45"/>
      <c r="Z19" s="61"/>
      <c r="AA19" s="82"/>
      <c r="AB19" s="219"/>
      <c r="AC19" s="84"/>
      <c r="AD19" s="64"/>
      <c r="AE19" s="2"/>
      <c r="AF19" s="61"/>
      <c r="AG19" s="245"/>
      <c r="AH19" s="2"/>
      <c r="AI19" s="2"/>
      <c r="AJ19" s="2"/>
    </row>
    <row r="20" spans="1:36" ht="100.5" customHeight="1">
      <c r="A20" s="119"/>
      <c r="B20" s="101"/>
      <c r="C20" s="248"/>
      <c r="D20" s="122"/>
      <c r="E20" s="125"/>
      <c r="F20" s="127"/>
      <c r="G20" s="90"/>
      <c r="H20" s="93"/>
      <c r="I20" s="250"/>
      <c r="J20" s="40" t="s">
        <v>84</v>
      </c>
      <c r="K20" s="41" t="s">
        <v>85</v>
      </c>
      <c r="L20" s="42">
        <f>IF(K20="CONFIABLE",15,IF(K20="NO CONFIABLE",0,""))</f>
        <v>15</v>
      </c>
      <c r="M20" s="67"/>
      <c r="N20" s="108"/>
      <c r="O20" s="69"/>
      <c r="P20" s="112"/>
      <c r="Q20" s="72"/>
      <c r="R20" s="87"/>
      <c r="S20" s="90"/>
      <c r="T20" s="93"/>
      <c r="U20" s="96"/>
      <c r="V20" s="75"/>
      <c r="W20" s="101"/>
      <c r="X20" s="75"/>
      <c r="Y20" s="45"/>
      <c r="Z20" s="61"/>
      <c r="AA20" s="82"/>
      <c r="AB20" s="219"/>
      <c r="AC20" s="84"/>
      <c r="AD20" s="64"/>
      <c r="AE20" s="2"/>
      <c r="AF20" s="61"/>
      <c r="AG20" s="245"/>
      <c r="AH20" s="2"/>
      <c r="AI20" s="2"/>
      <c r="AJ20" s="2"/>
    </row>
    <row r="21" spans="1:36" ht="100.5" customHeight="1">
      <c r="A21" s="119"/>
      <c r="B21" s="101"/>
      <c r="C21" s="248"/>
      <c r="D21" s="122"/>
      <c r="E21" s="125"/>
      <c r="F21" s="127"/>
      <c r="G21" s="90"/>
      <c r="H21" s="93"/>
      <c r="I21" s="250"/>
      <c r="J21" s="40" t="s">
        <v>86</v>
      </c>
      <c r="K21" s="41" t="s">
        <v>87</v>
      </c>
      <c r="L21" s="42">
        <f>IF(K21="SE INVESTIGAN Y SE RESUELVEN OPORTUNAMENTE",15,IF(K21="NO SE INVESTIGAN Y SE RESUELVEN OPORTUNAMENTE",0,""))</f>
        <v>15</v>
      </c>
      <c r="M21" s="67"/>
      <c r="N21" s="108"/>
      <c r="O21" s="69"/>
      <c r="P21" s="112"/>
      <c r="Q21" s="72"/>
      <c r="R21" s="87"/>
      <c r="S21" s="90"/>
      <c r="T21" s="93"/>
      <c r="U21" s="96"/>
      <c r="V21" s="76" t="s">
        <v>88</v>
      </c>
      <c r="W21" s="101"/>
      <c r="X21" s="78" t="s">
        <v>144</v>
      </c>
      <c r="Y21" s="39"/>
      <c r="Z21" s="61"/>
      <c r="AA21" s="82"/>
      <c r="AB21" s="219"/>
      <c r="AC21" s="84"/>
      <c r="AD21" s="64"/>
      <c r="AE21" s="2"/>
      <c r="AF21" s="61"/>
      <c r="AG21" s="245"/>
      <c r="AH21" s="2"/>
      <c r="AI21" s="2"/>
      <c r="AJ21" s="2"/>
    </row>
    <row r="22" spans="1:36" ht="100.5" customHeight="1" thickBot="1">
      <c r="A22" s="120"/>
      <c r="B22" s="102"/>
      <c r="C22" s="249"/>
      <c r="D22" s="123"/>
      <c r="E22" s="126"/>
      <c r="F22" s="128"/>
      <c r="G22" s="91"/>
      <c r="H22" s="94"/>
      <c r="I22" s="251"/>
      <c r="J22" s="46" t="s">
        <v>89</v>
      </c>
      <c r="K22" s="47" t="s">
        <v>90</v>
      </c>
      <c r="L22" s="48">
        <f>IF(K22="COMPLETA",10,IF(K22="INCOMPLETA",5,IF(K22="NO EXISTE",0,"")))</f>
        <v>10</v>
      </c>
      <c r="M22" s="68"/>
      <c r="N22" s="109"/>
      <c r="O22" s="70"/>
      <c r="P22" s="113"/>
      <c r="Q22" s="73"/>
      <c r="R22" s="88"/>
      <c r="S22" s="91"/>
      <c r="T22" s="94"/>
      <c r="U22" s="97"/>
      <c r="V22" s="77"/>
      <c r="W22" s="102"/>
      <c r="X22" s="79"/>
      <c r="Y22" s="39"/>
      <c r="Z22" s="62"/>
      <c r="AA22" s="83"/>
      <c r="AB22" s="220"/>
      <c r="AC22" s="85"/>
      <c r="AD22" s="65"/>
      <c r="AE22" s="2"/>
      <c r="AF22" s="62"/>
      <c r="AG22" s="246"/>
      <c r="AH22" s="2"/>
      <c r="AI22" s="2"/>
      <c r="AJ22" s="2"/>
    </row>
  </sheetData>
  <dataConsolidate/>
  <mergeCells count="72">
    <mergeCell ref="A1:A4"/>
    <mergeCell ref="B1:AC2"/>
    <mergeCell ref="AD1:AF1"/>
    <mergeCell ref="AD2:AF2"/>
    <mergeCell ref="B3:AC4"/>
    <mergeCell ref="AD3:AF3"/>
    <mergeCell ref="AD4:AF4"/>
    <mergeCell ref="B6:H6"/>
    <mergeCell ref="M6:N6"/>
    <mergeCell ref="B8:I8"/>
    <mergeCell ref="B9:I9"/>
    <mergeCell ref="A12:D12"/>
    <mergeCell ref="E12:X12"/>
    <mergeCell ref="Z12:AD14"/>
    <mergeCell ref="AF12:AG14"/>
    <mergeCell ref="A13:A15"/>
    <mergeCell ref="B13:B15"/>
    <mergeCell ref="C13:C15"/>
    <mergeCell ref="D13:D15"/>
    <mergeCell ref="E13:H13"/>
    <mergeCell ref="I13:Q13"/>
    <mergeCell ref="T13:X13"/>
    <mergeCell ref="E14:H14"/>
    <mergeCell ref="U14:U15"/>
    <mergeCell ref="I14:I15"/>
    <mergeCell ref="J14:J15"/>
    <mergeCell ref="K14:K15"/>
    <mergeCell ref="L14:L15"/>
    <mergeCell ref="M14:M15"/>
    <mergeCell ref="N14:N15"/>
    <mergeCell ref="Q16:Q17"/>
    <mergeCell ref="V14:V15"/>
    <mergeCell ref="W14:X14"/>
    <mergeCell ref="A16:A22"/>
    <mergeCell ref="B16:B22"/>
    <mergeCell ref="C16:C22"/>
    <mergeCell ref="D16:D22"/>
    <mergeCell ref="E16:E22"/>
    <mergeCell ref="F16:F22"/>
    <mergeCell ref="G16:G22"/>
    <mergeCell ref="H16:H22"/>
    <mergeCell ref="O14:O15"/>
    <mergeCell ref="P14:P15"/>
    <mergeCell ref="Q14:Q15"/>
    <mergeCell ref="R14:R15"/>
    <mergeCell ref="T14:T15"/>
    <mergeCell ref="I16:I22"/>
    <mergeCell ref="M16:M18"/>
    <mergeCell ref="N16:N22"/>
    <mergeCell ref="O16:O18"/>
    <mergeCell ref="P16:P22"/>
    <mergeCell ref="S16:S22"/>
    <mergeCell ref="T16:T22"/>
    <mergeCell ref="U16:U22"/>
    <mergeCell ref="V16:V18"/>
    <mergeCell ref="W16:W22"/>
    <mergeCell ref="AF16:AF22"/>
    <mergeCell ref="AG16:AG22"/>
    <mergeCell ref="M19:M22"/>
    <mergeCell ref="O19:O22"/>
    <mergeCell ref="Q19:Q22"/>
    <mergeCell ref="V19:V20"/>
    <mergeCell ref="X19:X20"/>
    <mergeCell ref="V21:V22"/>
    <mergeCell ref="X21:X22"/>
    <mergeCell ref="X16:X18"/>
    <mergeCell ref="Z16:Z22"/>
    <mergeCell ref="AA16:AA22"/>
    <mergeCell ref="AB16:AB22"/>
    <mergeCell ref="AC16:AC22"/>
    <mergeCell ref="AD16:AD22"/>
    <mergeCell ref="R16:R22"/>
  </mergeCells>
  <conditionalFormatting sqref="H16:H22">
    <cfRule type="containsText" dxfId="11" priority="4" operator="containsText" text="EXTREMO">
      <formula>NOT(ISERROR(SEARCH("EXTREMO",H16)))</formula>
    </cfRule>
    <cfRule type="containsText" dxfId="10" priority="5" operator="containsText" text="ALTO">
      <formula>NOT(ISERROR(SEARCH("ALTO",H16)))</formula>
    </cfRule>
    <cfRule type="containsText" dxfId="9" priority="6" operator="containsText" text="MODERADO">
      <formula>NOT(ISERROR(SEARCH("MODERADO",H16)))</formula>
    </cfRule>
  </conditionalFormatting>
  <conditionalFormatting sqref="T16:T22">
    <cfRule type="containsText" dxfId="8" priority="1" operator="containsText" text="EXTREMO">
      <formula>NOT(ISERROR(SEARCH("EXTREMO",T16)))</formula>
    </cfRule>
    <cfRule type="containsText" dxfId="7" priority="2" operator="containsText" text="ALTO">
      <formula>NOT(ISERROR(SEARCH("ALTO",T16)))</formula>
    </cfRule>
    <cfRule type="containsText" dxfId="6" priority="3" operator="containsText" text="MODERADO">
      <formula>NOT(ISERROR(SEARCH("MODERADO",T16)))</formula>
    </cfRule>
  </conditionalFormatting>
  <dataValidations count="1">
    <dataValidation type="list" allowBlank="1" showInputMessage="1" showErrorMessage="1" sqref="Q16:Q17" xr:uid="{944321F8-EC84-4E36-93C0-4CC460176FC2}">
      <formula1>$AE$19:$AE$21</formula1>
    </dataValidation>
  </dataValidations>
  <pageMargins left="0.70866141732283472" right="0.70866141732283472" top="0.74803149606299213" bottom="0.74803149606299213" header="0.31496062992125984" footer="0.31496062992125984"/>
  <pageSetup scale="14" fitToWidth="2" fitToHeight="2"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D2EFC2-3CF4-44DD-94E8-1ECA0CAACFA9}">
  <dimension ref="A1:AJ23"/>
  <sheetViews>
    <sheetView showGridLines="0" tabSelected="1" topLeftCell="AB4" zoomScale="39" zoomScaleNormal="50" zoomScaleSheetLayoutView="34" workbookViewId="0">
      <selection activeCell="AG16" sqref="AG16:AG22"/>
    </sheetView>
  </sheetViews>
  <sheetFormatPr baseColWidth="10" defaultColWidth="11.453125" defaultRowHeight="14.5"/>
  <cols>
    <col min="1" max="1" width="36.81640625" customWidth="1"/>
    <col min="2" max="4" width="32.453125" customWidth="1"/>
    <col min="5" max="6" width="20.81640625" customWidth="1"/>
    <col min="7" max="7" width="20.81640625" hidden="1" customWidth="1"/>
    <col min="8" max="8" width="25.453125" customWidth="1"/>
    <col min="9" max="9" width="59.1796875" customWidth="1"/>
    <col min="10" max="10" width="53.7265625" customWidth="1"/>
    <col min="11" max="11" width="24.453125" customWidth="1"/>
    <col min="12" max="12" width="0" hidden="1" customWidth="1"/>
    <col min="13" max="15" width="24.453125" customWidth="1"/>
    <col min="16" max="16" width="19.7265625" customWidth="1"/>
    <col min="17" max="17" width="25.1796875" customWidth="1"/>
    <col min="18" max="19" width="25.1796875" hidden="1" customWidth="1"/>
    <col min="20" max="20" width="25.1796875" customWidth="1"/>
    <col min="21" max="21" width="16.453125" customWidth="1"/>
    <col min="22" max="22" width="33.453125" customWidth="1"/>
    <col min="23" max="23" width="38.453125" customWidth="1"/>
    <col min="24" max="24" width="25.453125" customWidth="1"/>
    <col min="25" max="25" width="1.7265625" customWidth="1"/>
    <col min="26" max="26" width="18.7265625" customWidth="1"/>
    <col min="27" max="27" width="92.1796875" customWidth="1"/>
    <col min="28" max="28" width="33.453125" customWidth="1"/>
    <col min="29" max="29" width="40.26953125" customWidth="1"/>
    <col min="30" max="30" width="34.81640625" customWidth="1"/>
    <col min="31" max="31" width="2.26953125" customWidth="1"/>
    <col min="32" max="32" width="58.453125" style="58" customWidth="1"/>
    <col min="33" max="33" width="119.26953125" style="58" customWidth="1"/>
    <col min="34" max="36" width="11.453125" customWidth="1"/>
  </cols>
  <sheetData>
    <row r="1" spans="1:36" ht="27" customHeight="1">
      <c r="A1" s="169"/>
      <c r="B1" s="170" t="s">
        <v>0</v>
      </c>
      <c r="C1" s="171"/>
      <c r="D1" s="171"/>
      <c r="E1" s="171"/>
      <c r="F1" s="171"/>
      <c r="G1" s="171"/>
      <c r="H1" s="171"/>
      <c r="I1" s="171"/>
      <c r="J1" s="171"/>
      <c r="K1" s="171"/>
      <c r="L1" s="171"/>
      <c r="M1" s="171"/>
      <c r="N1" s="171"/>
      <c r="O1" s="171"/>
      <c r="P1" s="171"/>
      <c r="Q1" s="171"/>
      <c r="R1" s="171"/>
      <c r="S1" s="171"/>
      <c r="T1" s="171"/>
      <c r="U1" s="171"/>
      <c r="V1" s="171"/>
      <c r="W1" s="171"/>
      <c r="X1" s="171"/>
      <c r="Y1" s="171"/>
      <c r="Z1" s="171"/>
      <c r="AA1" s="171"/>
      <c r="AB1" s="171"/>
      <c r="AC1" s="172"/>
      <c r="AD1" s="176" t="s">
        <v>1</v>
      </c>
      <c r="AE1" s="177"/>
      <c r="AF1" s="177"/>
      <c r="AG1" s="51" t="s">
        <v>2</v>
      </c>
      <c r="AH1" s="2"/>
      <c r="AI1" s="2"/>
      <c r="AJ1" s="2"/>
    </row>
    <row r="2" spans="1:36" ht="27" customHeight="1" thickBot="1">
      <c r="A2" s="169"/>
      <c r="B2" s="173"/>
      <c r="C2" s="174"/>
      <c r="D2" s="174"/>
      <c r="E2" s="174"/>
      <c r="F2" s="174"/>
      <c r="G2" s="174"/>
      <c r="H2" s="174"/>
      <c r="I2" s="174"/>
      <c r="J2" s="174"/>
      <c r="K2" s="174"/>
      <c r="L2" s="174"/>
      <c r="M2" s="174"/>
      <c r="N2" s="174"/>
      <c r="O2" s="174"/>
      <c r="P2" s="174"/>
      <c r="Q2" s="174"/>
      <c r="R2" s="174"/>
      <c r="S2" s="174"/>
      <c r="T2" s="174"/>
      <c r="U2" s="174"/>
      <c r="V2" s="174"/>
      <c r="W2" s="174"/>
      <c r="X2" s="174"/>
      <c r="Y2" s="174"/>
      <c r="Z2" s="174"/>
      <c r="AA2" s="174"/>
      <c r="AB2" s="174"/>
      <c r="AC2" s="175"/>
      <c r="AD2" s="176" t="s">
        <v>3</v>
      </c>
      <c r="AE2" s="177"/>
      <c r="AF2" s="177"/>
      <c r="AG2" s="52" t="s">
        <v>4</v>
      </c>
      <c r="AH2" s="2"/>
      <c r="AI2" s="2"/>
      <c r="AJ2" s="2"/>
    </row>
    <row r="3" spans="1:36" ht="27" customHeight="1">
      <c r="A3" s="169"/>
      <c r="B3" s="170" t="s">
        <v>5</v>
      </c>
      <c r="C3" s="171"/>
      <c r="D3" s="171"/>
      <c r="E3" s="171"/>
      <c r="F3" s="171"/>
      <c r="G3" s="171"/>
      <c r="H3" s="171"/>
      <c r="I3" s="171"/>
      <c r="J3" s="171"/>
      <c r="K3" s="171"/>
      <c r="L3" s="171"/>
      <c r="M3" s="171"/>
      <c r="N3" s="171"/>
      <c r="O3" s="171"/>
      <c r="P3" s="171"/>
      <c r="Q3" s="171"/>
      <c r="R3" s="171"/>
      <c r="S3" s="171"/>
      <c r="T3" s="171"/>
      <c r="U3" s="171"/>
      <c r="V3" s="171"/>
      <c r="W3" s="171"/>
      <c r="X3" s="171"/>
      <c r="Y3" s="171"/>
      <c r="Z3" s="171"/>
      <c r="AA3" s="171"/>
      <c r="AB3" s="171"/>
      <c r="AC3" s="172"/>
      <c r="AD3" s="176" t="s">
        <v>6</v>
      </c>
      <c r="AE3" s="177"/>
      <c r="AF3" s="177"/>
      <c r="AG3" s="51" t="s">
        <v>7</v>
      </c>
      <c r="AH3" s="2"/>
      <c r="AI3" s="2"/>
      <c r="AJ3" s="2"/>
    </row>
    <row r="4" spans="1:36" ht="27" customHeight="1" thickBot="1">
      <c r="A4" s="169"/>
      <c r="B4" s="173"/>
      <c r="C4" s="174"/>
      <c r="D4" s="174"/>
      <c r="E4" s="174"/>
      <c r="F4" s="174"/>
      <c r="G4" s="174"/>
      <c r="H4" s="174"/>
      <c r="I4" s="174"/>
      <c r="J4" s="174"/>
      <c r="K4" s="174"/>
      <c r="L4" s="174"/>
      <c r="M4" s="174"/>
      <c r="N4" s="174"/>
      <c r="O4" s="174"/>
      <c r="P4" s="174"/>
      <c r="Q4" s="174"/>
      <c r="R4" s="174"/>
      <c r="S4" s="174"/>
      <c r="T4" s="174"/>
      <c r="U4" s="174"/>
      <c r="V4" s="174"/>
      <c r="W4" s="174"/>
      <c r="X4" s="174"/>
      <c r="Y4" s="174"/>
      <c r="Z4" s="174"/>
      <c r="AA4" s="174"/>
      <c r="AB4" s="174"/>
      <c r="AC4" s="175"/>
      <c r="AD4" s="176" t="s">
        <v>8</v>
      </c>
      <c r="AE4" s="177"/>
      <c r="AF4" s="177"/>
      <c r="AG4" s="53">
        <v>43846</v>
      </c>
      <c r="AH4" s="2"/>
      <c r="AI4" s="2"/>
      <c r="AJ4" s="2"/>
    </row>
    <row r="5" spans="1:36" ht="27" customHeight="1" thickBot="1">
      <c r="A5" s="5"/>
      <c r="B5" s="6"/>
      <c r="C5" s="6"/>
      <c r="D5" s="6"/>
      <c r="E5" s="6"/>
      <c r="F5" s="6"/>
      <c r="G5" s="6"/>
      <c r="H5" s="6"/>
      <c r="I5" s="6"/>
      <c r="J5" s="6"/>
      <c r="K5" s="6"/>
      <c r="L5" s="6"/>
      <c r="M5" s="6"/>
      <c r="N5" s="6"/>
      <c r="O5" s="6"/>
      <c r="P5" s="6"/>
      <c r="Q5" s="6"/>
      <c r="R5" s="6"/>
      <c r="S5" s="6"/>
      <c r="T5" s="6"/>
      <c r="U5" s="6"/>
      <c r="V5" s="6"/>
      <c r="W5" s="6"/>
      <c r="X5" s="6"/>
      <c r="Y5" s="6"/>
      <c r="Z5" s="6"/>
      <c r="AA5" s="6"/>
      <c r="AB5" s="6"/>
      <c r="AC5" s="7"/>
      <c r="AD5" s="8"/>
      <c r="AE5" s="2"/>
      <c r="AF5" s="54"/>
      <c r="AG5" s="54"/>
      <c r="AH5" s="2"/>
      <c r="AI5" s="2"/>
      <c r="AJ5" s="2"/>
    </row>
    <row r="6" spans="1:36" ht="59.25" customHeight="1" thickBot="1">
      <c r="A6" s="9" t="s">
        <v>9</v>
      </c>
      <c r="B6" s="155" t="s">
        <v>145</v>
      </c>
      <c r="C6" s="156"/>
      <c r="D6" s="156"/>
      <c r="E6" s="156"/>
      <c r="F6" s="156"/>
      <c r="G6" s="156"/>
      <c r="H6" s="157"/>
      <c r="I6" s="6"/>
      <c r="J6" s="10"/>
      <c r="K6" s="11" t="s">
        <v>11</v>
      </c>
      <c r="L6" s="12"/>
      <c r="M6" s="158">
        <v>44592</v>
      </c>
      <c r="N6" s="159"/>
      <c r="O6" s="6"/>
      <c r="P6" s="6"/>
      <c r="Q6" s="6"/>
      <c r="R6" s="6"/>
      <c r="S6" s="6"/>
      <c r="T6" s="6"/>
      <c r="U6" s="6"/>
      <c r="V6" s="6"/>
      <c r="W6" s="6"/>
      <c r="X6" s="6"/>
      <c r="Y6" s="6"/>
      <c r="Z6" s="6"/>
      <c r="AA6" s="6"/>
      <c r="AB6" s="6"/>
      <c r="AC6" s="7"/>
      <c r="AD6" s="6"/>
      <c r="AE6" s="2"/>
      <c r="AF6" s="54"/>
      <c r="AG6" s="54"/>
      <c r="AH6" s="2"/>
      <c r="AI6" s="2"/>
      <c r="AJ6" s="2"/>
    </row>
    <row r="7" spans="1:36" ht="27" customHeight="1" thickBot="1">
      <c r="A7" s="13"/>
      <c r="B7" s="10"/>
      <c r="C7" s="10"/>
      <c r="D7" s="10"/>
      <c r="E7" s="10"/>
      <c r="F7" s="10"/>
      <c r="G7" s="10"/>
      <c r="H7" s="10"/>
      <c r="I7" s="10"/>
      <c r="J7" s="10"/>
      <c r="K7" s="10"/>
      <c r="L7" s="10"/>
      <c r="M7" s="10"/>
      <c r="N7" s="10"/>
      <c r="O7" s="6"/>
      <c r="P7" s="6"/>
      <c r="Q7" s="6"/>
      <c r="R7" s="6"/>
      <c r="S7" s="6"/>
      <c r="T7" s="6"/>
      <c r="U7" s="6"/>
      <c r="V7" s="6"/>
      <c r="W7" s="6"/>
      <c r="X7" s="6"/>
      <c r="Y7" s="6"/>
      <c r="Z7" s="6"/>
      <c r="AA7" s="6"/>
      <c r="AB7" s="6"/>
      <c r="AC7" s="7"/>
      <c r="AD7" s="6"/>
      <c r="AE7" s="2"/>
      <c r="AF7" s="54"/>
      <c r="AG7" s="54"/>
      <c r="AH7" s="2"/>
      <c r="AI7" s="2"/>
      <c r="AJ7" s="2"/>
    </row>
    <row r="8" spans="1:36" ht="59.25" customHeight="1" thickBot="1">
      <c r="A8" s="9" t="s">
        <v>12</v>
      </c>
      <c r="B8" s="241" t="s">
        <v>146</v>
      </c>
      <c r="C8" s="242"/>
      <c r="D8" s="242"/>
      <c r="E8" s="242"/>
      <c r="F8" s="242"/>
      <c r="G8" s="242"/>
      <c r="H8" s="242"/>
      <c r="I8" s="243"/>
      <c r="J8" s="6"/>
      <c r="K8" s="14" t="s">
        <v>14</v>
      </c>
      <c r="L8" s="14"/>
      <c r="M8" s="14" t="s">
        <v>15</v>
      </c>
      <c r="N8" s="14" t="s">
        <v>109</v>
      </c>
      <c r="O8" s="14" t="s">
        <v>16</v>
      </c>
      <c r="P8" s="6"/>
      <c r="Q8" s="6"/>
      <c r="R8" s="6"/>
      <c r="S8" s="6"/>
      <c r="T8" s="6"/>
      <c r="U8" s="6"/>
      <c r="V8" s="6"/>
      <c r="W8" s="6"/>
      <c r="X8" s="6"/>
      <c r="Y8" s="6"/>
      <c r="Z8" s="6"/>
      <c r="AA8" s="6"/>
      <c r="AB8" s="6"/>
      <c r="AC8" s="7"/>
      <c r="AD8" s="6"/>
      <c r="AE8" s="2"/>
      <c r="AF8" s="54"/>
      <c r="AG8" s="54"/>
      <c r="AH8" s="2"/>
      <c r="AI8" s="2"/>
      <c r="AJ8" s="2"/>
    </row>
    <row r="9" spans="1:36" ht="59.25" customHeight="1" thickBot="1">
      <c r="A9" s="9" t="s">
        <v>17</v>
      </c>
      <c r="B9" s="241" t="s">
        <v>147</v>
      </c>
      <c r="C9" s="242"/>
      <c r="D9" s="242"/>
      <c r="E9" s="242"/>
      <c r="F9" s="242"/>
      <c r="G9" s="242"/>
      <c r="H9" s="242"/>
      <c r="I9" s="243"/>
      <c r="J9" s="6"/>
      <c r="K9" s="15"/>
      <c r="L9" s="15"/>
      <c r="M9" s="55"/>
      <c r="N9" s="15"/>
      <c r="O9" s="15" t="s">
        <v>148</v>
      </c>
      <c r="P9" s="6"/>
      <c r="Q9" s="6"/>
      <c r="R9" s="6"/>
      <c r="S9" s="6"/>
      <c r="T9" s="6"/>
      <c r="U9" s="6"/>
      <c r="V9" s="6"/>
      <c r="W9" s="6"/>
      <c r="X9" s="6"/>
      <c r="Y9" s="6"/>
      <c r="Z9" s="6"/>
      <c r="AA9" s="6"/>
      <c r="AB9" s="6"/>
      <c r="AC9" s="7"/>
      <c r="AD9" s="6"/>
      <c r="AE9" s="2"/>
      <c r="AF9" s="54"/>
      <c r="AG9" s="54"/>
      <c r="AH9" s="2"/>
      <c r="AI9" s="2"/>
      <c r="AJ9" s="2"/>
    </row>
    <row r="10" spans="1:36" ht="15.75" customHeight="1">
      <c r="A10" s="6"/>
      <c r="B10" s="6"/>
      <c r="C10" s="6"/>
      <c r="D10" s="6"/>
      <c r="E10" s="6"/>
      <c r="F10" s="6"/>
      <c r="G10" s="6"/>
      <c r="H10" s="6"/>
      <c r="I10" s="6"/>
      <c r="J10" s="6"/>
      <c r="K10" s="6"/>
      <c r="L10" s="6"/>
      <c r="M10" s="6"/>
      <c r="N10" s="6"/>
      <c r="O10" s="6"/>
      <c r="P10" s="6"/>
      <c r="Q10" s="6"/>
      <c r="R10" s="6"/>
      <c r="S10" s="6"/>
      <c r="T10" s="6"/>
      <c r="U10" s="6"/>
      <c r="V10" s="6"/>
      <c r="W10" s="6"/>
      <c r="X10" s="6"/>
      <c r="Y10" s="6"/>
      <c r="Z10" s="6"/>
      <c r="AA10" s="6"/>
      <c r="AB10" s="6"/>
      <c r="AC10" s="7"/>
      <c r="AD10" s="6"/>
      <c r="AE10" s="2"/>
      <c r="AF10" s="54"/>
      <c r="AG10" s="54"/>
      <c r="AH10" s="2"/>
      <c r="AI10" s="2"/>
      <c r="AJ10" s="2"/>
    </row>
    <row r="11" spans="1:36" ht="15.75" customHeight="1" thickBot="1">
      <c r="A11" s="17"/>
      <c r="B11" s="6"/>
      <c r="C11" s="6"/>
      <c r="D11" s="6"/>
      <c r="E11" s="6"/>
      <c r="F11" s="6"/>
      <c r="G11" s="6"/>
      <c r="H11" s="6"/>
      <c r="I11" s="6"/>
      <c r="J11" s="6"/>
      <c r="K11" s="6"/>
      <c r="L11" s="6"/>
      <c r="M11" s="6"/>
      <c r="N11" s="6"/>
      <c r="O11" s="6"/>
      <c r="P11" s="6"/>
      <c r="Q11" s="6"/>
      <c r="R11" s="6"/>
      <c r="S11" s="6"/>
      <c r="T11" s="6"/>
      <c r="U11" s="6"/>
      <c r="V11" s="6"/>
      <c r="W11" s="6"/>
      <c r="X11" s="6"/>
      <c r="Y11" s="6"/>
      <c r="Z11" s="18"/>
      <c r="AA11" s="18"/>
      <c r="AB11" s="18"/>
      <c r="AC11" s="19"/>
      <c r="AD11" s="20"/>
      <c r="AE11" s="2"/>
      <c r="AF11" s="54"/>
      <c r="AG11" s="54"/>
      <c r="AH11" s="2"/>
      <c r="AI11" s="2"/>
      <c r="AJ11" s="2"/>
    </row>
    <row r="12" spans="1:36">
      <c r="A12" s="163" t="s">
        <v>20</v>
      </c>
      <c r="B12" s="164"/>
      <c r="C12" s="164"/>
      <c r="D12" s="165"/>
      <c r="E12" s="166" t="s">
        <v>21</v>
      </c>
      <c r="F12" s="167"/>
      <c r="G12" s="167"/>
      <c r="H12" s="167"/>
      <c r="I12" s="167"/>
      <c r="J12" s="167"/>
      <c r="K12" s="167"/>
      <c r="L12" s="167"/>
      <c r="M12" s="167"/>
      <c r="N12" s="167"/>
      <c r="O12" s="167"/>
      <c r="P12" s="167"/>
      <c r="Q12" s="167"/>
      <c r="R12" s="167"/>
      <c r="S12" s="167"/>
      <c r="T12" s="167"/>
      <c r="U12" s="167"/>
      <c r="V12" s="167"/>
      <c r="W12" s="167"/>
      <c r="X12" s="168"/>
      <c r="Y12" s="21"/>
      <c r="Z12" s="136" t="s">
        <v>22</v>
      </c>
      <c r="AA12" s="137"/>
      <c r="AB12" s="137"/>
      <c r="AC12" s="137"/>
      <c r="AD12" s="138"/>
      <c r="AE12" s="2"/>
      <c r="AF12" s="136" t="s">
        <v>23</v>
      </c>
      <c r="AG12" s="138"/>
      <c r="AH12" s="2"/>
      <c r="AI12" s="2"/>
      <c r="AJ12" s="2"/>
    </row>
    <row r="13" spans="1:36">
      <c r="A13" s="145" t="s">
        <v>24</v>
      </c>
      <c r="B13" s="117" t="s">
        <v>25</v>
      </c>
      <c r="C13" s="117" t="s">
        <v>26</v>
      </c>
      <c r="D13" s="118" t="s">
        <v>27</v>
      </c>
      <c r="E13" s="148" t="s">
        <v>28</v>
      </c>
      <c r="F13" s="149"/>
      <c r="G13" s="149"/>
      <c r="H13" s="149"/>
      <c r="I13" s="150" t="s">
        <v>29</v>
      </c>
      <c r="J13" s="151"/>
      <c r="K13" s="151"/>
      <c r="L13" s="151"/>
      <c r="M13" s="151"/>
      <c r="N13" s="151"/>
      <c r="O13" s="151"/>
      <c r="P13" s="151"/>
      <c r="Q13" s="151"/>
      <c r="R13" s="22"/>
      <c r="S13" s="22"/>
      <c r="T13" s="150" t="s">
        <v>30</v>
      </c>
      <c r="U13" s="151"/>
      <c r="V13" s="151"/>
      <c r="W13" s="151"/>
      <c r="X13" s="152"/>
      <c r="Y13" s="21"/>
      <c r="Z13" s="139"/>
      <c r="AA13" s="140"/>
      <c r="AB13" s="140"/>
      <c r="AC13" s="140"/>
      <c r="AD13" s="141"/>
      <c r="AE13" s="2"/>
      <c r="AF13" s="139"/>
      <c r="AG13" s="141"/>
      <c r="AH13" s="23"/>
      <c r="AI13" s="23"/>
      <c r="AJ13" s="23"/>
    </row>
    <row r="14" spans="1:36" ht="32.25" customHeight="1" thickBot="1">
      <c r="A14" s="145"/>
      <c r="B14" s="117"/>
      <c r="C14" s="117"/>
      <c r="D14" s="118"/>
      <c r="E14" s="153" t="s">
        <v>31</v>
      </c>
      <c r="F14" s="154"/>
      <c r="G14" s="154"/>
      <c r="H14" s="154"/>
      <c r="I14" s="239" t="s">
        <v>32</v>
      </c>
      <c r="J14" s="132" t="s">
        <v>33</v>
      </c>
      <c r="K14" s="132" t="s">
        <v>34</v>
      </c>
      <c r="L14" s="133" t="s">
        <v>35</v>
      </c>
      <c r="M14" s="117" t="s">
        <v>36</v>
      </c>
      <c r="N14" s="135" t="s">
        <v>37</v>
      </c>
      <c r="O14" s="115" t="s">
        <v>38</v>
      </c>
      <c r="P14" s="117" t="s">
        <v>39</v>
      </c>
      <c r="Q14" s="115" t="s">
        <v>40</v>
      </c>
      <c r="R14" s="115" t="s">
        <v>41</v>
      </c>
      <c r="S14" s="24"/>
      <c r="T14" s="129" t="s">
        <v>42</v>
      </c>
      <c r="U14" s="117" t="s">
        <v>43</v>
      </c>
      <c r="V14" s="115" t="s">
        <v>44</v>
      </c>
      <c r="W14" s="117" t="s">
        <v>45</v>
      </c>
      <c r="X14" s="118"/>
      <c r="Y14" s="25"/>
      <c r="Z14" s="142"/>
      <c r="AA14" s="143"/>
      <c r="AB14" s="143"/>
      <c r="AC14" s="143"/>
      <c r="AD14" s="144"/>
      <c r="AE14" s="23"/>
      <c r="AF14" s="142"/>
      <c r="AG14" s="144"/>
      <c r="AH14" s="23"/>
      <c r="AI14" s="2"/>
      <c r="AJ14" s="23"/>
    </row>
    <row r="15" spans="1:36" ht="74.25" customHeight="1">
      <c r="A15" s="146"/>
      <c r="B15" s="115"/>
      <c r="C15" s="115"/>
      <c r="D15" s="147"/>
      <c r="E15" s="26" t="s">
        <v>46</v>
      </c>
      <c r="F15" s="27" t="s">
        <v>47</v>
      </c>
      <c r="G15" s="28"/>
      <c r="H15" s="29" t="s">
        <v>48</v>
      </c>
      <c r="I15" s="240"/>
      <c r="J15" s="132"/>
      <c r="K15" s="132"/>
      <c r="L15" s="134"/>
      <c r="M15" s="117"/>
      <c r="N15" s="116"/>
      <c r="O15" s="116"/>
      <c r="P15" s="117"/>
      <c r="Q15" s="116"/>
      <c r="R15" s="116"/>
      <c r="S15" s="30"/>
      <c r="T15" s="130"/>
      <c r="U15" s="117"/>
      <c r="V15" s="116"/>
      <c r="W15" s="56" t="s">
        <v>49</v>
      </c>
      <c r="X15" s="32" t="s">
        <v>50</v>
      </c>
      <c r="Y15" s="25"/>
      <c r="Z15" s="32" t="s">
        <v>51</v>
      </c>
      <c r="AA15" s="32" t="s">
        <v>52</v>
      </c>
      <c r="AB15" s="32" t="s">
        <v>53</v>
      </c>
      <c r="AC15" s="32" t="s">
        <v>54</v>
      </c>
      <c r="AD15" s="32" t="s">
        <v>55</v>
      </c>
      <c r="AE15" s="23"/>
      <c r="AF15" s="57" t="s">
        <v>56</v>
      </c>
      <c r="AG15" s="57" t="s">
        <v>149</v>
      </c>
      <c r="AH15" s="23"/>
      <c r="AI15" s="2"/>
      <c r="AJ15" s="23"/>
    </row>
    <row r="16" spans="1:36" ht="193" customHeight="1">
      <c r="A16" s="193">
        <v>1</v>
      </c>
      <c r="B16" s="179" t="s">
        <v>150</v>
      </c>
      <c r="C16" s="195" t="s">
        <v>151</v>
      </c>
      <c r="D16" s="181" t="s">
        <v>152</v>
      </c>
      <c r="E16" s="124" t="s">
        <v>117</v>
      </c>
      <c r="F16" s="127" t="s">
        <v>118</v>
      </c>
      <c r="G16" s="89" t="str">
        <f>+CONCATENATE(E16," - ",F16)</f>
        <v>BAJA - MAYOR</v>
      </c>
      <c r="H16" s="92" t="str">
        <f>+VLOOKUP(G16,[5]Datos!D3:E17,2,FALSE)</f>
        <v>ALTO</v>
      </c>
      <c r="I16" s="103" t="s">
        <v>153</v>
      </c>
      <c r="J16" s="36" t="s">
        <v>64</v>
      </c>
      <c r="K16" s="37" t="s">
        <v>65</v>
      </c>
      <c r="L16" s="38">
        <f>IF(K16="ASIGNADO",15,IF(K16="NO ASIGNADO",0,""))</f>
        <v>15</v>
      </c>
      <c r="M16" s="105">
        <f>SUM(L16:L22)</f>
        <v>100</v>
      </c>
      <c r="N16" s="107" t="s">
        <v>66</v>
      </c>
      <c r="O16" s="110">
        <f>IF(O19="DÉBIL",0,IF(O19="MODERADO",50,IF(O19="FUERTE",100,"")))</f>
        <v>100</v>
      </c>
      <c r="P16" s="111" t="str">
        <f>IF(AND(M19="FUERTE",N16="FUERTE (SIEMPRE SE EJECUTA)"),"NO","SÍ")</f>
        <v>NO</v>
      </c>
      <c r="Q16" s="114" t="s">
        <v>67</v>
      </c>
      <c r="R16" s="86" t="str">
        <f>IF(AND(E16="MUY BAJA",Q19=2),"MUY BAJA",IF(AND(E16="BAJA",Q19=2),"MUY BAJA",IF(AND(E16="MEDIA",Q19=2),"MUY BAJA",IF(AND(E16="ALTA",Q19=2),"BAJA",IF(AND(E16="MUY ALTA",Q19=2),"MEDIA",IF(AND(E16="MUY BAJA",Q19=1),"MUY BAJA",IF(AND(E16="BAJA",Q19=1),"MUY BAJA",IF(AND(E16="MEDIA",Q19=1),"BAJA",IF(AND(E16="ALTA",Q19=1),"MEDIA",IF(AND(E16="MUY ALTA",Q19=1),"ALTA",E16))))))))))</f>
        <v>MUY BAJA</v>
      </c>
      <c r="S16" s="89" t="str">
        <f>+CONCATENATE(R16," - ",F16)</f>
        <v>MUY BAJA - MAYOR</v>
      </c>
      <c r="T16" s="92" t="str">
        <f>+VLOOKUP(S16,[5]Datos!$D$3:$E$17,2,FALSE)</f>
        <v>ALTO</v>
      </c>
      <c r="U16" s="95" t="s">
        <v>68</v>
      </c>
      <c r="V16" s="98" t="s">
        <v>154</v>
      </c>
      <c r="W16" s="100" t="s">
        <v>155</v>
      </c>
      <c r="X16" s="78" t="s">
        <v>156</v>
      </c>
      <c r="Y16" s="39"/>
      <c r="Z16" s="227"/>
      <c r="AA16" s="230" t="s">
        <v>157</v>
      </c>
      <c r="AB16" s="233" t="s">
        <v>158</v>
      </c>
      <c r="AC16" s="236"/>
      <c r="AD16" s="100"/>
      <c r="AE16" s="2"/>
      <c r="AF16" s="221" t="s">
        <v>159</v>
      </c>
      <c r="AG16" s="224" t="s">
        <v>165</v>
      </c>
      <c r="AH16" s="2"/>
      <c r="AI16" s="2"/>
      <c r="AJ16" s="2"/>
    </row>
    <row r="17" spans="1:36" ht="100.5" customHeight="1">
      <c r="A17" s="193"/>
      <c r="B17" s="190"/>
      <c r="C17" s="196"/>
      <c r="D17" s="182"/>
      <c r="E17" s="125"/>
      <c r="F17" s="127"/>
      <c r="G17" s="90"/>
      <c r="H17" s="93"/>
      <c r="I17" s="103"/>
      <c r="J17" s="40" t="s">
        <v>75</v>
      </c>
      <c r="K17" s="41" t="s">
        <v>76</v>
      </c>
      <c r="L17" s="42">
        <f>IF(K17="ADECUADO",15,IF(K17="INADECUADO",0,""))</f>
        <v>15</v>
      </c>
      <c r="M17" s="106"/>
      <c r="N17" s="108"/>
      <c r="O17" s="110"/>
      <c r="P17" s="112"/>
      <c r="Q17" s="114"/>
      <c r="R17" s="87"/>
      <c r="S17" s="90"/>
      <c r="T17" s="93"/>
      <c r="U17" s="96"/>
      <c r="V17" s="99"/>
      <c r="W17" s="101"/>
      <c r="X17" s="80"/>
      <c r="Y17" s="39"/>
      <c r="Z17" s="228"/>
      <c r="AA17" s="231"/>
      <c r="AB17" s="234"/>
      <c r="AC17" s="237"/>
      <c r="AD17" s="101"/>
      <c r="AE17" s="2"/>
      <c r="AF17" s="222"/>
      <c r="AG17" s="225"/>
      <c r="AH17" s="2"/>
      <c r="AI17" s="2"/>
      <c r="AJ17" s="2"/>
    </row>
    <row r="18" spans="1:36" ht="100.5" customHeight="1">
      <c r="A18" s="193"/>
      <c r="B18" s="190"/>
      <c r="C18" s="196"/>
      <c r="D18" s="182"/>
      <c r="E18" s="125"/>
      <c r="F18" s="127"/>
      <c r="G18" s="90"/>
      <c r="H18" s="93"/>
      <c r="I18" s="103"/>
      <c r="J18" s="43" t="s">
        <v>77</v>
      </c>
      <c r="K18" s="41" t="s">
        <v>78</v>
      </c>
      <c r="L18" s="42">
        <f>IF(K18="OPORTUNA",15,IF(K18="INOPORTUNA",0,""))</f>
        <v>15</v>
      </c>
      <c r="M18" s="106"/>
      <c r="N18" s="108"/>
      <c r="O18" s="110"/>
      <c r="P18" s="112"/>
      <c r="Q18" s="44" t="s">
        <v>79</v>
      </c>
      <c r="R18" s="87"/>
      <c r="S18" s="90"/>
      <c r="T18" s="93"/>
      <c r="U18" s="96"/>
      <c r="V18" s="99"/>
      <c r="W18" s="101"/>
      <c r="X18" s="80"/>
      <c r="Y18" s="39"/>
      <c r="Z18" s="228"/>
      <c r="AA18" s="231"/>
      <c r="AB18" s="234"/>
      <c r="AC18" s="237"/>
      <c r="AD18" s="101"/>
      <c r="AE18" s="2"/>
      <c r="AF18" s="222"/>
      <c r="AG18" s="225"/>
      <c r="AH18" s="2"/>
      <c r="AI18" s="2"/>
      <c r="AJ18" s="2"/>
    </row>
    <row r="19" spans="1:36" ht="100.5" customHeight="1">
      <c r="A19" s="193"/>
      <c r="B19" s="190"/>
      <c r="C19" s="196"/>
      <c r="D19" s="182"/>
      <c r="E19" s="125"/>
      <c r="F19" s="127"/>
      <c r="G19" s="90"/>
      <c r="H19" s="93"/>
      <c r="I19" s="103"/>
      <c r="J19" s="40" t="s">
        <v>80</v>
      </c>
      <c r="K19" s="41" t="s">
        <v>81</v>
      </c>
      <c r="L19" s="42">
        <f>IF(K19="PREVENIR",15,IF(K19="DETECTAR",10,IF(K19="NO ES UN CONTROL",0,"")))</f>
        <v>15</v>
      </c>
      <c r="M19" s="66" t="str">
        <f>IF(M16&lt;86,"DÉBIL",IF(M16&lt;96,"MODERADO",IF(M16&lt;101,"FUERTE","")))</f>
        <v>FUERTE</v>
      </c>
      <c r="N19" s="108"/>
      <c r="O19" s="69" t="str">
        <f>IF(AND(M19="FUERTE",N16="FUERTE (SIEMPRE SE EJECUTA)"),"FUERTE",IF(OR(M19="DÉBIL",N16="DÉBIL (NO SE EJECUTA)"),"DÉBIL",IF(OR(M19="MODERADO",N16="MODERADO (ALGUNAS VECES)"),"MODERADO")))</f>
        <v>FUERTE</v>
      </c>
      <c r="P19" s="112"/>
      <c r="Q19" s="71">
        <f>IF(AND($O$19="FUERTE",$Q$16="DIRECTAMENTE"),2,IF(AND($O$19="FUERTE",$Q$16="DIRECTAMENTE"),2,IF(AND($O$19="FUERTE",$Q$16="DIRECTAMENTE"),2,IF(AND($O$19="FUERTE",$Q$16="NO DISMINUYE"),0,IF(AND($O$19="MODERADO",$Q$16="DIRECTAMENTE"),1,IF(AND($O$19="MODERADO",$Q$16="DIRECTAMENTE"),1,IF(AND($O$19="MODERADO",$Q$16="DIRECTAMENTE"),1,IF(AND($O$19="MODERADO",$Q$16="NO DISMINUYE"),0,"N/A"))))))))</f>
        <v>2</v>
      </c>
      <c r="R19" s="87"/>
      <c r="S19" s="90"/>
      <c r="T19" s="93"/>
      <c r="U19" s="96"/>
      <c r="V19" s="74" t="s">
        <v>82</v>
      </c>
      <c r="W19" s="101"/>
      <c r="X19" s="74" t="s">
        <v>83</v>
      </c>
      <c r="Y19" s="45"/>
      <c r="Z19" s="228"/>
      <c r="AA19" s="231"/>
      <c r="AB19" s="234"/>
      <c r="AC19" s="237"/>
      <c r="AD19" s="101"/>
      <c r="AE19" s="2"/>
      <c r="AF19" s="222"/>
      <c r="AG19" s="225"/>
      <c r="AH19" s="2"/>
      <c r="AI19" s="2"/>
      <c r="AJ19" s="2"/>
    </row>
    <row r="20" spans="1:36" ht="100.5" customHeight="1">
      <c r="A20" s="193"/>
      <c r="B20" s="190"/>
      <c r="C20" s="196"/>
      <c r="D20" s="182"/>
      <c r="E20" s="125"/>
      <c r="F20" s="127"/>
      <c r="G20" s="90"/>
      <c r="H20" s="93"/>
      <c r="I20" s="103"/>
      <c r="J20" s="40" t="s">
        <v>84</v>
      </c>
      <c r="K20" s="41" t="s">
        <v>85</v>
      </c>
      <c r="L20" s="42">
        <f>IF(K20="CONFIABLE",15,IF(K20="NO CONFIABLE",0,""))</f>
        <v>15</v>
      </c>
      <c r="M20" s="67"/>
      <c r="N20" s="108"/>
      <c r="O20" s="69"/>
      <c r="P20" s="112"/>
      <c r="Q20" s="72"/>
      <c r="R20" s="87"/>
      <c r="S20" s="90"/>
      <c r="T20" s="93"/>
      <c r="U20" s="96"/>
      <c r="V20" s="75"/>
      <c r="W20" s="101"/>
      <c r="X20" s="75"/>
      <c r="Y20" s="45"/>
      <c r="Z20" s="228"/>
      <c r="AA20" s="231"/>
      <c r="AB20" s="234"/>
      <c r="AC20" s="237"/>
      <c r="AD20" s="101"/>
      <c r="AE20" s="2"/>
      <c r="AF20" s="222"/>
      <c r="AG20" s="225"/>
      <c r="AH20" s="2"/>
      <c r="AI20" s="2"/>
      <c r="AJ20" s="2"/>
    </row>
    <row r="21" spans="1:36" ht="156.75" customHeight="1">
      <c r="A21" s="193"/>
      <c r="B21" s="190"/>
      <c r="C21" s="196"/>
      <c r="D21" s="182"/>
      <c r="E21" s="125"/>
      <c r="F21" s="127"/>
      <c r="G21" s="90"/>
      <c r="H21" s="93"/>
      <c r="I21" s="103"/>
      <c r="J21" s="40" t="s">
        <v>86</v>
      </c>
      <c r="K21" s="41" t="s">
        <v>87</v>
      </c>
      <c r="L21" s="42">
        <f>IF(K21="SE INVESTIGAN Y SE RESUELVEN OPORTUNAMENTE",15,IF(K21="NO SE INVESTIGAN Y SE RESUELVEN OPORTUNAMENTE",0,""))</f>
        <v>15</v>
      </c>
      <c r="M21" s="67"/>
      <c r="N21" s="108"/>
      <c r="O21" s="69"/>
      <c r="P21" s="112"/>
      <c r="Q21" s="72"/>
      <c r="R21" s="87"/>
      <c r="S21" s="90"/>
      <c r="T21" s="93"/>
      <c r="U21" s="96"/>
      <c r="V21" s="76" t="s">
        <v>88</v>
      </c>
      <c r="W21" s="101"/>
      <c r="X21" s="78" t="s">
        <v>160</v>
      </c>
      <c r="Y21" s="39"/>
      <c r="Z21" s="228"/>
      <c r="AA21" s="231"/>
      <c r="AB21" s="234"/>
      <c r="AC21" s="237"/>
      <c r="AD21" s="101"/>
      <c r="AE21" s="2"/>
      <c r="AF21" s="222"/>
      <c r="AG21" s="225"/>
      <c r="AH21" s="2"/>
      <c r="AI21" s="2"/>
      <c r="AJ21" s="2"/>
    </row>
    <row r="22" spans="1:36" ht="238" customHeight="1" thickBot="1">
      <c r="A22" s="194"/>
      <c r="B22" s="180"/>
      <c r="C22" s="197"/>
      <c r="D22" s="198"/>
      <c r="E22" s="126"/>
      <c r="F22" s="128"/>
      <c r="G22" s="91"/>
      <c r="H22" s="94"/>
      <c r="I22" s="104"/>
      <c r="J22" s="46" t="s">
        <v>89</v>
      </c>
      <c r="K22" s="47" t="s">
        <v>90</v>
      </c>
      <c r="L22" s="48">
        <f>IF(K22="COMPLETA",10,IF(K22="INCOMPLETA",5,IF(K22="NO EXISTE",0,"")))</f>
        <v>10</v>
      </c>
      <c r="M22" s="68"/>
      <c r="N22" s="109"/>
      <c r="O22" s="70"/>
      <c r="P22" s="113"/>
      <c r="Q22" s="73"/>
      <c r="R22" s="88"/>
      <c r="S22" s="91"/>
      <c r="T22" s="94"/>
      <c r="U22" s="97"/>
      <c r="V22" s="77"/>
      <c r="W22" s="102"/>
      <c r="X22" s="79"/>
      <c r="Y22" s="39"/>
      <c r="Z22" s="229"/>
      <c r="AA22" s="232"/>
      <c r="AB22" s="235"/>
      <c r="AC22" s="238"/>
      <c r="AD22" s="102"/>
      <c r="AE22" s="2"/>
      <c r="AF22" s="223"/>
      <c r="AG22" s="226"/>
      <c r="AH22" s="2"/>
      <c r="AI22" s="2"/>
      <c r="AJ22" s="2"/>
    </row>
    <row r="23" spans="1:36" ht="18.5">
      <c r="AG23" s="59"/>
    </row>
  </sheetData>
  <dataConsolidate/>
  <mergeCells count="72">
    <mergeCell ref="A1:A4"/>
    <mergeCell ref="B1:AC2"/>
    <mergeCell ref="AD1:AF1"/>
    <mergeCell ref="AD2:AF2"/>
    <mergeCell ref="B3:AC4"/>
    <mergeCell ref="AD3:AF3"/>
    <mergeCell ref="AD4:AF4"/>
    <mergeCell ref="B6:H6"/>
    <mergeCell ref="M6:N6"/>
    <mergeCell ref="B8:I8"/>
    <mergeCell ref="B9:I9"/>
    <mergeCell ref="A12:D12"/>
    <mergeCell ref="E12:X12"/>
    <mergeCell ref="Z12:AD14"/>
    <mergeCell ref="AF12:AG14"/>
    <mergeCell ref="A13:A15"/>
    <mergeCell ref="B13:B15"/>
    <mergeCell ref="C13:C15"/>
    <mergeCell ref="D13:D15"/>
    <mergeCell ref="E13:H13"/>
    <mergeCell ref="I13:Q13"/>
    <mergeCell ref="T13:X13"/>
    <mergeCell ref="E14:H14"/>
    <mergeCell ref="U14:U15"/>
    <mergeCell ref="I14:I15"/>
    <mergeCell ref="J14:J15"/>
    <mergeCell ref="K14:K15"/>
    <mergeCell ref="L14:L15"/>
    <mergeCell ref="M14:M15"/>
    <mergeCell ref="N14:N15"/>
    <mergeCell ref="Q16:Q17"/>
    <mergeCell ref="V14:V15"/>
    <mergeCell ref="W14:X14"/>
    <mergeCell ref="A16:A22"/>
    <mergeCell ref="B16:B22"/>
    <mergeCell ref="C16:C22"/>
    <mergeCell ref="D16:D22"/>
    <mergeCell ref="E16:E22"/>
    <mergeCell ref="F16:F22"/>
    <mergeCell ref="G16:G22"/>
    <mergeCell ref="H16:H22"/>
    <mergeCell ref="O14:O15"/>
    <mergeCell ref="P14:P15"/>
    <mergeCell ref="Q14:Q15"/>
    <mergeCell ref="R14:R15"/>
    <mergeCell ref="T14:T15"/>
    <mergeCell ref="I16:I22"/>
    <mergeCell ref="M16:M18"/>
    <mergeCell ref="N16:N22"/>
    <mergeCell ref="O16:O18"/>
    <mergeCell ref="P16:P22"/>
    <mergeCell ref="S16:S22"/>
    <mergeCell ref="T16:T22"/>
    <mergeCell ref="U16:U22"/>
    <mergeCell ref="V16:V18"/>
    <mergeCell ref="W16:W22"/>
    <mergeCell ref="AF16:AF22"/>
    <mergeCell ref="AG16:AG22"/>
    <mergeCell ref="M19:M22"/>
    <mergeCell ref="O19:O22"/>
    <mergeCell ref="Q19:Q22"/>
    <mergeCell ref="V19:V20"/>
    <mergeCell ref="X19:X20"/>
    <mergeCell ref="V21:V22"/>
    <mergeCell ref="X21:X22"/>
    <mergeCell ref="X16:X18"/>
    <mergeCell ref="Z16:Z22"/>
    <mergeCell ref="AA16:AA22"/>
    <mergeCell ref="AB16:AB22"/>
    <mergeCell ref="AC16:AC22"/>
    <mergeCell ref="AD16:AD22"/>
    <mergeCell ref="R16:R22"/>
  </mergeCells>
  <conditionalFormatting sqref="H16:H22">
    <cfRule type="containsText" dxfId="5" priority="4" operator="containsText" text="EXTREMO">
      <formula>NOT(ISERROR(SEARCH("EXTREMO",H16)))</formula>
    </cfRule>
    <cfRule type="containsText" dxfId="4" priority="5" operator="containsText" text="ALTO">
      <formula>NOT(ISERROR(SEARCH("ALTO",H16)))</formula>
    </cfRule>
    <cfRule type="containsText" dxfId="3" priority="6" operator="containsText" text="MODERADO">
      <formula>NOT(ISERROR(SEARCH("MODERADO",H16)))</formula>
    </cfRule>
  </conditionalFormatting>
  <conditionalFormatting sqref="T16:T22">
    <cfRule type="containsText" dxfId="2" priority="1" operator="containsText" text="EXTREMO">
      <formula>NOT(ISERROR(SEARCH("EXTREMO",T16)))</formula>
    </cfRule>
    <cfRule type="containsText" dxfId="1" priority="2" operator="containsText" text="ALTO">
      <formula>NOT(ISERROR(SEARCH("ALTO",T16)))</formula>
    </cfRule>
    <cfRule type="containsText" dxfId="0" priority="3" operator="containsText" text="MODERADO">
      <formula>NOT(ISERROR(SEARCH("MODERADO",T16)))</formula>
    </cfRule>
  </conditionalFormatting>
  <dataValidations count="1">
    <dataValidation type="list" allowBlank="1" showInputMessage="1" showErrorMessage="1" sqref="Q16:Q17" xr:uid="{07B2778E-DB95-40FA-AE84-C0754F544687}">
      <formula1>$AE$19:$AE$21</formula1>
    </dataValidation>
  </dataValidations>
  <pageMargins left="0.70866141732283472" right="0.70866141732283472" top="0.74803149606299213" bottom="0.74803149606299213" header="0.31496062992125984" footer="0.31496062992125984"/>
  <pageSetup scale="14" fitToWidth="2" fitToHeight="2"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DIRECCIONAMIENTO ESTRATÉGICO </vt:lpstr>
      <vt:lpstr>SERVICIO A LA CIUDADANIA</vt:lpstr>
      <vt:lpstr>COMUNICACION ESTRATEGICA</vt:lpstr>
      <vt:lpstr>GESTIÓN DEL CONOCIMIENTO Y LA I</vt:lpstr>
      <vt:lpstr>GESTION TICS</vt:lpstr>
      <vt:lpstr>'COMUNICACION ESTRATEGICA'!Área_de_impresión</vt:lpstr>
      <vt:lpstr>'DIRECCIONAMIENTO ESTRATÉGICO '!Área_de_impresión</vt:lpstr>
      <vt:lpstr>'GESTIÓN DEL CONOCIMIENTO Y LA I'!Área_de_impresión</vt:lpstr>
      <vt:lpstr>'SERVICIO A LA CIUDADANIA'!Área_de_impresión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 Pilar-Carlos A</dc:creator>
  <cp:lastModifiedBy>Marcela Delgado</cp:lastModifiedBy>
  <dcterms:created xsi:type="dcterms:W3CDTF">2023-01-13T04:46:16Z</dcterms:created>
  <dcterms:modified xsi:type="dcterms:W3CDTF">2023-01-13T06:03:12Z</dcterms:modified>
</cp:coreProperties>
</file>