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defaultThemeVersion="166925"/>
  <mc:AlternateContent xmlns:mc="http://schemas.openxmlformats.org/markup-compatibility/2006">
    <mc:Choice Requires="x15">
      <x15ac:absPath xmlns:x15ac="http://schemas.microsoft.com/office/spreadsheetml/2010/11/ac" url="F:\WGH IDIPRON\IDIPRON\WILLI\Herramientas de Gestión\Herramientas de Gestión\Admon Riesgos\2023\"/>
    </mc:Choice>
  </mc:AlternateContent>
  <xr:revisionPtr revIDLastSave="0" documentId="8_{519B25E3-D6D7-45CE-8372-4CB03A5A7262}" xr6:coauthVersionLast="47" xr6:coauthVersionMax="47" xr10:uidLastSave="{00000000-0000-0000-0000-000000000000}"/>
  <bookViews>
    <workbookView xWindow="-120" yWindow="-120" windowWidth="29040" windowHeight="15840" xr2:uid="{38379919-64FC-4686-AAE6-94F33B0ED37E}"/>
  </bookViews>
  <sheets>
    <sheet name="R1" sheetId="1" r:id="rId1"/>
    <sheet name="Datos" sheetId="4" state="hidden" r:id="rId2"/>
    <sheet name="ENCUESTA DE IMPACTO" sheetId="2" r:id="rId3"/>
  </sheets>
  <definedNames>
    <definedName name="_xlnm.Print_Area" localSheetId="0">'R1'!$A$1:$AG$22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2" l="1"/>
  <c r="C23" i="2"/>
  <c r="D29" i="2" s="1"/>
  <c r="G16" i="1"/>
  <c r="H16" i="1" s="1"/>
  <c r="L22" i="1"/>
  <c r="L21" i="1"/>
  <c r="L20" i="1"/>
  <c r="L19" i="1"/>
  <c r="L18" i="1"/>
  <c r="L17" i="1"/>
  <c r="L16" i="1"/>
  <c r="D27" i="2" l="1"/>
  <c r="D28" i="2"/>
  <c r="M16" i="1"/>
  <c r="M19" i="1" s="1"/>
  <c r="O19" i="1" s="1"/>
  <c r="Q19" i="1" s="1"/>
  <c r="R16" i="1" s="1"/>
  <c r="S16" i="1" s="1"/>
  <c r="T16" i="1" s="1"/>
  <c r="P16" i="1" l="1"/>
  <c r="O16" i="1"/>
</calcChain>
</file>

<file path=xl/sharedStrings.xml><?xml version="1.0" encoding="utf-8"?>
<sst xmlns="http://schemas.openxmlformats.org/spreadsheetml/2006/main" count="215" uniqueCount="162">
  <si>
    <t>CÓDIGO</t>
  </si>
  <si>
    <t>VERSIÓN</t>
  </si>
  <si>
    <t>MAPA DE RIESGOS DE CORRUPCIÓN</t>
  </si>
  <si>
    <t>PÁGINA</t>
  </si>
  <si>
    <t xml:space="preserve">1 de 1 </t>
  </si>
  <si>
    <t>VIGENTE DESDE</t>
  </si>
  <si>
    <t>PROCESO</t>
  </si>
  <si>
    <t>GESTION AMBIENTAL</t>
  </si>
  <si>
    <t>FECHA DE ACTUALIZACIÓN</t>
  </si>
  <si>
    <t>OBJETIVO DEL PROCESO</t>
  </si>
  <si>
    <t>Prevenir y/o mitigar los impactos ambientales generados por el desarrollo de las actividades misionales y administrativas en el IDIPRON a través del desarrollo de  planes, programas, acciones y controles operacionales que involucren a los NNAJ, funcionarios, contratistas y proveedores en las unidades de protección integral y sedes administrativas del instituto; con el fin de dar cumplimiento al marco normativo ambiental y políticas públicas ambientales distritales y nacionales.</t>
  </si>
  <si>
    <t>FORMULACIÓN</t>
  </si>
  <si>
    <t>1 SEGUIMIENTO</t>
  </si>
  <si>
    <t>2 SEGUIMIENTO</t>
  </si>
  <si>
    <t>3 SEGUIMIENTO</t>
  </si>
  <si>
    <t>ALCANCE DEL PROCESO</t>
  </si>
  <si>
    <t>El proceso inicia con la identificación de aspectos, impactos ambientales y el marco normativo ambiental aplicable en las unidades de protección integral y sedes administrativas; siguiendo con la formulación e implementación de planes, programas, acciones y controles  operacionales para la prevención y mitigación de las afectaciones negativas al medio ambiente producidas por la ejecución de las actividades misionales y administrativas del instituto; finalizando con el seguimiento de los planes, programas, acciones, controles operacionales y reporte de avance que den cumplimiento al marco de la normatividad ambiental aplicable y al mejoramiento del desempeño ambiental de la Entidad.</t>
  </si>
  <si>
    <t>X</t>
  </si>
  <si>
    <t>IDENTIFICACIÓN DEL RIESGO</t>
  </si>
  <si>
    <t>VALORACIÓN DEL RIESGO</t>
  </si>
  <si>
    <t xml:space="preserve">MONITOREO </t>
  </si>
  <si>
    <t>SEGUIMIENTO Y EVALUACIÓN</t>
  </si>
  <si>
    <t>No. de Riesgo</t>
  </si>
  <si>
    <t>CAUSA</t>
  </si>
  <si>
    <t>RIESGO</t>
  </si>
  <si>
    <t>CONSECUENCIA</t>
  </si>
  <si>
    <t>ANÁLISIS DEL RIESGO</t>
  </si>
  <si>
    <t>EVALUACIÓN DEL RIESGO</t>
  </si>
  <si>
    <t>RIESGO RESIDUAL</t>
  </si>
  <si>
    <t>RIESGO INHERENTE</t>
  </si>
  <si>
    <t xml:space="preserve">DESCRIPCIÓN DE LA ACTIVIDAD DE CONTROL </t>
  </si>
  <si>
    <t xml:space="preserve">CARACTERISTICAS DEL CONTROL </t>
  </si>
  <si>
    <t>SÍ/NO</t>
  </si>
  <si>
    <t>Valor</t>
  </si>
  <si>
    <t>PESO DEL DISEÑO DE CADA CONTROL</t>
  </si>
  <si>
    <t>PESO DE LA EJECUCIÓN DE CADA CONTROL</t>
  </si>
  <si>
    <t>SOLIDEZ INDIVIDUAL DE CADA CONTROL</t>
  </si>
  <si>
    <t xml:space="preserve">DEBE ESTABLECER ACCIONES PARA FORTALECER EL CONTROL </t>
  </si>
  <si>
    <t>CONTROLES AYUDAN A DISMINUIR PROBABILIDAD</t>
  </si>
  <si>
    <t>PROBABILIDAD RESIDUAL</t>
  </si>
  <si>
    <t>ZONA DE RIESGO RESIDUAL</t>
  </si>
  <si>
    <t>OPCIÓN DE MANEJO</t>
  </si>
  <si>
    <t>ACCIONES DE CONTINGENCIA EN CASO DE MATERIALIZACIÓN DEL RIESGO</t>
  </si>
  <si>
    <t>ACCIONESPARA EL FORTALECIMIENTO DE LOS CONTROLES</t>
  </si>
  <si>
    <t>PROBABILIDAD INHERENTE</t>
  </si>
  <si>
    <t>IMPACTO INHERENTE</t>
  </si>
  <si>
    <t>ZONA DE RIESGO INHERENTE</t>
  </si>
  <si>
    <t>ACCIONES A IMPLEMENTAR PARA EL FORTALECIMIENTO</t>
  </si>
  <si>
    <t>PERIODO DE EJECUCIÓN DE LAS ACCIONES A IMPLEMENTAR</t>
  </si>
  <si>
    <t>FECHA DEL MONITOREO</t>
  </si>
  <si>
    <t>REPORTE DE LA EJECUCIÓN DE LOS CONTROLES</t>
  </si>
  <si>
    <t>REPORTE DE LA EJECUCIÓN DE LAS ACCIONES PARA EL FORTALECIMENTO DEL RIESGO</t>
  </si>
  <si>
    <t>REPORTE DE LAS ACCIONES DESARROLLADAS EN CASO DE QUE SE HAYA MATERIALIZADO EL RIESGO</t>
  </si>
  <si>
    <t>OBSERVACIONES DEL MONITOREO</t>
  </si>
  <si>
    <t xml:space="preserve">OBSERVACIONES OFICINA ASESORA DE PLANEACIÓN </t>
  </si>
  <si>
    <t>OBSERVACIONES OFICINA DE CONTROL INTERNO</t>
  </si>
  <si>
    <t xml:space="preserve">Ausencia o debilidad de canales de comunicación </t>
  </si>
  <si>
    <t xml:space="preserve">Omisión intencional de las obligaciones ambientales en el concepto emitido  por parte del funcionario o contratista del proceso de Gestión Ambiental  con el fin de beneficiar a un proponente especifico que esté participando en los procesos de contratación del Instituto. </t>
  </si>
  <si>
    <t>1. Incumplimientos de los compromisos ambientales, imposibilitando el cumplimiento de la misión de la entidad y del área de gestión ambiental.      
2. Prevalencia de intereses particulares a los institucionales  afectando las políticas de transparencias del IDIPRON.  
3. Falta de accesibilidad de partes interesadas con la información del área de gestión ambiental. 
4. Quejas ante los entes de control.
                                                                                                                                                                                                                                                                           5. Reprocesos de información</t>
  </si>
  <si>
    <t>MUY BAJA</t>
  </si>
  <si>
    <t>MAYOR</t>
  </si>
  <si>
    <t>No se cuenta con controles en este momento</t>
  </si>
  <si>
    <t>¿Existe un responsable asignado a la ejecución del control?</t>
  </si>
  <si>
    <t>No Asignado</t>
  </si>
  <si>
    <t>DÉBIL (No se Ejecuta)</t>
  </si>
  <si>
    <t>DIRECTAMENTE</t>
  </si>
  <si>
    <t>REDUCIR EL RIESGO</t>
  </si>
  <si>
    <t xml:space="preserve">Informar a la Oficina Asesora Jurídica para que determine las acciones que se deben emprender frente al contrato, al proveedor y al funcionario o contratista encargado de emitir el concepto ambiental. </t>
  </si>
  <si>
    <t>Formalización y estandarización de la emisión de los conceptos ambientales necesarios para realizar los procesos contractuales relacionados con la gestión ambiental en la entidad</t>
  </si>
  <si>
    <t>01/01/2022 al 30/11/2022</t>
  </si>
  <si>
    <t>¿El responsable tiene la autoridad y adecuada segregación de funciones en la ejecución del control?</t>
  </si>
  <si>
    <t>Inadecuado</t>
  </si>
  <si>
    <t>¿La oportunidad en que se ejecuta el control ayuda a prevenir la mitigación del riesgo o a detectar la materialización del riesgo de manera oportuna?</t>
  </si>
  <si>
    <t>Inoportuna</t>
  </si>
  <si>
    <t>No. De columnas en la matriz de riesgo que se desplaza en el eje de la probabilidad.</t>
  </si>
  <si>
    <t>¿Las actividades que se desarrollan en el
control realmente buscan por si sola prevenir o detectar las causas que pueden dar origen al riesgo, Ej.: verificar, validar, cotejar, comparar, revisar, etc.?</t>
  </si>
  <si>
    <t>No es un control</t>
  </si>
  <si>
    <t>¿SE MATERIALIZO EL RIESGO DURANTE EL PERIODO?</t>
  </si>
  <si>
    <t>PRODUCTO O REGISTRO QUE QUEDA DE LA EJECUCIÓN DE LAS ACCIONES PARA FORTALECER EL RIESGO</t>
  </si>
  <si>
    <t>¿La fuente de información que se utiliza en el desarrollo del control es información confiable que permita mitigar el riesgo?</t>
  </si>
  <si>
    <t>No Confiable</t>
  </si>
  <si>
    <t>¿Las observaciones, desviaciones o diferencias identificadas como resultados de la ejecución del control son investigadas y resueltas de manera oportuna?</t>
  </si>
  <si>
    <t>No se investigan, ni resuelven oportunamente</t>
  </si>
  <si>
    <t>Formato de concepto ambiental
Documento con lineamientos para la emisión de los conceptos ambientales</t>
  </si>
  <si>
    <t>¿Se deja evidencia o rastro de la ejecución del control que permita a cualquier tercero con la evidencia llegar a la misma conclusión?</t>
  </si>
  <si>
    <t>No existe</t>
  </si>
  <si>
    <t>CONDICIONES RIESGO INHERENTE</t>
  </si>
  <si>
    <t>Asignado</t>
  </si>
  <si>
    <t>MODERADO</t>
  </si>
  <si>
    <t>MUY BAJA - MODERADO</t>
  </si>
  <si>
    <t>Adecuado</t>
  </si>
  <si>
    <t>BAJA</t>
  </si>
  <si>
    <t>MUY BAJA - MAYOR</t>
  </si>
  <si>
    <t>ALTO</t>
  </si>
  <si>
    <t>Oportuna</t>
  </si>
  <si>
    <t>MEDIA</t>
  </si>
  <si>
    <t>CATASTRÓFICO</t>
  </si>
  <si>
    <t>MUY BAJA - CATASTRÓFICO</t>
  </si>
  <si>
    <t>EXTREMO</t>
  </si>
  <si>
    <t>Prevenir</t>
  </si>
  <si>
    <t>Detectar</t>
  </si>
  <si>
    <t>ALTA</t>
  </si>
  <si>
    <t>BAJA - MODERADO</t>
  </si>
  <si>
    <t>Confiable</t>
  </si>
  <si>
    <t>MUY ALTA</t>
  </si>
  <si>
    <t>BAJA - MAYOR</t>
  </si>
  <si>
    <t>Se investigan y resuelven oportunamente</t>
  </si>
  <si>
    <t>BAJA - CATASTRÓFICO</t>
  </si>
  <si>
    <t>Completa</t>
  </si>
  <si>
    <t>Incopleta</t>
  </si>
  <si>
    <t>Opciones de Manejo</t>
  </si>
  <si>
    <t>MEDIA - MODERADO</t>
  </si>
  <si>
    <t>MEDIA - MAYOR</t>
  </si>
  <si>
    <t>MEDIA - CATASTRÓFICO</t>
  </si>
  <si>
    <t>EVITAR EL RIESGO</t>
  </si>
  <si>
    <t>ALTA - MODERADO</t>
  </si>
  <si>
    <t>ALTA - MAYOR</t>
  </si>
  <si>
    <t>RANGO DE LA EJECUCION DE CADA CONTROL</t>
  </si>
  <si>
    <t>ALTA - CATASTRÓFICO</t>
  </si>
  <si>
    <r>
      <rPr>
        <b/>
        <sz val="11"/>
        <color theme="1"/>
        <rFont val="Calibri"/>
        <family val="2"/>
        <scheme val="minor"/>
      </rPr>
      <t>FUERTE</t>
    </r>
    <r>
      <rPr>
        <sz val="11"/>
        <color theme="1"/>
        <rFont val="Calibri"/>
        <family val="2"/>
        <scheme val="minor"/>
      </rPr>
      <t xml:space="preserve"> (Siempre se Ejecuta)</t>
    </r>
  </si>
  <si>
    <t>MUY ALTA - MODERADO</t>
  </si>
  <si>
    <r>
      <rPr>
        <b/>
        <sz val="11"/>
        <color theme="1"/>
        <rFont val="Calibri"/>
        <family val="2"/>
        <scheme val="minor"/>
      </rPr>
      <t>MODERADO</t>
    </r>
    <r>
      <rPr>
        <sz val="11"/>
        <color theme="1"/>
        <rFont val="Calibri"/>
        <family val="2"/>
        <scheme val="minor"/>
      </rPr>
      <t xml:space="preserve"> (Algunas Veces)</t>
    </r>
  </si>
  <si>
    <t>MUY ALTA - MAYOR</t>
  </si>
  <si>
    <r>
      <rPr>
        <b/>
        <sz val="11"/>
        <color theme="1"/>
        <rFont val="Calibri"/>
        <family val="2"/>
        <scheme val="minor"/>
      </rPr>
      <t>DÉBIL</t>
    </r>
    <r>
      <rPr>
        <sz val="11"/>
        <color theme="1"/>
        <rFont val="Calibri"/>
        <family val="2"/>
        <scheme val="minor"/>
      </rPr>
      <t xml:space="preserve"> (No se Ejecuta)</t>
    </r>
  </si>
  <si>
    <t>SI</t>
  </si>
  <si>
    <t>MUY ALTA - CATASTRÓFICO</t>
  </si>
  <si>
    <t>NO</t>
  </si>
  <si>
    <t>FORMATO PARA DETERMINAR EL IMPACTO</t>
  </si>
  <si>
    <t xml:space="preserve">Nº </t>
  </si>
  <si>
    <t xml:space="preserve">PREGUNTA </t>
  </si>
  <si>
    <t>RESPUESTA</t>
  </si>
  <si>
    <t>SI EL RIESGO DE CORRUPCIÓN SE MATERIALIZA PODRÍA...</t>
  </si>
  <si>
    <t>¿Afectar al grupo de funcionarios del proceso?</t>
  </si>
  <si>
    <t>¿Afectar el cumplimiento de metas y objetivos de la dependencia?</t>
  </si>
  <si>
    <t xml:space="preserve">¿Afectar el cumplimiento de misión de la Entidad? </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</si>
  <si>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</si>
  <si>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</si>
  <si>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</si>
  <si>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</si>
  <si>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</si>
  <si>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</si>
  <si>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</si>
  <si>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</si>
  <si>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</si>
  <si>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</si>
  <si>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</si>
  <si>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</si>
  <si>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</si>
  <si>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</si>
  <si>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</si>
  <si>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</si>
  <si>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TOTAL PREGUNTAS AFIRMATIVAS:                     
TOTAL PREGUNTAS NEGATIVAS:</t>
  </si>
  <si>
    <r>
      <t>·</t>
    </r>
    <r>
      <rPr>
        <sz val="7"/>
        <color theme="1"/>
        <rFont val="Times New Roman"/>
        <family val="1"/>
      </rPr>
      <t>  </t>
    </r>
    <r>
      <rPr>
        <sz val="11"/>
        <color theme="1"/>
        <rFont val="Times New Roman"/>
        <family val="1"/>
      </rPr>
      <t xml:space="preserve">Responder afirmativamente de </t>
    </r>
    <r>
      <rPr>
        <b/>
        <sz val="11"/>
        <color theme="1"/>
        <rFont val="Times New Roman"/>
        <family val="1"/>
      </rPr>
      <t>UNA a CINCO</t>
    </r>
    <r>
      <rPr>
        <sz val="11"/>
        <color theme="1"/>
        <rFont val="Times New Roman"/>
        <family val="1"/>
      </rPr>
      <t xml:space="preserve"> pregunta(s) genera un impacto </t>
    </r>
    <r>
      <rPr>
        <b/>
        <sz val="11"/>
        <color theme="1"/>
        <rFont val="Times New Roman"/>
        <family val="1"/>
      </rPr>
      <t>MODERADO.</t>
    </r>
  </si>
  <si>
    <r>
      <t>·</t>
    </r>
    <r>
      <rPr>
        <sz val="7"/>
        <color theme="1"/>
        <rFont val="Times New Roman"/>
        <family val="1"/>
      </rPr>
      <t xml:space="preserve">  </t>
    </r>
    <r>
      <rPr>
        <sz val="11"/>
        <color theme="1"/>
        <rFont val="Times New Roman"/>
        <family val="1"/>
      </rPr>
      <t xml:space="preserve">Responder afirmativamente de </t>
    </r>
    <r>
      <rPr>
        <b/>
        <sz val="11"/>
        <color theme="1"/>
        <rFont val="Times New Roman"/>
        <family val="1"/>
      </rPr>
      <t>SEIS a ONCE</t>
    </r>
    <r>
      <rPr>
        <sz val="11"/>
        <color theme="1"/>
        <rFont val="Times New Roman"/>
        <family val="1"/>
      </rPr>
      <t xml:space="preserve"> preguntas genera un impacto </t>
    </r>
    <r>
      <rPr>
        <b/>
        <sz val="11"/>
        <color theme="1"/>
        <rFont val="Times New Roman"/>
        <family val="1"/>
      </rPr>
      <t>MAYOR.</t>
    </r>
  </si>
  <si>
    <r>
      <t>·</t>
    </r>
    <r>
      <rPr>
        <sz val="7"/>
        <color theme="1"/>
        <rFont val="Times New Roman"/>
        <family val="1"/>
      </rPr>
      <t>  </t>
    </r>
    <r>
      <rPr>
        <sz val="11"/>
        <color theme="1"/>
        <rFont val="Times New Roman"/>
        <family val="1"/>
      </rPr>
      <t xml:space="preserve">Responder afirmativamente de </t>
    </r>
    <r>
      <rPr>
        <b/>
        <sz val="11"/>
        <color theme="1"/>
        <rFont val="Times New Roman"/>
        <family val="1"/>
      </rPr>
      <t>DOCE a DIECINUEVE</t>
    </r>
    <r>
      <rPr>
        <sz val="11"/>
        <color theme="1"/>
        <rFont val="Times New Roman"/>
        <family val="1"/>
      </rPr>
      <t xml:space="preserve"> preguntas genera un impacto </t>
    </r>
    <r>
      <rPr>
        <b/>
        <sz val="11"/>
        <color theme="1"/>
        <rFont val="Times New Roman"/>
        <family val="1"/>
      </rPr>
      <t>CATASTRÓFICO.</t>
    </r>
  </si>
  <si>
    <r>
      <rPr>
        <b/>
        <sz val="11"/>
        <color theme="1"/>
        <rFont val="Times New Roman"/>
        <family val="1"/>
      </rPr>
      <t xml:space="preserve">MODERADO: </t>
    </r>
    <r>
      <rPr>
        <sz val="11"/>
        <color theme="1"/>
        <rFont val="Times New Roman"/>
        <family val="1"/>
      </rPr>
      <t>Genera medianas consecuencias sobre la entidad.</t>
    </r>
  </si>
  <si>
    <r>
      <rPr>
        <b/>
        <sz val="11"/>
        <color theme="1"/>
        <rFont val="Times New Roman"/>
        <family val="1"/>
      </rPr>
      <t xml:space="preserve">MAYOR: </t>
    </r>
    <r>
      <rPr>
        <sz val="11"/>
        <color theme="1"/>
        <rFont val="Times New Roman"/>
        <family val="1"/>
      </rPr>
      <t>Genera altas consecuencias sobre la entidad.</t>
    </r>
  </si>
  <si>
    <r>
      <rPr>
        <b/>
        <sz val="11"/>
        <color theme="1"/>
        <rFont val="Times New Roman"/>
        <family val="1"/>
      </rPr>
      <t xml:space="preserve">CATASTROFICO: </t>
    </r>
    <r>
      <rPr>
        <sz val="11"/>
        <color theme="1"/>
        <rFont val="Times New Roman"/>
        <family val="1"/>
      </rPr>
      <t>Genera consecuencias desastrosas para la entidad.</t>
    </r>
  </si>
  <si>
    <t>DIRECCIONAMIENTO ESTRATÉGICO</t>
  </si>
  <si>
    <t>E-DES-FT-020</t>
  </si>
  <si>
    <t>02</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</si>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</sst>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b/>
      <sz val="11"/>
      <color theme="1"/>
      <name val="Calibri"/>
      <family val="2"/>
      <scheme val="minor"/>
    </font>
    <font>
      <b/>
      <sz val="10"/>
      <color theme="1"/>
      <name val="Times New Roman"/>
      <family val="1"/>
    </font>
    <font>
      <sz val="10"/>
      <color theme="1"/>
      <name val="Times New Roman"/>
      <family val="1"/>
    </font>
    <font>
      <b/>
      <sz val="11"/>
      <color theme="1"/>
      <name val="Times New Roman"/>
      <family val="1"/>
    </font>
    <font>
      <sz val="11"/>
      <color theme="1"/>
      <name val="Times New Roman"/>
      <family val="1"/>
    </font>
    <font>
      <b/>
      <sz val="10"/>
      <name val="Times New Roman"/>
      <family val="1"/>
    </font>
    <font>
      <b/>
      <sz val="12"/>
      <name val="Times New Roman"/>
      <family val="1"/>
    </font>
    <font>
      <b/>
      <sz val="14"/>
      <color theme="1"/>
      <name val="Times New Roman"/>
      <family val="1"/>
    </font>
    <font>
      <sz val="12"/>
      <color theme="1"/>
      <name val="Times New Roman"/>
      <family val="1"/>
    </font>
    <font>
      <b/>
      <sz val="16"/>
      <color theme="1"/>
      <name val="Times New Roman"/>
      <family val="1"/>
    </font>
    <font>
      <b/>
      <sz val="12"/>
      <color theme="1"/>
      <name val="Times New Roman"/>
      <family val="1"/>
    </font>
    <font>
      <sz val="10"/>
      <color theme="0" tint="-0.34998626667073579"/>
      <name val="Times New Roman"/>
      <family val="1"/>
    </font>
    <font>
      <sz val="11"/>
      <color theme="1"/>
      <name val="Symbol"/>
      <family val="1"/>
      <charset val="2"/>
    </font>
    <font>
      <sz val="7"/>
      <color theme="1"/>
      <name val="Times New Roman"/>
      <family val="1"/>
    </font>
    <font>
      <sz val="16"/>
      <color theme="1"/>
      <name val="Times New Roman"/>
      <family val="1"/>
    </font>
    <font>
      <b/>
      <sz val="20"/>
      <color theme="1"/>
      <name val="Calibri"/>
      <family val="2"/>
      <scheme val="minor"/>
    </font>
    <font>
      <b/>
      <sz val="20"/>
      <color theme="1"/>
      <name val="Times New Roman"/>
      <family val="1"/>
    </font>
    <font>
      <sz val="14"/>
      <color theme="1"/>
      <name val="Times New Roman"/>
      <family val="1"/>
    </font>
    <font>
      <sz val="14"/>
      <name val="Times New Roman"/>
      <family val="1"/>
    </font>
    <font>
      <sz val="12"/>
      <name val="Times New Roman"/>
      <family val="1"/>
    </font>
    <font>
      <sz val="10"/>
      <name val="Times New Roman"/>
      <family val="1"/>
    </font>
    <font>
      <sz val="20"/>
      <color theme="1"/>
      <name val="Calibri"/>
      <family val="2"/>
      <scheme val="minor"/>
    </font>
    <font>
      <sz val="10"/>
      <color rgb="FF000000"/>
      <name val="Times New Roman"/>
      <family val="1"/>
    </font>
    <font>
      <sz val="10"/>
      <color rgb="FF000000"/>
      <name val="Times New Roman"/>
      <family val="1"/>
    </font>
  </fonts>
  <fills count="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D9D9D9"/>
        <bgColor indexed="64"/>
      </patternFill>
    </fill>
    <fill>
      <patternFill patternType="solid">
        <fgColor theme="5" tint="0.59999389629810485"/>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thin">
        <color indexed="64"/>
      </top>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right/>
      <top style="hair">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thin">
        <color rgb="FF000000"/>
      </bottom>
      <diagonal/>
    </border>
    <border>
      <left style="thin">
        <color indexed="64"/>
      </left>
      <right style="medium">
        <color indexed="64"/>
      </right>
      <top/>
      <bottom style="medium">
        <color rgb="FF000000"/>
      </bottom>
      <diagonal/>
    </border>
  </borders>
  <cellStyleXfs count="1">
    <xf numFmtId="0" fontId="0" fillId="0" borderId="0"/>
  </cellStyleXfs>
  <cellXfs count="208">
    <xf numFmtId="0" fontId="0" fillId="0" borderId="0" xfId="0"/>
    <xf numFmtId="0" fontId="3" fillId="0" borderId="0" xfId="0" applyFont="1"/>
    <xf numFmtId="0" fontId="2" fillId="0" borderId="0" xfId="0" applyFont="1"/>
    <xf numFmtId="0" fontId="6" fillId="3" borderId="10" xfId="0" applyFont="1" applyFill="1" applyBorder="1" applyAlignment="1">
      <alignment horizontal="center" vertical="center"/>
    </xf>
    <xf numFmtId="0" fontId="7" fillId="3" borderId="11" xfId="0" applyFont="1" applyFill="1" applyBorder="1" applyAlignment="1">
      <alignment horizontal="center" vertical="center" wrapText="1"/>
    </xf>
    <xf numFmtId="0" fontId="9" fillId="0" borderId="12" xfId="0" applyFont="1" applyBorder="1" applyAlignment="1">
      <alignment horizontal="justify" vertical="top" wrapText="1"/>
    </xf>
    <xf numFmtId="0" fontId="2" fillId="0" borderId="13" xfId="0" applyFont="1" applyBorder="1" applyAlignment="1" applyProtection="1">
      <alignment horizontal="center" vertical="center" wrapText="1"/>
      <protection locked="0"/>
    </xf>
    <xf numFmtId="1" fontId="9" fillId="0" borderId="13" xfId="0" applyNumberFormat="1" applyFont="1" applyBorder="1" applyAlignment="1">
      <alignment horizontal="center" vertical="center"/>
    </xf>
    <xf numFmtId="0" fontId="9" fillId="0" borderId="15" xfId="0" applyFont="1" applyBorder="1" applyAlignment="1">
      <alignment horizontal="justify" vertical="top" wrapText="1"/>
    </xf>
    <xf numFmtId="0" fontId="2" fillId="0" borderId="16" xfId="0" applyFont="1" applyBorder="1" applyAlignment="1" applyProtection="1">
      <alignment horizontal="center" vertical="center" wrapText="1"/>
      <protection locked="0"/>
    </xf>
    <xf numFmtId="1" fontId="9" fillId="0" borderId="16" xfId="0" applyNumberFormat="1" applyFont="1" applyBorder="1" applyAlignment="1">
      <alignment horizontal="center" vertical="center"/>
    </xf>
    <xf numFmtId="0" fontId="9" fillId="0" borderId="0" xfId="0" applyFont="1" applyAlignment="1">
      <alignment vertical="top" wrapText="1"/>
    </xf>
    <xf numFmtId="0" fontId="9" fillId="5" borderId="1" xfId="0" applyFont="1" applyFill="1" applyBorder="1" applyAlignment="1">
      <alignment horizontal="center" vertical="center" wrapText="1"/>
    </xf>
    <xf numFmtId="0" fontId="9" fillId="0" borderId="19" xfId="0" applyFont="1" applyBorder="1" applyAlignment="1">
      <alignment horizontal="justify" vertical="top" wrapText="1"/>
    </xf>
    <xf numFmtId="0" fontId="4" fillId="7" borderId="36" xfId="0" applyFont="1" applyFill="1" applyBorder="1" applyAlignment="1">
      <alignment horizontal="justify" vertical="center" wrapText="1"/>
    </xf>
    <xf numFmtId="0" fontId="4" fillId="7" borderId="35" xfId="0" applyFont="1" applyFill="1" applyBorder="1" applyAlignment="1">
      <alignment horizontal="justify" vertical="center" wrapText="1"/>
    </xf>
    <xf numFmtId="0" fontId="5" fillId="0" borderId="35" xfId="0" applyFont="1" applyBorder="1" applyAlignment="1">
      <alignment horizontal="justify" vertical="center" wrapText="1"/>
    </xf>
    <xf numFmtId="0" fontId="4" fillId="7" borderId="35" xfId="0" applyFont="1" applyFill="1" applyBorder="1" applyAlignment="1">
      <alignment horizontal="center" vertical="center" wrapText="1"/>
    </xf>
    <xf numFmtId="0" fontId="4" fillId="7" borderId="34" xfId="0" applyFont="1" applyFill="1" applyBorder="1" applyAlignment="1">
      <alignment horizontal="justify" vertical="center" wrapText="1"/>
    </xf>
    <xf numFmtId="0" fontId="4" fillId="7" borderId="43" xfId="0" applyFont="1" applyFill="1" applyBorder="1" applyAlignment="1">
      <alignment horizontal="justify" vertical="center" wrapText="1"/>
    </xf>
    <xf numFmtId="0" fontId="0" fillId="0" borderId="0" xfId="0" applyAlignment="1">
      <alignment wrapText="1"/>
    </xf>
    <xf numFmtId="0" fontId="2" fillId="2" borderId="6" xfId="0" applyFont="1" applyFill="1" applyBorder="1" applyAlignment="1">
      <alignment horizontal="center" vertical="center"/>
    </xf>
    <xf numFmtId="0" fontId="2" fillId="2" borderId="0" xfId="0" applyFont="1" applyFill="1" applyAlignment="1">
      <alignment horizontal="center" vertical="center"/>
    </xf>
    <xf numFmtId="14" fontId="2" fillId="2" borderId="0" xfId="0" applyNumberFormat="1" applyFont="1" applyFill="1" applyAlignment="1">
      <alignment horizontal="center" vertical="center"/>
    </xf>
    <xf numFmtId="14" fontId="2" fillId="2" borderId="6" xfId="0" applyNumberFormat="1" applyFont="1" applyFill="1" applyBorder="1" applyAlignment="1">
      <alignment horizontal="center" vertical="center"/>
    </xf>
    <xf numFmtId="0" fontId="2" fillId="2" borderId="2" xfId="0" applyFont="1" applyFill="1" applyBorder="1" applyAlignment="1">
      <alignment horizontal="left" vertical="center"/>
    </xf>
    <xf numFmtId="0" fontId="2" fillId="8" borderId="1" xfId="0" applyFont="1" applyFill="1" applyBorder="1" applyAlignment="1">
      <alignment horizontal="center" vertical="center"/>
    </xf>
    <xf numFmtId="0" fontId="0" fillId="0" borderId="1" xfId="0" applyBorder="1"/>
    <xf numFmtId="0" fontId="2" fillId="0" borderId="0" xfId="0" applyFont="1" applyAlignment="1">
      <alignment horizontal="center" vertical="center"/>
    </xf>
    <xf numFmtId="0" fontId="3" fillId="0" borderId="0" xfId="0" applyFont="1" applyAlignment="1">
      <alignment horizontal="left" vertical="center"/>
    </xf>
    <xf numFmtId="0" fontId="2" fillId="2" borderId="8" xfId="0" applyFont="1" applyFill="1" applyBorder="1" applyAlignment="1">
      <alignment vertical="center"/>
    </xf>
    <xf numFmtId="0" fontId="2" fillId="8" borderId="1"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3" borderId="7" xfId="0" applyFont="1" applyFill="1" applyBorder="1" applyAlignment="1">
      <alignment horizontal="center"/>
    </xf>
    <xf numFmtId="0" fontId="2" fillId="3" borderId="1"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2" fillId="0" borderId="0" xfId="0" applyFont="1" applyAlignment="1">
      <alignment horizontal="center"/>
    </xf>
    <xf numFmtId="0" fontId="6" fillId="3" borderId="23"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9" fillId="0" borderId="50" xfId="0" applyFont="1" applyBorder="1" applyAlignment="1">
      <alignment horizontal="justify" vertical="top" wrapText="1"/>
    </xf>
    <xf numFmtId="0" fontId="2" fillId="0" borderId="51" xfId="0" applyFont="1" applyBorder="1" applyAlignment="1" applyProtection="1">
      <alignment horizontal="center" vertical="center" wrapText="1"/>
      <protection locked="0"/>
    </xf>
    <xf numFmtId="1" fontId="9" fillId="0" borderId="51" xfId="0" applyNumberFormat="1" applyFont="1" applyBorder="1" applyAlignment="1">
      <alignment horizontal="center" vertical="center"/>
    </xf>
    <xf numFmtId="0" fontId="2" fillId="2" borderId="9" xfId="0" applyFont="1" applyFill="1" applyBorder="1" applyAlignment="1">
      <alignment horizontal="center" vertical="center"/>
    </xf>
    <xf numFmtId="0" fontId="2" fillId="0" borderId="0" xfId="0" applyFont="1" applyAlignment="1">
      <alignment horizontal="center" vertical="center" wrapText="1"/>
    </xf>
    <xf numFmtId="0" fontId="3" fillId="0" borderId="0" xfId="0" applyFont="1" applyAlignment="1" applyProtection="1">
      <alignment horizontal="center"/>
      <protection locked="0"/>
    </xf>
    <xf numFmtId="0" fontId="2" fillId="0" borderId="0" xfId="0" applyFont="1" applyAlignment="1" applyProtection="1">
      <alignment horizontal="justify" vertical="center" wrapText="1"/>
      <protection locked="0"/>
    </xf>
    <xf numFmtId="0" fontId="2" fillId="3" borderId="23"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11" fillId="2" borderId="1" xfId="0" applyFont="1" applyFill="1" applyBorder="1" applyAlignment="1">
      <alignment horizontal="center" vertical="center"/>
    </xf>
    <xf numFmtId="49" fontId="11" fillId="2" borderId="1" xfId="0" applyNumberFormat="1" applyFont="1" applyFill="1" applyBorder="1" applyAlignment="1">
      <alignment horizontal="center" vertical="center"/>
    </xf>
    <xf numFmtId="14" fontId="11" fillId="2" borderId="1" xfId="0" applyNumberFormat="1" applyFont="1" applyFill="1" applyBorder="1" applyAlignment="1">
      <alignment horizontal="center" vertical="center"/>
    </xf>
    <xf numFmtId="0" fontId="11" fillId="8" borderId="43" xfId="0" applyFont="1" applyFill="1" applyBorder="1" applyAlignment="1">
      <alignment horizontal="left" vertical="center"/>
    </xf>
    <xf numFmtId="0" fontId="2" fillId="2" borderId="41" xfId="0" applyFont="1" applyFill="1" applyBorder="1" applyAlignment="1">
      <alignment horizontal="center" vertical="center"/>
    </xf>
    <xf numFmtId="0" fontId="16" fillId="0" borderId="1" xfId="0" applyFont="1" applyBorder="1" applyAlignment="1">
      <alignment horizontal="center" vertical="center"/>
    </xf>
    <xf numFmtId="0" fontId="4" fillId="7" borderId="43" xfId="0" applyFont="1" applyFill="1" applyBorder="1" applyAlignment="1">
      <alignment horizontal="center" vertical="center" wrapText="1"/>
    </xf>
    <xf numFmtId="0" fontId="4" fillId="0" borderId="35" xfId="0" applyFont="1" applyBorder="1" applyAlignment="1">
      <alignment horizontal="center" vertical="center" wrapText="1"/>
    </xf>
    <xf numFmtId="0" fontId="1" fillId="6" borderId="43" xfId="0" applyFont="1" applyFill="1" applyBorder="1" applyAlignment="1">
      <alignment horizontal="center"/>
    </xf>
    <xf numFmtId="0" fontId="22" fillId="0" borderId="1" xfId="0" applyFont="1" applyBorder="1" applyAlignment="1">
      <alignment horizontal="center" vertical="center"/>
    </xf>
    <xf numFmtId="0" fontId="0" fillId="0" borderId="1" xfId="0" applyBorder="1" applyAlignment="1">
      <alignment horizontal="center" vertical="center"/>
    </xf>
    <xf numFmtId="0" fontId="24" fillId="0" borderId="26" xfId="0" applyFont="1" applyBorder="1" applyAlignment="1">
      <alignment horizontal="center" vertical="center" wrapText="1"/>
    </xf>
    <xf numFmtId="0" fontId="8" fillId="4" borderId="1" xfId="0" applyFont="1" applyFill="1" applyBorder="1" applyAlignment="1">
      <alignment horizontal="center" vertical="center" wrapText="1"/>
    </xf>
    <xf numFmtId="0" fontId="8" fillId="4" borderId="45" xfId="0" applyFont="1" applyFill="1" applyBorder="1" applyAlignment="1">
      <alignment horizontal="center" vertical="center" wrapText="1"/>
    </xf>
    <xf numFmtId="0" fontId="10" fillId="5" borderId="8" xfId="0" applyFont="1" applyFill="1" applyBorder="1" applyAlignment="1">
      <alignment horizontal="center" vertical="center" wrapText="1"/>
    </xf>
    <xf numFmtId="0" fontId="10" fillId="5" borderId="10" xfId="0" applyFont="1" applyFill="1" applyBorder="1" applyAlignment="1">
      <alignment horizontal="center" vertical="center" wrapText="1"/>
    </xf>
    <xf numFmtId="0" fontId="10" fillId="5" borderId="49" xfId="0" applyFont="1" applyFill="1" applyBorder="1" applyAlignment="1">
      <alignment horizontal="center" vertical="center" wrapText="1"/>
    </xf>
    <xf numFmtId="0" fontId="4" fillId="0" borderId="1" xfId="0" applyFont="1" applyBorder="1" applyAlignment="1">
      <alignment horizontal="center" vertical="center" wrapText="1"/>
    </xf>
    <xf numFmtId="0" fontId="7" fillId="2" borderId="8"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49" xfId="0" applyFont="1" applyFill="1" applyBorder="1" applyAlignment="1">
      <alignment horizontal="center" vertical="center"/>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49" xfId="0" applyFont="1" applyBorder="1" applyAlignment="1">
      <alignment horizontal="center" vertical="center" wrapText="1"/>
    </xf>
    <xf numFmtId="0" fontId="6" fillId="0" borderId="8"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49" xfId="0" applyFont="1" applyBorder="1" applyAlignment="1" applyProtection="1">
      <alignment horizontal="center" vertical="center" wrapText="1"/>
      <protection locked="0"/>
    </xf>
    <xf numFmtId="0" fontId="2" fillId="3" borderId="38" xfId="0" applyFont="1" applyFill="1" applyBorder="1" applyAlignment="1">
      <alignment horizontal="center" vertical="center"/>
    </xf>
    <xf numFmtId="0" fontId="2" fillId="3" borderId="39" xfId="0" applyFont="1" applyFill="1" applyBorder="1" applyAlignment="1">
      <alignment horizontal="center" vertical="center"/>
    </xf>
    <xf numFmtId="0" fontId="2" fillId="3" borderId="40" xfId="0" applyFont="1" applyFill="1" applyBorder="1" applyAlignment="1">
      <alignment horizontal="center" vertical="center"/>
    </xf>
    <xf numFmtId="0" fontId="2" fillId="3" borderId="57" xfId="0" applyFont="1" applyFill="1" applyBorder="1" applyAlignment="1">
      <alignment horizontal="center" vertical="center"/>
    </xf>
    <xf numFmtId="0" fontId="2" fillId="3" borderId="0" xfId="0" applyFont="1" applyFill="1" applyAlignment="1">
      <alignment horizontal="center" vertical="center"/>
    </xf>
    <xf numFmtId="0" fontId="2" fillId="3" borderId="36" xfId="0" applyFont="1" applyFill="1" applyBorder="1" applyAlignment="1">
      <alignment horizontal="center" vertical="center"/>
    </xf>
    <xf numFmtId="0" fontId="2" fillId="3" borderId="42" xfId="0" applyFont="1" applyFill="1" applyBorder="1" applyAlignment="1">
      <alignment horizontal="center" vertical="center"/>
    </xf>
    <xf numFmtId="0" fontId="2" fillId="3" borderId="41" xfId="0" applyFont="1" applyFill="1" applyBorder="1" applyAlignment="1">
      <alignment horizontal="center" vertical="center"/>
    </xf>
    <xf numFmtId="0" fontId="2" fillId="3" borderId="35" xfId="0" applyFont="1" applyFill="1" applyBorder="1" applyAlignment="1">
      <alignment horizontal="center" vertical="center"/>
    </xf>
    <xf numFmtId="0" fontId="18" fillId="0" borderId="27" xfId="0" applyFont="1" applyBorder="1" applyAlignment="1" applyProtection="1">
      <alignment horizontal="justify" vertical="center" wrapText="1"/>
      <protection locked="0"/>
    </xf>
    <xf numFmtId="0" fontId="18" fillId="0" borderId="47" xfId="0" applyFont="1" applyBorder="1" applyAlignment="1" applyProtection="1">
      <alignment horizontal="justify" vertical="center" wrapText="1"/>
      <protection locked="0"/>
    </xf>
    <xf numFmtId="0" fontId="2" fillId="6" borderId="27" xfId="0" applyFont="1" applyFill="1" applyBorder="1" applyAlignment="1" applyProtection="1">
      <alignment horizontal="justify" vertical="center" wrapText="1"/>
      <protection locked="0"/>
    </xf>
    <xf numFmtId="0" fontId="2" fillId="6" borderId="26" xfId="0" applyFont="1" applyFill="1" applyBorder="1" applyAlignment="1" applyProtection="1">
      <alignment horizontal="justify" vertical="center" wrapText="1"/>
      <protection locked="0"/>
    </xf>
    <xf numFmtId="0" fontId="3" fillId="0" borderId="27" xfId="0" applyFont="1" applyBorder="1" applyAlignment="1" applyProtection="1">
      <alignment horizontal="center"/>
      <protection locked="0"/>
    </xf>
    <xf numFmtId="0" fontId="3" fillId="0" borderId="53" xfId="0" applyFont="1" applyBorder="1" applyAlignment="1" applyProtection="1">
      <alignment horizontal="center"/>
      <protection locked="0"/>
    </xf>
    <xf numFmtId="0" fontId="12" fillId="0" borderId="1" xfId="0" applyFont="1" applyBorder="1" applyAlignment="1" applyProtection="1">
      <alignment horizontal="center" vertical="center" wrapText="1"/>
      <protection locked="0"/>
    </xf>
    <xf numFmtId="0" fontId="12" fillId="0" borderId="45" xfId="0" applyFont="1" applyBorder="1" applyAlignment="1" applyProtection="1">
      <alignment horizontal="center" vertical="center" wrapText="1"/>
      <protection locked="0"/>
    </xf>
    <xf numFmtId="0" fontId="18" fillId="0" borderId="53" xfId="0" applyFont="1" applyBorder="1" applyAlignment="1" applyProtection="1">
      <alignment horizontal="justify" vertical="center"/>
      <protection locked="0"/>
    </xf>
    <xf numFmtId="0" fontId="3" fillId="0" borderId="1" xfId="0" applyFont="1" applyBorder="1" applyAlignment="1" applyProtection="1">
      <alignment horizontal="center" vertical="center" wrapText="1"/>
      <protection locked="0"/>
    </xf>
    <xf numFmtId="0" fontId="3" fillId="0" borderId="45" xfId="0" applyFont="1" applyBorder="1" applyAlignment="1" applyProtection="1">
      <alignment horizontal="center" vertical="center" wrapText="1"/>
      <protection locked="0"/>
    </xf>
    <xf numFmtId="0" fontId="21" fillId="0" borderId="1" xfId="0" applyFont="1" applyBorder="1" applyAlignment="1" applyProtection="1">
      <alignment horizontal="center" vertical="center" wrapText="1"/>
      <protection locked="0"/>
    </xf>
    <xf numFmtId="0" fontId="21" fillId="0" borderId="45" xfId="0" applyFont="1" applyBorder="1" applyAlignment="1" applyProtection="1">
      <alignment horizontal="center" vertical="center" wrapText="1"/>
      <protection locked="0"/>
    </xf>
    <xf numFmtId="0" fontId="3" fillId="0" borderId="20" xfId="0" applyFont="1" applyBorder="1" applyAlignment="1" applyProtection="1">
      <alignment horizontal="center" vertical="center" wrapText="1"/>
      <protection locked="0"/>
    </xf>
    <xf numFmtId="0" fontId="3" fillId="0" borderId="46" xfId="0" applyFont="1" applyBorder="1" applyAlignment="1" applyProtection="1">
      <alignment horizontal="center" vertical="center" wrapText="1"/>
      <protection locked="0"/>
    </xf>
    <xf numFmtId="0" fontId="17" fillId="0" borderId="21" xfId="0" applyFont="1" applyBorder="1" applyAlignment="1" applyProtection="1">
      <alignment horizontal="center" vertical="center" wrapText="1"/>
      <protection locked="0"/>
    </xf>
    <xf numFmtId="0" fontId="17" fillId="0" borderId="44" xfId="0" applyFont="1" applyBorder="1" applyAlignment="1" applyProtection="1">
      <alignment horizontal="center" vertical="center" wrapText="1"/>
      <protection locked="0"/>
    </xf>
    <xf numFmtId="0" fontId="18" fillId="0" borderId="1" xfId="0" applyFont="1" applyBorder="1" applyAlignment="1" applyProtection="1">
      <alignment horizontal="justify" vertical="center" wrapText="1"/>
      <protection locked="0"/>
    </xf>
    <xf numFmtId="0" fontId="18" fillId="0" borderId="1" xfId="0" applyFont="1" applyBorder="1" applyAlignment="1" applyProtection="1">
      <alignment horizontal="justify" vertical="center"/>
      <protection locked="0"/>
    </xf>
    <xf numFmtId="0" fontId="18" fillId="0" borderId="45" xfId="0" applyFont="1" applyBorder="1" applyAlignment="1" applyProtection="1">
      <alignment horizontal="justify" vertical="center"/>
      <protection locked="0"/>
    </xf>
    <xf numFmtId="0" fontId="6" fillId="0" borderId="24" xfId="0" applyFont="1" applyBorder="1" applyAlignment="1" applyProtection="1">
      <alignment horizontal="center" vertical="center" wrapText="1"/>
      <protection locked="0"/>
    </xf>
    <xf numFmtId="0" fontId="6" fillId="0" borderId="23" xfId="0" applyFont="1" applyBorder="1" applyAlignment="1" applyProtection="1">
      <alignment horizontal="center" vertical="center" wrapText="1"/>
      <protection locked="0"/>
    </xf>
    <xf numFmtId="0" fontId="6" fillId="0" borderId="48" xfId="0" applyFont="1" applyBorder="1" applyAlignment="1" applyProtection="1">
      <alignment horizontal="center" vertical="center" wrapText="1"/>
      <protection locked="0"/>
    </xf>
    <xf numFmtId="0" fontId="2" fillId="2" borderId="4"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9" xfId="0" applyFont="1" applyFill="1" applyBorder="1" applyAlignment="1">
      <alignment horizontal="center" vertical="center"/>
    </xf>
    <xf numFmtId="0" fontId="2" fillId="3" borderId="54" xfId="0" applyFont="1" applyFill="1" applyBorder="1" applyAlignment="1">
      <alignment horizontal="center"/>
    </xf>
    <xf numFmtId="0" fontId="2" fillId="3" borderId="55" xfId="0" applyFont="1" applyFill="1" applyBorder="1" applyAlignment="1">
      <alignment horizontal="center"/>
    </xf>
    <xf numFmtId="0" fontId="2" fillId="3" borderId="56" xfId="0" applyFont="1" applyFill="1" applyBorder="1" applyAlignment="1">
      <alignment horizontal="center"/>
    </xf>
    <xf numFmtId="0" fontId="2" fillId="3" borderId="30" xfId="0" applyFont="1" applyFill="1" applyBorder="1" applyAlignment="1">
      <alignment horizontal="center"/>
    </xf>
    <xf numFmtId="0" fontId="2" fillId="3" borderId="29" xfId="0" applyFont="1" applyFill="1" applyBorder="1" applyAlignment="1">
      <alignment horizontal="center"/>
    </xf>
    <xf numFmtId="0" fontId="2" fillId="3" borderId="28" xfId="0" applyFont="1" applyFill="1" applyBorder="1" applyAlignment="1">
      <alignment horizontal="center"/>
    </xf>
    <xf numFmtId="0" fontId="2" fillId="3" borderId="21"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0" borderId="4" xfId="0" applyFont="1" applyBorder="1" applyAlignment="1">
      <alignment horizontal="center"/>
    </xf>
    <xf numFmtId="0" fontId="2" fillId="0" borderId="7" xfId="0" applyFont="1" applyBorder="1" applyAlignment="1">
      <alignment horizontal="center"/>
    </xf>
    <xf numFmtId="0" fontId="2" fillId="0" borderId="25" xfId="0" applyFont="1" applyBorder="1" applyAlignment="1">
      <alignment horizontal="center"/>
    </xf>
    <xf numFmtId="0" fontId="2" fillId="3" borderId="22" xfId="0" applyFont="1" applyFill="1" applyBorder="1" applyAlignment="1">
      <alignment horizontal="center"/>
    </xf>
    <xf numFmtId="0" fontId="2" fillId="3" borderId="11" xfId="0" applyFont="1" applyFill="1" applyBorder="1" applyAlignment="1">
      <alignment horizontal="center"/>
    </xf>
    <xf numFmtId="0" fontId="6" fillId="3" borderId="8"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20" xfId="0" applyFont="1" applyFill="1" applyBorder="1" applyAlignment="1">
      <alignment horizontal="center" vertical="center" wrapText="1"/>
    </xf>
    <xf numFmtId="14" fontId="15" fillId="2" borderId="4" xfId="0" applyNumberFormat="1" applyFont="1" applyFill="1" applyBorder="1" applyAlignment="1">
      <alignment horizontal="center" vertical="center"/>
    </xf>
    <xf numFmtId="0" fontId="15" fillId="2" borderId="5" xfId="0" applyFont="1" applyFill="1" applyBorder="1" applyAlignment="1">
      <alignment horizontal="center" vertical="center"/>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49" xfId="0" applyFont="1" applyBorder="1" applyAlignment="1">
      <alignment horizontal="center" vertical="center" wrapText="1"/>
    </xf>
    <xf numFmtId="0" fontId="18" fillId="0" borderId="27" xfId="0" applyFont="1" applyBorder="1" applyAlignment="1" applyProtection="1">
      <alignment horizontal="center" vertical="center" wrapText="1"/>
      <protection locked="0"/>
    </xf>
    <xf numFmtId="0" fontId="18" fillId="0" borderId="47" xfId="0" applyFont="1" applyBorder="1" applyAlignment="1" applyProtection="1">
      <alignment horizontal="center" vertical="center" wrapText="1"/>
      <protection locked="0"/>
    </xf>
    <xf numFmtId="0" fontId="10" fillId="0" borderId="8"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49" xfId="0" applyFont="1" applyBorder="1" applyAlignment="1">
      <alignment horizontal="center" vertical="center" wrapText="1"/>
    </xf>
    <xf numFmtId="0" fontId="10" fillId="4"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18" fillId="0" borderId="24" xfId="0" applyFont="1" applyBorder="1" applyAlignment="1" applyProtection="1">
      <alignment horizontal="justify" vertical="center" wrapText="1"/>
      <protection locked="0"/>
    </xf>
    <xf numFmtId="0" fontId="18" fillId="0" borderId="23" xfId="0" applyFont="1" applyBorder="1" applyAlignment="1" applyProtection="1">
      <alignment horizontal="justify" vertical="center" wrapText="1"/>
      <protection locked="0"/>
    </xf>
    <xf numFmtId="0" fontId="18" fillId="0" borderId="48" xfId="0" applyFont="1" applyBorder="1" applyAlignment="1" applyProtection="1">
      <alignment horizontal="justify" vertical="center" wrapText="1"/>
      <protection locked="0"/>
    </xf>
    <xf numFmtId="0" fontId="19" fillId="0" borderId="1" xfId="0" applyFont="1" applyBorder="1" applyAlignment="1" applyProtection="1">
      <alignment horizontal="center" vertical="center" wrapText="1"/>
      <protection locked="0"/>
    </xf>
    <xf numFmtId="0" fontId="19" fillId="0" borderId="1" xfId="0" applyFont="1" applyBorder="1" applyAlignment="1" applyProtection="1">
      <alignment horizontal="center" vertical="center"/>
      <protection locked="0"/>
    </xf>
    <xf numFmtId="0" fontId="19" fillId="0" borderId="45" xfId="0" applyFont="1" applyBorder="1" applyAlignment="1" applyProtection="1">
      <alignment horizontal="center" vertical="center"/>
      <protection locked="0"/>
    </xf>
    <xf numFmtId="1" fontId="10" fillId="0" borderId="14" xfId="0" applyNumberFormat="1" applyFont="1" applyBorder="1" applyAlignment="1">
      <alignment horizontal="center" vertical="center" wrapText="1"/>
    </xf>
    <xf numFmtId="1" fontId="10" fillId="0" borderId="17" xfId="0" applyNumberFormat="1" applyFont="1" applyBorder="1" applyAlignment="1">
      <alignment horizontal="center" vertical="center" wrapText="1"/>
    </xf>
    <xf numFmtId="0" fontId="11" fillId="0" borderId="8"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49" xfId="0" applyFont="1" applyBorder="1" applyAlignment="1">
      <alignment horizontal="center" vertical="center" wrapText="1"/>
    </xf>
    <xf numFmtId="0" fontId="11" fillId="2" borderId="5"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38" xfId="0" applyFont="1" applyFill="1" applyBorder="1" applyAlignment="1">
      <alignment horizontal="center" vertical="center"/>
    </xf>
    <xf numFmtId="0" fontId="11" fillId="2" borderId="39" xfId="0" applyFont="1" applyFill="1" applyBorder="1" applyAlignment="1">
      <alignment horizontal="center" vertical="center"/>
    </xf>
    <xf numFmtId="0" fontId="11" fillId="2" borderId="40" xfId="0" applyFont="1" applyFill="1" applyBorder="1" applyAlignment="1">
      <alignment horizontal="center" vertical="center"/>
    </xf>
    <xf numFmtId="0" fontId="11" fillId="2" borderId="42" xfId="0" applyFont="1" applyFill="1" applyBorder="1" applyAlignment="1">
      <alignment horizontal="center" vertical="center"/>
    </xf>
    <xf numFmtId="0" fontId="11" fillId="2" borderId="41" xfId="0" applyFont="1" applyFill="1" applyBorder="1" applyAlignment="1">
      <alignment horizontal="center" vertical="center"/>
    </xf>
    <xf numFmtId="0" fontId="11" fillId="2" borderId="35" xfId="0" applyFont="1" applyFill="1" applyBorder="1" applyAlignment="1">
      <alignment horizontal="center" vertical="center"/>
    </xf>
    <xf numFmtId="0" fontId="24" fillId="0" borderId="27" xfId="0" applyFont="1" applyBorder="1" applyAlignment="1">
      <alignment horizontal="center" vertical="center" wrapText="1"/>
    </xf>
    <xf numFmtId="0" fontId="24" fillId="0" borderId="61" xfId="0" applyFont="1" applyBorder="1" applyAlignment="1">
      <alignment horizontal="center" vertical="center" wrapText="1"/>
    </xf>
    <xf numFmtId="0" fontId="24" fillId="0" borderId="47" xfId="0" applyFont="1" applyBorder="1" applyAlignment="1">
      <alignment horizontal="center" vertical="center" wrapText="1"/>
    </xf>
    <xf numFmtId="0" fontId="24" fillId="0" borderId="62" xfId="0" applyFont="1" applyBorder="1" applyAlignment="1">
      <alignment horizontal="center" vertical="center" wrapText="1"/>
    </xf>
    <xf numFmtId="0" fontId="19" fillId="2" borderId="31" xfId="0" applyFont="1" applyFill="1" applyBorder="1" applyAlignment="1">
      <alignment horizontal="left" vertical="center" wrapText="1"/>
    </xf>
    <xf numFmtId="0" fontId="20" fillId="2" borderId="32" xfId="0" applyFont="1" applyFill="1" applyBorder="1" applyAlignment="1">
      <alignment horizontal="left" vertical="center" wrapText="1"/>
    </xf>
    <xf numFmtId="0" fontId="20" fillId="2" borderId="33" xfId="0" applyFont="1" applyFill="1" applyBorder="1" applyAlignment="1">
      <alignment horizontal="left" vertical="center" wrapText="1"/>
    </xf>
    <xf numFmtId="0" fontId="23" fillId="0" borderId="21" xfId="0" applyFont="1" applyBorder="1" applyAlignment="1" applyProtection="1">
      <alignment horizontal="center" vertical="center" wrapText="1"/>
      <protection locked="0"/>
    </xf>
    <xf numFmtId="0" fontId="3" fillId="0" borderId="21" xfId="0" applyFont="1" applyBorder="1" applyAlignment="1" applyProtection="1">
      <alignment horizontal="center" vertical="center" wrapText="1"/>
      <protection locked="0"/>
    </xf>
    <xf numFmtId="0" fontId="3" fillId="0" borderId="44" xfId="0" applyFont="1" applyBorder="1" applyAlignment="1" applyProtection="1">
      <alignment horizontal="center" vertical="center" wrapText="1"/>
      <protection locked="0"/>
    </xf>
    <xf numFmtId="14" fontId="3" fillId="0" borderId="21" xfId="0" applyNumberFormat="1"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44" xfId="0" applyFont="1" applyBorder="1" applyAlignment="1" applyProtection="1">
      <alignment horizontal="center" vertical="center"/>
      <protection locked="0"/>
    </xf>
    <xf numFmtId="0" fontId="6" fillId="0" borderId="1" xfId="0" applyFont="1" applyBorder="1" applyAlignment="1" applyProtection="1">
      <alignment horizontal="center" vertical="center" wrapText="1"/>
      <protection locked="0"/>
    </xf>
    <xf numFmtId="0" fontId="6" fillId="0" borderId="45" xfId="0" applyFont="1" applyBorder="1" applyAlignment="1" applyProtection="1">
      <alignment horizontal="center" vertical="center" wrapText="1"/>
      <protection locked="0"/>
    </xf>
    <xf numFmtId="0" fontId="8" fillId="0" borderId="18"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52" xfId="0" applyFont="1" applyBorder="1" applyAlignment="1">
      <alignment horizontal="center" vertical="center" wrapText="1"/>
    </xf>
    <xf numFmtId="0" fontId="2" fillId="3" borderId="27" xfId="0" applyFont="1" applyFill="1" applyBorder="1" applyAlignment="1">
      <alignment horizontal="center" vertical="center" wrapText="1"/>
    </xf>
    <xf numFmtId="0" fontId="2" fillId="0" borderId="21" xfId="0" applyFont="1" applyBorder="1" applyAlignment="1">
      <alignment horizontal="center"/>
    </xf>
    <xf numFmtId="0" fontId="2" fillId="0" borderId="1" xfId="0" applyFont="1" applyBorder="1" applyAlignment="1">
      <alignment horizontal="center"/>
    </xf>
    <xf numFmtId="0" fontId="5" fillId="6" borderId="31" xfId="0" applyFont="1" applyFill="1" applyBorder="1" applyAlignment="1">
      <alignment horizontal="left"/>
    </xf>
    <xf numFmtId="0" fontId="5" fillId="6" borderId="32" xfId="0" applyFont="1" applyFill="1" applyBorder="1" applyAlignment="1">
      <alignment horizontal="left"/>
    </xf>
    <xf numFmtId="0" fontId="5" fillId="6" borderId="33" xfId="0" applyFont="1" applyFill="1" applyBorder="1" applyAlignment="1">
      <alignment horizontal="left"/>
    </xf>
    <xf numFmtId="0" fontId="5" fillId="6" borderId="42" xfId="0" applyFont="1" applyFill="1" applyBorder="1" applyAlignment="1">
      <alignment horizontal="left"/>
    </xf>
    <xf numFmtId="0" fontId="5" fillId="6" borderId="41" xfId="0" applyFont="1" applyFill="1" applyBorder="1" applyAlignment="1">
      <alignment horizontal="left"/>
    </xf>
    <xf numFmtId="0" fontId="5" fillId="6" borderId="35" xfId="0" applyFont="1" applyFill="1" applyBorder="1" applyAlignment="1">
      <alignment horizontal="left"/>
    </xf>
    <xf numFmtId="0" fontId="4" fillId="7" borderId="31" xfId="0" applyFont="1" applyFill="1" applyBorder="1" applyAlignment="1">
      <alignment horizontal="center" vertical="center" wrapText="1"/>
    </xf>
    <xf numFmtId="0" fontId="4" fillId="7" borderId="32" xfId="0" applyFont="1" applyFill="1" applyBorder="1" applyAlignment="1">
      <alignment horizontal="center" vertical="center" wrapText="1"/>
    </xf>
    <xf numFmtId="0" fontId="4" fillId="7" borderId="33" xfId="0" applyFont="1" applyFill="1" applyBorder="1" applyAlignment="1">
      <alignment horizontal="center" vertical="center" wrapText="1"/>
    </xf>
    <xf numFmtId="0" fontId="4" fillId="7" borderId="37" xfId="0" applyFont="1" applyFill="1" applyBorder="1" applyAlignment="1">
      <alignment horizontal="justify" vertical="center" wrapText="1"/>
    </xf>
    <xf numFmtId="0" fontId="4" fillId="7" borderId="34" xfId="0" applyFont="1" applyFill="1" applyBorder="1" applyAlignment="1">
      <alignment horizontal="justify" vertical="center" wrapText="1"/>
    </xf>
    <xf numFmtId="0" fontId="4" fillId="7" borderId="31" xfId="0" applyFont="1" applyFill="1" applyBorder="1" applyAlignment="1">
      <alignment horizontal="justify" vertical="center" wrapText="1"/>
    </xf>
    <xf numFmtId="0" fontId="4" fillId="7" borderId="33" xfId="0" applyFont="1" applyFill="1" applyBorder="1" applyAlignment="1">
      <alignment horizontal="justify" vertical="center" wrapText="1"/>
    </xf>
    <xf numFmtId="0" fontId="13" fillId="7" borderId="1" xfId="0" applyFont="1" applyFill="1" applyBorder="1" applyAlignment="1">
      <alignment horizontal="left" vertical="center" wrapText="1"/>
    </xf>
    <xf numFmtId="0" fontId="13" fillId="7" borderId="11" xfId="0" applyFont="1" applyFill="1" applyBorder="1" applyAlignment="1">
      <alignment horizontal="left" vertical="center" wrapText="1"/>
    </xf>
    <xf numFmtId="0" fontId="13" fillId="7" borderId="1" xfId="0" applyFont="1" applyFill="1" applyBorder="1" applyAlignment="1">
      <alignment horizontal="justify" vertical="top" wrapText="1"/>
    </xf>
    <xf numFmtId="0" fontId="13" fillId="7" borderId="8" xfId="0" applyFont="1" applyFill="1" applyBorder="1" applyAlignment="1">
      <alignment horizontal="justify" vertical="top" wrapText="1"/>
    </xf>
    <xf numFmtId="0" fontId="4" fillId="7" borderId="30" xfId="0" applyFont="1" applyFill="1" applyBorder="1" applyAlignment="1">
      <alignment horizontal="center" vertical="center" wrapText="1"/>
    </xf>
    <xf numFmtId="0" fontId="4" fillId="7" borderId="29" xfId="0" applyFont="1" applyFill="1" applyBorder="1" applyAlignment="1">
      <alignment horizontal="center" vertical="center" wrapText="1"/>
    </xf>
  </cellXfs>
  <cellStyles count="1">
    <cellStyle name="Normal" xfId="0" builtinId="0"/>
  </cellStyles>
  <dxfs count="6">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325938</xdr:colOff>
      <xdr:row>0</xdr:row>
      <xdr:rowOff>58368</xdr:rowOff>
    </xdr:from>
    <xdr:to>
      <xdr:col>0</xdr:col>
      <xdr:colOff>1452562</xdr:colOff>
      <xdr:row>3</xdr:row>
      <xdr:rowOff>314543</xdr:rowOff>
    </xdr:to>
    <xdr:pic>
      <xdr:nvPicPr>
        <xdr:cNvPr id="2" name="Imagen 16">
          <a:extLst>
            <a:ext uri="{FF2B5EF4-FFF2-40B4-BE49-F238E27FC236}">
              <a16:creationId xmlns:a16="http://schemas.microsoft.com/office/drawing/2014/main" id="{4FF0CBF4-891B-4CFB-B552-B82D1FDF6D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58368"/>
          <a:ext cx="1126624" cy="12563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744E3-1C34-452E-A48F-B01625855956}">
  <dimension ref="A1:AJ22"/>
  <sheetViews>
    <sheetView showGridLines="0" tabSelected="1" zoomScale="60" zoomScaleNormal="60" zoomScaleSheetLayoutView="50" workbookViewId="0">
      <selection activeCell="W16" sqref="W16:W22"/>
    </sheetView>
  </sheetViews>
  <sheetFormatPr baseColWidth="10" defaultColWidth="11.42578125" defaultRowHeight="15" x14ac:dyDescent="0.25"/>
  <cols>
    <col min="1" max="1" width="36.85546875" customWidth="1"/>
    <col min="2" max="3" width="32.5703125" customWidth="1"/>
    <col min="4" max="4" width="36.28515625" customWidth="1"/>
    <col min="5" max="6" width="20.85546875" customWidth="1"/>
    <col min="7" max="7" width="20.85546875" hidden="1" customWidth="1"/>
    <col min="8" max="8" width="25.42578125" customWidth="1"/>
    <col min="9" max="9" width="59.140625" customWidth="1"/>
    <col min="10" max="10" width="53.7109375" customWidth="1"/>
    <col min="11" max="11" width="24.5703125" customWidth="1"/>
    <col min="12" max="12" width="0" hidden="1" customWidth="1"/>
    <col min="13" max="15" width="24.5703125" customWidth="1"/>
    <col min="16" max="16" width="19.7109375" customWidth="1"/>
    <col min="17" max="17" width="25.140625" customWidth="1"/>
    <col min="18" max="19" width="25.140625" hidden="1" customWidth="1"/>
    <col min="20" max="20" width="25.140625" customWidth="1"/>
    <col min="21" max="21" width="16.5703125" customWidth="1"/>
    <col min="22" max="22" width="35.42578125" customWidth="1"/>
    <col min="23" max="23" width="33.42578125" customWidth="1"/>
    <col min="24" max="24" width="25.42578125" customWidth="1"/>
    <col min="25" max="25" width="1.7109375" customWidth="1"/>
    <col min="26" max="28" width="33.42578125" customWidth="1"/>
    <col min="29" max="29" width="40.28515625" customWidth="1"/>
    <col min="30" max="30" width="34.85546875" customWidth="1"/>
    <col min="31" max="31" width="2.28515625" customWidth="1"/>
    <col min="32" max="32" width="42.5703125" customWidth="1"/>
    <col min="33" max="33" width="50.28515625" customWidth="1"/>
    <col min="34" max="36" width="11.42578125" customWidth="1"/>
  </cols>
  <sheetData>
    <row r="1" spans="1:36" ht="27" customHeight="1" x14ac:dyDescent="0.25">
      <c r="A1" s="110"/>
      <c r="B1" s="162" t="s">
        <v>158</v>
      </c>
      <c r="C1" s="163"/>
      <c r="D1" s="163"/>
      <c r="E1" s="163"/>
      <c r="F1" s="163"/>
      <c r="G1" s="163"/>
      <c r="H1" s="163"/>
      <c r="I1" s="163"/>
      <c r="J1" s="163"/>
      <c r="K1" s="163"/>
      <c r="L1" s="163"/>
      <c r="M1" s="163"/>
      <c r="N1" s="163"/>
      <c r="O1" s="163"/>
      <c r="P1" s="163"/>
      <c r="Q1" s="163"/>
      <c r="R1" s="163"/>
      <c r="S1" s="163"/>
      <c r="T1" s="163"/>
      <c r="U1" s="163"/>
      <c r="V1" s="163"/>
      <c r="W1" s="163"/>
      <c r="X1" s="163"/>
      <c r="Y1" s="163"/>
      <c r="Z1" s="163"/>
      <c r="AA1" s="163"/>
      <c r="AB1" s="163"/>
      <c r="AC1" s="164"/>
      <c r="AD1" s="160" t="s">
        <v>0</v>
      </c>
      <c r="AE1" s="161"/>
      <c r="AF1" s="161"/>
      <c r="AG1" s="51" t="s">
        <v>159</v>
      </c>
      <c r="AH1" s="1"/>
      <c r="AI1" s="1"/>
      <c r="AJ1" s="1"/>
    </row>
    <row r="2" spans="1:36" ht="27" customHeight="1" thickBot="1" x14ac:dyDescent="0.3">
      <c r="A2" s="110"/>
      <c r="B2" s="165"/>
      <c r="C2" s="166"/>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7"/>
      <c r="AD2" s="160" t="s">
        <v>1</v>
      </c>
      <c r="AE2" s="161"/>
      <c r="AF2" s="161"/>
      <c r="AG2" s="52" t="s">
        <v>160</v>
      </c>
      <c r="AH2" s="1"/>
      <c r="AI2" s="1"/>
      <c r="AJ2" s="1"/>
    </row>
    <row r="3" spans="1:36" ht="27" customHeight="1" x14ac:dyDescent="0.25">
      <c r="A3" s="110"/>
      <c r="B3" s="162" t="s">
        <v>2</v>
      </c>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164"/>
      <c r="AD3" s="160" t="s">
        <v>3</v>
      </c>
      <c r="AE3" s="161"/>
      <c r="AF3" s="161"/>
      <c r="AG3" s="51" t="s">
        <v>4</v>
      </c>
      <c r="AH3" s="1"/>
      <c r="AI3" s="1"/>
      <c r="AJ3" s="1"/>
    </row>
    <row r="4" spans="1:36" ht="27" customHeight="1" thickBot="1" x14ac:dyDescent="0.3">
      <c r="A4" s="110"/>
      <c r="B4" s="165"/>
      <c r="C4" s="166"/>
      <c r="D4" s="166"/>
      <c r="E4" s="166"/>
      <c r="F4" s="166"/>
      <c r="G4" s="166"/>
      <c r="H4" s="166"/>
      <c r="I4" s="166"/>
      <c r="J4" s="166"/>
      <c r="K4" s="166"/>
      <c r="L4" s="166"/>
      <c r="M4" s="166"/>
      <c r="N4" s="166"/>
      <c r="O4" s="166"/>
      <c r="P4" s="166"/>
      <c r="Q4" s="166"/>
      <c r="R4" s="166"/>
      <c r="S4" s="166"/>
      <c r="T4" s="166"/>
      <c r="U4" s="166"/>
      <c r="V4" s="166"/>
      <c r="W4" s="166"/>
      <c r="X4" s="166"/>
      <c r="Y4" s="166"/>
      <c r="Z4" s="166"/>
      <c r="AA4" s="166"/>
      <c r="AB4" s="166"/>
      <c r="AC4" s="167"/>
      <c r="AD4" s="160" t="s">
        <v>5</v>
      </c>
      <c r="AE4" s="161"/>
      <c r="AF4" s="161"/>
      <c r="AG4" s="53">
        <v>44838</v>
      </c>
      <c r="AH4" s="1"/>
      <c r="AI4" s="1"/>
      <c r="AJ4" s="1"/>
    </row>
    <row r="5" spans="1:36" ht="27" customHeight="1" thickBot="1" x14ac:dyDescent="0.3">
      <c r="A5" s="25"/>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3"/>
      <c r="AD5" s="32"/>
      <c r="AE5" s="1"/>
      <c r="AF5" s="1"/>
      <c r="AG5" s="1"/>
      <c r="AH5" s="1"/>
      <c r="AI5" s="1"/>
      <c r="AJ5" s="1"/>
    </row>
    <row r="6" spans="1:36" ht="59.25" customHeight="1" thickBot="1" x14ac:dyDescent="0.3">
      <c r="A6" s="54" t="s">
        <v>6</v>
      </c>
      <c r="B6" s="111" t="s">
        <v>7</v>
      </c>
      <c r="C6" s="112"/>
      <c r="D6" s="112"/>
      <c r="E6" s="112"/>
      <c r="F6" s="112"/>
      <c r="G6" s="112"/>
      <c r="H6" s="113"/>
      <c r="I6" s="22"/>
      <c r="J6" s="28"/>
      <c r="K6" s="31" t="s">
        <v>8</v>
      </c>
      <c r="L6" s="30"/>
      <c r="M6" s="137">
        <v>44956</v>
      </c>
      <c r="N6" s="138"/>
      <c r="O6" s="22"/>
      <c r="P6" s="22"/>
      <c r="Q6" s="22"/>
      <c r="R6" s="22"/>
      <c r="S6" s="22"/>
      <c r="T6" s="22"/>
      <c r="U6" s="22"/>
      <c r="V6" s="22"/>
      <c r="W6" s="22"/>
      <c r="X6" s="22"/>
      <c r="Y6" s="22"/>
      <c r="Z6" s="22"/>
      <c r="AA6" s="22"/>
      <c r="AB6" s="22"/>
      <c r="AC6" s="23"/>
      <c r="AD6" s="22"/>
      <c r="AE6" s="1"/>
      <c r="AF6" s="1"/>
      <c r="AG6" s="1"/>
      <c r="AH6" s="1"/>
      <c r="AI6" s="1"/>
      <c r="AJ6" s="1"/>
    </row>
    <row r="7" spans="1:36" ht="27" customHeight="1" thickBot="1" x14ac:dyDescent="0.3">
      <c r="A7" s="29"/>
      <c r="B7" s="28"/>
      <c r="C7" s="28"/>
      <c r="D7" s="28"/>
      <c r="E7" s="28"/>
      <c r="F7" s="28"/>
      <c r="G7" s="28"/>
      <c r="H7" s="28"/>
      <c r="I7" s="28"/>
      <c r="J7" s="28"/>
      <c r="K7" s="28"/>
      <c r="L7" s="28"/>
      <c r="M7" s="28"/>
      <c r="N7" s="28"/>
      <c r="O7" s="22"/>
      <c r="P7" s="22"/>
      <c r="Q7" s="22"/>
      <c r="R7" s="22"/>
      <c r="S7" s="22"/>
      <c r="T7" s="22"/>
      <c r="U7" s="22"/>
      <c r="V7" s="22"/>
      <c r="W7" s="22"/>
      <c r="X7" s="22"/>
      <c r="Y7" s="22"/>
      <c r="Z7" s="22"/>
      <c r="AA7" s="22"/>
      <c r="AB7" s="22"/>
      <c r="AC7" s="23"/>
      <c r="AD7" s="22"/>
      <c r="AE7" s="1"/>
      <c r="AF7" s="1"/>
      <c r="AG7" s="1"/>
      <c r="AH7" s="1"/>
      <c r="AI7" s="1"/>
      <c r="AJ7" s="1"/>
    </row>
    <row r="8" spans="1:36" ht="80.25" customHeight="1" thickBot="1" x14ac:dyDescent="0.3">
      <c r="A8" s="54" t="s">
        <v>9</v>
      </c>
      <c r="B8" s="172" t="s">
        <v>10</v>
      </c>
      <c r="C8" s="173"/>
      <c r="D8" s="173"/>
      <c r="E8" s="173"/>
      <c r="F8" s="173"/>
      <c r="G8" s="173"/>
      <c r="H8" s="173"/>
      <c r="I8" s="174"/>
      <c r="J8" s="22"/>
      <c r="K8" s="26" t="s">
        <v>11</v>
      </c>
      <c r="L8" s="26"/>
      <c r="M8" s="26" t="s">
        <v>12</v>
      </c>
      <c r="N8" s="26" t="s">
        <v>13</v>
      </c>
      <c r="O8" s="26" t="s">
        <v>14</v>
      </c>
      <c r="P8" s="22"/>
      <c r="Q8" s="22"/>
      <c r="R8" s="22"/>
      <c r="S8" s="22"/>
      <c r="T8" s="22"/>
      <c r="U8" s="22"/>
      <c r="V8" s="22"/>
      <c r="W8" s="22"/>
      <c r="X8" s="22"/>
      <c r="Y8" s="22"/>
      <c r="Z8" s="22"/>
      <c r="AA8" s="22"/>
      <c r="AB8" s="22"/>
      <c r="AC8" s="23"/>
      <c r="AD8" s="22"/>
      <c r="AE8" s="1"/>
      <c r="AF8" s="1"/>
      <c r="AG8" s="1"/>
      <c r="AH8" s="1"/>
      <c r="AI8" s="1"/>
      <c r="AJ8" s="1"/>
    </row>
    <row r="9" spans="1:36" ht="80.25" customHeight="1" thickBot="1" x14ac:dyDescent="0.3">
      <c r="A9" s="54" t="s">
        <v>15</v>
      </c>
      <c r="B9" s="172" t="s">
        <v>16</v>
      </c>
      <c r="C9" s="173"/>
      <c r="D9" s="173"/>
      <c r="E9" s="173"/>
      <c r="F9" s="173"/>
      <c r="G9" s="173"/>
      <c r="H9" s="173"/>
      <c r="I9" s="174"/>
      <c r="J9" s="22"/>
      <c r="K9" s="56" t="s">
        <v>161</v>
      </c>
      <c r="L9" s="27"/>
      <c r="M9" s="60"/>
      <c r="N9" s="27"/>
      <c r="O9" s="61"/>
      <c r="P9" s="22"/>
      <c r="Q9" s="22"/>
      <c r="R9" s="22"/>
      <c r="S9" s="22"/>
      <c r="T9" s="22"/>
      <c r="U9" s="22"/>
      <c r="V9" s="22"/>
      <c r="W9" s="22"/>
      <c r="X9" s="22"/>
      <c r="Y9" s="22"/>
      <c r="Z9" s="22"/>
      <c r="AA9" s="22"/>
      <c r="AB9" s="22"/>
      <c r="AC9" s="23"/>
      <c r="AD9" s="22"/>
      <c r="AE9" s="1"/>
      <c r="AF9" s="1"/>
      <c r="AG9" s="1"/>
      <c r="AH9" s="1"/>
      <c r="AI9" s="1"/>
      <c r="AJ9" s="1"/>
    </row>
    <row r="10" spans="1:36" ht="15.75" customHeight="1" x14ac:dyDescent="0.25">
      <c r="A10" s="22"/>
      <c r="B10" s="22"/>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3"/>
      <c r="AD10" s="22"/>
      <c r="AE10" s="1"/>
      <c r="AF10" s="1"/>
      <c r="AG10" s="1"/>
      <c r="AH10" s="1"/>
      <c r="AI10" s="1"/>
      <c r="AJ10" s="1"/>
    </row>
    <row r="11" spans="1:36" ht="15.75" customHeight="1" thickBot="1" x14ac:dyDescent="0.3">
      <c r="A11" s="45"/>
      <c r="B11" s="22"/>
      <c r="C11" s="22"/>
      <c r="D11" s="22"/>
      <c r="E11" s="22"/>
      <c r="F11" s="22"/>
      <c r="G11" s="22"/>
      <c r="H11" s="22"/>
      <c r="I11" s="22"/>
      <c r="J11" s="22"/>
      <c r="K11" s="22"/>
      <c r="L11" s="22"/>
      <c r="M11" s="22"/>
      <c r="N11" s="22"/>
      <c r="O11" s="22"/>
      <c r="P11" s="22"/>
      <c r="Q11" s="22"/>
      <c r="R11" s="22"/>
      <c r="S11" s="22"/>
      <c r="T11" s="22"/>
      <c r="U11" s="22"/>
      <c r="V11" s="22"/>
      <c r="W11" s="22"/>
      <c r="X11" s="22"/>
      <c r="Y11" s="22"/>
      <c r="Z11" s="21"/>
      <c r="AA11" s="21"/>
      <c r="AB11" s="21"/>
      <c r="AC11" s="24"/>
      <c r="AD11" s="55"/>
      <c r="AE11" s="1"/>
      <c r="AF11" s="1"/>
      <c r="AG11" s="1"/>
      <c r="AH11" s="1"/>
      <c r="AI11" s="1"/>
      <c r="AJ11" s="1"/>
    </row>
    <row r="12" spans="1:36" x14ac:dyDescent="0.25">
      <c r="A12" s="114" t="s">
        <v>18</v>
      </c>
      <c r="B12" s="115"/>
      <c r="C12" s="115"/>
      <c r="D12" s="116"/>
      <c r="E12" s="117" t="s">
        <v>19</v>
      </c>
      <c r="F12" s="118"/>
      <c r="G12" s="118"/>
      <c r="H12" s="118"/>
      <c r="I12" s="118"/>
      <c r="J12" s="118"/>
      <c r="K12" s="118"/>
      <c r="L12" s="118"/>
      <c r="M12" s="118"/>
      <c r="N12" s="118"/>
      <c r="O12" s="118"/>
      <c r="P12" s="118"/>
      <c r="Q12" s="118"/>
      <c r="R12" s="118"/>
      <c r="S12" s="118"/>
      <c r="T12" s="118"/>
      <c r="U12" s="118"/>
      <c r="V12" s="118"/>
      <c r="W12" s="118"/>
      <c r="X12" s="119"/>
      <c r="Y12" s="39"/>
      <c r="Z12" s="78" t="s">
        <v>20</v>
      </c>
      <c r="AA12" s="79"/>
      <c r="AB12" s="79"/>
      <c r="AC12" s="79"/>
      <c r="AD12" s="80"/>
      <c r="AE12" s="1"/>
      <c r="AF12" s="78" t="s">
        <v>21</v>
      </c>
      <c r="AG12" s="80"/>
      <c r="AH12" s="1"/>
      <c r="AI12" s="1"/>
      <c r="AJ12" s="1"/>
    </row>
    <row r="13" spans="1:36" x14ac:dyDescent="0.25">
      <c r="A13" s="120" t="s">
        <v>22</v>
      </c>
      <c r="B13" s="122" t="s">
        <v>23</v>
      </c>
      <c r="C13" s="122" t="s">
        <v>24</v>
      </c>
      <c r="D13" s="136" t="s">
        <v>25</v>
      </c>
      <c r="E13" s="187" t="s">
        <v>26</v>
      </c>
      <c r="F13" s="188"/>
      <c r="G13" s="188"/>
      <c r="H13" s="188"/>
      <c r="I13" s="124" t="s">
        <v>27</v>
      </c>
      <c r="J13" s="125"/>
      <c r="K13" s="125"/>
      <c r="L13" s="125"/>
      <c r="M13" s="125"/>
      <c r="N13" s="125"/>
      <c r="O13" s="125"/>
      <c r="P13" s="125"/>
      <c r="Q13" s="125"/>
      <c r="R13" s="33"/>
      <c r="S13" s="33"/>
      <c r="T13" s="124" t="s">
        <v>28</v>
      </c>
      <c r="U13" s="125"/>
      <c r="V13" s="125"/>
      <c r="W13" s="125"/>
      <c r="X13" s="126"/>
      <c r="Y13" s="39"/>
      <c r="Z13" s="81"/>
      <c r="AA13" s="82"/>
      <c r="AB13" s="82"/>
      <c r="AC13" s="82"/>
      <c r="AD13" s="83"/>
      <c r="AE13" s="1"/>
      <c r="AF13" s="81"/>
      <c r="AG13" s="83"/>
      <c r="AH13" s="2"/>
      <c r="AI13" s="2"/>
      <c r="AJ13" s="2"/>
    </row>
    <row r="14" spans="1:36" ht="32.25" customHeight="1" thickBot="1" x14ac:dyDescent="0.3">
      <c r="A14" s="120"/>
      <c r="B14" s="122"/>
      <c r="C14" s="122"/>
      <c r="D14" s="136"/>
      <c r="E14" s="127" t="s">
        <v>29</v>
      </c>
      <c r="F14" s="128"/>
      <c r="G14" s="128"/>
      <c r="H14" s="128"/>
      <c r="I14" s="129" t="s">
        <v>30</v>
      </c>
      <c r="J14" s="131" t="s">
        <v>31</v>
      </c>
      <c r="K14" s="131" t="s">
        <v>32</v>
      </c>
      <c r="L14" s="132" t="s">
        <v>33</v>
      </c>
      <c r="M14" s="122" t="s">
        <v>34</v>
      </c>
      <c r="N14" s="134" t="s">
        <v>35</v>
      </c>
      <c r="O14" s="123" t="s">
        <v>36</v>
      </c>
      <c r="P14" s="122" t="s">
        <v>37</v>
      </c>
      <c r="Q14" s="123" t="s">
        <v>38</v>
      </c>
      <c r="R14" s="123" t="s">
        <v>39</v>
      </c>
      <c r="S14" s="36"/>
      <c r="T14" s="130" t="s">
        <v>40</v>
      </c>
      <c r="U14" s="122" t="s">
        <v>41</v>
      </c>
      <c r="V14" s="123" t="s">
        <v>42</v>
      </c>
      <c r="W14" s="122" t="s">
        <v>43</v>
      </c>
      <c r="X14" s="136"/>
      <c r="Y14" s="46"/>
      <c r="Z14" s="84"/>
      <c r="AA14" s="85"/>
      <c r="AB14" s="85"/>
      <c r="AC14" s="85"/>
      <c r="AD14" s="86"/>
      <c r="AE14" s="2"/>
      <c r="AF14" s="84"/>
      <c r="AG14" s="86"/>
      <c r="AH14" s="2"/>
      <c r="AI14" s="1"/>
      <c r="AJ14" s="2"/>
    </row>
    <row r="15" spans="1:36" ht="74.25" customHeight="1" x14ac:dyDescent="0.25">
      <c r="A15" s="121"/>
      <c r="B15" s="123"/>
      <c r="C15" s="123"/>
      <c r="D15" s="186"/>
      <c r="E15" s="40" t="s">
        <v>44</v>
      </c>
      <c r="F15" s="38" t="s">
        <v>45</v>
      </c>
      <c r="G15" s="3"/>
      <c r="H15" s="4" t="s">
        <v>46</v>
      </c>
      <c r="I15" s="130"/>
      <c r="J15" s="131"/>
      <c r="K15" s="131"/>
      <c r="L15" s="133"/>
      <c r="M15" s="122"/>
      <c r="N15" s="135"/>
      <c r="O15" s="135"/>
      <c r="P15" s="122"/>
      <c r="Q15" s="135"/>
      <c r="R15" s="135"/>
      <c r="S15" s="37"/>
      <c r="T15" s="148"/>
      <c r="U15" s="122"/>
      <c r="V15" s="135"/>
      <c r="W15" s="34" t="s">
        <v>47</v>
      </c>
      <c r="X15" s="41" t="s">
        <v>48</v>
      </c>
      <c r="Y15" s="46"/>
      <c r="Z15" s="49" t="s">
        <v>49</v>
      </c>
      <c r="AA15" s="35" t="s">
        <v>50</v>
      </c>
      <c r="AB15" s="35" t="s">
        <v>51</v>
      </c>
      <c r="AC15" s="35" t="s">
        <v>52</v>
      </c>
      <c r="AD15" s="50" t="s">
        <v>53</v>
      </c>
      <c r="AE15" s="2"/>
      <c r="AF15" s="49" t="s">
        <v>54</v>
      </c>
      <c r="AG15" s="50" t="s">
        <v>55</v>
      </c>
      <c r="AH15" s="2"/>
      <c r="AI15" s="1"/>
      <c r="AJ15" s="2"/>
    </row>
    <row r="16" spans="1:36" ht="83.25" customHeight="1" x14ac:dyDescent="0.25">
      <c r="A16" s="102">
        <v>1</v>
      </c>
      <c r="B16" s="104" t="s">
        <v>56</v>
      </c>
      <c r="C16" s="104" t="s">
        <v>57</v>
      </c>
      <c r="D16" s="104" t="s">
        <v>58</v>
      </c>
      <c r="E16" s="107" t="s">
        <v>59</v>
      </c>
      <c r="F16" s="181" t="s">
        <v>60</v>
      </c>
      <c r="G16" s="75" t="str">
        <f>+CONCATENATE(E16," - ",F16)</f>
        <v>MUY BAJA - MAYOR</v>
      </c>
      <c r="H16" s="69" t="str">
        <f>+VLOOKUP(G16,Datos!D3:E17,2,FALSE)</f>
        <v>ALTO</v>
      </c>
      <c r="I16" s="152" t="s">
        <v>61</v>
      </c>
      <c r="J16" s="5" t="s">
        <v>62</v>
      </c>
      <c r="K16" s="6" t="s">
        <v>63</v>
      </c>
      <c r="L16" s="7">
        <f>IF(K16="ASIGNADO",15,IF(K16="NO ASIGNADO",0,""))</f>
        <v>0</v>
      </c>
      <c r="M16" s="155">
        <f>SUM(L16:L22)</f>
        <v>0</v>
      </c>
      <c r="N16" s="157" t="s">
        <v>64</v>
      </c>
      <c r="O16" s="147">
        <f>IF(O19="DÉBIL",0,IF(O19="MODERADO",50,IF(O19="FUERTE",100,"")))</f>
        <v>0</v>
      </c>
      <c r="P16" s="144" t="str">
        <f>IF(AND(M19="FUERTE",N16="FUERTE (SIEMPRE SE EJECUTA)"),"NO","SÍ")</f>
        <v>SÍ</v>
      </c>
      <c r="Q16" s="68" t="s">
        <v>65</v>
      </c>
      <c r="R16" s="139" t="str">
        <f>IF(AND(E16="MUY BAJA",Q19=2),"MUY BAJA",IF(AND(E16="BAJA",Q19=2),"MUY BAJA",IF(AND(E16="MEDIA",Q19=2),"MUY BAJA",IF(AND(E16="ALTA",Q19=2),"BAJA",IF(AND(E16="MUY ALTA",Q19=2),"MEDIA",IF(AND(E16="MUY BAJA",Q19=1),"MUY BAJA",IF(AND(E16="BAJA",Q19=1),"MUY BAJA",IF(AND(E16="MEDIA",Q19=1),"BAJA",IF(AND(E16="ALTA",Q19=1),"MEDIA",IF(AND(E16="MUY ALTA",Q19=1),"ALTA",E16))))))))))</f>
        <v>MUY BAJA</v>
      </c>
      <c r="S16" s="75" t="str">
        <f>+CONCATENATE(R16," - ",F16)</f>
        <v>MUY BAJA - MAYOR</v>
      </c>
      <c r="T16" s="69" t="str">
        <f>+VLOOKUP(S16,Datos!$D$3:$E$17,2,FALSE)</f>
        <v>ALTO</v>
      </c>
      <c r="U16" s="72" t="s">
        <v>66</v>
      </c>
      <c r="V16" s="87" t="s">
        <v>67</v>
      </c>
      <c r="W16" s="149" t="s">
        <v>68</v>
      </c>
      <c r="X16" s="142" t="s">
        <v>69</v>
      </c>
      <c r="Y16" s="47"/>
      <c r="Z16" s="178"/>
      <c r="AA16" s="96"/>
      <c r="AB16" s="98"/>
      <c r="AC16" s="93"/>
      <c r="AD16" s="100"/>
      <c r="AE16" s="1"/>
      <c r="AF16" s="175"/>
      <c r="AG16" s="168"/>
      <c r="AH16" s="1"/>
      <c r="AI16" s="1"/>
      <c r="AJ16" s="1"/>
    </row>
    <row r="17" spans="1:36" ht="83.25" customHeight="1" x14ac:dyDescent="0.25">
      <c r="A17" s="102"/>
      <c r="B17" s="105"/>
      <c r="C17" s="105"/>
      <c r="D17" s="105"/>
      <c r="E17" s="108"/>
      <c r="F17" s="181"/>
      <c r="G17" s="76"/>
      <c r="H17" s="70"/>
      <c r="I17" s="153"/>
      <c r="J17" s="8" t="s">
        <v>70</v>
      </c>
      <c r="K17" s="9" t="s">
        <v>71</v>
      </c>
      <c r="L17" s="10">
        <f>IF(K17="ADECUADO",15,IF(K17="INADECUADO",0,""))</f>
        <v>0</v>
      </c>
      <c r="M17" s="156"/>
      <c r="N17" s="158"/>
      <c r="O17" s="147"/>
      <c r="P17" s="145"/>
      <c r="Q17" s="68"/>
      <c r="R17" s="140"/>
      <c r="S17" s="76"/>
      <c r="T17" s="70"/>
      <c r="U17" s="73"/>
      <c r="V17" s="88"/>
      <c r="W17" s="150"/>
      <c r="X17" s="143"/>
      <c r="Y17" s="47"/>
      <c r="Z17" s="179"/>
      <c r="AA17" s="96"/>
      <c r="AB17" s="98"/>
      <c r="AC17" s="93"/>
      <c r="AD17" s="100"/>
      <c r="AE17" s="1"/>
      <c r="AF17" s="176"/>
      <c r="AG17" s="169"/>
      <c r="AH17" s="1"/>
      <c r="AI17" s="1"/>
      <c r="AJ17" s="1"/>
    </row>
    <row r="18" spans="1:36" ht="83.25" customHeight="1" x14ac:dyDescent="0.25">
      <c r="A18" s="102"/>
      <c r="B18" s="105"/>
      <c r="C18" s="105"/>
      <c r="D18" s="105"/>
      <c r="E18" s="108"/>
      <c r="F18" s="181"/>
      <c r="G18" s="76"/>
      <c r="H18" s="70"/>
      <c r="I18" s="153"/>
      <c r="J18" s="11" t="s">
        <v>72</v>
      </c>
      <c r="K18" s="9" t="s">
        <v>73</v>
      </c>
      <c r="L18" s="10">
        <f>IF(K18="OPORTUNA",15,IF(K18="INOPORTUNA",0,""))</f>
        <v>0</v>
      </c>
      <c r="M18" s="156"/>
      <c r="N18" s="158"/>
      <c r="O18" s="147"/>
      <c r="P18" s="145"/>
      <c r="Q18" s="12" t="s">
        <v>74</v>
      </c>
      <c r="R18" s="140"/>
      <c r="S18" s="76"/>
      <c r="T18" s="70"/>
      <c r="U18" s="73"/>
      <c r="V18" s="88"/>
      <c r="W18" s="150"/>
      <c r="X18" s="143"/>
      <c r="Y18" s="47"/>
      <c r="Z18" s="179"/>
      <c r="AA18" s="96"/>
      <c r="AB18" s="98"/>
      <c r="AC18" s="93"/>
      <c r="AD18" s="100"/>
      <c r="AE18" s="1"/>
      <c r="AF18" s="176"/>
      <c r="AG18" s="170"/>
      <c r="AH18" s="1"/>
      <c r="AI18" s="1"/>
      <c r="AJ18" s="1"/>
    </row>
    <row r="19" spans="1:36" ht="83.25" customHeight="1" x14ac:dyDescent="0.25">
      <c r="A19" s="102"/>
      <c r="B19" s="105"/>
      <c r="C19" s="105"/>
      <c r="D19" s="105"/>
      <c r="E19" s="108"/>
      <c r="F19" s="181"/>
      <c r="G19" s="76"/>
      <c r="H19" s="70"/>
      <c r="I19" s="153"/>
      <c r="J19" s="8" t="s">
        <v>75</v>
      </c>
      <c r="K19" s="9" t="s">
        <v>76</v>
      </c>
      <c r="L19" s="10">
        <f>IF(K19="PREVENIR",15,IF(K19="DETECTAR",10,IF(K19="NO ES UN CONTROL",0,"")))</f>
        <v>0</v>
      </c>
      <c r="M19" s="183" t="str">
        <f>IF(M16&lt;86,"DÉBIL",IF(M16&lt;96,"MODERADO",IF(M16&lt;101,"FUERTE","")))</f>
        <v>DÉBIL</v>
      </c>
      <c r="N19" s="158"/>
      <c r="O19" s="63" t="str">
        <f>IF(AND(M19="FUERTE",N16="FUERTE (SIEMPRE SE EJECUTA)"),"FUERTE",IF(OR(M19="DÉBIL",N16="DÉBIL (NO SE EJECUTA)"),"DÉBIL",IF(OR(M19="MODERADO",N16="MODERADO (ALGUNAS VECES)"),"MODERADO")))</f>
        <v>DÉBIL</v>
      </c>
      <c r="P19" s="145"/>
      <c r="Q19" s="65" t="str">
        <f>IF(AND($O$19="FUERTE",$Q$16="DIRECTAMENTE"),2,IF(AND($O$19="FUERTE",$Q$16="DIRECTAMENTE"),2,IF(AND($O$19="FUERTE",$Q$16="DIRECTAMENTE"),2,IF(AND($O$19="FUERTE",$Q$16="NO DISMINUYE"),0,IF(AND($O$19="MODERADO",$Q$16="DIRECTAMENTE"),1,IF(AND($O$19="MODERADO",$Q$16="DIRECTAMENTE"),1,IF(AND($O$19="MODERADO",$Q$16="DIRECTAMENTE"),1,IF(AND($O$19="MODERADO",$Q$16="NO DISMINUYE"),0,"N/A"))))))))</f>
        <v>N/A</v>
      </c>
      <c r="R19" s="140"/>
      <c r="S19" s="76"/>
      <c r="T19" s="70"/>
      <c r="U19" s="73"/>
      <c r="V19" s="89" t="s">
        <v>77</v>
      </c>
      <c r="W19" s="150"/>
      <c r="X19" s="89" t="s">
        <v>78</v>
      </c>
      <c r="Y19" s="48"/>
      <c r="Z19" s="179"/>
      <c r="AA19" s="96"/>
      <c r="AB19" s="98"/>
      <c r="AC19" s="93"/>
      <c r="AD19" s="100"/>
      <c r="AE19" s="1"/>
      <c r="AF19" s="176"/>
      <c r="AG19" s="169"/>
      <c r="AH19" s="1"/>
      <c r="AI19" s="1"/>
      <c r="AJ19" s="1"/>
    </row>
    <row r="20" spans="1:36" ht="83.25" customHeight="1" x14ac:dyDescent="0.25">
      <c r="A20" s="102"/>
      <c r="B20" s="105"/>
      <c r="C20" s="105"/>
      <c r="D20" s="105"/>
      <c r="E20" s="108"/>
      <c r="F20" s="181"/>
      <c r="G20" s="76"/>
      <c r="H20" s="70"/>
      <c r="I20" s="153"/>
      <c r="J20" s="8" t="s">
        <v>79</v>
      </c>
      <c r="K20" s="9" t="s">
        <v>80</v>
      </c>
      <c r="L20" s="10">
        <f>IF(K20="CONFIABLE",15,IF(K20="NO CONFIABLE",0,""))</f>
        <v>0</v>
      </c>
      <c r="M20" s="184"/>
      <c r="N20" s="158"/>
      <c r="O20" s="63"/>
      <c r="P20" s="145"/>
      <c r="Q20" s="66"/>
      <c r="R20" s="140"/>
      <c r="S20" s="76"/>
      <c r="T20" s="70"/>
      <c r="U20" s="73"/>
      <c r="V20" s="90"/>
      <c r="W20" s="150"/>
      <c r="X20" s="90"/>
      <c r="Y20" s="48"/>
      <c r="Z20" s="179"/>
      <c r="AA20" s="96"/>
      <c r="AB20" s="98"/>
      <c r="AC20" s="93"/>
      <c r="AD20" s="100"/>
      <c r="AE20" s="1"/>
      <c r="AF20" s="176"/>
      <c r="AG20" s="62"/>
      <c r="AH20" s="1"/>
      <c r="AI20" s="1"/>
      <c r="AJ20" s="1"/>
    </row>
    <row r="21" spans="1:36" ht="83.25" customHeight="1" x14ac:dyDescent="0.25">
      <c r="A21" s="102"/>
      <c r="B21" s="105"/>
      <c r="C21" s="105"/>
      <c r="D21" s="105"/>
      <c r="E21" s="108"/>
      <c r="F21" s="181"/>
      <c r="G21" s="76"/>
      <c r="H21" s="70"/>
      <c r="I21" s="153"/>
      <c r="J21" s="8" t="s">
        <v>81</v>
      </c>
      <c r="K21" s="9" t="s">
        <v>82</v>
      </c>
      <c r="L21" s="10" t="str">
        <f>IF(K21="SE INVESTIGAN Y SE RESUELVEN OPORTUNAMENTE",15,IF(K21="NO SE INVESTIGAN Y SE RESUELVEN OPORTUNAMENTE",0,""))</f>
        <v/>
      </c>
      <c r="M21" s="184"/>
      <c r="N21" s="158"/>
      <c r="O21" s="63"/>
      <c r="P21" s="145"/>
      <c r="Q21" s="66"/>
      <c r="R21" s="140"/>
      <c r="S21" s="76"/>
      <c r="T21" s="70"/>
      <c r="U21" s="73"/>
      <c r="V21" s="91"/>
      <c r="W21" s="150"/>
      <c r="X21" s="87" t="s">
        <v>83</v>
      </c>
      <c r="Y21" s="47"/>
      <c r="Z21" s="179"/>
      <c r="AA21" s="96"/>
      <c r="AB21" s="98"/>
      <c r="AC21" s="93"/>
      <c r="AD21" s="100"/>
      <c r="AE21" s="1"/>
      <c r="AF21" s="176"/>
      <c r="AG21" s="170"/>
      <c r="AH21" s="1"/>
      <c r="AI21" s="1"/>
      <c r="AJ21" s="1"/>
    </row>
    <row r="22" spans="1:36" ht="121.15" customHeight="1" x14ac:dyDescent="0.25">
      <c r="A22" s="103"/>
      <c r="B22" s="106"/>
      <c r="C22" s="106"/>
      <c r="D22" s="106"/>
      <c r="E22" s="109"/>
      <c r="F22" s="182"/>
      <c r="G22" s="77"/>
      <c r="H22" s="71"/>
      <c r="I22" s="154"/>
      <c r="J22" s="42" t="s">
        <v>84</v>
      </c>
      <c r="K22" s="43" t="s">
        <v>85</v>
      </c>
      <c r="L22" s="44">
        <f>IF(K22="COMPLETA",10,IF(K22="INCOMPLETA",5,IF(K22="NO EXISTE",0,"")))</f>
        <v>0</v>
      </c>
      <c r="M22" s="185"/>
      <c r="N22" s="159"/>
      <c r="O22" s="64"/>
      <c r="P22" s="146"/>
      <c r="Q22" s="67"/>
      <c r="R22" s="141"/>
      <c r="S22" s="77"/>
      <c r="T22" s="71"/>
      <c r="U22" s="74"/>
      <c r="V22" s="92"/>
      <c r="W22" s="151"/>
      <c r="X22" s="95"/>
      <c r="Y22" s="47"/>
      <c r="Z22" s="180"/>
      <c r="AA22" s="97"/>
      <c r="AB22" s="99"/>
      <c r="AC22" s="94"/>
      <c r="AD22" s="101"/>
      <c r="AE22" s="1"/>
      <c r="AF22" s="177"/>
      <c r="AG22" s="171"/>
      <c r="AH22" s="1"/>
      <c r="AI22" s="1"/>
      <c r="AJ22" s="1"/>
    </row>
  </sheetData>
  <dataConsolidate/>
  <mergeCells count="74">
    <mergeCell ref="AG16:AG17"/>
    <mergeCell ref="AG18:AG19"/>
    <mergeCell ref="AG21:AG22"/>
    <mergeCell ref="B8:I8"/>
    <mergeCell ref="B9:I9"/>
    <mergeCell ref="AF12:AG14"/>
    <mergeCell ref="AF16:AF22"/>
    <mergeCell ref="Z16:Z22"/>
    <mergeCell ref="F16:F22"/>
    <mergeCell ref="M19:M22"/>
    <mergeCell ref="C13:C15"/>
    <mergeCell ref="D13:D15"/>
    <mergeCell ref="E13:H13"/>
    <mergeCell ref="I13:Q13"/>
    <mergeCell ref="R14:R15"/>
    <mergeCell ref="X19:X20"/>
    <mergeCell ref="AD1:AF1"/>
    <mergeCell ref="AD2:AF2"/>
    <mergeCell ref="AD3:AF3"/>
    <mergeCell ref="AD4:AF4"/>
    <mergeCell ref="B1:AC2"/>
    <mergeCell ref="B3:AC4"/>
    <mergeCell ref="M6:N6"/>
    <mergeCell ref="G16:G22"/>
    <mergeCell ref="R16:R22"/>
    <mergeCell ref="X16:X18"/>
    <mergeCell ref="Q14:Q15"/>
    <mergeCell ref="O14:O15"/>
    <mergeCell ref="P16:P22"/>
    <mergeCell ref="O16:O18"/>
    <mergeCell ref="P14:P15"/>
    <mergeCell ref="T14:T15"/>
    <mergeCell ref="U14:U15"/>
    <mergeCell ref="W16:W22"/>
    <mergeCell ref="H16:H22"/>
    <mergeCell ref="I16:I22"/>
    <mergeCell ref="M16:M18"/>
    <mergeCell ref="N16:N22"/>
    <mergeCell ref="A1:A4"/>
    <mergeCell ref="B6:H6"/>
    <mergeCell ref="A12:D12"/>
    <mergeCell ref="E12:X12"/>
    <mergeCell ref="A13:A15"/>
    <mergeCell ref="B13:B15"/>
    <mergeCell ref="T13:X13"/>
    <mergeCell ref="E14:H14"/>
    <mergeCell ref="I14:I15"/>
    <mergeCell ref="J14:J15"/>
    <mergeCell ref="K14:K15"/>
    <mergeCell ref="L14:L15"/>
    <mergeCell ref="M14:M15"/>
    <mergeCell ref="N14:N15"/>
    <mergeCell ref="V14:V15"/>
    <mergeCell ref="W14:X14"/>
    <mergeCell ref="A16:A22"/>
    <mergeCell ref="B16:B22"/>
    <mergeCell ref="C16:C22"/>
    <mergeCell ref="D16:D22"/>
    <mergeCell ref="E16:E22"/>
    <mergeCell ref="Z12:AD14"/>
    <mergeCell ref="V16:V18"/>
    <mergeCell ref="V19:V20"/>
    <mergeCell ref="V21:V22"/>
    <mergeCell ref="AC16:AC22"/>
    <mergeCell ref="X21:X22"/>
    <mergeCell ref="AA16:AA22"/>
    <mergeCell ref="AB16:AB22"/>
    <mergeCell ref="AD16:AD22"/>
    <mergeCell ref="O19:O22"/>
    <mergeCell ref="Q19:Q22"/>
    <mergeCell ref="Q16:Q17"/>
    <mergeCell ref="T16:T22"/>
    <mergeCell ref="U16:U22"/>
    <mergeCell ref="S16:S22"/>
  </mergeCells>
  <conditionalFormatting sqref="H16:H22">
    <cfRule type="containsText" dxfId="5" priority="12" operator="containsText" text="EXTREMO">
      <formula>NOT(ISERROR(SEARCH("EXTREMO",H16)))</formula>
    </cfRule>
    <cfRule type="containsText" dxfId="4" priority="13" operator="containsText" text="ALTO">
      <formula>NOT(ISERROR(SEARCH("ALTO",H16)))</formula>
    </cfRule>
    <cfRule type="containsText" dxfId="3" priority="14" operator="containsText" text="MODERADO">
      <formula>NOT(ISERROR(SEARCH("MODERADO",H16)))</formula>
    </cfRule>
  </conditionalFormatting>
  <conditionalFormatting sqref="T16:T22">
    <cfRule type="containsText" dxfId="2" priority="1" operator="containsText" text="EXTREMO">
      <formula>NOT(ISERROR(SEARCH("EXTREMO",T16)))</formula>
    </cfRule>
    <cfRule type="containsText" dxfId="1" priority="2" operator="containsText" text="ALTO">
      <formula>NOT(ISERROR(SEARCH("ALTO",T16)))</formula>
    </cfRule>
    <cfRule type="containsText" dxfId="0" priority="3" operator="containsText" text="MODERADO">
      <formula>NOT(ISERROR(SEARCH("MODERADO",T16)))</formula>
    </cfRule>
  </conditionalFormatting>
  <dataValidations count="1">
    <dataValidation type="list" allowBlank="1" showInputMessage="1" showErrorMessage="1" sqref="Q16:Q17" xr:uid="{3993155C-8C7B-472E-BF88-20C663FE241B}">
      <formula1>$AE$19:$AE$21</formula1>
    </dataValidation>
  </dataValidations>
  <pageMargins left="0.70866141732283472" right="0.70866141732283472" top="0.74803149606299213" bottom="0.74803149606299213" header="0.31496062992125984" footer="0.31496062992125984"/>
  <pageSetup scale="14" fitToWidth="2" fitToHeight="2" orientation="landscape"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DF3E83F7-E827-41D4-9D70-8EC7813050C7}">
          <x14:formula1>
            <xm:f>Datos!$J$5:$L$5</xm:f>
          </x14:formula1>
          <xm:sqref>K19</xm:sqref>
        </x14:dataValidation>
        <x14:dataValidation type="list" allowBlank="1" showInputMessage="1" showErrorMessage="1" xr:uid="{6F7C15BA-07C8-43F7-9DB3-EA011C717F84}">
          <x14:formula1>
            <xm:f>Datos!$A$11:$A$13</xm:f>
          </x14:formula1>
          <xm:sqref>U16:U22</xm:sqref>
        </x14:dataValidation>
        <x14:dataValidation type="list" allowBlank="1" showInputMessage="1" showErrorMessage="1" xr:uid="{8E3CFAC4-75A6-40F4-AAD1-9F34E51B3EEE}">
          <x14:formula1>
            <xm:f>Datos!$J$7:$K$7</xm:f>
          </x14:formula1>
          <xm:sqref>K21</xm:sqref>
        </x14:dataValidation>
        <x14:dataValidation type="list" allowBlank="1" showInputMessage="1" showErrorMessage="1" xr:uid="{27D28193-0F75-4F4D-8D32-298C19D42BA7}">
          <x14:formula1>
            <xm:f>Datos!$J$6:$K$6</xm:f>
          </x14:formula1>
          <xm:sqref>K20</xm:sqref>
        </x14:dataValidation>
        <x14:dataValidation type="list" allowBlank="1" showInputMessage="1" showErrorMessage="1" xr:uid="{9ECA6DED-0CE3-4D86-A286-D1DCAA54D3E6}">
          <x14:formula1>
            <xm:f>Datos!$J$3:$K$3</xm:f>
          </x14:formula1>
          <xm:sqref>K17</xm:sqref>
        </x14:dataValidation>
        <x14:dataValidation type="list" allowBlank="1" showInputMessage="1" showErrorMessage="1" xr:uid="{47CAD802-F707-465A-99CA-6FF7C8FCEAFA}">
          <x14:formula1>
            <xm:f>Datos!$J$2:$K$2</xm:f>
          </x14:formula1>
          <xm:sqref>K16</xm:sqref>
        </x14:dataValidation>
        <x14:dataValidation type="list" allowBlank="1" showInputMessage="1" showErrorMessage="1" xr:uid="{F2859424-D928-4BD9-B7C5-0D6120E7EAE8}">
          <x14:formula1>
            <xm:f>Datos!$J$8:$L$8</xm:f>
          </x14:formula1>
          <xm:sqref>K22</xm:sqref>
        </x14:dataValidation>
        <x14:dataValidation type="list" allowBlank="1" showInputMessage="1" showErrorMessage="1" xr:uid="{7F1943C0-07F6-410F-9F18-E3142E305EB7}">
          <x14:formula1>
            <xm:f>Datos!$B$3:$B$5</xm:f>
          </x14:formula1>
          <xm:sqref>F16:F22</xm:sqref>
        </x14:dataValidation>
        <x14:dataValidation type="list" allowBlank="1" showInputMessage="1" showErrorMessage="1" xr:uid="{299F8FAB-2CA6-4E4C-B84A-C1C2EEEA8629}">
          <x14:formula1>
            <xm:f>Datos!$A$3:$A$7</xm:f>
          </x14:formula1>
          <xm:sqref>E16</xm:sqref>
        </x14:dataValidation>
        <x14:dataValidation type="list" allowBlank="1" showInputMessage="1" showErrorMessage="1" xr:uid="{2DBE33C8-EB01-4226-AD14-367F7BCEE6D2}">
          <x14:formula1>
            <xm:f>Datos!$J$4:$K$4</xm:f>
          </x14:formula1>
          <xm:sqref>K18</xm:sqref>
        </x14:dataValidation>
        <x14:dataValidation type="list" allowBlank="1" showInputMessage="1" showErrorMessage="1" xr:uid="{20B6DE06-DC9C-42A2-A3F4-57CDBB2D0BA8}">
          <x14:formula1>
            <xm:f>Datos!$A$17:$A$18</xm:f>
          </x14:formula1>
          <xm:sqref>V21:V22</xm:sqref>
        </x14:dataValidation>
        <x14:dataValidation type="list" allowBlank="1" showInputMessage="1" showErrorMessage="1" xr:uid="{BAF94A95-4EA0-43D5-87CC-D589EF87DF15}">
          <x14:formula1>
            <xm:f>Datos!$I$14:$I$16</xm:f>
          </x14:formula1>
          <xm:sqref>N16:N22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B4A57-69FD-478E-BA6F-477ECA181030}">
  <dimension ref="A2:L18"/>
  <sheetViews>
    <sheetView workbookViewId="0">
      <selection activeCell="G13" sqref="G13"/>
    </sheetView>
  </sheetViews>
  <sheetFormatPr baseColWidth="10" defaultColWidth="11.42578125" defaultRowHeight="15" x14ac:dyDescent="0.25"/>
  <cols>
    <col min="1" max="1" width="30.7109375" customWidth="1"/>
    <col min="2" max="2" width="23" customWidth="1"/>
    <col min="4" max="4" width="31" bestFit="1" customWidth="1"/>
    <col min="9" max="9" width="68.5703125" customWidth="1"/>
    <col min="10" max="12" width="17.140625" customWidth="1"/>
  </cols>
  <sheetData>
    <row r="2" spans="1:12" ht="15.75" x14ac:dyDescent="0.25">
      <c r="A2" t="s">
        <v>44</v>
      </c>
      <c r="B2" t="s">
        <v>45</v>
      </c>
      <c r="D2" t="s">
        <v>86</v>
      </c>
      <c r="I2" s="5" t="s">
        <v>62</v>
      </c>
      <c r="J2" t="s">
        <v>87</v>
      </c>
      <c r="K2" t="s">
        <v>63</v>
      </c>
    </row>
    <row r="3" spans="1:12" ht="31.5" x14ac:dyDescent="0.25">
      <c r="A3" t="s">
        <v>59</v>
      </c>
      <c r="B3" t="s">
        <v>88</v>
      </c>
      <c r="D3" t="s">
        <v>89</v>
      </c>
      <c r="E3" t="s">
        <v>88</v>
      </c>
      <c r="I3" s="8" t="s">
        <v>70</v>
      </c>
      <c r="J3" t="s">
        <v>90</v>
      </c>
      <c r="K3" t="s">
        <v>71</v>
      </c>
    </row>
    <row r="4" spans="1:12" ht="31.5" x14ac:dyDescent="0.25">
      <c r="A4" t="s">
        <v>91</v>
      </c>
      <c r="B4" t="s">
        <v>60</v>
      </c>
      <c r="D4" t="s">
        <v>92</v>
      </c>
      <c r="E4" t="s">
        <v>93</v>
      </c>
      <c r="I4" s="11" t="s">
        <v>72</v>
      </c>
      <c r="J4" t="s">
        <v>94</v>
      </c>
      <c r="K4" t="s">
        <v>73</v>
      </c>
    </row>
    <row r="5" spans="1:12" ht="63" x14ac:dyDescent="0.25">
      <c r="A5" t="s">
        <v>95</v>
      </c>
      <c r="B5" t="s">
        <v>96</v>
      </c>
      <c r="D5" t="s">
        <v>97</v>
      </c>
      <c r="E5" t="s">
        <v>98</v>
      </c>
      <c r="I5" s="8" t="s">
        <v>75</v>
      </c>
      <c r="J5" t="s">
        <v>99</v>
      </c>
      <c r="K5" t="s">
        <v>100</v>
      </c>
      <c r="L5" t="s">
        <v>76</v>
      </c>
    </row>
    <row r="6" spans="1:12" ht="31.5" x14ac:dyDescent="0.25">
      <c r="A6" t="s">
        <v>101</v>
      </c>
      <c r="D6" t="s">
        <v>102</v>
      </c>
      <c r="E6" t="s">
        <v>88</v>
      </c>
      <c r="I6" s="8" t="s">
        <v>79</v>
      </c>
      <c r="J6" t="s">
        <v>103</v>
      </c>
      <c r="K6" t="s">
        <v>80</v>
      </c>
    </row>
    <row r="7" spans="1:12" ht="47.25" x14ac:dyDescent="0.25">
      <c r="A7" t="s">
        <v>104</v>
      </c>
      <c r="D7" t="s">
        <v>105</v>
      </c>
      <c r="E7" t="s">
        <v>93</v>
      </c>
      <c r="I7" s="8" t="s">
        <v>81</v>
      </c>
      <c r="J7" s="20" t="s">
        <v>106</v>
      </c>
      <c r="K7" s="20" t="s">
        <v>82</v>
      </c>
    </row>
    <row r="8" spans="1:12" ht="31.5" x14ac:dyDescent="0.25">
      <c r="D8" t="s">
        <v>107</v>
      </c>
      <c r="E8" t="s">
        <v>98</v>
      </c>
      <c r="I8" s="13" t="s">
        <v>84</v>
      </c>
      <c r="J8" t="s">
        <v>108</v>
      </c>
      <c r="K8" t="s">
        <v>109</v>
      </c>
      <c r="L8" t="s">
        <v>85</v>
      </c>
    </row>
    <row r="9" spans="1:12" x14ac:dyDescent="0.25">
      <c r="A9" t="s">
        <v>110</v>
      </c>
      <c r="D9" t="s">
        <v>111</v>
      </c>
      <c r="E9" t="s">
        <v>88</v>
      </c>
    </row>
    <row r="10" spans="1:12" x14ac:dyDescent="0.25">
      <c r="D10" t="s">
        <v>112</v>
      </c>
      <c r="E10" t="s">
        <v>93</v>
      </c>
    </row>
    <row r="11" spans="1:12" x14ac:dyDescent="0.25">
      <c r="A11" t="s">
        <v>66</v>
      </c>
      <c r="D11" t="s">
        <v>113</v>
      </c>
      <c r="E11" t="s">
        <v>98</v>
      </c>
    </row>
    <row r="12" spans="1:12" x14ac:dyDescent="0.25">
      <c r="A12" t="s">
        <v>114</v>
      </c>
      <c r="D12" t="s">
        <v>115</v>
      </c>
      <c r="E12" t="s">
        <v>93</v>
      </c>
    </row>
    <row r="13" spans="1:12" x14ac:dyDescent="0.25">
      <c r="D13" t="s">
        <v>116</v>
      </c>
      <c r="E13" t="s">
        <v>93</v>
      </c>
      <c r="I13" t="s">
        <v>117</v>
      </c>
    </row>
    <row r="14" spans="1:12" x14ac:dyDescent="0.25">
      <c r="D14" t="s">
        <v>118</v>
      </c>
      <c r="E14" t="s">
        <v>98</v>
      </c>
      <c r="I14" t="s">
        <v>119</v>
      </c>
    </row>
    <row r="15" spans="1:12" x14ac:dyDescent="0.25">
      <c r="D15" t="s">
        <v>120</v>
      </c>
      <c r="E15" t="s">
        <v>93</v>
      </c>
      <c r="I15" t="s">
        <v>121</v>
      </c>
    </row>
    <row r="16" spans="1:12" x14ac:dyDescent="0.25">
      <c r="A16" t="s">
        <v>77</v>
      </c>
      <c r="D16" t="s">
        <v>122</v>
      </c>
      <c r="E16" t="s">
        <v>93</v>
      </c>
      <c r="I16" t="s">
        <v>123</v>
      </c>
    </row>
    <row r="17" spans="1:5" x14ac:dyDescent="0.25">
      <c r="A17" t="s">
        <v>124</v>
      </c>
      <c r="D17" t="s">
        <v>125</v>
      </c>
      <c r="E17" t="s">
        <v>98</v>
      </c>
    </row>
    <row r="18" spans="1:5" x14ac:dyDescent="0.25">
      <c r="A18"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9BC9E-1342-4B27-B7E6-88039020CAD1}">
  <dimension ref="A1:D29"/>
  <sheetViews>
    <sheetView workbookViewId="0">
      <selection activeCell="C32" sqref="C32"/>
    </sheetView>
  </sheetViews>
  <sheetFormatPr baseColWidth="10" defaultColWidth="11.42578125" defaultRowHeight="15" x14ac:dyDescent="0.25"/>
  <cols>
    <col min="1" max="1" width="4.85546875" customWidth="1"/>
    <col min="2" max="2" width="77.42578125" customWidth="1"/>
    <col min="3" max="4" width="30.7109375" customWidth="1"/>
  </cols>
  <sheetData>
    <row r="1" spans="1:4" ht="15.75" thickBot="1" x14ac:dyDescent="0.3">
      <c r="A1" s="195" t="s">
        <v>127</v>
      </c>
      <c r="B1" s="196"/>
      <c r="C1" s="196"/>
      <c r="D1" s="197"/>
    </row>
    <row r="2" spans="1:4" ht="15.75" thickBot="1" x14ac:dyDescent="0.3">
      <c r="A2" s="198" t="s">
        <v>128</v>
      </c>
      <c r="B2" s="14" t="s">
        <v>129</v>
      </c>
      <c r="C2" s="200" t="s">
        <v>130</v>
      </c>
      <c r="D2" s="201"/>
    </row>
    <row r="3" spans="1:4" ht="15.75" thickBot="1" x14ac:dyDescent="0.3">
      <c r="A3" s="199"/>
      <c r="B3" s="15" t="s">
        <v>131</v>
      </c>
      <c r="C3" s="17" t="s">
        <v>124</v>
      </c>
      <c r="D3" s="17" t="s">
        <v>126</v>
      </c>
    </row>
    <row r="4" spans="1:4" ht="15.75" thickBot="1" x14ac:dyDescent="0.3">
      <c r="A4" s="18">
        <v>1</v>
      </c>
      <c r="B4" s="16" t="s">
        <v>132</v>
      </c>
      <c r="C4" s="58" t="s">
        <v>17</v>
      </c>
      <c r="D4" s="58"/>
    </row>
    <row r="5" spans="1:4" ht="15.75" thickBot="1" x14ac:dyDescent="0.3">
      <c r="A5" s="18">
        <v>2</v>
      </c>
      <c r="B5" s="16" t="s">
        <v>133</v>
      </c>
      <c r="C5" s="58" t="s">
        <v>17</v>
      </c>
      <c r="D5" s="58"/>
    </row>
    <row r="6" spans="1:4" ht="15.75" thickBot="1" x14ac:dyDescent="0.3">
      <c r="A6" s="18">
        <v>3</v>
      </c>
      <c r="B6" s="16" t="s">
        <v>134</v>
      </c>
      <c r="C6" s="58"/>
      <c r="D6" s="58" t="s">
        <v>17</v>
      </c>
    </row>
    <row r="7" spans="1:4" ht="15.75" thickBot="1" x14ac:dyDescent="0.3">
      <c r="A7" s="18">
        <v>4</v>
      </c>
      <c r="B7" s="16" t="s">
        <v>135</v>
      </c>
      <c r="C7" s="58"/>
      <c r="D7" s="58" t="s">
        <v>17</v>
      </c>
    </row>
    <row r="8" spans="1:4" ht="15.75" thickBot="1" x14ac:dyDescent="0.3">
      <c r="A8" s="18">
        <v>5</v>
      </c>
      <c r="B8" s="16" t="s">
        <v>136</v>
      </c>
      <c r="C8" s="58" t="s">
        <v>17</v>
      </c>
      <c r="D8" s="58"/>
    </row>
    <row r="9" spans="1:4" ht="15.75" thickBot="1" x14ac:dyDescent="0.3">
      <c r="A9" s="18">
        <v>6</v>
      </c>
      <c r="B9" s="16" t="s">
        <v>137</v>
      </c>
      <c r="C9" s="58"/>
      <c r="D9" s="58" t="s">
        <v>17</v>
      </c>
    </row>
    <row r="10" spans="1:4" ht="15.75" thickBot="1" x14ac:dyDescent="0.3">
      <c r="A10" s="18">
        <v>7</v>
      </c>
      <c r="B10" s="16" t="s">
        <v>138</v>
      </c>
      <c r="C10" s="58"/>
      <c r="D10" s="58" t="s">
        <v>17</v>
      </c>
    </row>
    <row r="11" spans="1:4" ht="15.75" thickBot="1" x14ac:dyDescent="0.3">
      <c r="A11" s="18">
        <v>8</v>
      </c>
      <c r="B11" s="16" t="s">
        <v>139</v>
      </c>
      <c r="C11" s="58"/>
      <c r="D11" s="58" t="s">
        <v>17</v>
      </c>
    </row>
    <row r="12" spans="1:4" ht="15.75" thickBot="1" x14ac:dyDescent="0.3">
      <c r="A12" s="18">
        <v>9</v>
      </c>
      <c r="B12" s="16" t="s">
        <v>140</v>
      </c>
      <c r="C12" s="58"/>
      <c r="D12" s="58" t="s">
        <v>17</v>
      </c>
    </row>
    <row r="13" spans="1:4" ht="15.75" thickBot="1" x14ac:dyDescent="0.3">
      <c r="A13" s="18">
        <v>10</v>
      </c>
      <c r="B13" s="16" t="s">
        <v>141</v>
      </c>
      <c r="C13" s="58" t="s">
        <v>17</v>
      </c>
      <c r="D13" s="58"/>
    </row>
    <row r="14" spans="1:4" ht="15.75" thickBot="1" x14ac:dyDescent="0.3">
      <c r="A14" s="18">
        <v>11</v>
      </c>
      <c r="B14" s="16" t="s">
        <v>142</v>
      </c>
      <c r="C14" s="58" t="s">
        <v>17</v>
      </c>
      <c r="D14" s="58"/>
    </row>
    <row r="15" spans="1:4" ht="15.75" thickBot="1" x14ac:dyDescent="0.3">
      <c r="A15" s="18">
        <v>12</v>
      </c>
      <c r="B15" s="16" t="s">
        <v>143</v>
      </c>
      <c r="C15" s="58" t="s">
        <v>17</v>
      </c>
      <c r="D15" s="58"/>
    </row>
    <row r="16" spans="1:4" ht="15.75" thickBot="1" x14ac:dyDescent="0.3">
      <c r="A16" s="18">
        <v>13</v>
      </c>
      <c r="B16" s="16" t="s">
        <v>144</v>
      </c>
      <c r="C16" s="58" t="s">
        <v>17</v>
      </c>
      <c r="D16" s="58"/>
    </row>
    <row r="17" spans="1:4" ht="15.75" thickBot="1" x14ac:dyDescent="0.3">
      <c r="A17" s="18">
        <v>14</v>
      </c>
      <c r="B17" s="16" t="s">
        <v>145</v>
      </c>
      <c r="C17" s="58"/>
      <c r="D17" s="58" t="s">
        <v>17</v>
      </c>
    </row>
    <row r="18" spans="1:4" ht="15.75" thickBot="1" x14ac:dyDescent="0.3">
      <c r="A18" s="18">
        <v>15</v>
      </c>
      <c r="B18" s="16" t="s">
        <v>146</v>
      </c>
      <c r="C18" s="58"/>
      <c r="D18" s="58" t="s">
        <v>17</v>
      </c>
    </row>
    <row r="19" spans="1:4" ht="15.75" thickBot="1" x14ac:dyDescent="0.3">
      <c r="A19" s="18">
        <v>16</v>
      </c>
      <c r="B19" s="16" t="s">
        <v>147</v>
      </c>
      <c r="C19" s="58"/>
      <c r="D19" s="58" t="s">
        <v>17</v>
      </c>
    </row>
    <row r="20" spans="1:4" ht="15.75" thickBot="1" x14ac:dyDescent="0.3">
      <c r="A20" s="18">
        <v>17</v>
      </c>
      <c r="B20" s="16" t="s">
        <v>148</v>
      </c>
      <c r="C20" s="58"/>
      <c r="D20" s="58" t="s">
        <v>17</v>
      </c>
    </row>
    <row r="21" spans="1:4" ht="15.75" thickBot="1" x14ac:dyDescent="0.3">
      <c r="A21" s="18">
        <v>18</v>
      </c>
      <c r="B21" s="16" t="s">
        <v>149</v>
      </c>
      <c r="C21" s="58"/>
      <c r="D21" s="58" t="s">
        <v>17</v>
      </c>
    </row>
    <row r="22" spans="1:4" ht="15.75" thickBot="1" x14ac:dyDescent="0.3">
      <c r="A22" s="19">
        <v>19</v>
      </c>
      <c r="B22" s="16" t="s">
        <v>150</v>
      </c>
      <c r="C22" s="58" t="s">
        <v>17</v>
      </c>
      <c r="D22" s="58"/>
    </row>
    <row r="23" spans="1:4" ht="15" customHeight="1" thickBot="1" x14ac:dyDescent="0.3">
      <c r="A23" s="206" t="s">
        <v>151</v>
      </c>
      <c r="B23" s="207"/>
      <c r="C23" s="57">
        <f>+COUNTA(C4:C22)</f>
        <v>8</v>
      </c>
      <c r="D23" s="57">
        <f>+COUNTA(D4:D22)</f>
        <v>11</v>
      </c>
    </row>
    <row r="24" spans="1:4" x14ac:dyDescent="0.25">
      <c r="A24" s="202" t="s">
        <v>152</v>
      </c>
      <c r="B24" s="202"/>
      <c r="C24" s="203"/>
      <c r="D24" s="203"/>
    </row>
    <row r="25" spans="1:4" x14ac:dyDescent="0.25">
      <c r="A25" s="204" t="s">
        <v>153</v>
      </c>
      <c r="B25" s="204"/>
      <c r="C25" s="204"/>
      <c r="D25" s="204"/>
    </row>
    <row r="26" spans="1:4" ht="15.75" thickBot="1" x14ac:dyDescent="0.3">
      <c r="A26" s="205" t="s">
        <v>154</v>
      </c>
      <c r="B26" s="205"/>
      <c r="C26" s="205"/>
      <c r="D26" s="205"/>
    </row>
    <row r="27" spans="1:4" ht="15.75" thickBot="1" x14ac:dyDescent="0.3">
      <c r="A27" s="189" t="s">
        <v>155</v>
      </c>
      <c r="B27" s="190"/>
      <c r="C27" s="191"/>
      <c r="D27" s="59" t="str">
        <f>+IF(C23&lt;=5,"x", " ")</f>
        <v xml:space="preserve"> </v>
      </c>
    </row>
    <row r="28" spans="1:4" ht="15.75" thickBot="1" x14ac:dyDescent="0.3">
      <c r="A28" s="189" t="s">
        <v>156</v>
      </c>
      <c r="B28" s="190"/>
      <c r="C28" s="191"/>
      <c r="D28" s="59" t="str">
        <f>+IF(AND(C23&gt;5,C23&lt;12),"X"," ")</f>
        <v>X</v>
      </c>
    </row>
    <row r="29" spans="1:4" ht="15.75" thickBot="1" x14ac:dyDescent="0.3">
      <c r="A29" s="192" t="s">
        <v>157</v>
      </c>
      <c r="B29" s="193"/>
      <c r="C29" s="194"/>
      <c r="D29" s="59" t="str">
        <f>+IF(C23&gt;12,"X"," ")</f>
        <v xml:space="preserve"> </v>
      </c>
    </row>
  </sheetData>
  <mergeCells count="10">
    <mergeCell ref="A27:C27"/>
    <mergeCell ref="A28:C28"/>
    <mergeCell ref="A29:C29"/>
    <mergeCell ref="A1:D1"/>
    <mergeCell ref="A2:A3"/>
    <mergeCell ref="C2:D2"/>
    <mergeCell ref="A24:D24"/>
    <mergeCell ref="A25:D25"/>
    <mergeCell ref="A26:D26"/>
    <mergeCell ref="A23:B2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befd943-4f51-4e42-85af-a07052259448">
      <Terms xmlns="http://schemas.microsoft.com/office/infopath/2007/PartnerControls"/>
    </lcf76f155ced4ddcb4097134ff3c332f>
    <TaxCatchAll xmlns="d8efec78-3424-4c97-abf4-c2ff1d9e6d0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960FE7278092C44B5607AA964C04AD8" ma:contentTypeVersion="15" ma:contentTypeDescription="Crear nuevo documento." ma:contentTypeScope="" ma:versionID="378fb78ec75ad350363cd758f6e5314f">
  <xsd:schema xmlns:xsd="http://www.w3.org/2001/XMLSchema" xmlns:xs="http://www.w3.org/2001/XMLSchema" xmlns:p="http://schemas.microsoft.com/office/2006/metadata/properties" xmlns:ns2="8befd943-4f51-4e42-85af-a07052259448" xmlns:ns3="d8efec78-3424-4c97-abf4-c2ff1d9e6d03" targetNamespace="http://schemas.microsoft.com/office/2006/metadata/properties" ma:root="true" ma:fieldsID="3dd5eb431885f519dd93f82fa2d88ad3" ns2:_="" ns3:_="">
    <xsd:import namespace="8befd943-4f51-4e42-85af-a07052259448"/>
    <xsd:import namespace="d8efec78-3424-4c97-abf4-c2ff1d9e6d0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efd943-4f51-4e42-85af-a070522594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be2b3a10-215b-4d32-87ea-2342d4792ac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8efec78-3424-4c97-abf4-c2ff1d9e6d03"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dbdcf5c2-d273-4d70-8f91-c5c66f26fa01}" ma:internalName="TaxCatchAll" ma:showField="CatchAllData" ma:web="d8efec78-3424-4c97-abf4-c2ff1d9e6d0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DA8A14-72CF-4DFC-9ABD-D03BA264EBD1}">
  <ds:schemaRefs>
    <ds:schemaRef ds:uri="http://schemas.microsoft.com/sharepoint/v3/contenttype/forms"/>
  </ds:schemaRefs>
</ds:datastoreItem>
</file>

<file path=customXml/itemProps2.xml><?xml version="1.0" encoding="utf-8"?>
<ds:datastoreItem xmlns:ds="http://schemas.openxmlformats.org/officeDocument/2006/customXml" ds:itemID="{A091A669-39C4-4A96-8E95-B948B48F01B8}">
  <ds:schemaRefs>
    <ds:schemaRef ds:uri="http://schemas.microsoft.com/office/2006/metadata/properties"/>
    <ds:schemaRef ds:uri="http://schemas.microsoft.com/office/infopath/2007/PartnerControls"/>
    <ds:schemaRef ds:uri="8befd943-4f51-4e42-85af-a07052259448"/>
    <ds:schemaRef ds:uri="d8efec78-3424-4c97-abf4-c2ff1d9e6d03"/>
  </ds:schemaRefs>
</ds:datastoreItem>
</file>

<file path=customXml/itemProps3.xml><?xml version="1.0" encoding="utf-8"?>
<ds:datastoreItem xmlns:ds="http://schemas.openxmlformats.org/officeDocument/2006/customXml" ds:itemID="{FFEBAC9E-CDD6-494A-8D95-E7A6DDECEC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efd943-4f51-4e42-85af-a07052259448"/>
    <ds:schemaRef ds:uri="d8efec78-3424-4c97-abf4-c2ff1d9e6d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R1</vt:lpstr>
      <vt:lpstr>Datos</vt:lpstr>
      <vt:lpstr>ENCUESTA DE IMPACTO</vt:lpstr>
      <vt:lpstr>'R1'!Área_de_impresión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Betancour Garcia</dc:creator>
  <cp:keywords/>
  <dc:description/>
  <cp:lastModifiedBy>Willington Granados Herrera</cp:lastModifiedBy>
  <cp:revision/>
  <dcterms:created xsi:type="dcterms:W3CDTF">2020-01-16T20:08:19Z</dcterms:created>
  <dcterms:modified xsi:type="dcterms:W3CDTF">2023-01-30T21:24:16Z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0x010100C960FE7278092C44B5607AA964C04AD8</vt:lpwstr>
  </property>
  <property fmtid="{D5CDD505-2E9C-101B-9397-08002B2CF9AE}" pid="3" name="MediaServiceImageTags">
    <vt:lpwstr/>
  </property>
</Properties>
</file>