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Marcela Delgado\Downloads\"/>
    </mc:Choice>
  </mc:AlternateContent>
  <xr:revisionPtr revIDLastSave="0" documentId="13_ncr:1_{E9449286-1A03-4D73-9DA4-E1A8402A5BA7}" xr6:coauthVersionLast="47" xr6:coauthVersionMax="47" xr10:uidLastSave="{00000000-0000-0000-0000-000000000000}"/>
  <bookViews>
    <workbookView xWindow="-110" yWindow="-110" windowWidth="19420" windowHeight="10420" xr2:uid="{727DBA4E-7DAC-438D-901A-00BB3586FCE5}"/>
  </bookViews>
  <sheets>
    <sheet name="Direccionamiento Estrategico" sheetId="2" r:id="rId1"/>
    <sheet name="Servicio a la ciudadanía" sheetId="3" r:id="rId2"/>
    <sheet name="Comunicaciones Estratégicas" sheetId="4" r:id="rId3"/>
    <sheet name="Gestión del Conocimiento" sheetId="5" r:id="rId4"/>
    <sheet name="Gestion tics" sheetId="6" r:id="rId5"/>
  </sheets>
  <externalReferences>
    <externalReference r:id="rId6"/>
    <externalReference r:id="rId7"/>
    <externalReference r:id="rId8"/>
    <externalReference r:id="rId9"/>
    <externalReference r:id="rId10"/>
  </externalReferences>
  <definedNames>
    <definedName name="_xlnm.Print_Area" localSheetId="2">'Comunicaciones Estratégicas'!$A$1:$AG$22</definedName>
    <definedName name="_xlnm.Print_Area" localSheetId="0">'Direccionamiento Estrategico'!$A$1:$AG$22</definedName>
    <definedName name="_xlnm.Print_Area" localSheetId="3">'Gestión del Conocimiento'!$A$1:$AG$22</definedName>
    <definedName name="_xlnm.Print_Area" localSheetId="1">'Servicio a la ciudadanía'!$A$1:$AG$22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2" i="6" l="1"/>
  <c r="L21" i="6"/>
  <c r="L20" i="6"/>
  <c r="L19" i="6"/>
  <c r="L18" i="6"/>
  <c r="L17" i="6"/>
  <c r="L16" i="6"/>
  <c r="M16" i="6" s="1"/>
  <c r="M19" i="6" s="1"/>
  <c r="G16" i="6"/>
  <c r="H16" i="6" s="1"/>
  <c r="O19" i="6" l="1"/>
  <c r="P16" i="6"/>
  <c r="Q19" i="6" l="1"/>
  <c r="R16" i="6" s="1"/>
  <c r="S16" i="6" s="1"/>
  <c r="T16" i="6" s="1"/>
  <c r="O16" i="6"/>
  <c r="L22" i="5"/>
  <c r="L21" i="5"/>
  <c r="L20" i="5"/>
  <c r="L19" i="5"/>
  <c r="L18" i="5"/>
  <c r="L17" i="5"/>
  <c r="L16" i="5"/>
  <c r="M16" i="5" s="1"/>
  <c r="M19" i="5" s="1"/>
  <c r="G16" i="5"/>
  <c r="H16" i="5" s="1"/>
  <c r="O19" i="5" l="1"/>
  <c r="P16" i="5"/>
  <c r="O16" i="5" l="1"/>
  <c r="Q19" i="5"/>
  <c r="R16" i="5" s="1"/>
  <c r="S16" i="5" s="1"/>
  <c r="T16" i="5" s="1"/>
  <c r="L22" i="4"/>
  <c r="L21" i="4"/>
  <c r="L20" i="4"/>
  <c r="M16" i="4" s="1"/>
  <c r="M19" i="4" s="1"/>
  <c r="L19" i="4"/>
  <c r="L18" i="4"/>
  <c r="L17" i="4"/>
  <c r="L16" i="4"/>
  <c r="G16" i="4"/>
  <c r="H16" i="4" s="1"/>
  <c r="O19" i="4" l="1"/>
  <c r="P16" i="4"/>
  <c r="O16" i="4" l="1"/>
  <c r="Q19" i="4"/>
  <c r="R16" i="4" s="1"/>
  <c r="S16" i="4" s="1"/>
  <c r="T16" i="4" s="1"/>
  <c r="L22" i="3"/>
  <c r="L21" i="3"/>
  <c r="L20" i="3"/>
  <c r="L19" i="3"/>
  <c r="L18" i="3"/>
  <c r="L17" i="3"/>
  <c r="L16" i="3"/>
  <c r="M16" i="3" s="1"/>
  <c r="M19" i="3" s="1"/>
  <c r="G16" i="3"/>
  <c r="H16" i="3" s="1"/>
  <c r="O19" i="3" l="1"/>
  <c r="P16" i="3"/>
  <c r="O16" i="3" l="1"/>
  <c r="Q19" i="3"/>
  <c r="R16" i="3" s="1"/>
  <c r="S16" i="3" s="1"/>
  <c r="T16" i="3" s="1"/>
  <c r="L22" i="2" l="1"/>
  <c r="L21" i="2"/>
  <c r="L20" i="2"/>
  <c r="L19" i="2"/>
  <c r="L18" i="2"/>
  <c r="L17" i="2"/>
  <c r="L16" i="2"/>
  <c r="M16" i="2" s="1"/>
  <c r="M19" i="2" s="1"/>
  <c r="G16" i="2"/>
  <c r="H16" i="2" s="1"/>
  <c r="O19" i="2" l="1"/>
  <c r="P16" i="2"/>
  <c r="Q19" i="2" l="1"/>
  <c r="R16" i="2" s="1"/>
  <c r="S16" i="2" s="1"/>
  <c r="T16" i="2" s="1"/>
  <c r="O16" i="2"/>
</calcChain>
</file>

<file path=xl/sharedStrings.xml><?xml version="1.0" encoding="utf-8"?>
<sst xmlns="http://schemas.openxmlformats.org/spreadsheetml/2006/main" count="481" uniqueCount="169">
  <si>
    <t>DIRECCIONAMIENTO ESTRATÉGICO</t>
  </si>
  <si>
    <t>CÓDIGO</t>
  </si>
  <si>
    <t>E-DES-FT-020</t>
  </si>
  <si>
    <t>VERSIÓN</t>
  </si>
  <si>
    <t>02</t>
  </si>
  <si>
    <t>MAPA DE RIESGOS DE CORRUPCIÓN</t>
  </si>
  <si>
    <t>PÁGINA</t>
  </si>
  <si>
    <t xml:space="preserve">1 de 1 </t>
  </si>
  <si>
    <t>VIGENTE DESDE</t>
  </si>
  <si>
    <t>PROCESO</t>
  </si>
  <si>
    <t>FECHA DE ACTUALIZACIÓN</t>
  </si>
  <si>
    <t>OBJETIVO DEL PROCESO</t>
  </si>
  <si>
    <t>Definir los lineamientos y estrategias que orienten la gestión del IDIPRON, mediante la formulación, despliegue y seguimiento de la plataforma estratégica a través de modelos de gestión, planes, programas y proyectos que permitan el cumplimiento de los objetivos institucionales, sectoriales y metas de gobierno.</t>
  </si>
  <si>
    <t>FORMULACIÓN</t>
  </si>
  <si>
    <t>1 SEGUIMIENTO</t>
  </si>
  <si>
    <t>2 SEGUIMIENTO</t>
  </si>
  <si>
    <t>3 SEGUIMIENTO</t>
  </si>
  <si>
    <t>ALCANCE DEL PROCESO</t>
  </si>
  <si>
    <t>Inicia con la formulación de la plataforma estratégica de la Entidad, su seguimiento, evaluación y finaliza con la elaboración de planes para el mejoramiento de la gestión institucional</t>
  </si>
  <si>
    <t>x</t>
  </si>
  <si>
    <t>IDENTIFICACIÓN DEL RIESGO</t>
  </si>
  <si>
    <t>VALORACIÓN DEL RIESGO</t>
  </si>
  <si>
    <t xml:space="preserve">MONITOREO </t>
  </si>
  <si>
    <t>SEGUIMIENTO Y EVALUACIÓN</t>
  </si>
  <si>
    <t>No. de Riesgo</t>
  </si>
  <si>
    <t>CAUSA</t>
  </si>
  <si>
    <t>RIESGO</t>
  </si>
  <si>
    <t>CONSECUENCIA</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</si>
  <si>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</si>
  <si>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</si>
  <si>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</si>
  <si>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</si>
  <si>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</si>
  <si>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</si>
  <si>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</si>
  <si>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</si>
  <si>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</si>
  <si>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</si>
  <si>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</si>
  <si>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</si>
  <si>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</si>
  <si>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PROBABILIDAD RESIDUAL</t>
  </si>
  <si>
    <t>ZONA DE RIESGO RESIDUAL</t>
  </si>
  <si>
    <t>OPCIÓN DE MANEJO</t>
  </si>
  <si>
    <t>ACCIONES DE CONTINGENCIA EN CASO DE MATERIALIZACIÓN DEL RIESGO</t>
  </si>
  <si>
    <t>ACCIONESPARA EL FORTALECIMIENTO DE LOS CONTROLES</t>
  </si>
  <si>
    <t>PROBABILIDAD INHERENTE</t>
  </si>
  <si>
    <t>IMPACTO INHERENTE</t>
  </si>
  <si>
    <t>ZONA DE RIESGO INHERENTE</t>
  </si>
  <si>
    <t>ACCIONES A IMPLEMENTAR PARA EL FORTALECIMIENTO</t>
  </si>
  <si>
    <t>PERIODO DE EJECUCIÓN DE LAS ACCIONES A IMPLEMENTAR</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</si>
  <si>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</si>
  <si>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</si>
  <si>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</si>
  <si>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</si>
  <si>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</si>
  <si>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</si>
  <si>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</si>
  <si>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Ausencia de controles para la verificación y validación de los datos suministrados
Presiones indebidas</t>
  </si>
  <si>
    <t xml:space="preserve">Ocultar o manipular la información relacionada con la formulación y  seguimiento a la planeación, proyectos de inversión o metas  establecidas en el Instituto  por parte de los funcionarios o contratistas de la Oficina Asesora de Planeación para beneficio propio o de un tercero </t>
  </si>
  <si>
    <t xml:space="preserve">Formulación de proyectos de inversión que no atiendan a las  necesidades reales de los beneficiarios
Toma de desiciones errada por parte de la alta dirección
Pérdida de credibilidad e imagen de la entidad
</t>
  </si>
  <si>
    <t>MUY BAJA</t>
  </si>
  <si>
    <t>MODERADO</t>
  </si>
  <si>
    <t xml:space="preserve">El Jefe de la Oficina Asesora de Planeación cada vez que se formula la planeación estratégica y los proyectos de inversión, realiza mesas de trabajo verificando que se inviten a los liders de los procesos, jefes de oficina y sus equipos de trabajo con el fin de que sea un proceso paricipativo.
El funcionario o contratista encargado de hacer el seguimiento a la planeación, revisa que los datos de la consulta de Bigdata mensual conicida con la ejecución presupuestal por meta reportada en los informes de ejecución por parte de la administración de los proyectos de inversión y sube la información en el Sistema de Seguimiento de Proyectos de Inversión - SPI </t>
  </si>
  <si>
    <t>¿Existe un responsable asignado a la ejecución del control?</t>
  </si>
  <si>
    <t>ASIGNADO</t>
  </si>
  <si>
    <t>FUERTE (Siempre se Ejecuta)</t>
  </si>
  <si>
    <t>DIRECTAMENTE</t>
  </si>
  <si>
    <t>REDUCIR EL RIESGO</t>
  </si>
  <si>
    <t>Se realiza la reformulación o seguimiento, se prepara la información y se emite un nuevo informe corrigiendo los datos emitidos inicalmente</t>
  </si>
  <si>
    <t>Revisar los lineamientos establecidos para realizar la formulación de la planeación y el seguimiento y en caso de ser necesario ajustar los documentos del proceso</t>
  </si>
  <si>
    <t>01/05/2022 a 30/11/2022</t>
  </si>
  <si>
    <t>Control No. 1: El Control se ejecuta cada cuatro años cuando se formula la plataforma estratégica o en caso de que haya algun ajuste de fondo a la misma. En el periodo de mayo a agosto no fue necesario aplicar el control toda vez que no se realizaron ajustes de fondo a la plataforma estratégica.
Control No. 2: Durante el periodo evaluado, mayo a agosto de 2023. se realizó la revisión de los datos de la consulta de bigdata contra la ejecución presupuestal y se subio esta información al soistema ed seguimiento de proyectos de inversión SPI. Se adjuntan los informes SPI de los meses objeto del monitoreo</t>
  </si>
  <si>
    <t>Durante el periodo aun no s erealizó la revisión de los lineamientos establecidos para la formulación de la planeación y segumiento de la misma. Se tiene contemplada la revisión en el ultimo trimestre con ocasión del empalme, la revisión de la documentación.</t>
  </si>
  <si>
    <t xml:space="preserve">No se matrializó el riesgo </t>
  </si>
  <si>
    <t>N.A</t>
  </si>
  <si>
    <t>Control No. 1: De acuerdo con el reporte del proceso no fue necesario la aplicación del control ya que este se ejecuta cada cuatro años
Control No. 2: Se evidencia la aplicación del control con los reportes SPI ralizados durante los meses de mayo a agosto.
Acciones de Fortalecimiento: No se realizó la acción de fortalecimiento pero aun se encuentra en tiemnpos para su realización.</t>
  </si>
  <si>
    <t>EVALUACIÓN DE EJECUCIÓN DE ACTIVIDADES DE CONTROL: Control 1. Se reportó que durante este periodo no se dio aplicación a la actividad de control. Control 2. Se evidenció la ejecución de la actividad de control.</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</si>
  <si>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</si>
  <si>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</si>
  <si>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</si>
  <si>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</si>
  <si>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</si>
  <si>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EVALUACIÓN DE ACCIONES PARA EL FORTALECIMIENTO DE CONTROLES: Se reportó que durante este periodo no se dio aplicación a las acciones para el fortalecimiento del riesgo.</t>
  </si>
  <si>
    <t>¿Las actividades que se desarrollan en el
control realmente buscan por si sola prevenir o detectar las causas que pueden dar origen al riesgo, Ej.: verificar, validar, cotejar, comparar, revisar, etc.?</t>
  </si>
  <si>
    <t>PREVENIR</t>
  </si>
  <si>
    <t>¿SE MATERIALIZO EL RIESGO DURANTE EL PERIODO?</t>
  </si>
  <si>
    <t>PRODUCTO O REGISTRO QUE QUEDA DE LA EJECUCIÓN DE LAS ACCIONES PARA FORTALECER EL RIESGO</t>
  </si>
  <si>
    <t>¿La fuente de información que se utiliza en el desarrollo del control es información confiable que permita mitigar el riesgo?</t>
  </si>
  <si>
    <t>CONFIABLE</t>
  </si>
  <si>
    <t>MATERIALIZACIÓN DE RIESGOS: No se materializó el riesgo.</t>
  </si>
  <si>
    <t>¿Las observaciones, desviaciones o diferencias identificadas como resultados de la ejecución del control son investigadas y resueltas de manera oportuna?</t>
  </si>
  <si>
    <t>SE INVESTIGAN Y SE RESUELVEN OPORTUNAMENTE</t>
  </si>
  <si>
    <t>NO</t>
  </si>
  <si>
    <t>Actas de reunión / Documentos ajustados</t>
  </si>
  <si>
    <r>
      <rPr>
        <b/>
        <sz val="10"/>
        <color rgb="FF000000"/>
        <rFont val="Times New Roman"/>
        <family val="1"/>
      </rPr>
      <t xml:space="preserve">RECOMENDACIONES: </t>
    </r>
    <r>
      <rPr>
        <sz val="10"/>
        <color rgb="FF000000"/>
        <rFont val="Times New Roman"/>
        <family val="1"/>
      </rPr>
      <t>Se recomienda cumplir con los controles y acciones de fortalecimiento establecidos para mitigar el riesgo identificado.</t>
    </r>
  </si>
  <si>
    <t>¿Se deja evidencia o rastro de la ejecución del control que permita a cualquier tercero con la evidencia llegar a la misma conclusión?</t>
  </si>
  <si>
    <t>COMPLETA</t>
  </si>
  <si>
    <t>SERVICIO A LA CIUDADANÍA</t>
  </si>
  <si>
    <t>Desarrollar acciones orientadas a la prestación de un servicio amable, respetuoso, digno, humano e incluyente a la ciudadanía; orientando y divulgando de manera ágil, eficiente y efectiva, los servicios y el modelo pedagógico del IDIPRON y  direccionando oportunamente los requerimientos ciudadanos, para lograr una ciudadanía satisfecha con el servicio y la atención que se prestada por el proceso.</t>
  </si>
  <si>
    <t xml:space="preserve">Inicia con la identificación de las necesidades de los usuarios así como las especificaciones y requisitos del servicio, incluye la divulgación de los eventos y proyectos de la entidad, la administración del Sistema de peticiones, quejas, reclamos,  sugerencias y denuncias en el Instituto, el seguimiento a las respuestas ciudadanas y finaliza con los ciudadanos orientados y la evaluación de la satisfacción en la prestación de los servicios todo teniendo en cuenta el cumplimiento de los protocolos de atención establecidos en la entidad. </t>
  </si>
  <si>
    <t>X</t>
  </si>
  <si>
    <t xml:space="preserve">La información se encuentra disponible en un equipo y es vulnerable a ser modificada por un tercero.
Omisión en los tiempos de respuesta </t>
  </si>
  <si>
    <t>Entrega o divulgación de la información de los beneficiarios del Instituto por parte de los servidores del proceso Servicio a la Ciudadanía a un tercero para beneficio propio o de terceros ajenos a la Entidad</t>
  </si>
  <si>
    <t>Perdida de información
Demandas a la entidad
Procesos disciplinarios</t>
  </si>
  <si>
    <t>1. El responsable del Servicio a la Ciudadanía, cada vez que se inicia un contrato de prestación de servicios o se vincula un funcionario de planta al grupo de servicio a la ciudadanía, verifica que hayan firmado el acuerdo de confidencialidad, en donde se especifica el compromiso de los servidores frente a la no divulgación de la información que se maneja en el proceso. Adicionalmente se informan las sanciones a las que se ven expuestos en caso de infringir este requisito
2.  El responsable del Servicio a la Ciudadanía realiza jornadas de inducción y reinducción cada vez que es requerido en donde se especifica la prohibición de la entrega o divulgación de información del área a terceros.</t>
  </si>
  <si>
    <t>FUERTE (SIEMPRE SE EJECUTA)</t>
  </si>
  <si>
    <t>Informar a la ofcina de Control Disciplinario Interno para su conocimiento y gestión.
Realizar reinducción a todo el equipo del proceso de Servicio a la Ciudadanía</t>
  </si>
  <si>
    <t xml:space="preserve">Incluir dentro del ejercicio de Cliente Incógnito que se realiza a los servidores de Servicio a la Ciudadanía, preguntas relacionada con  la información personal de los beneficiarios con el fin de determinar que el lineamiento de no divulgar la información viene siendo aplicado. </t>
  </si>
  <si>
    <t>Abril a Diciembre de 2023</t>
  </si>
  <si>
    <t>Control No. 1: En el periodo evaluado se aplico el control de firma de los acuerdos de confidencialidad de los siete (7) servidores que ejecutan las actividades de Servicio a la Ciudadanía, adicionalmente se realizó reunión con los integrantes del equipo en la cual se realizó la recomendación de no suministrar información de caracter reservado de los beneficarios, servidores del Instituto y ciudadanía en general
Control No. 2 Se realizó una jornada de capacitación el 03/08/2023 con los integrantes del equipo en la cual se recomendó no suministrar información de caracter reservado de los beneficarios, servidores del Instituto y ciudadanía en general.
La recomendación se encuentra en el pagina 1 númeral 6 del acta de reunión y capacitación con el grupo de Servicio a la Ciudadanía.</t>
  </si>
  <si>
    <t>En el perido evaluado se realizó el ejercicio de cliente incognito a cinco (5) servidores que atienden a la ciudadanía en los diferentes puntos de atención; en los ejercicios el incognito realizó preguntas enfocadas a los servicios que ofrece el Instituto, cómo solicitar un certificado laboral, se solicito el apoyo de los jóvenes de cultura ciudadana para una una fundación y se solicitó información personal de un funcionario y un beneficiario del instituto.
Posteriormente, se realizó la retroalimentación del ejercicio a los servidores en la reunión del 03 de agosto de 2023; se hicieron las recomendaciones necesarias para responder correctamente de acuerdo al protocolo telefónico y se recomendó no brindar información de caracter reservado para no incurrir en faltas disciplinarias y/o sanciones.</t>
  </si>
  <si>
    <t xml:space="preserve">No Aplica
</t>
  </si>
  <si>
    <t>Control No. 1: Se evidencia la aplicación del control con la verificación de que los funcionarios o contratistas del equipo cuenten con el acuerdo de confidencialidad firmado. Se recomienda a lproceso solo aportar los acuerdos firmados en el periodo de tiempo objeto del analisis.
Control No. 2: Se evidencia la aplicación del control con la capacitación al equipo de trabajo en donde se hace enfasis en la prohibicion de entregar o divulgación de información del área a terceros.
Acciones de Fortalecimiento: Se evidencia la accion de fortalecimiento con la inclusion de la pregunta relacionada con la divulgacion de la información y con los ejercicios de cliente ncógnito realizados en el periodo mayo a agosto en donde se comprobo que el equipo viene cumpliendo con el lineamiento.</t>
  </si>
  <si>
    <t>Control 1: Se evidenció la ejecución de la actividad de control
Control 2: Se evidenció la ejecución de la actividad de control
Acción de Fortalecimiento: Se evidenció la ejecución de la actividad de control</t>
  </si>
  <si>
    <t>Documentos del procesos actualizados</t>
  </si>
  <si>
    <t>PLANEACIÓN</t>
  </si>
  <si>
    <t>COMUNICACION ESTRATÉGICA</t>
  </si>
  <si>
    <t>Desarrollar una estrategia de comunicación que busca el fortalecimiento y posicionamiento de la imagen institucional ante las demás entidades distritales y nacionales, proyectando y difundiendo las diferentes actividades de gestión del modelo pedagógico del Instituto; teniendo en cuenta todas sus etapas, contextos pedagógicos de intervención y áreas de derecho; así como, el desarrollo de directrices de identidad visual del IDIPRON, garantizando un adecuado flujo de comunicación con el público externo e interno. ***</t>
  </si>
  <si>
    <t>Inicia con la identificación de la información a transmitir de la entidad, desarrollo de directrices de identidad visual y culmina con la divulgación y /o socialización interna o externamente. **</t>
  </si>
  <si>
    <t>OBSERVACIONES OFICINA
 DE   CONTROL INTERNO</t>
  </si>
  <si>
    <t>Incumplimiento de los lineamientos relacionados con la gestión de las comunicaciones</t>
  </si>
  <si>
    <t xml:space="preserve">Manipulación o alteración de la información asociada a la gestión de la Entidad por parte de los servidores que participan en la Gestión de las Comunicaciones del Instituto, para beneficio propio o de un tercero.  </t>
  </si>
  <si>
    <t xml:space="preserve">Pérdidad de credibilidad
Afectación de la reputación de la entidad
Propiciar situaciones de crisis
Desinformación en los grupos de valor del Instituto
</t>
  </si>
  <si>
    <t>BAJA</t>
  </si>
  <si>
    <t>MAYOR</t>
  </si>
  <si>
    <r>
      <rPr>
        <sz val="10"/>
        <color rgb="FF000000"/>
        <rFont val="Times New Roman"/>
        <family val="1"/>
      </rPr>
      <t>1. El funcionario o contratista de la Oficina Asesora de Comunicaciones al inicio del contrato de cada uno de los contratistas que formarán parte del proceso, revisa que se haya firmado el acuerdo de confidencialidad. En caso de detectar que alguno de los contratistas no cuenta con el documento firmado, se realiza la entrega y firma del documento.
2. El o la profesional universitario (a) de la Oficina Asesora de Comunicaciones, cada vez que se reciba una solicitud de publicación de información en la página web de la entidad verifica que la solicitud incluya el Formato de Publicación E-COE-FT-007</t>
    </r>
    <r>
      <rPr>
        <sz val="10"/>
        <color rgb="FFFF0000"/>
        <rFont val="Times New Roman"/>
        <family val="1"/>
      </rPr>
      <t xml:space="preserve"> </t>
    </r>
    <r>
      <rPr>
        <sz val="10"/>
        <color rgb="FF000000"/>
        <rFont val="Times New Roman"/>
        <family val="1"/>
      </rPr>
      <t>debidamente diligenciado y si se encuentra correcto envía la solicitud a el o la WEB MASTER para que realice la publicación.</t>
    </r>
  </si>
  <si>
    <t>Contrarestar el efecto de la información manipulada o alterada con pronunciamientos oficiales en  los medios propios y externos, masivos, alternativos y digitales identificados por el proceso</t>
  </si>
  <si>
    <t>Estrategia de comunicación para informar a todas las dependencias que la OAC exigirá para toda solicitud de publicación de información el formato E-COE-FT-007</t>
  </si>
  <si>
    <t>01/04/2023
al 
30/11/2023</t>
  </si>
  <si>
    <t>Riesgo 1: 
Control 1: Durante el periodo mayo a agosto se vincularon a la oficina 08 contratistas a los cuales el Jefe de la Oficina Asesora de Comunicaciones verificó que cada uno firmara los formatos de  confidencialidad durante este periodo, de esta manera, se da cumplimiento a la acción. 
Riesgo 1:
Control 2: La Oficina Asesora de Comunicaciones, en elperiodo mayo a agosto de 2023  recibió 80 solicitudes de publicación de información en la página web de la Entidad, revisando que las solicitudes se realizaran a través del  FORMATO DE PUBLICACIÓN E-COE-FT-007.  No obstante se ha evidenciado que los procesos por error envían algunas solicitudes a través del formato E-COE-FT-01 las cuales se han tramitado para no afectar a los procesos, sin embargo el proceso realizará la socialización para el uso correcto del formato establecido
Se adjuntan los formatos recibidos.</t>
  </si>
  <si>
    <t xml:space="preserve">Se le informa en el comité de comunicaciones,  a los periodista de la Oficina Asesora de Comunicaciones, los cuales son enlace con las dependencia que reiteren a cada una de ellas que deben enviar todas las solicitudes con el formato de solicitud o publicación. 
En el comité de comunicaciones del 24 de julio de 2023, 31 de julio de 2023, 8 de agosto de 2023 y 14  de agosto de 2023. 
Evidencia: ACTA Y ASISTENCIA 
</t>
  </si>
  <si>
    <r>
      <rPr>
        <sz val="10"/>
        <color rgb="FF000000"/>
        <rFont val="Times New Roman"/>
        <family val="1"/>
      </rPr>
      <t xml:space="preserve">Control No. 1: Se evidencia la aplicación del control con la firma del acuerdo de confidencialidad por parte de los contratistas del proceso de Comunicación Estratégica vinculados en el periodo evaluado 
</t>
    </r>
    <r>
      <rPr>
        <sz val="10"/>
        <color rgb="FFFF0000"/>
        <rFont val="Times New Roman"/>
        <family val="1"/>
      </rPr>
      <t xml:space="preserve">
</t>
    </r>
    <r>
      <rPr>
        <sz val="10"/>
        <color rgb="FF000000"/>
        <rFont val="Times New Roman"/>
        <family val="1"/>
      </rPr>
      <t>Control No. 2: 
El o la profesional universitario (a) de la Oficina Asesora de Comunicaciones, cada vez que se reciba una solicitud de publicación de información en la página web de la entidad verifica que la solicitud incluya el Formato de Publicación E-COE-FT-007 debidamente diligenciado y si se encuentra correcto envía la solicitud a el o la WEB MASTER para que realice la publicación.
Accion de Fortalecimiento: Se evidencia la aplicación de la acción propuesta con la divulgación de la necesidad de exigir para toda solicitud de publicación el formato E-COE-FT-007. No obstante lo anterior la OAP sugiere que se extienda esta divulgacion a otros procesos para terminar de dar cumplimiento a la acción .</t>
    </r>
  </si>
  <si>
    <r>
      <rPr>
        <b/>
        <sz val="10"/>
        <color rgb="FF000000"/>
        <rFont val="Times New Roman"/>
        <family val="1"/>
      </rPr>
      <t xml:space="preserve">EVALUACIÓN DE EJECUCIÓN DE ACTIVIDADES DE CONTROL: Control 1. </t>
    </r>
    <r>
      <rPr>
        <sz val="10"/>
        <color rgb="FF000000"/>
        <rFont val="Times New Roman"/>
        <family val="1"/>
      </rPr>
      <t>Se evidenció la ejecución de la actividad de control. </t>
    </r>
    <r>
      <rPr>
        <b/>
        <sz val="10"/>
        <color rgb="FF000000"/>
        <rFont val="Times New Roman"/>
        <family val="1"/>
      </rPr>
      <t>Control 2. </t>
    </r>
    <r>
      <rPr>
        <sz val="10"/>
        <color rgb="FF000000"/>
        <rFont val="Times New Roman"/>
        <family val="1"/>
      </rPr>
      <t>Se evidenció la ejecución de la actividad de control.</t>
    </r>
    <r>
      <rPr>
        <b/>
        <sz val="10"/>
        <color rgb="FF000000"/>
        <rFont val="Times New Roman"/>
        <family val="1"/>
      </rPr>
      <t> </t>
    </r>
  </si>
  <si>
    <t>EVALUACIÓN DE ACCIONES PARA EL FORTALECIMIENTO DE CONTROLES: Se evidenció la aplicación de las acciones para el fortalecimiento del riesgo.</t>
  </si>
  <si>
    <t>Política de comunicaciones revisada y actualizada</t>
  </si>
  <si>
    <r>
      <rPr>
        <b/>
        <sz val="10"/>
        <color rgb="FF000000"/>
        <rFont val="Times New Roman"/>
        <family val="1"/>
      </rPr>
      <t>RECOMENDACIONES: </t>
    </r>
    <r>
      <rPr>
        <sz val="10"/>
        <color rgb="FF000000"/>
        <rFont val="Times New Roman"/>
        <family val="1"/>
      </rPr>
      <t>Se recomienda continuar con los controles y acciones de fortalecimiento establecidos para mitigar el riesgo identificado.</t>
    </r>
  </si>
  <si>
    <t>GESTION DEL CONOCIMIENTO Y LA INNOVACIÓN</t>
  </si>
  <si>
    <t>Consolidar el ciclo del conocimiento y la innovación mediante el desarrollo de acciones, mecanismos e instrumentos que permitan mejorar la prestación de los servicios sociales a los grupos de valor</t>
  </si>
  <si>
    <t>Inicia con la generación y producción del conocimiento, el desarrollo de herramientas para su uso y apropiación y finaliza con la cultura de compartir y difundir el conocimiento que posibilite la toma de decisiones basado en evidencias.</t>
  </si>
  <si>
    <t>Existencia de intereses personales, políticos, entre otros, que puedan incidir en la entrega y manipulación de la información.      
Falta de supervisión en el desarrollo de los estudios y/o trabajos de investigación.    
Falta de seguimiento a la toma de decisiones basadas en la información proporcionada.
Falta de principios éticos en las personas que producen la información, a quienes se les entrega y/o a quien hace seguimiento a la información en un nivel jerárquico superior. 
Negligencia en la custodia de la información.</t>
  </si>
  <si>
    <t>Uso indebido de la información sensible del Instituto (estudios o trabajos de investigación) por parte de servidores con nivel jerárquico alto o no, con el fin de favorecer intereses particulares de terceros.</t>
  </si>
  <si>
    <t xml:space="preserve">
Pérdida de credibilidad institucional.
Demandas a la entidad.
Poner en riesgo la integridad de las personas que forman parte del Área y/o de las fuentes de información externas.
Afectación de la imagen institucional y del cumplimiento de la misión.
Pérdida de confianza en la entidad por parte de las fuentes externas que entregan información al Área de Investigación.</t>
  </si>
  <si>
    <t>MEDIA</t>
  </si>
  <si>
    <t>La persona que coordina el proceso de Gestión del Conocimiento, es el único autorizado para la entrega de información o estudios que se encuentren en desarrollo, cada vez que recibe una solicitud de información, verifica que sea el área la responsable de entregar la misma, revisa que  la información a entregar corresponda a la solicitada  y gestiona su  envío a través de correo electrónico institucional,</t>
  </si>
  <si>
    <t xml:space="preserve">Alertar a las personas y/o equipos que estén involucrados, mediante llamada telefónica y envío de correo electrónico informando respecto de la situación presentada.  </t>
  </si>
  <si>
    <t>Revisar que todos los servidors y funcionario que laboran en el proceso de gestion del conocimiento y la innovación hayan firmado un acuerdo de confidencialidad de la información</t>
  </si>
  <si>
    <t>1/02/2023 al 30/12/2023</t>
  </si>
  <si>
    <t>Durante el periodo Mayo - Agosto se recibieron 22 solicitudes de información relacionada con el proceso, para todos la persona responsable del proceso realizó la revisión de que la solicitud corresponda al Proceso de Gestión del Conocimiento y se determino que 3 de las solicitudes no corresponden al proceso las cuales fueron remitidas al área encargada. Para las 19 restantes se dio respuesta desde el correo institucional previa revisión de que la información reportada correspondía a la solicitada.</t>
  </si>
  <si>
    <t>Durante el periodo evaluado se incorporaron 2 personas al equipo de Gestion del Conocimiento, las dospersonas firmaron el acuerdo de confidencialidad</t>
  </si>
  <si>
    <t>Control No. 1: Se evidencia la aplicación del control con la revisión de las solicitudes de información y la respuesta dada desde el correo institucional.
Acciones de Fortalecimiento: Se evidencia la realización de la accion de fortalecimiento con la firma de los acuerdos de confidencialidad</t>
  </si>
  <si>
    <r>
      <rPr>
        <b/>
        <sz val="10"/>
        <color rgb="FF000000"/>
        <rFont val="Times New Roman"/>
        <family val="1"/>
      </rPr>
      <t>EVALUACIÓN DE EJECUCIÓN DE ACTIVIDADES DE CONTROL: Control 1. </t>
    </r>
    <r>
      <rPr>
        <sz val="10"/>
        <color rgb="FF000000"/>
        <rFont val="Times New Roman"/>
        <family val="1"/>
      </rPr>
      <t>Se evidenció la ejecución de la actividad de control.</t>
    </r>
    <r>
      <rPr>
        <b/>
        <sz val="10"/>
        <color rgb="FF000000"/>
        <rFont val="Times New Roman"/>
        <family val="1"/>
      </rPr>
      <t> </t>
    </r>
  </si>
  <si>
    <r>
      <rPr>
        <b/>
        <sz val="10"/>
        <color rgb="FF000000"/>
        <rFont val="Times New Roman"/>
        <family val="1"/>
      </rPr>
      <t>EVALUCION DE ACCIONES PARA EL FORTALECIMIENTO DE CONTROLES: </t>
    </r>
    <r>
      <rPr>
        <sz val="10"/>
        <color rgb="FF000000"/>
        <rFont val="Times New Roman"/>
        <family val="1"/>
      </rPr>
      <t>Se reportó que durante este periodo se dió aplicación a las acciones para el fortalecimeinto del riesgo.</t>
    </r>
  </si>
  <si>
    <t>listados de asistencia</t>
  </si>
  <si>
    <r>
      <rPr>
        <b/>
        <sz val="10"/>
        <color rgb="FF000000"/>
        <rFont val="Times New Roman"/>
        <family val="1"/>
      </rPr>
      <t>RECOMENDACIONES: </t>
    </r>
    <r>
      <rPr>
        <sz val="10"/>
        <color rgb="FF000000"/>
        <rFont val="Times New Roman"/>
        <family val="1"/>
      </rPr>
      <t>Se recomienda cumplir con los controles y acciones de fortalecimiento establecidos para mitigar el riesgo identificado.</t>
    </r>
  </si>
  <si>
    <t>GESTION DE TICS</t>
  </si>
  <si>
    <t>Garantizar la implementación, administración y prestación de los servicios para la optimización de las herramientas informáticas, actividades de mantenimiento preventivo y correctivo de los activos de información, plataforma de comunicaciones y desarrollo de aplicaciones a la medida, así como salvaguardar la información en sus criterios de confidencialidad, integridad y disponibilidad con el fin de garantizar la ejecución de los servicios informáticos que aporten al cumplimiento de la misión del Instituto.</t>
  </si>
  <si>
    <t>Inicia con el diagnóstico de necesidades en los recursos de tecnologías de información (hardware, software y datos), elaboración del plan estratégico de TICS y solicitud de los servicios y finaliza con la adopción de buenas prácticas que permiten controlar el adecuado procesamiento de la información del Instituto en sus criterios de confidencialidad, integridad y disponibilidad</t>
  </si>
  <si>
    <t>OBSERVACIONES OFICINA DE CONTROL INTERNO</t>
  </si>
  <si>
    <t>Debilidad en el monitoreo y seguimiento a las actividades de manipulación de equipos.</t>
  </si>
  <si>
    <t>Sustracción de equipos o partes de los equipos de tecnología por parte de los servidores públicos del IDIPRON o colaboradores de la Oficina de Tecnologías de la Información y las Comunicaciones para beneficio propio o de un tercero.</t>
  </si>
  <si>
    <t>Afectación en la disponibilidad de recursos e información  y/o servicios de la red de datos.</t>
  </si>
  <si>
    <t>Para los equipos de computo conectados a la red institucional (LAN), el Software ARANDA genera una alarma cuando se sustrae el disco duro de un equipo, enviando correo electrónico a la cuenta alarmasaranda@idipron.gov.co informando sobre la novedad presentada. En caso de que la novedad no corresponda a una situación programada por la Oficina de Tics, el responsable procede a informar al Jefe de la Oficina de Tecnologías y Comunicaciones.
El Jefe de la Oficina de Tics verifica, al menos una vez al año, que se cuente con una poliza de seguro todo riesgo daño material  que repone a la entidad los equipos sustraidos en caso de hurto, daño o pérdida.
Los técnicos encargados de llevar a cabo el mantenimiento de los equipos de cómputo, Cada vez que se realiza un mantenimiento preventivo o correctivo  aplica el formato Lista de Chequeo para mantenimiento y Soporte de Equipos Tecnológicos E-GTIC-FT-03 verificando entre otras cosas que el equipo cuente con guaya de seguridad y comprobando la configuración de hardware y software; de acuerdo con los resultados se  actualiza la hoja de vida de los equipos</t>
  </si>
  <si>
    <t>Verificar y hacer informe técnico de los equipos afectados a quien lo solicite con el fin de gestionar con la aseguradora.
Informar a la Oficina Juridica para que inicie los procedimientos para la denuncia ante las autoridades</t>
  </si>
  <si>
    <t>Realizar la revisión y ajuste del formato Lista de Chequeo para mantenimiento y Soporte de Equipos Tecnológicos E-GTIC-FT-03 incluyendo un espacio para la verificación de la instalación de la guaya de seguridad, así como ajustar la columna revisado de acuerdo con las opciones de la lista de chequeo.</t>
  </si>
  <si>
    <t>01/05/2023 al 30/10/2023</t>
  </si>
  <si>
    <t>A la fecha 07/09/2023 (11:16 am)  el proceso no realiza el monitoreo de sus riesgos de corrupción.</t>
  </si>
  <si>
    <t>Formato Ajustado</t>
  </si>
  <si>
    <t>Para el segundo seguimiento el proceso  no presento evidencia de la ejecución de acciones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</si>
</sst>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b/>
      <sz val="11"/>
      <color theme="1"/>
      <name val="Calibri"/>
      <family val="2"/>
      <scheme val="minor"/>
    </font>
    <font>
      <b/>
      <sz val="10"/>
      <color theme="1"/>
      <name val="Times New Roman"/>
      <family val="1"/>
    </font>
    <font>
      <b/>
      <sz val="12"/>
      <color theme="1"/>
      <name val="Times New Roman"/>
      <family val="1"/>
    </font>
    <font>
      <sz val="10"/>
      <color theme="1"/>
      <name val="Times New Roman"/>
      <family val="1"/>
    </font>
    <font>
      <sz val="16"/>
      <color theme="1"/>
      <name val="Times New Roman"/>
      <family val="1"/>
    </font>
    <font>
      <sz val="14"/>
      <name val="Times New Roman"/>
      <family val="1"/>
    </font>
    <font>
      <sz val="12"/>
      <name val="Times New Roman"/>
      <family val="1"/>
    </font>
    <font>
      <b/>
      <sz val="20"/>
      <color theme="1"/>
      <name val="Calibri"/>
      <family val="2"/>
      <scheme val="minor"/>
    </font>
    <font>
      <b/>
      <sz val="10"/>
      <name val="Times New Roman"/>
      <family val="1"/>
    </font>
    <font>
      <b/>
      <sz val="12"/>
      <name val="Times New Roman"/>
      <family val="1"/>
    </font>
    <font>
      <b/>
      <sz val="20"/>
      <color theme="1"/>
      <name val="Times New Roman"/>
      <family val="1"/>
    </font>
    <font>
      <sz val="14"/>
      <color theme="1"/>
      <name val="Times New Roman"/>
      <family val="1"/>
    </font>
    <font>
      <sz val="12"/>
      <color theme="1"/>
      <name val="Times New Roman"/>
      <family val="1"/>
    </font>
    <font>
      <b/>
      <sz val="16"/>
      <color theme="1"/>
      <name val="Times New Roman"/>
      <family val="1"/>
    </font>
    <font>
      <b/>
      <sz val="11"/>
      <color theme="1"/>
      <name val="Times New Roman"/>
      <family val="1"/>
    </font>
    <font>
      <sz val="10"/>
      <color rgb="FF000000"/>
      <name val="Times New Roman"/>
      <family val="1"/>
    </font>
    <font>
      <b/>
      <sz val="14"/>
      <color theme="1"/>
      <name val="Times New Roman"/>
      <family val="1"/>
    </font>
    <font>
      <b/>
      <sz val="10"/>
      <color rgb="FF000000"/>
      <name val="Times New Roman"/>
      <family val="1"/>
    </font>
    <font>
      <sz val="12"/>
      <color rgb="FF000000"/>
      <name val="Calibri"/>
      <family val="2"/>
      <charset val="1"/>
    </font>
    <font>
      <sz val="14"/>
      <color rgb="FF000000"/>
      <name val="Times New Roman"/>
      <family val="1"/>
    </font>
    <font>
      <sz val="12"/>
      <color rgb="FF000000"/>
      <name val="Times New Roman"/>
      <family val="1"/>
    </font>
    <font>
      <sz val="10"/>
      <name val="Times New Roman"/>
      <family val="1"/>
    </font>
    <font>
      <sz val="10"/>
      <color rgb="FFFF0000"/>
      <name val="Times New Roman"/>
      <family val="1"/>
    </font>
    <font>
      <b/>
      <sz val="10"/>
      <color rgb="FF000000"/>
      <name val="Times New Roman"/>
      <family val="1"/>
      <charset val="1"/>
    </font>
    <font>
      <b/>
      <sz val="12"/>
      <color rgb="FF000000"/>
      <name val="Inherit"/>
      <charset val="1"/>
    </font>
    <font>
      <sz val="12"/>
      <color rgb="FF000000"/>
      <name val="Inherit"/>
      <charset val="1"/>
    </font>
    <font>
      <sz val="10"/>
      <color theme="0" tint="-0.34998626667073579"/>
      <name val="Times New Roman"/>
      <family val="1"/>
    </font>
    <font>
      <sz val="14"/>
      <color rgb="FFFF0000"/>
      <name val="Times New Roman"/>
      <family val="1"/>
    </font>
    <font>
      <sz val="14"/>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CE4D6"/>
        <bgColor indexed="64"/>
      </patternFill>
    </fill>
    <fill>
      <patternFill patternType="solid">
        <fgColor rgb="FFE2EFDA"/>
        <bgColor indexed="64"/>
      </patternFill>
    </fill>
    <fill>
      <patternFill patternType="solid">
        <fgColor rgb="FFFFFFFF"/>
        <bgColor indexed="64"/>
      </patternFill>
    </fill>
    <fill>
      <patternFill patternType="solid">
        <fgColor rgb="FFA9D08E"/>
        <bgColor indexed="64"/>
      </patternFill>
    </fill>
  </fills>
  <borders count="68">
    <border>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thin">
        <color indexed="64"/>
      </left>
      <right style="medium">
        <color indexed="64"/>
      </right>
      <top/>
      <bottom/>
      <diagonal/>
    </border>
    <border>
      <left style="hair">
        <color indexed="64"/>
      </left>
      <right style="thin">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rgb="FF000000"/>
      </bottom>
      <diagonal/>
    </border>
    <border>
      <left style="thin">
        <color indexed="64"/>
      </left>
      <right style="medium">
        <color rgb="FF000000"/>
      </right>
      <top style="thin">
        <color rgb="FF000000"/>
      </top>
      <bottom/>
      <diagonal/>
    </border>
    <border>
      <left style="thin">
        <color indexed="64"/>
      </left>
      <right style="medium">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bottom/>
      <diagonal/>
    </border>
    <border>
      <left style="medium">
        <color indexed="64"/>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thin">
        <color rgb="FF000000"/>
      </left>
      <right style="medium">
        <color rgb="FF000000"/>
      </right>
      <top/>
      <bottom style="medium">
        <color rgb="FF000000"/>
      </bottom>
      <diagonal/>
    </border>
    <border>
      <left style="thin">
        <color indexed="64"/>
      </left>
      <right style="medium">
        <color rgb="FF000000"/>
      </right>
      <top/>
      <bottom style="medium">
        <color rgb="FF000000"/>
      </bottom>
      <diagonal/>
    </border>
  </borders>
  <cellStyleXfs count="1">
    <xf numFmtId="0" fontId="0" fillId="0" borderId="0"/>
  </cellStyleXfs>
  <cellXfs count="262">
    <xf numFmtId="0" fontId="0" fillId="0" borderId="0" xfId="0"/>
    <xf numFmtId="0" fontId="3" fillId="2" borderId="6" xfId="0" applyFont="1" applyFill="1" applyBorder="1" applyAlignment="1">
      <alignment horizontal="center" vertical="center"/>
    </xf>
    <xf numFmtId="0" fontId="4" fillId="0" borderId="0" xfId="0" applyFont="1"/>
    <xf numFmtId="49" fontId="3" fillId="2" borderId="6" xfId="0" applyNumberFormat="1" applyFont="1" applyFill="1" applyBorder="1" applyAlignment="1">
      <alignment horizontal="center" vertical="center"/>
    </xf>
    <xf numFmtId="14" fontId="3" fillId="2" borderId="6" xfId="0" applyNumberFormat="1" applyFont="1" applyFill="1" applyBorder="1" applyAlignment="1">
      <alignment horizontal="center" vertical="center"/>
    </xf>
    <xf numFmtId="0" fontId="2" fillId="2" borderId="10" xfId="0" applyFont="1" applyFill="1" applyBorder="1" applyAlignment="1">
      <alignment horizontal="left" vertical="center"/>
    </xf>
    <xf numFmtId="0" fontId="2" fillId="2" borderId="0" xfId="0" applyFont="1" applyFill="1" applyAlignment="1">
      <alignment horizontal="center" vertical="center"/>
    </xf>
    <xf numFmtId="14" fontId="2" fillId="2" borderId="0" xfId="0" applyNumberFormat="1" applyFont="1" applyFill="1" applyAlignment="1">
      <alignment horizontal="center" vertical="center"/>
    </xf>
    <xf numFmtId="0" fontId="2" fillId="2" borderId="11" xfId="0" applyFont="1" applyFill="1" applyBorder="1" applyAlignment="1">
      <alignment horizontal="center" vertical="center"/>
    </xf>
    <xf numFmtId="0" fontId="3" fillId="3" borderId="12" xfId="0" applyFont="1" applyFill="1" applyBorder="1" applyAlignment="1">
      <alignment horizontal="left" vertical="center"/>
    </xf>
    <xf numFmtId="0" fontId="2" fillId="0" borderId="0" xfId="0" applyFont="1" applyAlignment="1">
      <alignment horizontal="center" vertical="center"/>
    </xf>
    <xf numFmtId="0" fontId="2" fillId="3" borderId="6" xfId="0" applyFont="1" applyFill="1" applyBorder="1" applyAlignment="1">
      <alignment horizontal="center" vertical="center" wrapText="1"/>
    </xf>
    <xf numFmtId="0" fontId="2" fillId="2" borderId="16" xfId="0" applyFont="1" applyFill="1" applyBorder="1" applyAlignment="1">
      <alignment vertical="center"/>
    </xf>
    <xf numFmtId="0" fontId="4" fillId="0" borderId="0" xfId="0" applyFont="1" applyAlignment="1">
      <alignment horizontal="left" vertical="center"/>
    </xf>
    <xf numFmtId="0" fontId="2" fillId="3" borderId="6" xfId="0" applyFont="1" applyFill="1" applyBorder="1" applyAlignment="1">
      <alignment horizontal="center" vertical="center"/>
    </xf>
    <xf numFmtId="0" fontId="8" fillId="0" borderId="6" xfId="0" applyFont="1" applyBorder="1" applyAlignment="1">
      <alignment horizontal="center" vertical="center"/>
    </xf>
    <xf numFmtId="0" fontId="0" fillId="0" borderId="6" xfId="0" applyBorder="1"/>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14" fontId="2" fillId="2" borderId="21" xfId="0" applyNumberFormat="1" applyFont="1" applyFill="1" applyBorder="1" applyAlignment="1">
      <alignment horizontal="center" vertical="center"/>
    </xf>
    <xf numFmtId="0" fontId="2" fillId="2" borderId="8" xfId="0" applyFont="1" applyFill="1" applyBorder="1" applyAlignment="1">
      <alignment horizontal="center" vertical="center"/>
    </xf>
    <xf numFmtId="0" fontId="2" fillId="0" borderId="0" xfId="0" applyFont="1" applyAlignment="1">
      <alignment horizontal="center"/>
    </xf>
    <xf numFmtId="0" fontId="2" fillId="4" borderId="6"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30" xfId="0" applyFont="1" applyFill="1" applyBorder="1" applyAlignment="1">
      <alignment horizontal="center"/>
    </xf>
    <xf numFmtId="0" fontId="2" fillId="0" borderId="0" xfId="0" applyFont="1"/>
    <xf numFmtId="0" fontId="2" fillId="4" borderId="36"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2" fillId="0" borderId="0" xfId="0" applyFont="1" applyAlignment="1">
      <alignment horizontal="center" vertical="center" wrapText="1"/>
    </xf>
    <xf numFmtId="0" fontId="9" fillId="4" borderId="39"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9" fillId="4" borderId="36" xfId="0" applyFont="1" applyFill="1" applyBorder="1" applyAlignment="1">
      <alignment horizontal="center" vertical="center"/>
    </xf>
    <xf numFmtId="0" fontId="10" fillId="4" borderId="35"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13" fillId="0" borderId="41" xfId="0" applyFont="1" applyBorder="1" applyAlignment="1">
      <alignment horizontal="justify" vertical="top" wrapText="1"/>
    </xf>
    <xf numFmtId="0" fontId="2" fillId="0" borderId="42" xfId="0" applyFont="1" applyBorder="1" applyAlignment="1" applyProtection="1">
      <alignment horizontal="center" vertical="center" wrapText="1"/>
      <protection locked="0"/>
    </xf>
    <xf numFmtId="1" fontId="13" fillId="0" borderId="42" xfId="0" applyNumberFormat="1" applyFont="1" applyBorder="1" applyAlignment="1">
      <alignment horizontal="center" vertical="center"/>
    </xf>
    <xf numFmtId="0" fontId="4" fillId="0" borderId="0" xfId="0" applyFont="1" applyAlignment="1" applyProtection="1">
      <alignment horizontal="center"/>
      <protection locked="0"/>
    </xf>
    <xf numFmtId="0" fontId="13" fillId="0" borderId="44" xfId="0" applyFont="1" applyBorder="1" applyAlignment="1">
      <alignment horizontal="justify" vertical="top" wrapText="1"/>
    </xf>
    <xf numFmtId="0" fontId="2" fillId="0" borderId="45" xfId="0" applyFont="1" applyBorder="1" applyAlignment="1" applyProtection="1">
      <alignment horizontal="center" vertical="center" wrapText="1"/>
      <protection locked="0"/>
    </xf>
    <xf numFmtId="1" fontId="13" fillId="0" borderId="45" xfId="0" applyNumberFormat="1" applyFont="1" applyBorder="1" applyAlignment="1">
      <alignment horizontal="center" vertical="center"/>
    </xf>
    <xf numFmtId="0" fontId="13" fillId="0" borderId="0" xfId="0" applyFont="1" applyAlignment="1">
      <alignment vertical="top" wrapText="1"/>
    </xf>
    <xf numFmtId="0" fontId="13" fillId="7" borderId="6" xfId="0" applyFont="1" applyFill="1" applyBorder="1" applyAlignment="1">
      <alignment horizontal="center" vertical="center" wrapText="1"/>
    </xf>
    <xf numFmtId="0" fontId="2" fillId="0" borderId="0" xfId="0" applyFont="1" applyAlignment="1" applyProtection="1">
      <alignment horizontal="justify" vertical="center" wrapText="1"/>
      <protection locked="0"/>
    </xf>
    <xf numFmtId="0" fontId="18" fillId="0" borderId="29" xfId="0" applyFont="1" applyBorder="1" applyAlignment="1" applyProtection="1">
      <alignment horizontal="center" vertical="center" wrapText="1"/>
      <protection locked="0"/>
    </xf>
    <xf numFmtId="0" fontId="13" fillId="0" borderId="53" xfId="0" applyFont="1" applyBorder="1" applyAlignment="1">
      <alignment horizontal="justify" vertical="top" wrapText="1"/>
    </xf>
    <xf numFmtId="0" fontId="2" fillId="0" borderId="54" xfId="0" applyFont="1" applyBorder="1" applyAlignment="1" applyProtection="1">
      <alignment horizontal="center" vertical="center" wrapText="1"/>
      <protection locked="0"/>
    </xf>
    <xf numFmtId="1" fontId="13" fillId="0" borderId="54" xfId="0" applyNumberFormat="1" applyFont="1" applyBorder="1" applyAlignment="1">
      <alignment horizontal="center" vertical="center"/>
    </xf>
    <xf numFmtId="0" fontId="1" fillId="0" borderId="6" xfId="0" applyFont="1" applyBorder="1" applyAlignment="1">
      <alignment horizontal="center" vertical="center"/>
    </xf>
    <xf numFmtId="0" fontId="2" fillId="9" borderId="0" xfId="0" applyFont="1" applyFill="1" applyAlignment="1">
      <alignment horizontal="center" vertical="center"/>
    </xf>
    <xf numFmtId="0" fontId="18" fillId="0" borderId="61" xfId="0" applyFont="1" applyBorder="1" applyAlignment="1">
      <alignment horizontal="center" vertical="center" wrapText="1"/>
    </xf>
    <xf numFmtId="0" fontId="25" fillId="12" borderId="0" xfId="0" applyFont="1" applyFill="1" applyAlignment="1">
      <alignment wrapText="1"/>
    </xf>
    <xf numFmtId="0" fontId="26" fillId="12" borderId="0" xfId="0" applyFont="1" applyFill="1" applyAlignment="1">
      <alignment wrapText="1"/>
    </xf>
    <xf numFmtId="0" fontId="4" fillId="0" borderId="0" xfId="0" applyFont="1" applyAlignment="1">
      <alignment horizontal="left"/>
    </xf>
    <xf numFmtId="0" fontId="2" fillId="9" borderId="6" xfId="0" applyFont="1" applyFill="1" applyBorder="1" applyAlignment="1">
      <alignment horizontal="center" vertical="center" wrapText="1"/>
    </xf>
    <xf numFmtId="0" fontId="2" fillId="4" borderId="39" xfId="0" applyFont="1" applyFill="1" applyBorder="1" applyAlignment="1">
      <alignment horizontal="left" vertical="center" wrapText="1"/>
    </xf>
    <xf numFmtId="0" fontId="0" fillId="0" borderId="0" xfId="0" applyAlignment="1">
      <alignment horizontal="left"/>
    </xf>
    <xf numFmtId="0" fontId="29" fillId="0" borderId="0" xfId="0" applyFont="1" applyAlignment="1">
      <alignment horizontal="left"/>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4" fontId="5" fillId="2" borderId="1" xfId="0" applyNumberFormat="1" applyFont="1" applyFill="1" applyBorder="1" applyAlignment="1">
      <alignment horizontal="center" vertical="center"/>
    </xf>
    <xf numFmtId="0" fontId="5" fillId="2" borderId="5" xfId="0" applyFont="1" applyFill="1" applyBorder="1" applyAlignment="1">
      <alignment horizontal="center" vertical="center"/>
    </xf>
    <xf numFmtId="0" fontId="6"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2" fillId="4" borderId="22" xfId="0" applyFont="1" applyFill="1" applyBorder="1" applyAlignment="1">
      <alignment horizontal="center"/>
    </xf>
    <xf numFmtId="0" fontId="2" fillId="4" borderId="23" xfId="0" applyFont="1" applyFill="1" applyBorder="1" applyAlignment="1">
      <alignment horizontal="center"/>
    </xf>
    <xf numFmtId="0" fontId="2" fillId="4" borderId="24" xfId="0" applyFont="1" applyFill="1" applyBorder="1" applyAlignment="1">
      <alignment horizontal="center"/>
    </xf>
    <xf numFmtId="0" fontId="2" fillId="4" borderId="25" xfId="0" applyFont="1" applyFill="1" applyBorder="1" applyAlignment="1">
      <alignment horizontal="center"/>
    </xf>
    <xf numFmtId="0" fontId="2" fillId="4" borderId="26" xfId="0" applyFont="1" applyFill="1" applyBorder="1" applyAlignment="1">
      <alignment horizontal="center"/>
    </xf>
    <xf numFmtId="0" fontId="2" fillId="4" borderId="27" xfId="0" applyFont="1" applyFill="1" applyBorder="1" applyAlignment="1">
      <alignment horizont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0" xfId="0" applyFont="1" applyFill="1" applyAlignment="1">
      <alignment horizontal="center" vertical="center"/>
    </xf>
    <xf numFmtId="0" fontId="2" fillId="4" borderId="33"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28" xfId="0" applyFont="1" applyFill="1" applyBorder="1" applyAlignment="1">
      <alignment horizontal="center" vertical="center" wrapText="1"/>
    </xf>
    <xf numFmtId="0" fontId="2" fillId="4" borderId="3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0" borderId="28" xfId="0" applyFont="1" applyBorder="1" applyAlignment="1">
      <alignment horizontal="center"/>
    </xf>
    <xf numFmtId="0" fontId="2" fillId="0" borderId="6" xfId="0" applyFont="1" applyBorder="1" applyAlignment="1">
      <alignment horizontal="center"/>
    </xf>
    <xf numFmtId="0" fontId="2" fillId="0" borderId="1" xfId="0" applyFont="1" applyBorder="1" applyAlignment="1">
      <alignment horizontal="center"/>
    </xf>
    <xf numFmtId="0" fontId="2" fillId="0" borderId="30" xfId="0" applyFont="1" applyBorder="1" applyAlignment="1">
      <alignment horizontal="center"/>
    </xf>
    <xf numFmtId="0" fontId="2" fillId="0" borderId="31" xfId="0" applyFont="1" applyBorder="1" applyAlignment="1">
      <alignment horizontal="center"/>
    </xf>
    <xf numFmtId="0" fontId="2" fillId="4" borderId="34" xfId="0" applyFont="1" applyFill="1" applyBorder="1" applyAlignment="1">
      <alignment horizontal="center"/>
    </xf>
    <xf numFmtId="0" fontId="2" fillId="4" borderId="35" xfId="0" applyFont="1" applyFill="1" applyBorder="1" applyAlignment="1">
      <alignment horizontal="center"/>
    </xf>
    <xf numFmtId="0" fontId="9" fillId="4" borderId="16"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35" xfId="0" applyFont="1" applyFill="1" applyBorder="1" applyAlignment="1">
      <alignment horizontal="center" vertical="center"/>
    </xf>
    <xf numFmtId="0" fontId="2" fillId="4" borderId="36"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15" fillId="0" borderId="6" xfId="0" applyFont="1" applyBorder="1" applyAlignment="1">
      <alignment horizontal="center" vertical="center" wrapText="1"/>
    </xf>
    <xf numFmtId="0" fontId="11" fillId="0" borderId="28" xfId="0" applyFont="1" applyBorder="1" applyAlignment="1" applyProtection="1">
      <alignment horizontal="justify" vertical="center" wrapText="1"/>
      <protection locked="0"/>
    </xf>
    <xf numFmtId="0" fontId="11" fillId="0" borderId="49" xfId="0" applyFont="1" applyBorder="1" applyAlignment="1" applyProtection="1">
      <alignment horizontal="justify" vertical="center" wrapText="1"/>
      <protection locked="0"/>
    </xf>
    <xf numFmtId="0" fontId="12" fillId="0" borderId="16" xfId="0" applyFont="1" applyBorder="1" applyAlignment="1" applyProtection="1">
      <alignment horizontal="justify" vertical="center" wrapText="1"/>
      <protection locked="0"/>
    </xf>
    <xf numFmtId="0" fontId="12" fillId="0" borderId="36" xfId="0" applyFont="1" applyBorder="1" applyAlignment="1" applyProtection="1">
      <alignment horizontal="justify" vertical="center" wrapText="1"/>
      <protection locked="0"/>
    </xf>
    <xf numFmtId="0" fontId="12" fillId="0" borderId="50" xfId="0" applyFont="1" applyBorder="1" applyAlignment="1" applyProtection="1">
      <alignment horizontal="justify" vertical="center" wrapText="1"/>
      <protection locked="0"/>
    </xf>
    <xf numFmtId="0" fontId="12" fillId="0" borderId="6" xfId="0" applyFont="1" applyBorder="1" applyAlignment="1" applyProtection="1">
      <alignment horizontal="justify" vertical="center" wrapText="1"/>
      <protection locked="0"/>
    </xf>
    <xf numFmtId="0" fontId="12" fillId="0" borderId="6" xfId="0" applyFont="1" applyBorder="1" applyAlignment="1" applyProtection="1">
      <alignment horizontal="justify" vertical="center"/>
      <protection locked="0"/>
    </xf>
    <xf numFmtId="0" fontId="12" fillId="0" borderId="51" xfId="0" applyFont="1" applyBorder="1" applyAlignment="1" applyProtection="1">
      <alignment horizontal="justify" vertical="center"/>
      <protection locked="0"/>
    </xf>
    <xf numFmtId="0" fontId="9" fillId="0" borderId="37" xfId="0" applyFont="1" applyBorder="1" applyAlignment="1" applyProtection="1">
      <alignment horizontal="center" vertical="center" wrapText="1"/>
      <protection locked="0"/>
    </xf>
    <xf numFmtId="0" fontId="9" fillId="0" borderId="39" xfId="0" applyFont="1" applyBorder="1" applyAlignment="1" applyProtection="1">
      <alignment horizontal="center" vertical="center" wrapText="1"/>
      <protection locked="0"/>
    </xf>
    <xf numFmtId="0" fontId="9" fillId="0" borderId="52"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51" xfId="0"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9" fillId="0" borderId="36" xfId="0" applyFont="1" applyBorder="1" applyAlignment="1" applyProtection="1">
      <alignment horizontal="center" vertical="center" wrapText="1"/>
      <protection locked="0"/>
    </xf>
    <xf numFmtId="0" fontId="9" fillId="0" borderId="50" xfId="0" applyFont="1" applyBorder="1" applyAlignment="1" applyProtection="1">
      <alignment horizontal="center" vertical="center" wrapText="1"/>
      <protection locked="0"/>
    </xf>
    <xf numFmtId="0" fontId="10" fillId="2" borderId="16"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50" xfId="0" applyFont="1" applyFill="1" applyBorder="1" applyAlignment="1">
      <alignment horizontal="center" vertical="center"/>
    </xf>
    <xf numFmtId="0" fontId="9" fillId="4" borderId="6" xfId="0" applyFont="1" applyFill="1" applyBorder="1" applyAlignment="1">
      <alignment horizontal="center" vertical="center" wrapText="1"/>
    </xf>
    <xf numFmtId="0" fontId="6" fillId="0" borderId="6" xfId="0" applyFont="1" applyBorder="1" applyAlignment="1" applyProtection="1">
      <alignment horizontal="justify" vertical="center" wrapText="1"/>
      <protection locked="0"/>
    </xf>
    <xf numFmtId="0" fontId="6" fillId="0" borderId="51" xfId="0" applyFont="1" applyBorder="1" applyAlignment="1" applyProtection="1">
      <alignment horizontal="justify" vertical="center" wrapText="1"/>
      <protection locked="0"/>
    </xf>
    <xf numFmtId="1" fontId="14" fillId="0" borderId="43" xfId="0" applyNumberFormat="1" applyFont="1" applyBorder="1" applyAlignment="1">
      <alignment horizontal="center" vertical="center" wrapText="1"/>
    </xf>
    <xf numFmtId="1" fontId="14" fillId="0" borderId="46" xfId="0" applyNumberFormat="1" applyFont="1" applyBorder="1" applyAlignment="1">
      <alignment horizontal="center" vertical="center" wrapText="1"/>
    </xf>
    <xf numFmtId="0" fontId="3" fillId="0" borderId="16"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50" xfId="0" applyFont="1" applyBorder="1" applyAlignment="1">
      <alignment horizontal="center" vertical="center" wrapText="1"/>
    </xf>
    <xf numFmtId="0" fontId="14" fillId="5" borderId="6" xfId="0" applyFont="1" applyFill="1" applyBorder="1" applyAlignment="1">
      <alignment horizontal="center" vertical="center"/>
    </xf>
    <xf numFmtId="0" fontId="14" fillId="0" borderId="16"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50" xfId="0" applyFont="1" applyBorder="1" applyAlignment="1">
      <alignment horizontal="center" vertical="center" wrapText="1"/>
    </xf>
    <xf numFmtId="0" fontId="4" fillId="0" borderId="29" xfId="0" applyFont="1" applyBorder="1" applyAlignment="1" applyProtection="1">
      <alignment horizontal="center" vertical="center" wrapText="1"/>
      <protection locked="0"/>
    </xf>
    <xf numFmtId="0" fontId="4" fillId="0" borderId="57" xfId="0" applyFont="1" applyBorder="1" applyAlignment="1" applyProtection="1">
      <alignment horizontal="center" vertical="center" wrapText="1"/>
      <protection locked="0"/>
    </xf>
    <xf numFmtId="0" fontId="15" fillId="0" borderId="16"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50"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50" xfId="0" applyFont="1" applyBorder="1" applyAlignment="1">
      <alignment horizontal="center" vertical="center" wrapText="1"/>
    </xf>
    <xf numFmtId="0" fontId="12" fillId="0" borderId="38" xfId="0" applyFont="1" applyBorder="1" applyAlignment="1" applyProtection="1">
      <alignment horizontal="justify" vertical="center" wrapText="1"/>
      <protection locked="0"/>
    </xf>
    <xf numFmtId="0" fontId="12" fillId="0" borderId="47" xfId="0" applyFont="1" applyBorder="1" applyAlignment="1" applyProtection="1">
      <alignment horizontal="justify" vertical="center"/>
      <protection locked="0"/>
    </xf>
    <xf numFmtId="0" fontId="18" fillId="0" borderId="38" xfId="0" applyFont="1" applyBorder="1" applyAlignment="1" applyProtection="1">
      <alignment horizontal="center" vertical="center" wrapText="1"/>
      <protection locked="0"/>
    </xf>
    <xf numFmtId="0" fontId="18" fillId="0" borderId="56" xfId="0" applyFont="1" applyBorder="1" applyAlignment="1" applyProtection="1">
      <alignment horizontal="center" vertical="center" wrapText="1"/>
      <protection locked="0"/>
    </xf>
    <xf numFmtId="0" fontId="4" fillId="6" borderId="28" xfId="0" applyFont="1" applyFill="1" applyBorder="1" applyAlignment="1" applyProtection="1">
      <alignment horizontal="center" vertical="center" wrapText="1"/>
      <protection locked="0"/>
    </xf>
    <xf numFmtId="0" fontId="4" fillId="6" borderId="28" xfId="0" applyFont="1" applyFill="1" applyBorder="1" applyAlignment="1" applyProtection="1">
      <alignment horizontal="center" vertical="center"/>
      <protection locked="0"/>
    </xf>
    <xf numFmtId="0" fontId="4" fillId="6" borderId="49" xfId="0" applyFont="1" applyFill="1" applyBorder="1" applyAlignment="1" applyProtection="1">
      <alignment horizontal="center" vertical="center"/>
      <protection locked="0"/>
    </xf>
    <xf numFmtId="0" fontId="16" fillId="0" borderId="38" xfId="0" applyFont="1" applyBorder="1" applyAlignment="1" applyProtection="1">
      <alignment horizontal="center" vertical="center" wrapText="1"/>
      <protection locked="0"/>
    </xf>
    <xf numFmtId="0" fontId="16" fillId="0" borderId="40" xfId="0" applyFont="1" applyBorder="1" applyAlignment="1" applyProtection="1">
      <alignment horizontal="center" vertical="center" wrapText="1"/>
      <protection locked="0"/>
    </xf>
    <xf numFmtId="0" fontId="17" fillId="0" borderId="48"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55" xfId="0" applyFont="1" applyBorder="1" applyAlignment="1">
      <alignment horizontal="center" vertical="center" wrapText="1"/>
    </xf>
    <xf numFmtId="0" fontId="17" fillId="5" borderId="6" xfId="0" applyFont="1" applyFill="1" applyBorder="1" applyAlignment="1">
      <alignment horizontal="center" vertical="center" wrapText="1"/>
    </xf>
    <xf numFmtId="0" fontId="17" fillId="5" borderId="51" xfId="0" applyFont="1" applyFill="1" applyBorder="1" applyAlignment="1">
      <alignment horizontal="center" vertical="center" wrapText="1"/>
    </xf>
    <xf numFmtId="0" fontId="14" fillId="7" borderId="16" xfId="0" applyFont="1" applyFill="1" applyBorder="1" applyAlignment="1">
      <alignment horizontal="center" vertical="center" wrapText="1"/>
    </xf>
    <xf numFmtId="0" fontId="14" fillId="7" borderId="36" xfId="0" applyFont="1" applyFill="1" applyBorder="1" applyAlignment="1">
      <alignment horizontal="center" vertical="center" wrapText="1"/>
    </xf>
    <xf numFmtId="0" fontId="14" fillId="7" borderId="50" xfId="0" applyFont="1" applyFill="1" applyBorder="1" applyAlignment="1">
      <alignment horizontal="center" vertical="center" wrapText="1"/>
    </xf>
    <xf numFmtId="0" fontId="2" fillId="8" borderId="38" xfId="0" applyFont="1" applyFill="1" applyBorder="1" applyAlignment="1" applyProtection="1">
      <alignment horizontal="justify" vertical="center" wrapText="1"/>
      <protection locked="0"/>
    </xf>
    <xf numFmtId="0" fontId="2" fillId="8" borderId="40" xfId="0" applyFont="1" applyFill="1" applyBorder="1" applyAlignment="1" applyProtection="1">
      <alignment horizontal="justify" vertical="center" wrapText="1"/>
      <protection locked="0"/>
    </xf>
    <xf numFmtId="0" fontId="4" fillId="0" borderId="38" xfId="0" applyFont="1" applyBorder="1" applyAlignment="1" applyProtection="1">
      <alignment horizontal="center"/>
      <protection locked="0"/>
    </xf>
    <xf numFmtId="0" fontId="4" fillId="0" borderId="56" xfId="0" applyFont="1" applyBorder="1" applyAlignment="1" applyProtection="1">
      <alignment horizontal="center"/>
      <protection locked="0"/>
    </xf>
    <xf numFmtId="0" fontId="12" fillId="0" borderId="38" xfId="0" applyFont="1" applyBorder="1" applyAlignment="1" applyProtection="1">
      <alignment horizontal="center" vertical="center" wrapText="1"/>
      <protection locked="0"/>
    </xf>
    <xf numFmtId="0" fontId="12" fillId="0" borderId="56" xfId="0" applyFont="1" applyBorder="1" applyAlignment="1" applyProtection="1">
      <alignment horizontal="center" vertical="center" wrapText="1"/>
      <protection locked="0"/>
    </xf>
    <xf numFmtId="0" fontId="12" fillId="0" borderId="47" xfId="0" applyFont="1" applyBorder="1" applyAlignment="1" applyProtection="1">
      <alignment horizontal="center" vertical="center" wrapText="1"/>
      <protection locked="0"/>
    </xf>
    <xf numFmtId="14" fontId="4" fillId="0" borderId="28" xfId="0" applyNumberFormat="1"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16" fillId="0" borderId="6" xfId="0" applyFont="1" applyBorder="1" applyAlignment="1" applyProtection="1">
      <alignment horizontal="center" vertical="center" wrapText="1"/>
      <protection locked="0"/>
    </xf>
    <xf numFmtId="0" fontId="16" fillId="0" borderId="51"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0" fontId="11" fillId="0" borderId="28" xfId="0" applyFont="1" applyBorder="1" applyAlignment="1" applyProtection="1">
      <alignment horizontal="center" vertical="center" wrapText="1"/>
      <protection locked="0"/>
    </xf>
    <xf numFmtId="0" fontId="11" fillId="0" borderId="49"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51" xfId="0" applyFont="1" applyBorder="1" applyAlignment="1" applyProtection="1">
      <alignment horizontal="center" vertical="center"/>
      <protection locked="0"/>
    </xf>
    <xf numFmtId="0" fontId="6" fillId="0" borderId="6" xfId="0" applyFont="1" applyBorder="1" applyAlignment="1" applyProtection="1">
      <alignment horizontal="justify" vertical="center"/>
      <protection locked="0"/>
    </xf>
    <xf numFmtId="0" fontId="6" fillId="0" borderId="51" xfId="0" applyFont="1" applyBorder="1" applyAlignment="1" applyProtection="1">
      <alignment horizontal="justify" vertical="center"/>
      <protection locked="0"/>
    </xf>
    <xf numFmtId="0" fontId="13" fillId="10" borderId="38" xfId="0" applyFont="1" applyFill="1" applyBorder="1" applyAlignment="1" applyProtection="1">
      <alignment horizontal="justify" vertical="center" wrapText="1"/>
      <protection locked="0"/>
    </xf>
    <xf numFmtId="0" fontId="13" fillId="10" borderId="47" xfId="0" applyFont="1" applyFill="1" applyBorder="1" applyAlignment="1" applyProtection="1">
      <alignment horizontal="justify" vertical="center"/>
      <protection locked="0"/>
    </xf>
    <xf numFmtId="0" fontId="12" fillId="0" borderId="16" xfId="0" applyFont="1" applyBorder="1" applyAlignment="1" applyProtection="1">
      <alignment horizontal="center" vertical="center" wrapText="1"/>
      <protection locked="0"/>
    </xf>
    <xf numFmtId="0" fontId="12" fillId="0" borderId="36" xfId="0" applyFont="1" applyBorder="1" applyAlignment="1" applyProtection="1">
      <alignment horizontal="center" vertical="center" wrapText="1"/>
      <protection locked="0"/>
    </xf>
    <xf numFmtId="0" fontId="12" fillId="0" borderId="50" xfId="0" applyFont="1" applyBorder="1" applyAlignment="1" applyProtection="1">
      <alignment horizontal="center" vertical="center" wrapText="1"/>
      <protection locked="0"/>
    </xf>
    <xf numFmtId="0" fontId="4" fillId="6" borderId="49" xfId="0" applyFont="1" applyFill="1" applyBorder="1" applyAlignment="1" applyProtection="1">
      <alignment horizontal="center" vertical="center" wrapText="1"/>
      <protection locked="0"/>
    </xf>
    <xf numFmtId="0" fontId="19" fillId="0" borderId="29" xfId="0" applyFont="1" applyBorder="1" applyAlignment="1" applyProtection="1">
      <alignment horizontal="left" vertical="center" wrapText="1"/>
      <protection locked="0"/>
    </xf>
    <xf numFmtId="0" fontId="4" fillId="0" borderId="29" xfId="0" applyFont="1" applyBorder="1" applyAlignment="1" applyProtection="1">
      <alignment horizontal="left" vertical="center" wrapText="1"/>
      <protection locked="0"/>
    </xf>
    <xf numFmtId="0" fontId="4" fillId="0" borderId="57" xfId="0" applyFont="1" applyBorder="1" applyAlignment="1" applyProtection="1">
      <alignment horizontal="left" vertical="center" wrapText="1"/>
      <protection locked="0"/>
    </xf>
    <xf numFmtId="0" fontId="4" fillId="11" borderId="38" xfId="0" applyFont="1" applyFill="1" applyBorder="1" applyAlignment="1" applyProtection="1">
      <alignment horizontal="center" vertical="center"/>
      <protection locked="0"/>
    </xf>
    <xf numFmtId="0" fontId="4" fillId="11" borderId="56" xfId="0" applyFont="1" applyFill="1" applyBorder="1" applyAlignment="1" applyProtection="1">
      <alignment horizontal="center" vertical="center"/>
      <protection locked="0"/>
    </xf>
    <xf numFmtId="0" fontId="4" fillId="0" borderId="38" xfId="0" applyFont="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locked="0"/>
    </xf>
    <xf numFmtId="0" fontId="16" fillId="0" borderId="6"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16" fillId="0" borderId="51" xfId="0" applyFont="1" applyBorder="1" applyAlignment="1" applyProtection="1">
      <alignment horizontal="left" vertical="center" wrapText="1"/>
      <protection locked="0"/>
    </xf>
    <xf numFmtId="0" fontId="20" fillId="2" borderId="17" xfId="0" applyFont="1" applyFill="1" applyBorder="1" applyAlignment="1">
      <alignment horizontal="left" vertical="center" wrapText="1"/>
    </xf>
    <xf numFmtId="0" fontId="21" fillId="2" borderId="18" xfId="0" applyFont="1" applyFill="1" applyBorder="1" applyAlignment="1">
      <alignment horizontal="left" vertical="center" wrapText="1"/>
    </xf>
    <xf numFmtId="0" fontId="21" fillId="2" borderId="19" xfId="0" applyFont="1" applyFill="1" applyBorder="1" applyAlignment="1">
      <alignment horizontal="left" vertical="center" wrapText="1"/>
    </xf>
    <xf numFmtId="0" fontId="22" fillId="0" borderId="6" xfId="0" applyFont="1" applyBorder="1" applyAlignment="1" applyProtection="1">
      <alignment horizontal="justify" vertical="center" wrapText="1"/>
      <protection locked="0"/>
    </xf>
    <xf numFmtId="0" fontId="22" fillId="0" borderId="51" xfId="0" applyFont="1" applyBorder="1" applyAlignment="1" applyProtection="1">
      <alignment horizontal="justify" vertical="center" wrapText="1"/>
      <protection locked="0"/>
    </xf>
    <xf numFmtId="0" fontId="16" fillId="0" borderId="38"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65" xfId="0" applyFont="1" applyBorder="1" applyAlignment="1">
      <alignment horizontal="center" vertical="center" wrapText="1"/>
    </xf>
    <xf numFmtId="0" fontId="4" fillId="0" borderId="38" xfId="0" applyFont="1" applyBorder="1" applyAlignment="1" applyProtection="1">
      <alignment horizontal="justify" vertical="center" wrapText="1"/>
      <protection locked="0"/>
    </xf>
    <xf numFmtId="0" fontId="4" fillId="0" borderId="47" xfId="0" applyFont="1" applyBorder="1" applyAlignment="1" applyProtection="1">
      <alignment horizontal="justify" vertical="center" wrapText="1"/>
      <protection locked="0"/>
    </xf>
    <xf numFmtId="0" fontId="22" fillId="0" borderId="16" xfId="0" applyFont="1" applyBorder="1" applyAlignment="1" applyProtection="1">
      <alignment horizontal="justify" vertical="center" wrapText="1"/>
      <protection locked="0"/>
    </xf>
    <xf numFmtId="0" fontId="22" fillId="0" borderId="36" xfId="0" applyFont="1" applyBorder="1" applyAlignment="1" applyProtection="1">
      <alignment horizontal="justify" vertical="center" wrapText="1"/>
      <protection locked="0"/>
    </xf>
    <xf numFmtId="0" fontId="22" fillId="0" borderId="50" xfId="0" applyFont="1" applyBorder="1" applyAlignment="1" applyProtection="1">
      <alignment horizontal="justify" vertical="center" wrapText="1"/>
      <protection locked="0"/>
    </xf>
    <xf numFmtId="0" fontId="18" fillId="0" borderId="62" xfId="0" applyFont="1" applyBorder="1" applyAlignment="1">
      <alignment horizontal="center" vertical="center" wrapText="1"/>
    </xf>
    <xf numFmtId="0" fontId="24" fillId="0" borderId="66"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60" xfId="0" applyFont="1" applyBorder="1" applyAlignment="1">
      <alignment horizontal="center" vertical="center" wrapText="1"/>
    </xf>
    <xf numFmtId="0" fontId="4" fillId="0" borderId="56" xfId="0" applyFont="1" applyBorder="1" applyAlignment="1" applyProtection="1">
      <alignment horizontal="center" vertical="center" wrapText="1"/>
      <protection locked="0"/>
    </xf>
    <xf numFmtId="14" fontId="16" fillId="0" borderId="37" xfId="0" applyNumberFormat="1" applyFont="1" applyBorder="1" applyAlignment="1">
      <alignment horizontal="center" vertical="center"/>
    </xf>
    <xf numFmtId="0" fontId="16" fillId="0" borderId="39" xfId="0" applyFont="1" applyBorder="1" applyAlignment="1">
      <alignment horizontal="center" vertical="center"/>
    </xf>
    <xf numFmtId="0" fontId="16" fillId="0" borderId="63" xfId="0" applyFont="1" applyBorder="1" applyAlignment="1">
      <alignment horizontal="center" vertical="center"/>
    </xf>
    <xf numFmtId="0" fontId="16" fillId="0" borderId="16"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64" xfId="0" applyFont="1" applyBorder="1" applyAlignment="1">
      <alignment horizontal="center" vertical="center" wrapText="1"/>
    </xf>
    <xf numFmtId="0" fontId="20" fillId="13" borderId="6" xfId="0" applyFont="1" applyFill="1" applyBorder="1" applyAlignment="1" applyProtection="1">
      <alignment horizontal="justify" vertical="center" wrapText="1"/>
      <protection locked="0"/>
    </xf>
    <xf numFmtId="0" fontId="20" fillId="13" borderId="6" xfId="0" applyFont="1" applyFill="1" applyBorder="1" applyAlignment="1" applyProtection="1">
      <alignment horizontal="justify" vertical="center"/>
      <protection locked="0"/>
    </xf>
    <xf numFmtId="0" fontId="20" fillId="13" borderId="51" xfId="0" applyFont="1" applyFill="1" applyBorder="1" applyAlignment="1" applyProtection="1">
      <alignment horizontal="justify" vertical="center"/>
      <protection locked="0"/>
    </xf>
    <xf numFmtId="0" fontId="24" fillId="0" borderId="67" xfId="0" applyFont="1" applyBorder="1" applyAlignment="1">
      <alignment horizontal="center" vertical="center" wrapText="1"/>
    </xf>
    <xf numFmtId="0" fontId="24" fillId="0" borderId="58" xfId="0" applyFont="1" applyBorder="1" applyAlignment="1">
      <alignment horizontal="center" vertical="center" wrapText="1"/>
    </xf>
    <xf numFmtId="0" fontId="24" fillId="0" borderId="60" xfId="0" applyFont="1" applyBorder="1" applyAlignment="1">
      <alignment horizontal="center" vertical="center" wrapText="1"/>
    </xf>
    <xf numFmtId="14" fontId="12" fillId="0" borderId="38" xfId="0" applyNumberFormat="1" applyFont="1" applyBorder="1" applyAlignment="1" applyProtection="1">
      <alignment horizontal="center" vertical="center" wrapText="1"/>
      <protection locked="0"/>
    </xf>
    <xf numFmtId="0" fontId="27" fillId="0" borderId="6" xfId="0" applyFont="1" applyBorder="1" applyAlignment="1" applyProtection="1">
      <alignment horizontal="center" vertical="center" wrapText="1"/>
      <protection locked="0"/>
    </xf>
    <xf numFmtId="0" fontId="27" fillId="0" borderId="51" xfId="0" applyFont="1" applyBorder="1" applyAlignment="1" applyProtection="1">
      <alignment horizontal="center" vertical="center" wrapText="1"/>
      <protection locked="0"/>
    </xf>
    <xf numFmtId="0" fontId="12" fillId="2" borderId="17" xfId="0" applyFont="1" applyFill="1" applyBorder="1" applyAlignment="1">
      <alignment horizontal="left" vertical="center" wrapText="1"/>
    </xf>
    <xf numFmtId="0" fontId="13" fillId="2" borderId="18" xfId="0" applyFont="1" applyFill="1" applyBorder="1" applyAlignment="1">
      <alignment horizontal="left" vertical="center" wrapText="1"/>
    </xf>
    <xf numFmtId="0" fontId="13" fillId="2" borderId="19" xfId="0" applyFont="1" applyFill="1" applyBorder="1" applyAlignment="1">
      <alignment horizontal="left" vertical="center" wrapText="1"/>
    </xf>
    <xf numFmtId="0" fontId="9" fillId="9" borderId="16" xfId="0" applyFont="1" applyFill="1" applyBorder="1" applyAlignment="1">
      <alignment horizontal="center" vertical="center" wrapText="1"/>
    </xf>
    <xf numFmtId="0" fontId="9" fillId="9" borderId="35" xfId="0" applyFont="1" applyFill="1" applyBorder="1" applyAlignment="1">
      <alignment horizontal="center" vertical="center" wrapText="1"/>
    </xf>
    <xf numFmtId="0" fontId="12" fillId="0" borderId="28" xfId="0" applyFont="1" applyBorder="1" applyAlignment="1" applyProtection="1">
      <alignment horizontal="left" vertical="center" wrapText="1"/>
      <protection locked="0"/>
    </xf>
    <xf numFmtId="0" fontId="12" fillId="0" borderId="28" xfId="0" applyFont="1" applyBorder="1" applyAlignment="1" applyProtection="1">
      <alignment horizontal="left" vertical="center"/>
      <protection locked="0"/>
    </xf>
    <xf numFmtId="0" fontId="12" fillId="0" borderId="49" xfId="0" applyFont="1" applyBorder="1" applyAlignment="1" applyProtection="1">
      <alignment horizontal="left" vertical="center"/>
      <protection locked="0"/>
    </xf>
    <xf numFmtId="14" fontId="20" fillId="0" borderId="16" xfId="0" applyNumberFormat="1" applyFont="1" applyBorder="1" applyAlignment="1" applyProtection="1">
      <alignment horizontal="justify" vertical="center" wrapText="1"/>
      <protection locked="0"/>
    </xf>
    <xf numFmtId="0" fontId="20" fillId="0" borderId="36" xfId="0" applyFont="1" applyBorder="1" applyAlignment="1" applyProtection="1">
      <alignment horizontal="justify" vertical="center" wrapText="1"/>
      <protection locked="0"/>
    </xf>
    <xf numFmtId="0" fontId="20" fillId="0" borderId="50" xfId="0" applyFont="1" applyBorder="1" applyAlignment="1" applyProtection="1">
      <alignment horizontal="justify" vertical="center" wrapText="1"/>
      <protection locked="0"/>
    </xf>
    <xf numFmtId="0" fontId="20" fillId="0" borderId="16" xfId="0" applyFont="1" applyBorder="1" applyAlignment="1" applyProtection="1">
      <alignment horizontal="left" vertical="center" wrapText="1"/>
      <protection locked="0"/>
    </xf>
    <xf numFmtId="0" fontId="20" fillId="0" borderId="36" xfId="0" applyFont="1" applyBorder="1" applyAlignment="1" applyProtection="1">
      <alignment horizontal="left" vertical="center" wrapText="1"/>
      <protection locked="0"/>
    </xf>
    <xf numFmtId="0" fontId="20" fillId="0" borderId="50" xfId="0" applyFont="1" applyBorder="1" applyAlignment="1" applyProtection="1">
      <alignment horizontal="left" vertical="center" wrapText="1"/>
      <protection locked="0"/>
    </xf>
    <xf numFmtId="0" fontId="20" fillId="0" borderId="16" xfId="0" applyFont="1" applyBorder="1" applyAlignment="1" applyProtection="1">
      <alignment horizontal="center" vertical="center" wrapText="1"/>
      <protection locked="0"/>
    </xf>
    <xf numFmtId="0" fontId="20" fillId="0" borderId="36" xfId="0" applyFont="1" applyBorder="1" applyAlignment="1" applyProtection="1">
      <alignment horizontal="center" vertical="center" wrapText="1"/>
      <protection locked="0"/>
    </xf>
    <xf numFmtId="0" fontId="20" fillId="0" borderId="50" xfId="0" applyFont="1" applyBorder="1" applyAlignment="1" applyProtection="1">
      <alignment horizontal="center" vertical="center" wrapText="1"/>
      <protection locked="0"/>
    </xf>
    <xf numFmtId="0" fontId="28" fillId="0" borderId="16" xfId="0" applyFont="1" applyBorder="1" applyAlignment="1" applyProtection="1">
      <alignment horizontal="center" vertical="center" wrapText="1"/>
      <protection locked="0"/>
    </xf>
    <xf numFmtId="0" fontId="28" fillId="0" borderId="36" xfId="0" applyFont="1" applyBorder="1" applyAlignment="1" applyProtection="1">
      <alignment horizontal="center" vertical="center" wrapText="1"/>
      <protection locked="0"/>
    </xf>
    <xf numFmtId="0" fontId="28" fillId="0" borderId="50" xfId="0" applyFont="1" applyBorder="1" applyAlignment="1" applyProtection="1">
      <alignment horizontal="center" vertical="center" wrapText="1"/>
      <protection locked="0"/>
    </xf>
  </cellXfs>
  <cellStyles count="1">
    <cellStyle name="Normal" xfId="0" builtinId="0"/>
  </cellStyles>
  <dxfs count="30">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925CD896-AF21-43C6-A357-EFF6B700AD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0C10F551-8865-4FC7-B07D-CCBE67DBDF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7C8B9E06-E835-46AF-AA4A-4A5DE4BF61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06ADBA49-1E4D-4E33-869D-D74AEF7E6B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B1C96713-7982-4CF4-A7D6-0F15DD9237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Capisaju\Downloads\Mapa%20de%20Riesgos%20de%20Corrupci&#243;n%202023%20-%20Direccionamiento%20Estrategico%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Capisaju\Downloads\Mapa%20de%20Riesgos%20de%20Corrupci&#243;n%202023%20-%20Servicio%20a%20la%20Ciudadan&#237;a%20en%20revis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Capisaju\Downloads\Mapa%20de%20Riesgos%20de%20Corrupci&#243;n%202023%20Comunicaciones%20Estrat&#233;gicas%20II%20Seguimient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Capisaju\Downloads\Mapa%20de%20Riesgos%20de%20Corrupci&#243;n%20-%20Gesti&#243;n%20del%20Conocimiento%20II%20Seguimient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Capisaju\Downloads\Mapa%20de%20Riesgos%20de%20Corrupcion%202023%20-Gestion%20de%20Tics%20II%20Segu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FORMATO"/>
      <sheetName val="ENCUESTA DE IMPACTO"/>
    </sheetNames>
    <sheetDataSet>
      <sheetData sheetId="0">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 val="Datos"/>
      <sheetName val="ENCUESTA DE IMPACTO"/>
    </sheetNames>
    <sheetDataSet>
      <sheetData sheetId="0"/>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 val="Datos"/>
      <sheetName val="ENCUESTA DE IMPACTO"/>
    </sheetNames>
    <sheetDataSet>
      <sheetData sheetId="0"/>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 val="Datos"/>
      <sheetName val="ENCUESTA DE IMPACTO"/>
    </sheetNames>
    <sheetDataSet>
      <sheetData sheetId="0"/>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 val="Datos"/>
      <sheetName val="ENCUESTA DE IMPACTO"/>
    </sheetNames>
    <sheetDataSet>
      <sheetData sheetId="0" refreshError="1"/>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DBD0-A300-4EB2-9DE4-FD5A3DB371FC}">
  <dimension ref="A1:AJ22"/>
  <sheetViews>
    <sheetView showGridLines="0" tabSelected="1" zoomScale="37" zoomScaleNormal="50" zoomScaleSheetLayoutView="27" workbookViewId="0">
      <selection activeCell="B9" sqref="B9:I9"/>
    </sheetView>
  </sheetViews>
  <sheetFormatPr baseColWidth="10" defaultColWidth="11.453125" defaultRowHeight="14.5"/>
  <cols>
    <col min="1" max="1" width="36.81640625" customWidth="1"/>
    <col min="2" max="4" width="32.54296875" customWidth="1"/>
    <col min="5" max="6" width="20.81640625" customWidth="1"/>
    <col min="7" max="7" width="20.81640625" hidden="1" customWidth="1"/>
    <col min="8" max="8" width="25.453125" customWidth="1"/>
    <col min="9" max="9" width="59.1796875" customWidth="1"/>
    <col min="10" max="10" width="53.7265625" customWidth="1"/>
    <col min="11" max="11" width="24.54296875" customWidth="1"/>
    <col min="12" max="12" width="0" hidden="1" customWidth="1"/>
    <col min="13" max="15" width="24.54296875" customWidth="1"/>
    <col min="16" max="16" width="19.7265625" customWidth="1"/>
    <col min="17" max="17" width="25.1796875" customWidth="1"/>
    <col min="18" max="19" width="25.1796875" hidden="1" customWidth="1"/>
    <col min="20" max="20" width="25.1796875" customWidth="1"/>
    <col min="21" max="21" width="16.54296875" customWidth="1"/>
    <col min="22" max="22" width="33.453125" customWidth="1"/>
    <col min="23" max="23" width="38.54296875" customWidth="1"/>
    <col min="24" max="24" width="25.453125" customWidth="1"/>
    <col min="25" max="25" width="1.7265625" customWidth="1"/>
    <col min="26" max="28" width="33.453125" customWidth="1"/>
    <col min="29" max="29" width="40.26953125" customWidth="1"/>
    <col min="30" max="30" width="34.81640625" customWidth="1"/>
    <col min="31" max="31" width="2.26953125" customWidth="1"/>
    <col min="32" max="32" width="42.54296875" customWidth="1"/>
    <col min="33" max="33" width="50.26953125" customWidth="1"/>
    <col min="34" max="36" width="11.453125" customWidth="1"/>
  </cols>
  <sheetData>
    <row r="1" spans="1:36" ht="27" customHeight="1">
      <c r="A1" s="60"/>
      <c r="B1" s="61" t="s">
        <v>0</v>
      </c>
      <c r="C1" s="62"/>
      <c r="D1" s="62"/>
      <c r="E1" s="62"/>
      <c r="F1" s="62"/>
      <c r="G1" s="62"/>
      <c r="H1" s="62"/>
      <c r="I1" s="62"/>
      <c r="J1" s="62"/>
      <c r="K1" s="62"/>
      <c r="L1" s="62"/>
      <c r="M1" s="62"/>
      <c r="N1" s="62"/>
      <c r="O1" s="62"/>
      <c r="P1" s="62"/>
      <c r="Q1" s="62"/>
      <c r="R1" s="62"/>
      <c r="S1" s="62"/>
      <c r="T1" s="62"/>
      <c r="U1" s="62"/>
      <c r="V1" s="62"/>
      <c r="W1" s="62"/>
      <c r="X1" s="62"/>
      <c r="Y1" s="62"/>
      <c r="Z1" s="62"/>
      <c r="AA1" s="62"/>
      <c r="AB1" s="62"/>
      <c r="AC1" s="63"/>
      <c r="AD1" s="67" t="s">
        <v>1</v>
      </c>
      <c r="AE1" s="68"/>
      <c r="AF1" s="68"/>
      <c r="AG1" s="1" t="s">
        <v>2</v>
      </c>
      <c r="AH1" s="2"/>
      <c r="AI1" s="2"/>
      <c r="AJ1" s="2"/>
    </row>
    <row r="2" spans="1:36" ht="27" customHeight="1" thickBot="1">
      <c r="A2" s="60"/>
      <c r="B2" s="64"/>
      <c r="C2" s="65"/>
      <c r="D2" s="65"/>
      <c r="E2" s="65"/>
      <c r="F2" s="65"/>
      <c r="G2" s="65"/>
      <c r="H2" s="65"/>
      <c r="I2" s="65"/>
      <c r="J2" s="65"/>
      <c r="K2" s="65"/>
      <c r="L2" s="65"/>
      <c r="M2" s="65"/>
      <c r="N2" s="65"/>
      <c r="O2" s="65"/>
      <c r="P2" s="65"/>
      <c r="Q2" s="65"/>
      <c r="R2" s="65"/>
      <c r="S2" s="65"/>
      <c r="T2" s="65"/>
      <c r="U2" s="65"/>
      <c r="V2" s="65"/>
      <c r="W2" s="65"/>
      <c r="X2" s="65"/>
      <c r="Y2" s="65"/>
      <c r="Z2" s="65"/>
      <c r="AA2" s="65"/>
      <c r="AB2" s="65"/>
      <c r="AC2" s="66"/>
      <c r="AD2" s="67" t="s">
        <v>3</v>
      </c>
      <c r="AE2" s="68"/>
      <c r="AF2" s="68"/>
      <c r="AG2" s="3" t="s">
        <v>4</v>
      </c>
      <c r="AH2" s="2"/>
      <c r="AI2" s="2"/>
      <c r="AJ2" s="2"/>
    </row>
    <row r="3" spans="1:36" ht="27" customHeight="1">
      <c r="A3" s="60"/>
      <c r="B3" s="61" t="s">
        <v>5</v>
      </c>
      <c r="C3" s="62"/>
      <c r="D3" s="62"/>
      <c r="E3" s="62"/>
      <c r="F3" s="62"/>
      <c r="G3" s="62"/>
      <c r="H3" s="62"/>
      <c r="I3" s="62"/>
      <c r="J3" s="62"/>
      <c r="K3" s="62"/>
      <c r="L3" s="62"/>
      <c r="M3" s="62"/>
      <c r="N3" s="62"/>
      <c r="O3" s="62"/>
      <c r="P3" s="62"/>
      <c r="Q3" s="62"/>
      <c r="R3" s="62"/>
      <c r="S3" s="62"/>
      <c r="T3" s="62"/>
      <c r="U3" s="62"/>
      <c r="V3" s="62"/>
      <c r="W3" s="62"/>
      <c r="X3" s="62"/>
      <c r="Y3" s="62"/>
      <c r="Z3" s="62"/>
      <c r="AA3" s="62"/>
      <c r="AB3" s="62"/>
      <c r="AC3" s="63"/>
      <c r="AD3" s="67" t="s">
        <v>6</v>
      </c>
      <c r="AE3" s="68"/>
      <c r="AF3" s="68"/>
      <c r="AG3" s="1" t="s">
        <v>7</v>
      </c>
      <c r="AH3" s="2"/>
      <c r="AI3" s="2"/>
      <c r="AJ3" s="2"/>
    </row>
    <row r="4" spans="1:36" ht="27" customHeight="1" thickBot="1">
      <c r="A4" s="60"/>
      <c r="B4" s="64"/>
      <c r="C4" s="65"/>
      <c r="D4" s="65"/>
      <c r="E4" s="65"/>
      <c r="F4" s="65"/>
      <c r="G4" s="65"/>
      <c r="H4" s="65"/>
      <c r="I4" s="65"/>
      <c r="J4" s="65"/>
      <c r="K4" s="65"/>
      <c r="L4" s="65"/>
      <c r="M4" s="65"/>
      <c r="N4" s="65"/>
      <c r="O4" s="65"/>
      <c r="P4" s="65"/>
      <c r="Q4" s="65"/>
      <c r="R4" s="65"/>
      <c r="S4" s="65"/>
      <c r="T4" s="65"/>
      <c r="U4" s="65"/>
      <c r="V4" s="65"/>
      <c r="W4" s="65"/>
      <c r="X4" s="65"/>
      <c r="Y4" s="65"/>
      <c r="Z4" s="65"/>
      <c r="AA4" s="65"/>
      <c r="AB4" s="65"/>
      <c r="AC4" s="66"/>
      <c r="AD4" s="67" t="s">
        <v>8</v>
      </c>
      <c r="AE4" s="68"/>
      <c r="AF4" s="68"/>
      <c r="AG4" s="4">
        <v>44838</v>
      </c>
      <c r="AH4" s="2"/>
      <c r="AI4" s="2"/>
      <c r="AJ4" s="2"/>
    </row>
    <row r="5" spans="1:36" ht="27" customHeight="1" thickBot="1">
      <c r="A5" s="5"/>
      <c r="B5" s="6"/>
      <c r="C5" s="6"/>
      <c r="D5" s="6"/>
      <c r="E5" s="6"/>
      <c r="F5" s="6"/>
      <c r="G5" s="6"/>
      <c r="H5" s="6"/>
      <c r="I5" s="6"/>
      <c r="J5" s="6"/>
      <c r="K5" s="6"/>
      <c r="L5" s="6"/>
      <c r="M5" s="6"/>
      <c r="N5" s="6"/>
      <c r="O5" s="6"/>
      <c r="P5" s="6"/>
      <c r="Q5" s="6"/>
      <c r="R5" s="6"/>
      <c r="S5" s="6"/>
      <c r="T5" s="6"/>
      <c r="U5" s="6"/>
      <c r="V5" s="6"/>
      <c r="W5" s="6"/>
      <c r="X5" s="6"/>
      <c r="Y5" s="6"/>
      <c r="Z5" s="6"/>
      <c r="AA5" s="6"/>
      <c r="AB5" s="6"/>
      <c r="AC5" s="7"/>
      <c r="AD5" s="8"/>
      <c r="AE5" s="2"/>
      <c r="AF5" s="2"/>
      <c r="AG5" s="2"/>
      <c r="AH5" s="2"/>
      <c r="AI5" s="2"/>
      <c r="AJ5" s="2"/>
    </row>
    <row r="6" spans="1:36" ht="59.25" customHeight="1" thickBot="1">
      <c r="A6" s="9" t="s">
        <v>9</v>
      </c>
      <c r="B6" s="69" t="s">
        <v>0</v>
      </c>
      <c r="C6" s="70"/>
      <c r="D6" s="70"/>
      <c r="E6" s="70"/>
      <c r="F6" s="70"/>
      <c r="G6" s="70"/>
      <c r="H6" s="71"/>
      <c r="I6" s="6"/>
      <c r="J6" s="10"/>
      <c r="K6" s="11" t="s">
        <v>10</v>
      </c>
      <c r="L6" s="12"/>
      <c r="M6" s="72">
        <v>44956</v>
      </c>
      <c r="N6" s="73"/>
      <c r="O6" s="6"/>
      <c r="P6" s="6"/>
      <c r="Q6" s="6"/>
      <c r="R6" s="6"/>
      <c r="S6" s="6"/>
      <c r="T6" s="6"/>
      <c r="U6" s="6"/>
      <c r="V6" s="6"/>
      <c r="W6" s="6"/>
      <c r="X6" s="6"/>
      <c r="Y6" s="6"/>
      <c r="Z6" s="6"/>
      <c r="AA6" s="6"/>
      <c r="AB6" s="6"/>
      <c r="AC6" s="7"/>
      <c r="AD6" s="6"/>
      <c r="AE6" s="2"/>
      <c r="AF6" s="2"/>
      <c r="AG6" s="2"/>
      <c r="AH6" s="2"/>
      <c r="AI6" s="2"/>
      <c r="AJ6" s="2"/>
    </row>
    <row r="7" spans="1:36" ht="27" customHeight="1" thickBot="1">
      <c r="A7" s="13"/>
      <c r="B7" s="10"/>
      <c r="C7" s="10"/>
      <c r="D7" s="10"/>
      <c r="E7" s="10"/>
      <c r="F7" s="10"/>
      <c r="G7" s="10"/>
      <c r="H7" s="10"/>
      <c r="I7" s="10"/>
      <c r="J7" s="10"/>
      <c r="K7" s="10"/>
      <c r="L7" s="10"/>
      <c r="M7" s="10"/>
      <c r="N7" s="10"/>
      <c r="O7" s="6"/>
      <c r="P7" s="6"/>
      <c r="Q7" s="6"/>
      <c r="R7" s="6"/>
      <c r="S7" s="6"/>
      <c r="T7" s="6"/>
      <c r="U7" s="6"/>
      <c r="V7" s="6"/>
      <c r="W7" s="6"/>
      <c r="X7" s="6"/>
      <c r="Y7" s="6"/>
      <c r="Z7" s="6"/>
      <c r="AA7" s="6"/>
      <c r="AB7" s="6"/>
      <c r="AC7" s="7"/>
      <c r="AD7" s="6"/>
      <c r="AE7" s="2"/>
      <c r="AF7" s="2"/>
      <c r="AG7" s="2"/>
      <c r="AH7" s="2"/>
      <c r="AI7" s="2"/>
      <c r="AJ7" s="2"/>
    </row>
    <row r="8" spans="1:36" ht="59.25" customHeight="1" thickBot="1">
      <c r="A8" s="9" t="s">
        <v>11</v>
      </c>
      <c r="B8" s="74" t="s">
        <v>12</v>
      </c>
      <c r="C8" s="75"/>
      <c r="D8" s="75"/>
      <c r="E8" s="75"/>
      <c r="F8" s="75"/>
      <c r="G8" s="75"/>
      <c r="H8" s="75"/>
      <c r="I8" s="76"/>
      <c r="J8" s="6"/>
      <c r="K8" s="14" t="s">
        <v>13</v>
      </c>
      <c r="L8" s="14"/>
      <c r="M8" s="14" t="s">
        <v>14</v>
      </c>
      <c r="N8" s="14" t="s">
        <v>15</v>
      </c>
      <c r="O8" s="14" t="s">
        <v>16</v>
      </c>
      <c r="P8" s="6"/>
      <c r="Q8" s="6"/>
      <c r="R8" s="6"/>
      <c r="S8" s="6"/>
      <c r="T8" s="6"/>
      <c r="U8" s="6"/>
      <c r="V8" s="6"/>
      <c r="W8" s="6"/>
      <c r="X8" s="6"/>
      <c r="Y8" s="6"/>
      <c r="Z8" s="6"/>
      <c r="AA8" s="6"/>
      <c r="AB8" s="6"/>
      <c r="AC8" s="7"/>
      <c r="AD8" s="6"/>
      <c r="AE8" s="2"/>
      <c r="AF8" s="2"/>
      <c r="AG8" s="2"/>
      <c r="AH8" s="2"/>
      <c r="AI8" s="2"/>
      <c r="AJ8" s="2"/>
    </row>
    <row r="9" spans="1:36" ht="59.25" customHeight="1" thickBot="1">
      <c r="A9" s="9" t="s">
        <v>17</v>
      </c>
      <c r="B9" s="74" t="s">
        <v>18</v>
      </c>
      <c r="C9" s="75"/>
      <c r="D9" s="75"/>
      <c r="E9" s="75"/>
      <c r="F9" s="75"/>
      <c r="G9" s="75"/>
      <c r="H9" s="75"/>
      <c r="I9" s="76"/>
      <c r="J9" s="6"/>
      <c r="K9" s="15"/>
      <c r="L9" s="16"/>
      <c r="M9" s="16"/>
      <c r="N9" s="15" t="s">
        <v>19</v>
      </c>
      <c r="O9" s="15"/>
      <c r="P9" s="6"/>
      <c r="Q9" s="6"/>
      <c r="R9" s="6"/>
      <c r="S9" s="6"/>
      <c r="T9" s="6"/>
      <c r="U9" s="6"/>
      <c r="V9" s="6"/>
      <c r="W9" s="6"/>
      <c r="X9" s="6"/>
      <c r="Y9" s="6"/>
      <c r="Z9" s="6"/>
      <c r="AA9" s="6"/>
      <c r="AB9" s="6"/>
      <c r="AC9" s="7"/>
      <c r="AD9" s="6"/>
      <c r="AE9" s="2"/>
      <c r="AF9" s="2"/>
      <c r="AG9" s="2"/>
      <c r="AH9" s="2"/>
      <c r="AI9" s="2"/>
      <c r="AJ9" s="2"/>
    </row>
    <row r="10" spans="1:36" ht="15.7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7"/>
      <c r="AD10" s="6"/>
      <c r="AE10" s="2"/>
      <c r="AF10" s="2"/>
      <c r="AG10" s="2"/>
      <c r="AH10" s="2"/>
      <c r="AI10" s="2"/>
      <c r="AJ10" s="2"/>
    </row>
    <row r="11" spans="1:36" ht="15.75" customHeight="1" thickBot="1">
      <c r="A11" s="17"/>
      <c r="B11" s="6"/>
      <c r="C11" s="6"/>
      <c r="D11" s="6"/>
      <c r="E11" s="6"/>
      <c r="F11" s="6"/>
      <c r="G11" s="6"/>
      <c r="H11" s="6"/>
      <c r="I11" s="6"/>
      <c r="J11" s="6"/>
      <c r="K11" s="6"/>
      <c r="L11" s="6"/>
      <c r="M11" s="6"/>
      <c r="N11" s="6"/>
      <c r="O11" s="6"/>
      <c r="P11" s="6"/>
      <c r="Q11" s="6"/>
      <c r="R11" s="6"/>
      <c r="S11" s="6"/>
      <c r="T11" s="6"/>
      <c r="U11" s="6"/>
      <c r="V11" s="6"/>
      <c r="W11" s="6"/>
      <c r="X11" s="6"/>
      <c r="Y11" s="6"/>
      <c r="Z11" s="18"/>
      <c r="AA11" s="18"/>
      <c r="AB11" s="18"/>
      <c r="AC11" s="19"/>
      <c r="AD11" s="20"/>
      <c r="AE11" s="2"/>
      <c r="AF11" s="2"/>
      <c r="AG11" s="2"/>
      <c r="AH11" s="2"/>
      <c r="AI11" s="2"/>
      <c r="AJ11" s="2"/>
    </row>
    <row r="12" spans="1:36">
      <c r="A12" s="77" t="s">
        <v>20</v>
      </c>
      <c r="B12" s="78"/>
      <c r="C12" s="78"/>
      <c r="D12" s="79"/>
      <c r="E12" s="80" t="s">
        <v>21</v>
      </c>
      <c r="F12" s="81"/>
      <c r="G12" s="81"/>
      <c r="H12" s="81"/>
      <c r="I12" s="81"/>
      <c r="J12" s="81"/>
      <c r="K12" s="81"/>
      <c r="L12" s="81"/>
      <c r="M12" s="81"/>
      <c r="N12" s="81"/>
      <c r="O12" s="81"/>
      <c r="P12" s="81"/>
      <c r="Q12" s="81"/>
      <c r="R12" s="81"/>
      <c r="S12" s="81"/>
      <c r="T12" s="81"/>
      <c r="U12" s="81"/>
      <c r="V12" s="81"/>
      <c r="W12" s="81"/>
      <c r="X12" s="82"/>
      <c r="Y12" s="21"/>
      <c r="Z12" s="83" t="s">
        <v>22</v>
      </c>
      <c r="AA12" s="84"/>
      <c r="AB12" s="84"/>
      <c r="AC12" s="84"/>
      <c r="AD12" s="85"/>
      <c r="AE12" s="2"/>
      <c r="AF12" s="83" t="s">
        <v>23</v>
      </c>
      <c r="AG12" s="85"/>
      <c r="AH12" s="2"/>
      <c r="AI12" s="2"/>
      <c r="AJ12" s="2"/>
    </row>
    <row r="13" spans="1:36">
      <c r="A13" s="92" t="s">
        <v>24</v>
      </c>
      <c r="B13" s="94" t="s">
        <v>25</v>
      </c>
      <c r="C13" s="94" t="s">
        <v>26</v>
      </c>
      <c r="D13" s="96" t="s">
        <v>27</v>
      </c>
      <c r="E13" s="98" t="s">
        <v>28</v>
      </c>
      <c r="F13" s="99"/>
      <c r="G13" s="99"/>
      <c r="H13" s="99"/>
      <c r="I13" s="100" t="s">
        <v>29</v>
      </c>
      <c r="J13" s="101"/>
      <c r="K13" s="101"/>
      <c r="L13" s="101"/>
      <c r="M13" s="101"/>
      <c r="N13" s="101"/>
      <c r="O13" s="101"/>
      <c r="P13" s="101"/>
      <c r="Q13" s="101"/>
      <c r="R13" s="24"/>
      <c r="S13" s="24"/>
      <c r="T13" s="100" t="s">
        <v>30</v>
      </c>
      <c r="U13" s="101"/>
      <c r="V13" s="101"/>
      <c r="W13" s="101"/>
      <c r="X13" s="102"/>
      <c r="Y13" s="21"/>
      <c r="Z13" s="86"/>
      <c r="AA13" s="87"/>
      <c r="AB13" s="87"/>
      <c r="AC13" s="87"/>
      <c r="AD13" s="88"/>
      <c r="AE13" s="2"/>
      <c r="AF13" s="86"/>
      <c r="AG13" s="88"/>
      <c r="AH13" s="25"/>
      <c r="AI13" s="25"/>
      <c r="AJ13" s="25"/>
    </row>
    <row r="14" spans="1:36" ht="32.25" customHeight="1" thickBot="1">
      <c r="A14" s="92"/>
      <c r="B14" s="94"/>
      <c r="C14" s="94"/>
      <c r="D14" s="96"/>
      <c r="E14" s="103" t="s">
        <v>31</v>
      </c>
      <c r="F14" s="104"/>
      <c r="G14" s="104"/>
      <c r="H14" s="104"/>
      <c r="I14" s="105" t="s">
        <v>32</v>
      </c>
      <c r="J14" s="107" t="s">
        <v>33</v>
      </c>
      <c r="K14" s="107" t="s">
        <v>34</v>
      </c>
      <c r="L14" s="108" t="s">
        <v>35</v>
      </c>
      <c r="M14" s="94" t="s">
        <v>36</v>
      </c>
      <c r="N14" s="110" t="s">
        <v>37</v>
      </c>
      <c r="O14" s="95" t="s">
        <v>38</v>
      </c>
      <c r="P14" s="94" t="s">
        <v>39</v>
      </c>
      <c r="Q14" s="95" t="s">
        <v>40</v>
      </c>
      <c r="R14" s="95" t="s">
        <v>41</v>
      </c>
      <c r="S14" s="26"/>
      <c r="T14" s="106" t="s">
        <v>42</v>
      </c>
      <c r="U14" s="94" t="s">
        <v>43</v>
      </c>
      <c r="V14" s="95" t="s">
        <v>44</v>
      </c>
      <c r="W14" s="94" t="s">
        <v>45</v>
      </c>
      <c r="X14" s="96"/>
      <c r="Y14" s="28"/>
      <c r="Z14" s="89"/>
      <c r="AA14" s="90"/>
      <c r="AB14" s="90"/>
      <c r="AC14" s="90"/>
      <c r="AD14" s="91"/>
      <c r="AE14" s="25"/>
      <c r="AF14" s="89"/>
      <c r="AG14" s="91"/>
      <c r="AH14" s="25"/>
      <c r="AI14" s="2"/>
      <c r="AJ14" s="25"/>
    </row>
    <row r="15" spans="1:36" ht="74.25" customHeight="1">
      <c r="A15" s="93"/>
      <c r="B15" s="95"/>
      <c r="C15" s="95"/>
      <c r="D15" s="97"/>
      <c r="E15" s="29" t="s">
        <v>46</v>
      </c>
      <c r="F15" s="30" t="s">
        <v>47</v>
      </c>
      <c r="G15" s="31"/>
      <c r="H15" s="32" t="s">
        <v>48</v>
      </c>
      <c r="I15" s="106"/>
      <c r="J15" s="107"/>
      <c r="K15" s="107"/>
      <c r="L15" s="109"/>
      <c r="M15" s="94"/>
      <c r="N15" s="111"/>
      <c r="O15" s="111"/>
      <c r="P15" s="94"/>
      <c r="Q15" s="111"/>
      <c r="R15" s="111"/>
      <c r="S15" s="33"/>
      <c r="T15" s="132"/>
      <c r="U15" s="94"/>
      <c r="V15" s="111"/>
      <c r="W15" s="22" t="s">
        <v>49</v>
      </c>
      <c r="X15" s="23" t="s">
        <v>50</v>
      </c>
      <c r="Y15" s="28"/>
      <c r="Z15" s="34" t="s">
        <v>51</v>
      </c>
      <c r="AA15" s="27" t="s">
        <v>52</v>
      </c>
      <c r="AB15" s="27" t="s">
        <v>53</v>
      </c>
      <c r="AC15" s="27" t="s">
        <v>54</v>
      </c>
      <c r="AD15" s="35" t="s">
        <v>55</v>
      </c>
      <c r="AE15" s="25"/>
      <c r="AF15" s="34" t="s">
        <v>56</v>
      </c>
      <c r="AG15" s="35" t="s">
        <v>57</v>
      </c>
      <c r="AH15" s="25"/>
      <c r="AI15" s="2"/>
      <c r="AJ15" s="25"/>
    </row>
    <row r="16" spans="1:36" ht="51" customHeight="1">
      <c r="A16" s="113"/>
      <c r="B16" s="115" t="s">
        <v>58</v>
      </c>
      <c r="C16" s="118" t="s">
        <v>59</v>
      </c>
      <c r="D16" s="118" t="s">
        <v>60</v>
      </c>
      <c r="E16" s="121" t="s">
        <v>61</v>
      </c>
      <c r="F16" s="124" t="s">
        <v>62</v>
      </c>
      <c r="G16" s="126" t="str">
        <f>+CONCATENATE(E16," - ",F16)</f>
        <v>MUY BAJA - MODERADO</v>
      </c>
      <c r="H16" s="129" t="str">
        <f>+VLOOKUP(G16,[1]Datos!D3:E17,2,FALSE)</f>
        <v>MODERADO</v>
      </c>
      <c r="I16" s="133" t="s">
        <v>63</v>
      </c>
      <c r="J16" s="36" t="s">
        <v>64</v>
      </c>
      <c r="K16" s="37" t="s">
        <v>65</v>
      </c>
      <c r="L16" s="38">
        <f>IF(K16="ASIGNADO",15,IF(K16="NO ASIGNADO",0,""))</f>
        <v>15</v>
      </c>
      <c r="M16" s="135">
        <f>SUM(L16:L22)</f>
        <v>100</v>
      </c>
      <c r="N16" s="137" t="s">
        <v>66</v>
      </c>
      <c r="O16" s="140">
        <f>IF(O19="DÉBIL",0,IF(O19="MODERADO",50,IF(O19="FUERTE",100,"")))</f>
        <v>100</v>
      </c>
      <c r="P16" s="141" t="str">
        <f>IF(AND(M19="FUERTE",N16="FUERTE (SIEMPRE SE EJECUTA)"),"NO","SÍ")</f>
        <v>NO</v>
      </c>
      <c r="Q16" s="112" t="s">
        <v>67</v>
      </c>
      <c r="R16" s="146" t="str">
        <f>IF(AND(E16="MUY BAJA",Q19=2),"MUY BAJA",IF(AND(E16="BAJA",Q19=2),"MUY BAJA",IF(AND(E16="MEDIA",Q19=2),"MUY BAJA",IF(AND(E16="ALTA",Q19=2),"BAJA",IF(AND(E16="MUY ALTA",Q19=2),"MEDIA",IF(AND(E16="MUY BAJA",Q19=1),"MUY BAJA",IF(AND(E16="BAJA",Q19=1),"MUY BAJA",IF(AND(E16="MEDIA",Q19=1),"BAJA",IF(AND(E16="ALTA",Q19=1),"MEDIA",IF(AND(E16="MUY ALTA",Q19=1),"ALTA",E16))))))))))</f>
        <v>MUY BAJA</v>
      </c>
      <c r="S16" s="126" t="str">
        <f>+CONCATENATE(R16," - ",F16)</f>
        <v>MUY BAJA - MODERADO</v>
      </c>
      <c r="T16" s="129" t="str">
        <f>+VLOOKUP(S16,[1]Datos!$D$3:$E$17,2,FALSE)</f>
        <v>MODERADO</v>
      </c>
      <c r="U16" s="149" t="s">
        <v>68</v>
      </c>
      <c r="V16" s="152" t="s">
        <v>69</v>
      </c>
      <c r="W16" s="115" t="s">
        <v>70</v>
      </c>
      <c r="X16" s="173" t="s">
        <v>71</v>
      </c>
      <c r="Y16" s="39"/>
      <c r="Z16" s="176">
        <v>45174</v>
      </c>
      <c r="AA16" s="179" t="s">
        <v>72</v>
      </c>
      <c r="AB16" s="181" t="s">
        <v>73</v>
      </c>
      <c r="AC16" s="179" t="s">
        <v>74</v>
      </c>
      <c r="AD16" s="144" t="s">
        <v>75</v>
      </c>
      <c r="AE16" s="2"/>
      <c r="AF16" s="156" t="s">
        <v>76</v>
      </c>
      <c r="AG16" s="159" t="s">
        <v>77</v>
      </c>
      <c r="AH16" s="2"/>
      <c r="AI16" s="2"/>
      <c r="AJ16" s="2"/>
    </row>
    <row r="17" spans="1:36" ht="31">
      <c r="A17" s="113"/>
      <c r="B17" s="116"/>
      <c r="C17" s="119"/>
      <c r="D17" s="119"/>
      <c r="E17" s="122"/>
      <c r="F17" s="124"/>
      <c r="G17" s="127"/>
      <c r="H17" s="130"/>
      <c r="I17" s="133"/>
      <c r="J17" s="40" t="s">
        <v>78</v>
      </c>
      <c r="K17" s="41" t="s">
        <v>79</v>
      </c>
      <c r="L17" s="42">
        <f>IF(K17="ADECUADO",15,IF(K17="INADECUADO",0,""))</f>
        <v>15</v>
      </c>
      <c r="M17" s="136"/>
      <c r="N17" s="138"/>
      <c r="O17" s="140"/>
      <c r="P17" s="142"/>
      <c r="Q17" s="112"/>
      <c r="R17" s="147"/>
      <c r="S17" s="127"/>
      <c r="T17" s="130"/>
      <c r="U17" s="150"/>
      <c r="V17" s="153"/>
      <c r="W17" s="116"/>
      <c r="X17" s="175"/>
      <c r="Y17" s="39"/>
      <c r="Z17" s="177"/>
      <c r="AA17" s="179"/>
      <c r="AB17" s="181"/>
      <c r="AC17" s="179"/>
      <c r="AD17" s="144"/>
      <c r="AE17" s="2"/>
      <c r="AF17" s="157"/>
      <c r="AG17" s="160"/>
      <c r="AH17" s="2"/>
      <c r="AI17" s="2"/>
      <c r="AJ17" s="2"/>
    </row>
    <row r="18" spans="1:36" ht="62">
      <c r="A18" s="113"/>
      <c r="B18" s="116"/>
      <c r="C18" s="119"/>
      <c r="D18" s="119"/>
      <c r="E18" s="122"/>
      <c r="F18" s="124"/>
      <c r="G18" s="127"/>
      <c r="H18" s="130"/>
      <c r="I18" s="133"/>
      <c r="J18" s="43" t="s">
        <v>80</v>
      </c>
      <c r="K18" s="41" t="s">
        <v>81</v>
      </c>
      <c r="L18" s="42">
        <f>IF(K18="OPORTUNA",15,IF(K18="INOPORTUNA",0,""))</f>
        <v>15</v>
      </c>
      <c r="M18" s="136"/>
      <c r="N18" s="138"/>
      <c r="O18" s="140"/>
      <c r="P18" s="142"/>
      <c r="Q18" s="44" t="s">
        <v>82</v>
      </c>
      <c r="R18" s="147"/>
      <c r="S18" s="127"/>
      <c r="T18" s="130"/>
      <c r="U18" s="150"/>
      <c r="V18" s="153"/>
      <c r="W18" s="116"/>
      <c r="X18" s="175"/>
      <c r="Y18" s="39"/>
      <c r="Z18" s="177"/>
      <c r="AA18" s="179"/>
      <c r="AB18" s="181"/>
      <c r="AC18" s="179"/>
      <c r="AD18" s="144"/>
      <c r="AE18" s="2"/>
      <c r="AF18" s="157"/>
      <c r="AG18" s="159" t="s">
        <v>83</v>
      </c>
      <c r="AH18" s="2"/>
      <c r="AI18" s="2"/>
      <c r="AJ18" s="2"/>
    </row>
    <row r="19" spans="1:36" ht="62">
      <c r="A19" s="113"/>
      <c r="B19" s="116"/>
      <c r="C19" s="119"/>
      <c r="D19" s="119"/>
      <c r="E19" s="122"/>
      <c r="F19" s="124"/>
      <c r="G19" s="127"/>
      <c r="H19" s="130"/>
      <c r="I19" s="133"/>
      <c r="J19" s="40" t="s">
        <v>84</v>
      </c>
      <c r="K19" s="41" t="s">
        <v>85</v>
      </c>
      <c r="L19" s="42">
        <f>IF(K19="PREVENIR",15,IF(K19="DETECTAR",10,IF(K19="NO ES UN CONTROL",0,"")))</f>
        <v>15</v>
      </c>
      <c r="M19" s="161" t="str">
        <f>IF(M16&lt;86,"DÉBIL",IF(M16&lt;96,"MODERADO",IF(M16&lt;101,"FUERTE","")))</f>
        <v>FUERTE</v>
      </c>
      <c r="N19" s="138"/>
      <c r="O19" s="164" t="str">
        <f>IF(AND(M19="FUERTE",N16="FUERTE (SIEMPRE SE EJECUTA)"),"FUERTE",IF(OR(M19="DÉBIL",N16="DÉBIL (NO SE EJECUTA)"),"DÉBIL",IF(OR(M19="MODERADO",N16="MODERADO (ALGUNAS VECES)"),"MODERADO")))</f>
        <v>FUERTE</v>
      </c>
      <c r="P19" s="142"/>
      <c r="Q19" s="166">
        <f>IF(AND($O$19="FUERTE",$Q$16="DIRECTAMENTE"),2,IF(AND($O$19="FUERTE",$Q$16="DIRECTAMENTE"),2,IF(AND($O$19="FUERTE",$Q$16="DIRECTAMENTE"),2,IF(AND($O$19="FUERTE",$Q$16="NO DISMINUYE"),0,IF(AND($O$19="MODERADO",$Q$16="DIRECTAMENTE"),1,IF(AND($O$19="MODERADO",$Q$16="DIRECTAMENTE"),1,IF(AND($O$19="MODERADO",$Q$16="DIRECTAMENTE"),1,IF(AND($O$19="MODERADO",$Q$16="NO DISMINUYE"),0,"N/A"))))))))</f>
        <v>2</v>
      </c>
      <c r="R19" s="147"/>
      <c r="S19" s="127"/>
      <c r="T19" s="130"/>
      <c r="U19" s="150"/>
      <c r="V19" s="169" t="s">
        <v>86</v>
      </c>
      <c r="W19" s="116"/>
      <c r="X19" s="169" t="s">
        <v>87</v>
      </c>
      <c r="Y19" s="45"/>
      <c r="Z19" s="177"/>
      <c r="AA19" s="179"/>
      <c r="AB19" s="181"/>
      <c r="AC19" s="179"/>
      <c r="AD19" s="144"/>
      <c r="AE19" s="2"/>
      <c r="AF19" s="157"/>
      <c r="AG19" s="160"/>
      <c r="AH19" s="2"/>
      <c r="AI19" s="2"/>
      <c r="AJ19" s="2"/>
    </row>
    <row r="20" spans="1:36" ht="46.5">
      <c r="A20" s="113"/>
      <c r="B20" s="116"/>
      <c r="C20" s="119"/>
      <c r="D20" s="119"/>
      <c r="E20" s="122"/>
      <c r="F20" s="124"/>
      <c r="G20" s="127"/>
      <c r="H20" s="130"/>
      <c r="I20" s="133"/>
      <c r="J20" s="40" t="s">
        <v>88</v>
      </c>
      <c r="K20" s="41" t="s">
        <v>89</v>
      </c>
      <c r="L20" s="42">
        <f>IF(K20="CONFIABLE",15,IF(K20="NO CONFIABLE",0,""))</f>
        <v>15</v>
      </c>
      <c r="M20" s="162"/>
      <c r="N20" s="138"/>
      <c r="O20" s="164"/>
      <c r="P20" s="142"/>
      <c r="Q20" s="167"/>
      <c r="R20" s="147"/>
      <c r="S20" s="127"/>
      <c r="T20" s="130"/>
      <c r="U20" s="150"/>
      <c r="V20" s="170"/>
      <c r="W20" s="116"/>
      <c r="X20" s="170"/>
      <c r="Y20" s="45"/>
      <c r="Z20" s="177"/>
      <c r="AA20" s="179"/>
      <c r="AB20" s="181"/>
      <c r="AC20" s="179"/>
      <c r="AD20" s="144"/>
      <c r="AE20" s="2"/>
      <c r="AF20" s="157"/>
      <c r="AG20" s="46" t="s">
        <v>90</v>
      </c>
      <c r="AH20" s="2"/>
      <c r="AI20" s="2"/>
      <c r="AJ20" s="2"/>
    </row>
    <row r="21" spans="1:36" ht="46.5">
      <c r="A21" s="113"/>
      <c r="B21" s="116"/>
      <c r="C21" s="119"/>
      <c r="D21" s="119"/>
      <c r="E21" s="122"/>
      <c r="F21" s="124"/>
      <c r="G21" s="127"/>
      <c r="H21" s="130"/>
      <c r="I21" s="133"/>
      <c r="J21" s="40" t="s">
        <v>91</v>
      </c>
      <c r="K21" s="41" t="s">
        <v>92</v>
      </c>
      <c r="L21" s="42">
        <f>IF(K21="SE INVESTIGAN Y SE RESUELVEN OPORTUNAMENTE",15,IF(K21="NO SE INVESTIGAN Y SE RESUELVEN OPORTUNAMENTE",0,""))</f>
        <v>15</v>
      </c>
      <c r="M21" s="162"/>
      <c r="N21" s="138"/>
      <c r="O21" s="164"/>
      <c r="P21" s="142"/>
      <c r="Q21" s="167"/>
      <c r="R21" s="147"/>
      <c r="S21" s="127"/>
      <c r="T21" s="130"/>
      <c r="U21" s="150"/>
      <c r="V21" s="171" t="s">
        <v>93</v>
      </c>
      <c r="W21" s="116"/>
      <c r="X21" s="173" t="s">
        <v>94</v>
      </c>
      <c r="Y21" s="39"/>
      <c r="Z21" s="177"/>
      <c r="AA21" s="179"/>
      <c r="AB21" s="181"/>
      <c r="AC21" s="179"/>
      <c r="AD21" s="144"/>
      <c r="AE21" s="2"/>
      <c r="AF21" s="157"/>
      <c r="AG21" s="154" t="s">
        <v>95</v>
      </c>
      <c r="AH21" s="2"/>
      <c r="AI21" s="2"/>
      <c r="AJ21" s="2"/>
    </row>
    <row r="22" spans="1:36" ht="47" thickBot="1">
      <c r="A22" s="114"/>
      <c r="B22" s="117"/>
      <c r="C22" s="120"/>
      <c r="D22" s="120"/>
      <c r="E22" s="123"/>
      <c r="F22" s="125"/>
      <c r="G22" s="128"/>
      <c r="H22" s="131"/>
      <c r="I22" s="134"/>
      <c r="J22" s="47" t="s">
        <v>96</v>
      </c>
      <c r="K22" s="48" t="s">
        <v>97</v>
      </c>
      <c r="L22" s="49">
        <f>IF(K22="COMPLETA",10,IF(K22="INCOMPLETA",5,IF(K22="NO EXISTE",0,"")))</f>
        <v>10</v>
      </c>
      <c r="M22" s="163"/>
      <c r="N22" s="139"/>
      <c r="O22" s="165"/>
      <c r="P22" s="143"/>
      <c r="Q22" s="168"/>
      <c r="R22" s="148"/>
      <c r="S22" s="128"/>
      <c r="T22" s="131"/>
      <c r="U22" s="151"/>
      <c r="V22" s="172"/>
      <c r="W22" s="117"/>
      <c r="X22" s="174"/>
      <c r="Y22" s="39"/>
      <c r="Z22" s="178"/>
      <c r="AA22" s="180"/>
      <c r="AB22" s="182"/>
      <c r="AC22" s="180"/>
      <c r="AD22" s="145"/>
      <c r="AE22" s="2"/>
      <c r="AF22" s="158"/>
      <c r="AG22" s="155"/>
      <c r="AH22" s="2"/>
      <c r="AI22" s="2"/>
      <c r="AJ22" s="2"/>
    </row>
  </sheetData>
  <dataConsolidate/>
  <mergeCells count="74">
    <mergeCell ref="AG21:AG22"/>
    <mergeCell ref="AF16:AF22"/>
    <mergeCell ref="AG16:AG17"/>
    <mergeCell ref="AG18:AG19"/>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 ref="S16:S22"/>
    <mergeCell ref="T16:T22"/>
    <mergeCell ref="U16:U22"/>
    <mergeCell ref="V16:V18"/>
    <mergeCell ref="W16:W22"/>
    <mergeCell ref="T14:T15"/>
    <mergeCell ref="I16:I22"/>
    <mergeCell ref="M16:M18"/>
    <mergeCell ref="N16:N22"/>
    <mergeCell ref="O16:O18"/>
    <mergeCell ref="P16:P22"/>
    <mergeCell ref="N14:N15"/>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29" priority="4" operator="containsText" text="EXTREMO">
      <formula>NOT(ISERROR(SEARCH("EXTREMO",H16)))</formula>
    </cfRule>
    <cfRule type="containsText" dxfId="28" priority="5" operator="containsText" text="ALTO">
      <formula>NOT(ISERROR(SEARCH("ALTO",H16)))</formula>
    </cfRule>
    <cfRule type="containsText" dxfId="27" priority="6" operator="containsText" text="MODERADO">
      <formula>NOT(ISERROR(SEARCH("MODERADO",H16)))</formula>
    </cfRule>
  </conditionalFormatting>
  <conditionalFormatting sqref="T16:T22">
    <cfRule type="containsText" dxfId="26" priority="1" operator="containsText" text="EXTREMO">
      <formula>NOT(ISERROR(SEARCH("EXTREMO",T16)))</formula>
    </cfRule>
    <cfRule type="containsText" dxfId="25" priority="2" operator="containsText" text="ALTO">
      <formula>NOT(ISERROR(SEARCH("ALTO",T16)))</formula>
    </cfRule>
    <cfRule type="containsText" dxfId="24" priority="3" operator="containsText" text="MODERADO">
      <formula>NOT(ISERROR(SEARCH("MODERADO",T16)))</formula>
    </cfRule>
  </conditionalFormatting>
  <dataValidations count="1">
    <dataValidation type="list" allowBlank="1" showInputMessage="1" showErrorMessage="1" sqref="Q16:Q17" xr:uid="{FE53D6E7-7C4E-4EBE-B096-2A240EF0CDD5}">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7FF6A-CBF7-42C9-8883-5BB2FCFB45A4}">
  <dimension ref="A1:AJ22"/>
  <sheetViews>
    <sheetView showGridLines="0" topLeftCell="A3" zoomScale="32" zoomScaleNormal="70" zoomScaleSheetLayoutView="50" workbookViewId="0">
      <selection activeCell="I29" sqref="I29"/>
    </sheetView>
  </sheetViews>
  <sheetFormatPr baseColWidth="10" defaultColWidth="11.453125" defaultRowHeight="14.5"/>
  <cols>
    <col min="1" max="1" width="36.81640625" customWidth="1"/>
    <col min="2" max="2" width="32.7265625" customWidth="1"/>
    <col min="3" max="4" width="32.54296875" customWidth="1"/>
    <col min="5" max="6" width="20.81640625" customWidth="1"/>
    <col min="7" max="7" width="20.81640625" hidden="1" customWidth="1"/>
    <col min="8" max="8" width="25.453125" customWidth="1"/>
    <col min="9" max="9" width="59.1796875" customWidth="1"/>
    <col min="10" max="10" width="53.81640625" customWidth="1"/>
    <col min="11" max="11" width="24.54296875" customWidth="1"/>
    <col min="12" max="12" width="5.7265625" hidden="1" customWidth="1"/>
    <col min="13" max="15" width="24.54296875" customWidth="1"/>
    <col min="16" max="16" width="20" customWidth="1"/>
    <col min="17" max="17" width="25.1796875" customWidth="1"/>
    <col min="18" max="19" width="25.1796875" hidden="1" customWidth="1"/>
    <col min="20" max="20" width="25.1796875" customWidth="1"/>
    <col min="21" max="21" width="16.7265625" customWidth="1"/>
    <col min="22" max="24" width="25.453125" customWidth="1"/>
    <col min="25" max="25" width="1.7265625" customWidth="1"/>
    <col min="26" max="28" width="33.453125" customWidth="1"/>
    <col min="29" max="29" width="40.26953125" customWidth="1"/>
    <col min="30" max="30" width="34.81640625" customWidth="1"/>
    <col min="31" max="31" width="0.81640625" customWidth="1"/>
    <col min="32" max="32" width="42.7265625" customWidth="1"/>
    <col min="33" max="33" width="39.81640625" customWidth="1"/>
    <col min="34" max="36" width="11.453125" customWidth="1"/>
  </cols>
  <sheetData>
    <row r="1" spans="1:36" ht="27" customHeight="1">
      <c r="A1" s="60"/>
      <c r="B1" s="61" t="s">
        <v>0</v>
      </c>
      <c r="C1" s="62"/>
      <c r="D1" s="62"/>
      <c r="E1" s="62"/>
      <c r="F1" s="62"/>
      <c r="G1" s="62"/>
      <c r="H1" s="62"/>
      <c r="I1" s="62"/>
      <c r="J1" s="62"/>
      <c r="K1" s="62"/>
      <c r="L1" s="62"/>
      <c r="M1" s="62"/>
      <c r="N1" s="62"/>
      <c r="O1" s="62"/>
      <c r="P1" s="62"/>
      <c r="Q1" s="62"/>
      <c r="R1" s="62"/>
      <c r="S1" s="62"/>
      <c r="T1" s="62"/>
      <c r="U1" s="62"/>
      <c r="V1" s="62"/>
      <c r="W1" s="62"/>
      <c r="X1" s="62"/>
      <c r="Y1" s="62"/>
      <c r="Z1" s="62"/>
      <c r="AA1" s="62"/>
      <c r="AB1" s="62"/>
      <c r="AC1" s="63"/>
      <c r="AD1" s="67" t="s">
        <v>1</v>
      </c>
      <c r="AE1" s="68"/>
      <c r="AF1" s="68"/>
      <c r="AG1" s="1" t="s">
        <v>2</v>
      </c>
      <c r="AH1" s="2"/>
      <c r="AI1" s="2"/>
      <c r="AJ1" s="2"/>
    </row>
    <row r="2" spans="1:36" ht="27" customHeight="1" thickBot="1">
      <c r="A2" s="60"/>
      <c r="B2" s="64"/>
      <c r="C2" s="65"/>
      <c r="D2" s="65"/>
      <c r="E2" s="65"/>
      <c r="F2" s="65"/>
      <c r="G2" s="65"/>
      <c r="H2" s="65"/>
      <c r="I2" s="65"/>
      <c r="J2" s="65"/>
      <c r="K2" s="65"/>
      <c r="L2" s="65"/>
      <c r="M2" s="65"/>
      <c r="N2" s="65"/>
      <c r="O2" s="65"/>
      <c r="P2" s="65"/>
      <c r="Q2" s="65"/>
      <c r="R2" s="65"/>
      <c r="S2" s="65"/>
      <c r="T2" s="65"/>
      <c r="U2" s="65"/>
      <c r="V2" s="65"/>
      <c r="W2" s="65"/>
      <c r="X2" s="65"/>
      <c r="Y2" s="65"/>
      <c r="Z2" s="65"/>
      <c r="AA2" s="65"/>
      <c r="AB2" s="65"/>
      <c r="AC2" s="66"/>
      <c r="AD2" s="67" t="s">
        <v>3</v>
      </c>
      <c r="AE2" s="68"/>
      <c r="AF2" s="68"/>
      <c r="AG2" s="3" t="s">
        <v>4</v>
      </c>
      <c r="AH2" s="2"/>
      <c r="AI2" s="2"/>
      <c r="AJ2" s="2"/>
    </row>
    <row r="3" spans="1:36" ht="27" customHeight="1">
      <c r="A3" s="60"/>
      <c r="B3" s="61" t="s">
        <v>5</v>
      </c>
      <c r="C3" s="62"/>
      <c r="D3" s="62"/>
      <c r="E3" s="62"/>
      <c r="F3" s="62"/>
      <c r="G3" s="62"/>
      <c r="H3" s="62"/>
      <c r="I3" s="62"/>
      <c r="J3" s="62"/>
      <c r="K3" s="62"/>
      <c r="L3" s="62"/>
      <c r="M3" s="62"/>
      <c r="N3" s="62"/>
      <c r="O3" s="62"/>
      <c r="P3" s="62"/>
      <c r="Q3" s="62"/>
      <c r="R3" s="62"/>
      <c r="S3" s="62"/>
      <c r="T3" s="62"/>
      <c r="U3" s="62"/>
      <c r="V3" s="62"/>
      <c r="W3" s="62"/>
      <c r="X3" s="62"/>
      <c r="Y3" s="62"/>
      <c r="Z3" s="62"/>
      <c r="AA3" s="62"/>
      <c r="AB3" s="62"/>
      <c r="AC3" s="63"/>
      <c r="AD3" s="67" t="s">
        <v>6</v>
      </c>
      <c r="AE3" s="68"/>
      <c r="AF3" s="68"/>
      <c r="AG3" s="1" t="s">
        <v>7</v>
      </c>
      <c r="AH3" s="2"/>
      <c r="AI3" s="2"/>
      <c r="AJ3" s="2"/>
    </row>
    <row r="4" spans="1:36" ht="27" customHeight="1" thickBot="1">
      <c r="A4" s="60"/>
      <c r="B4" s="64"/>
      <c r="C4" s="65"/>
      <c r="D4" s="65"/>
      <c r="E4" s="65"/>
      <c r="F4" s="65"/>
      <c r="G4" s="65"/>
      <c r="H4" s="65"/>
      <c r="I4" s="65"/>
      <c r="J4" s="65"/>
      <c r="K4" s="65"/>
      <c r="L4" s="65"/>
      <c r="M4" s="65"/>
      <c r="N4" s="65"/>
      <c r="O4" s="65"/>
      <c r="P4" s="65"/>
      <c r="Q4" s="65"/>
      <c r="R4" s="65"/>
      <c r="S4" s="65"/>
      <c r="T4" s="65"/>
      <c r="U4" s="65"/>
      <c r="V4" s="65"/>
      <c r="W4" s="65"/>
      <c r="X4" s="65"/>
      <c r="Y4" s="65"/>
      <c r="Z4" s="65"/>
      <c r="AA4" s="65"/>
      <c r="AB4" s="65"/>
      <c r="AC4" s="66"/>
      <c r="AD4" s="67" t="s">
        <v>8</v>
      </c>
      <c r="AE4" s="68"/>
      <c r="AF4" s="68"/>
      <c r="AG4" s="4">
        <v>44838</v>
      </c>
      <c r="AH4" s="2"/>
      <c r="AI4" s="2"/>
      <c r="AJ4" s="2"/>
    </row>
    <row r="5" spans="1:36" ht="27" customHeight="1" thickBot="1">
      <c r="A5" s="5"/>
      <c r="B5" s="6"/>
      <c r="C5" s="6"/>
      <c r="D5" s="6"/>
      <c r="E5" s="6"/>
      <c r="F5" s="6"/>
      <c r="G5" s="6"/>
      <c r="H5" s="6"/>
      <c r="I5" s="6"/>
      <c r="J5" s="6"/>
      <c r="K5" s="6"/>
      <c r="L5" s="6"/>
      <c r="M5" s="6"/>
      <c r="N5" s="6"/>
      <c r="O5" s="6"/>
      <c r="P5" s="6"/>
      <c r="Q5" s="6"/>
      <c r="R5" s="6"/>
      <c r="S5" s="6"/>
      <c r="T5" s="6"/>
      <c r="U5" s="6"/>
      <c r="V5" s="6"/>
      <c r="W5" s="6"/>
      <c r="X5" s="6"/>
      <c r="Y5" s="6"/>
      <c r="Z5" s="6"/>
      <c r="AA5" s="6"/>
      <c r="AB5" s="6"/>
      <c r="AC5" s="7"/>
      <c r="AD5" s="8"/>
      <c r="AE5" s="2"/>
      <c r="AF5" s="2"/>
      <c r="AG5" s="2"/>
      <c r="AH5" s="2"/>
      <c r="AI5" s="2"/>
      <c r="AJ5" s="2"/>
    </row>
    <row r="6" spans="1:36" ht="59.25" customHeight="1" thickBot="1">
      <c r="A6" s="9" t="s">
        <v>9</v>
      </c>
      <c r="B6" s="69" t="s">
        <v>98</v>
      </c>
      <c r="C6" s="70"/>
      <c r="D6" s="70"/>
      <c r="E6" s="70"/>
      <c r="F6" s="70"/>
      <c r="G6" s="70"/>
      <c r="H6" s="71"/>
      <c r="I6" s="6"/>
      <c r="J6" s="10"/>
      <c r="K6" s="11" t="s">
        <v>10</v>
      </c>
      <c r="L6" s="12"/>
      <c r="M6" s="72">
        <v>44956</v>
      </c>
      <c r="N6" s="73"/>
      <c r="O6" s="6"/>
      <c r="P6" s="6"/>
      <c r="Q6" s="6"/>
      <c r="R6" s="6"/>
      <c r="S6" s="6"/>
      <c r="T6" s="6"/>
      <c r="U6" s="6"/>
      <c r="V6" s="6"/>
      <c r="W6" s="6"/>
      <c r="X6" s="6"/>
      <c r="Y6" s="6"/>
      <c r="Z6" s="6"/>
      <c r="AA6" s="6"/>
      <c r="AB6" s="6"/>
      <c r="AC6" s="7"/>
      <c r="AD6" s="6"/>
      <c r="AE6" s="2"/>
      <c r="AF6" s="2"/>
      <c r="AG6" s="2"/>
      <c r="AH6" s="2"/>
      <c r="AI6" s="2"/>
      <c r="AJ6" s="2"/>
    </row>
    <row r="7" spans="1:36" ht="27" customHeight="1" thickBot="1">
      <c r="A7" s="13"/>
      <c r="B7" s="10"/>
      <c r="C7" s="10"/>
      <c r="D7" s="10"/>
      <c r="E7" s="10"/>
      <c r="F7" s="10"/>
      <c r="G7" s="10"/>
      <c r="H7" s="10"/>
      <c r="I7" s="10"/>
      <c r="J7" s="10"/>
      <c r="K7" s="10"/>
      <c r="L7" s="10"/>
      <c r="M7" s="10"/>
      <c r="N7" s="10"/>
      <c r="O7" s="6"/>
      <c r="P7" s="6"/>
      <c r="Q7" s="6"/>
      <c r="R7" s="6"/>
      <c r="S7" s="6"/>
      <c r="T7" s="6"/>
      <c r="U7" s="6"/>
      <c r="V7" s="6"/>
      <c r="W7" s="6"/>
      <c r="X7" s="6"/>
      <c r="Y7" s="6"/>
      <c r="Z7" s="6"/>
      <c r="AA7" s="6"/>
      <c r="AB7" s="6"/>
      <c r="AC7" s="7"/>
      <c r="AD7" s="6"/>
      <c r="AE7" s="2"/>
      <c r="AF7" s="2"/>
      <c r="AG7" s="2"/>
      <c r="AH7" s="2"/>
      <c r="AI7" s="2"/>
      <c r="AJ7" s="2"/>
    </row>
    <row r="8" spans="1:36" ht="59.25" customHeight="1" thickBot="1">
      <c r="A8" s="9" t="s">
        <v>11</v>
      </c>
      <c r="B8" s="74" t="s">
        <v>99</v>
      </c>
      <c r="C8" s="75"/>
      <c r="D8" s="75"/>
      <c r="E8" s="75"/>
      <c r="F8" s="75"/>
      <c r="G8" s="75"/>
      <c r="H8" s="75"/>
      <c r="I8" s="76"/>
      <c r="J8" s="6"/>
      <c r="K8" s="14" t="s">
        <v>13</v>
      </c>
      <c r="L8" s="14"/>
      <c r="M8" s="14" t="s">
        <v>14</v>
      </c>
      <c r="N8" s="14" t="s">
        <v>15</v>
      </c>
      <c r="O8" s="14" t="s">
        <v>16</v>
      </c>
      <c r="P8" s="6"/>
      <c r="Q8" s="6"/>
      <c r="R8" s="6"/>
      <c r="S8" s="6"/>
      <c r="T8" s="6"/>
      <c r="U8" s="6"/>
      <c r="V8" s="6"/>
      <c r="W8" s="6"/>
      <c r="X8" s="6"/>
      <c r="Y8" s="6"/>
      <c r="Z8" s="6"/>
      <c r="AA8" s="6"/>
      <c r="AB8" s="6"/>
      <c r="AC8" s="7"/>
      <c r="AD8" s="6"/>
      <c r="AE8" s="2"/>
      <c r="AF8" s="2"/>
      <c r="AG8" s="2"/>
      <c r="AH8" s="2"/>
      <c r="AI8" s="2"/>
      <c r="AJ8" s="2"/>
    </row>
    <row r="9" spans="1:36" ht="59.25" customHeight="1" thickBot="1">
      <c r="A9" s="9" t="s">
        <v>17</v>
      </c>
      <c r="B9" s="74" t="s">
        <v>100</v>
      </c>
      <c r="C9" s="75"/>
      <c r="D9" s="75"/>
      <c r="E9" s="75"/>
      <c r="F9" s="75"/>
      <c r="G9" s="75"/>
      <c r="H9" s="75"/>
      <c r="I9" s="76"/>
      <c r="J9" s="6"/>
      <c r="K9" s="15"/>
      <c r="L9" s="16"/>
      <c r="M9" s="16"/>
      <c r="N9" s="50" t="s">
        <v>101</v>
      </c>
      <c r="O9" s="15"/>
      <c r="P9" s="6"/>
      <c r="Q9" s="6"/>
      <c r="R9" s="6"/>
      <c r="S9" s="6"/>
      <c r="T9" s="6"/>
      <c r="U9" s="51"/>
      <c r="V9" s="6"/>
      <c r="W9" s="6"/>
      <c r="X9" s="6"/>
      <c r="Y9" s="6"/>
      <c r="Z9" s="6"/>
      <c r="AA9" s="6"/>
      <c r="AB9" s="6"/>
      <c r="AC9" s="7"/>
      <c r="AD9" s="6"/>
      <c r="AE9" s="2"/>
      <c r="AF9" s="2"/>
      <c r="AG9" s="2"/>
      <c r="AH9" s="2"/>
      <c r="AI9" s="2"/>
      <c r="AJ9" s="2"/>
    </row>
    <row r="10" spans="1:36" ht="15.7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7"/>
      <c r="AD10" s="6"/>
      <c r="AE10" s="2"/>
      <c r="AF10" s="2"/>
      <c r="AG10" s="2"/>
      <c r="AH10" s="2"/>
      <c r="AI10" s="2"/>
      <c r="AJ10" s="2"/>
    </row>
    <row r="11" spans="1:36" ht="15.75" customHeight="1" thickBot="1">
      <c r="A11" s="17"/>
      <c r="B11" s="6"/>
      <c r="C11" s="6"/>
      <c r="D11" s="6"/>
      <c r="E11" s="6"/>
      <c r="F11" s="6"/>
      <c r="G11" s="6"/>
      <c r="H11" s="6"/>
      <c r="I11" s="6"/>
      <c r="J11" s="6"/>
      <c r="K11" s="6"/>
      <c r="L11" s="6"/>
      <c r="M11" s="6"/>
      <c r="N11" s="6"/>
      <c r="O11" s="6"/>
      <c r="P11" s="6"/>
      <c r="Q11" s="6"/>
      <c r="R11" s="6"/>
      <c r="S11" s="6"/>
      <c r="T11" s="6"/>
      <c r="U11" s="6"/>
      <c r="V11" s="6"/>
      <c r="W11" s="6"/>
      <c r="X11" s="6"/>
      <c r="Y11" s="6"/>
      <c r="Z11" s="18"/>
      <c r="AA11" s="18"/>
      <c r="AB11" s="18"/>
      <c r="AC11" s="19"/>
      <c r="AD11" s="20"/>
      <c r="AE11" s="2"/>
      <c r="AF11" s="2"/>
      <c r="AG11" s="2"/>
      <c r="AH11" s="2"/>
      <c r="AI11" s="2"/>
      <c r="AJ11" s="2"/>
    </row>
    <row r="12" spans="1:36">
      <c r="A12" s="77" t="s">
        <v>20</v>
      </c>
      <c r="B12" s="78"/>
      <c r="C12" s="78"/>
      <c r="D12" s="79"/>
      <c r="E12" s="80" t="s">
        <v>21</v>
      </c>
      <c r="F12" s="81"/>
      <c r="G12" s="81"/>
      <c r="H12" s="81"/>
      <c r="I12" s="81"/>
      <c r="J12" s="81"/>
      <c r="K12" s="81"/>
      <c r="L12" s="81"/>
      <c r="M12" s="81"/>
      <c r="N12" s="81"/>
      <c r="O12" s="81"/>
      <c r="P12" s="81"/>
      <c r="Q12" s="81"/>
      <c r="R12" s="81"/>
      <c r="S12" s="81"/>
      <c r="T12" s="81"/>
      <c r="U12" s="81"/>
      <c r="V12" s="81"/>
      <c r="W12" s="81"/>
      <c r="X12" s="82"/>
      <c r="Y12" s="21"/>
      <c r="Z12" s="83" t="s">
        <v>22</v>
      </c>
      <c r="AA12" s="84"/>
      <c r="AB12" s="84"/>
      <c r="AC12" s="84"/>
      <c r="AD12" s="85"/>
      <c r="AE12" s="2"/>
      <c r="AF12" s="83" t="s">
        <v>23</v>
      </c>
      <c r="AG12" s="85"/>
      <c r="AH12" s="2"/>
      <c r="AI12" s="2"/>
      <c r="AJ12" s="2"/>
    </row>
    <row r="13" spans="1:36">
      <c r="A13" s="92" t="s">
        <v>24</v>
      </c>
      <c r="B13" s="94" t="s">
        <v>25</v>
      </c>
      <c r="C13" s="94" t="s">
        <v>26</v>
      </c>
      <c r="D13" s="96" t="s">
        <v>27</v>
      </c>
      <c r="E13" s="98" t="s">
        <v>28</v>
      </c>
      <c r="F13" s="99"/>
      <c r="G13" s="99"/>
      <c r="H13" s="99"/>
      <c r="I13" s="100" t="s">
        <v>29</v>
      </c>
      <c r="J13" s="101"/>
      <c r="K13" s="101"/>
      <c r="L13" s="101"/>
      <c r="M13" s="101"/>
      <c r="N13" s="101"/>
      <c r="O13" s="101"/>
      <c r="P13" s="101"/>
      <c r="Q13" s="101"/>
      <c r="R13" s="24"/>
      <c r="S13" s="24"/>
      <c r="T13" s="100" t="s">
        <v>30</v>
      </c>
      <c r="U13" s="101"/>
      <c r="V13" s="101"/>
      <c r="W13" s="101"/>
      <c r="X13" s="102"/>
      <c r="Y13" s="21"/>
      <c r="Z13" s="86"/>
      <c r="AA13" s="87"/>
      <c r="AB13" s="87"/>
      <c r="AC13" s="87"/>
      <c r="AD13" s="88"/>
      <c r="AE13" s="2"/>
      <c r="AF13" s="86"/>
      <c r="AG13" s="88"/>
      <c r="AH13" s="25"/>
      <c r="AI13" s="25"/>
      <c r="AJ13" s="25"/>
    </row>
    <row r="14" spans="1:36" ht="30.75" customHeight="1" thickBot="1">
      <c r="A14" s="92"/>
      <c r="B14" s="94"/>
      <c r="C14" s="94"/>
      <c r="D14" s="96"/>
      <c r="E14" s="103" t="s">
        <v>31</v>
      </c>
      <c r="F14" s="104"/>
      <c r="G14" s="104"/>
      <c r="H14" s="104"/>
      <c r="I14" s="105" t="s">
        <v>32</v>
      </c>
      <c r="J14" s="107" t="s">
        <v>33</v>
      </c>
      <c r="K14" s="107" t="s">
        <v>34</v>
      </c>
      <c r="L14" s="108" t="s">
        <v>35</v>
      </c>
      <c r="M14" s="94" t="s">
        <v>36</v>
      </c>
      <c r="N14" s="110" t="s">
        <v>37</v>
      </c>
      <c r="O14" s="95" t="s">
        <v>38</v>
      </c>
      <c r="P14" s="94" t="s">
        <v>39</v>
      </c>
      <c r="Q14" s="95" t="s">
        <v>40</v>
      </c>
      <c r="R14" s="95" t="s">
        <v>41</v>
      </c>
      <c r="S14" s="26"/>
      <c r="T14" s="106" t="s">
        <v>42</v>
      </c>
      <c r="U14" s="94" t="s">
        <v>43</v>
      </c>
      <c r="V14" s="95" t="s">
        <v>44</v>
      </c>
      <c r="W14" s="94" t="s">
        <v>45</v>
      </c>
      <c r="X14" s="96"/>
      <c r="Y14" s="28"/>
      <c r="Z14" s="89"/>
      <c r="AA14" s="90"/>
      <c r="AB14" s="90"/>
      <c r="AC14" s="90"/>
      <c r="AD14" s="91"/>
      <c r="AE14" s="25"/>
      <c r="AF14" s="89"/>
      <c r="AG14" s="91"/>
      <c r="AH14" s="25"/>
      <c r="AI14" s="2"/>
      <c r="AJ14" s="25"/>
    </row>
    <row r="15" spans="1:36" ht="74.25" customHeight="1">
      <c r="A15" s="93"/>
      <c r="B15" s="95"/>
      <c r="C15" s="95"/>
      <c r="D15" s="97"/>
      <c r="E15" s="29" t="s">
        <v>46</v>
      </c>
      <c r="F15" s="30" t="s">
        <v>47</v>
      </c>
      <c r="G15" s="31"/>
      <c r="H15" s="32" t="s">
        <v>48</v>
      </c>
      <c r="I15" s="106"/>
      <c r="J15" s="107"/>
      <c r="K15" s="107"/>
      <c r="L15" s="109"/>
      <c r="M15" s="94"/>
      <c r="N15" s="111"/>
      <c r="O15" s="111"/>
      <c r="P15" s="94"/>
      <c r="Q15" s="111"/>
      <c r="R15" s="111"/>
      <c r="S15" s="33"/>
      <c r="T15" s="132"/>
      <c r="U15" s="94"/>
      <c r="V15" s="111"/>
      <c r="W15" s="22" t="s">
        <v>49</v>
      </c>
      <c r="X15" s="23" t="s">
        <v>50</v>
      </c>
      <c r="Y15" s="28"/>
      <c r="Z15" s="34" t="s">
        <v>51</v>
      </c>
      <c r="AA15" s="27" t="s">
        <v>52</v>
      </c>
      <c r="AB15" s="27" t="s">
        <v>53</v>
      </c>
      <c r="AC15" s="27" t="s">
        <v>54</v>
      </c>
      <c r="AD15" s="35" t="s">
        <v>55</v>
      </c>
      <c r="AE15" s="25"/>
      <c r="AF15" s="34" t="s">
        <v>56</v>
      </c>
      <c r="AG15" s="35" t="s">
        <v>57</v>
      </c>
      <c r="AH15" s="25"/>
      <c r="AI15" s="2"/>
      <c r="AJ15" s="25"/>
    </row>
    <row r="16" spans="1:36" ht="41.25" customHeight="1">
      <c r="A16" s="183">
        <v>1</v>
      </c>
      <c r="B16" s="115" t="s">
        <v>102</v>
      </c>
      <c r="C16" s="185" t="s">
        <v>103</v>
      </c>
      <c r="D16" s="185" t="s">
        <v>104</v>
      </c>
      <c r="E16" s="121" t="s">
        <v>61</v>
      </c>
      <c r="F16" s="124" t="s">
        <v>62</v>
      </c>
      <c r="G16" s="126" t="str">
        <f>+CONCATENATE(E16," - ",F16)</f>
        <v>MUY BAJA - MODERADO</v>
      </c>
      <c r="H16" s="129" t="str">
        <f>+VLOOKUP(G16,[2]Datos!D3:E17,2,FALSE)</f>
        <v>MODERADO</v>
      </c>
      <c r="I16" s="133" t="s">
        <v>105</v>
      </c>
      <c r="J16" s="36" t="s">
        <v>64</v>
      </c>
      <c r="K16" s="37" t="s">
        <v>65</v>
      </c>
      <c r="L16" s="38">
        <f>IF(K16="ASIGNADO",15,IF(K16="NO ASIGNADO",0,""))</f>
        <v>15</v>
      </c>
      <c r="M16" s="135">
        <f>SUM(L16:L22)</f>
        <v>100</v>
      </c>
      <c r="N16" s="137" t="s">
        <v>106</v>
      </c>
      <c r="O16" s="140">
        <f>IF(O19="DÉBIL",0,IF(O19="MODERADO",50,IF(O19="FUERTE",100,"")))</f>
        <v>100</v>
      </c>
      <c r="P16" s="141" t="str">
        <f>IF(AND(M19="FUERTE",N16="FUERTE (SIEMPRE SE EJECUTA)"),"NO","SÍ")</f>
        <v>NO</v>
      </c>
      <c r="Q16" s="112" t="s">
        <v>67</v>
      </c>
      <c r="R16" s="146" t="str">
        <f>IF(AND(E16="MUY BAJA",Q19=2),"MUY BAJA",IF(AND(E16="BAJA",Q19=2),"MUY BAJA",IF(AND(E16="MEDIA",Q19=2),"MUY BAJA",IF(AND(E16="ALTA",Q19=2),"BAJA",IF(AND(E16="MUY ALTA",Q19=2),"MEDIA",IF(AND(E16="MUY BAJA",Q19=1),"MUY BAJA",IF(AND(E16="BAJA",Q19=1),"MUY BAJA",IF(AND(E16="MEDIA",Q19=1),"BAJA",IF(AND(E16="ALTA",Q19=1),"MEDIA",IF(AND(E16="MUY ALTA",Q19=1),"ALTA",E16))))))))))</f>
        <v>MUY BAJA</v>
      </c>
      <c r="S16" s="126" t="str">
        <f>+CONCATENATE(R16," - ",F16)</f>
        <v>MUY BAJA - MODERADO</v>
      </c>
      <c r="T16" s="129" t="str">
        <f>+VLOOKUP(S16,[2]Datos!$D$3:$E$17,2,FALSE)</f>
        <v>MODERADO</v>
      </c>
      <c r="U16" s="149" t="s">
        <v>68</v>
      </c>
      <c r="V16" s="190" t="s">
        <v>107</v>
      </c>
      <c r="W16" s="192" t="s">
        <v>108</v>
      </c>
      <c r="X16" s="201" t="s">
        <v>109</v>
      </c>
      <c r="Y16" s="39"/>
      <c r="Z16" s="176">
        <v>45175</v>
      </c>
      <c r="AA16" s="203" t="s">
        <v>110</v>
      </c>
      <c r="AB16" s="203" t="s">
        <v>111</v>
      </c>
      <c r="AC16" s="179" t="s">
        <v>112</v>
      </c>
      <c r="AD16" s="144"/>
      <c r="AE16" s="2"/>
      <c r="AF16" s="156" t="s">
        <v>113</v>
      </c>
      <c r="AG16" s="196" t="s">
        <v>114</v>
      </c>
      <c r="AH16" s="2"/>
      <c r="AI16" s="2"/>
      <c r="AJ16" s="2"/>
    </row>
    <row r="17" spans="1:36" ht="55.5" customHeight="1">
      <c r="A17" s="183"/>
      <c r="B17" s="116"/>
      <c r="C17" s="186"/>
      <c r="D17" s="186"/>
      <c r="E17" s="122"/>
      <c r="F17" s="124"/>
      <c r="G17" s="127"/>
      <c r="H17" s="130"/>
      <c r="I17" s="188"/>
      <c r="J17" s="40" t="s">
        <v>78</v>
      </c>
      <c r="K17" s="41" t="s">
        <v>79</v>
      </c>
      <c r="L17" s="42">
        <f>IF(K17="ADECUADO",15,IF(K17="INADECUADO",0,""))</f>
        <v>15</v>
      </c>
      <c r="M17" s="136"/>
      <c r="N17" s="138"/>
      <c r="O17" s="140"/>
      <c r="P17" s="142"/>
      <c r="Q17" s="112"/>
      <c r="R17" s="147"/>
      <c r="S17" s="127"/>
      <c r="T17" s="130"/>
      <c r="U17" s="150"/>
      <c r="V17" s="191"/>
      <c r="W17" s="193"/>
      <c r="X17" s="202"/>
      <c r="Y17" s="39"/>
      <c r="Z17" s="177"/>
      <c r="AA17" s="204"/>
      <c r="AB17" s="203"/>
      <c r="AC17" s="179"/>
      <c r="AD17" s="144"/>
      <c r="AE17" s="2"/>
      <c r="AF17" s="156"/>
      <c r="AG17" s="197"/>
      <c r="AH17" s="2"/>
      <c r="AI17" s="2"/>
      <c r="AJ17" s="2"/>
    </row>
    <row r="18" spans="1:36" ht="69" customHeight="1">
      <c r="A18" s="183"/>
      <c r="B18" s="116"/>
      <c r="C18" s="186"/>
      <c r="D18" s="186"/>
      <c r="E18" s="122"/>
      <c r="F18" s="124"/>
      <c r="G18" s="127"/>
      <c r="H18" s="130"/>
      <c r="I18" s="188"/>
      <c r="J18" s="43" t="s">
        <v>80</v>
      </c>
      <c r="K18" s="41" t="s">
        <v>81</v>
      </c>
      <c r="L18" s="42">
        <f>IF(K18="OPORTUNA",15,IF(K18="INOPORTUNA",0,""))</f>
        <v>15</v>
      </c>
      <c r="M18" s="136"/>
      <c r="N18" s="138"/>
      <c r="O18" s="140"/>
      <c r="P18" s="142"/>
      <c r="Q18" s="44" t="s">
        <v>82</v>
      </c>
      <c r="R18" s="147"/>
      <c r="S18" s="127"/>
      <c r="T18" s="130"/>
      <c r="U18" s="150"/>
      <c r="V18" s="191"/>
      <c r="W18" s="193"/>
      <c r="X18" s="202"/>
      <c r="Y18" s="39"/>
      <c r="Z18" s="177"/>
      <c r="AA18" s="204"/>
      <c r="AB18" s="203"/>
      <c r="AC18" s="179"/>
      <c r="AD18" s="144"/>
      <c r="AE18" s="2"/>
      <c r="AF18" s="156"/>
      <c r="AG18" s="197"/>
      <c r="AH18" s="2"/>
      <c r="AI18" s="2"/>
      <c r="AJ18" s="2"/>
    </row>
    <row r="19" spans="1:36" ht="86.25" customHeight="1">
      <c r="A19" s="183"/>
      <c r="B19" s="116"/>
      <c r="C19" s="186"/>
      <c r="D19" s="186"/>
      <c r="E19" s="122"/>
      <c r="F19" s="124"/>
      <c r="G19" s="127"/>
      <c r="H19" s="130"/>
      <c r="I19" s="188"/>
      <c r="J19" s="40" t="s">
        <v>84</v>
      </c>
      <c r="K19" s="41" t="s">
        <v>85</v>
      </c>
      <c r="L19" s="42">
        <f>IF(K19="PREVENIR",15,IF(K19="DETECTAR",10,IF(K19="NO ES UN CONTROL",0,"")))</f>
        <v>15</v>
      </c>
      <c r="M19" s="161" t="str">
        <f>IF(M16&lt;86,"DÉBIL",IF(M16&lt;96,"MODERADO",IF(M16&lt;101,"FUERTE","")))</f>
        <v>FUERTE</v>
      </c>
      <c r="N19" s="138"/>
      <c r="O19" s="164" t="str">
        <f>IF(AND(M19="FUERTE",N16="FUERTE (SIEMPRE SE EJECUTA)"),"FUERTE",IF(OR(M19="DÉBIL",N16="DÉBIL (NO SE EJECUTA)"),"DÉBIL",IF(OR(M19="MODERADO",N16="MODERADO (ALGUNAS VECES)"),"MODERADO")))</f>
        <v>FUERTE</v>
      </c>
      <c r="P19" s="142"/>
      <c r="Q19" s="166">
        <f>IF(AND($O$19="FUERTE",$Q$16="DIRECTAMENTE"),2,IF(AND($O$19="FUERTE",$Q$16="DIRECTAMENTE"),2,IF(AND($O$19="FUERTE",$Q$16="DIRECTAMENTE"),2,IF(AND($O$19="FUERTE",$Q$16="NO DISMINUYE"),0,IF(AND($O$19="MODERADO",$Q$16="DIRECTAMENTE"),1,IF(AND($O$19="MODERADO",$Q$16="DIRECTAMENTE"),1,IF(AND($O$19="MODERADO",$Q$16="DIRECTAMENTE"),1,IF(AND($O$19="MODERADO",$Q$16="NO DISMINUYE"),0,"N/A"))))))))</f>
        <v>2</v>
      </c>
      <c r="R19" s="147"/>
      <c r="S19" s="127"/>
      <c r="T19" s="130"/>
      <c r="U19" s="150"/>
      <c r="V19" s="169" t="s">
        <v>86</v>
      </c>
      <c r="W19" s="193"/>
      <c r="X19" s="169" t="s">
        <v>87</v>
      </c>
      <c r="Y19" s="45"/>
      <c r="Z19" s="177"/>
      <c r="AA19" s="204"/>
      <c r="AB19" s="203"/>
      <c r="AC19" s="179"/>
      <c r="AD19" s="144"/>
      <c r="AE19" s="2"/>
      <c r="AF19" s="156"/>
      <c r="AG19" s="197"/>
      <c r="AH19" s="2"/>
      <c r="AI19" s="2"/>
      <c r="AJ19" s="2"/>
    </row>
    <row r="20" spans="1:36" ht="75.75" customHeight="1">
      <c r="A20" s="183"/>
      <c r="B20" s="116"/>
      <c r="C20" s="186"/>
      <c r="D20" s="186"/>
      <c r="E20" s="122"/>
      <c r="F20" s="124"/>
      <c r="G20" s="127"/>
      <c r="H20" s="130"/>
      <c r="I20" s="188"/>
      <c r="J20" s="40" t="s">
        <v>88</v>
      </c>
      <c r="K20" s="41" t="s">
        <v>89</v>
      </c>
      <c r="L20" s="42">
        <f>IF(K20="CONFIABLE",15,IF(K20="NO CONFIABLE",0,""))</f>
        <v>15</v>
      </c>
      <c r="M20" s="162"/>
      <c r="N20" s="138"/>
      <c r="O20" s="164"/>
      <c r="P20" s="142"/>
      <c r="Q20" s="167"/>
      <c r="R20" s="147"/>
      <c r="S20" s="127"/>
      <c r="T20" s="130"/>
      <c r="U20" s="150"/>
      <c r="V20" s="170"/>
      <c r="W20" s="193"/>
      <c r="X20" s="170"/>
      <c r="Y20" s="45"/>
      <c r="Z20" s="177"/>
      <c r="AA20" s="204"/>
      <c r="AB20" s="203"/>
      <c r="AC20" s="179"/>
      <c r="AD20" s="144"/>
      <c r="AE20" s="2"/>
      <c r="AF20" s="156"/>
      <c r="AG20" s="197"/>
      <c r="AH20" s="2"/>
      <c r="AI20" s="2"/>
      <c r="AJ20" s="2"/>
    </row>
    <row r="21" spans="1:36" ht="66.75" customHeight="1">
      <c r="A21" s="183"/>
      <c r="B21" s="116"/>
      <c r="C21" s="186"/>
      <c r="D21" s="186"/>
      <c r="E21" s="122"/>
      <c r="F21" s="124"/>
      <c r="G21" s="127"/>
      <c r="H21" s="130"/>
      <c r="I21" s="188"/>
      <c r="J21" s="40" t="s">
        <v>91</v>
      </c>
      <c r="K21" s="41" t="s">
        <v>92</v>
      </c>
      <c r="L21" s="42">
        <f>IF(K21="SE INVESTIGAN Y SE RESUELVEN OPORTUNAMENTE",15,IF(K21="NO SE INVESTIGAN Y SE RESUELVEN OPORTUNAMENTE",0,""))</f>
        <v>15</v>
      </c>
      <c r="M21" s="162"/>
      <c r="N21" s="138"/>
      <c r="O21" s="164"/>
      <c r="P21" s="142"/>
      <c r="Q21" s="167"/>
      <c r="R21" s="147"/>
      <c r="S21" s="127"/>
      <c r="T21" s="130"/>
      <c r="U21" s="150"/>
      <c r="V21" s="199" t="s">
        <v>93</v>
      </c>
      <c r="W21" s="193"/>
      <c r="X21" s="192" t="s">
        <v>115</v>
      </c>
      <c r="Y21" s="39"/>
      <c r="Z21" s="177"/>
      <c r="AA21" s="204"/>
      <c r="AB21" s="203"/>
      <c r="AC21" s="179"/>
      <c r="AD21" s="144"/>
      <c r="AE21" s="2"/>
      <c r="AF21" s="156"/>
      <c r="AG21" s="197"/>
      <c r="AH21" s="2"/>
      <c r="AI21" s="2"/>
      <c r="AJ21" s="2"/>
    </row>
    <row r="22" spans="1:36" ht="51" customHeight="1" thickBot="1">
      <c r="A22" s="184"/>
      <c r="B22" s="117"/>
      <c r="C22" s="187"/>
      <c r="D22" s="187"/>
      <c r="E22" s="123"/>
      <c r="F22" s="125"/>
      <c r="G22" s="128"/>
      <c r="H22" s="131"/>
      <c r="I22" s="189"/>
      <c r="J22" s="47" t="s">
        <v>96</v>
      </c>
      <c r="K22" s="48" t="s">
        <v>97</v>
      </c>
      <c r="L22" s="49">
        <f>IF(K22="COMPLETA",10,IF(K22="INCOMPLETA",5,IF(K22="NO EXISTE",0,"")))</f>
        <v>10</v>
      </c>
      <c r="M22" s="163"/>
      <c r="N22" s="139"/>
      <c r="O22" s="165"/>
      <c r="P22" s="143"/>
      <c r="Q22" s="168"/>
      <c r="R22" s="148"/>
      <c r="S22" s="128"/>
      <c r="T22" s="131"/>
      <c r="U22" s="151"/>
      <c r="V22" s="200"/>
      <c r="W22" s="194"/>
      <c r="X22" s="194"/>
      <c r="Y22" s="39"/>
      <c r="Z22" s="178"/>
      <c r="AA22" s="205"/>
      <c r="AB22" s="206"/>
      <c r="AC22" s="180"/>
      <c r="AD22" s="145"/>
      <c r="AE22" s="2"/>
      <c r="AF22" s="195"/>
      <c r="AG22" s="198"/>
      <c r="AH22" s="2"/>
      <c r="AI22" s="2"/>
      <c r="AJ22" s="2"/>
    </row>
  </sheetData>
  <dataConsolidate/>
  <mergeCells count="72">
    <mergeCell ref="U16:U22"/>
    <mergeCell ref="V16:V18"/>
    <mergeCell ref="W16:W22"/>
    <mergeCell ref="AF16:AF22"/>
    <mergeCell ref="AG16:AG22"/>
    <mergeCell ref="V19:V20"/>
    <mergeCell ref="X19:X20"/>
    <mergeCell ref="V21:V22"/>
    <mergeCell ref="X21:X22"/>
    <mergeCell ref="X16:X18"/>
    <mergeCell ref="Z16:Z22"/>
    <mergeCell ref="AA16:AA22"/>
    <mergeCell ref="AB16:AB22"/>
    <mergeCell ref="AC16:AC22"/>
    <mergeCell ref="AD16:AD22"/>
    <mergeCell ref="T14:T15"/>
    <mergeCell ref="I16:I22"/>
    <mergeCell ref="M16:M18"/>
    <mergeCell ref="N16:N22"/>
    <mergeCell ref="O16:O18"/>
    <mergeCell ref="P16:P22"/>
    <mergeCell ref="S16:S22"/>
    <mergeCell ref="T16:T22"/>
    <mergeCell ref="M19:M22"/>
    <mergeCell ref="O19:O22"/>
    <mergeCell ref="Q19:Q22"/>
    <mergeCell ref="R16:R22"/>
    <mergeCell ref="N14:N15"/>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23" priority="4" operator="containsText" text="EXTREMO">
      <formula>NOT(ISERROR(SEARCH("EXTREMO",H16)))</formula>
    </cfRule>
    <cfRule type="containsText" dxfId="22" priority="5" operator="containsText" text="ALTO">
      <formula>NOT(ISERROR(SEARCH("ALTO",H16)))</formula>
    </cfRule>
    <cfRule type="containsText" dxfId="21" priority="6" operator="containsText" text="MODERADO">
      <formula>NOT(ISERROR(SEARCH("MODERADO",H16)))</formula>
    </cfRule>
  </conditionalFormatting>
  <conditionalFormatting sqref="T16:T22">
    <cfRule type="containsText" dxfId="20" priority="1" operator="containsText" text="EXTREMO">
      <formula>NOT(ISERROR(SEARCH("EXTREMO",T16)))</formula>
    </cfRule>
    <cfRule type="containsText" dxfId="19" priority="2" operator="containsText" text="ALTO">
      <formula>NOT(ISERROR(SEARCH("ALTO",T16)))</formula>
    </cfRule>
    <cfRule type="containsText" dxfId="18" priority="3" operator="containsText" text="MODERADO">
      <formula>NOT(ISERROR(SEARCH("MODERADO",T16)))</formula>
    </cfRule>
  </conditionalFormatting>
  <dataValidations count="2">
    <dataValidation type="list" allowBlank="1" showInputMessage="1" showErrorMessage="1" sqref="N16" xr:uid="{F1AEC9A7-5099-4C50-826D-8B432CD4BE0E}">
      <formula1>$AE$14:$AF$14</formula1>
    </dataValidation>
    <dataValidation type="list" allowBlank="1" showInputMessage="1" showErrorMessage="1" sqref="Q16:Q17" xr:uid="{B40CBD62-75E9-4023-ABE1-C25773751698}">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554BF-2AD2-483B-ACBD-C6D5F3E08CA9}">
  <dimension ref="A1:AJ31"/>
  <sheetViews>
    <sheetView showGridLines="0" zoomScale="24" zoomScaleNormal="90" zoomScaleSheetLayoutView="120" workbookViewId="0">
      <selection sqref="A1:A4"/>
    </sheetView>
  </sheetViews>
  <sheetFormatPr baseColWidth="10" defaultColWidth="11.453125" defaultRowHeight="14.5"/>
  <cols>
    <col min="1" max="1" width="36.81640625" customWidth="1"/>
    <col min="2" max="4" width="32.453125" customWidth="1"/>
    <col min="5" max="6" width="20.81640625" customWidth="1"/>
    <col min="7" max="7" width="20.81640625" hidden="1" customWidth="1"/>
    <col min="8" max="8" width="25.453125" customWidth="1"/>
    <col min="9" max="9" width="59.1796875" customWidth="1"/>
    <col min="10" max="10" width="53.7265625" customWidth="1"/>
    <col min="11" max="11" width="24.453125" customWidth="1"/>
    <col min="12" max="12" width="0" hidden="1" customWidth="1"/>
    <col min="13" max="15" width="24.453125" customWidth="1"/>
    <col min="16" max="16" width="19.7265625" customWidth="1"/>
    <col min="17" max="17" width="25.1796875" customWidth="1"/>
    <col min="18" max="19" width="25.1796875" hidden="1" customWidth="1"/>
    <col min="20" max="20" width="25.1796875" customWidth="1"/>
    <col min="21" max="21" width="16.453125" customWidth="1"/>
    <col min="22" max="22" width="25.453125" customWidth="1"/>
    <col min="23" max="23" width="29" customWidth="1"/>
    <col min="24" max="24" width="25.453125" customWidth="1"/>
    <col min="25" max="25" width="1.7265625" customWidth="1"/>
    <col min="26" max="26" width="33.453125" customWidth="1"/>
    <col min="27" max="27" width="40.1796875" customWidth="1"/>
    <col min="28" max="28" width="41.1796875" customWidth="1"/>
    <col min="29" max="29" width="40.26953125" customWidth="1"/>
    <col min="30" max="30" width="34.81640625" customWidth="1"/>
    <col min="31" max="31" width="2.26953125" customWidth="1"/>
    <col min="32" max="32" width="42.453125" customWidth="1"/>
    <col min="33" max="33" width="50.26953125" customWidth="1"/>
    <col min="34" max="36" width="11.453125" customWidth="1"/>
  </cols>
  <sheetData>
    <row r="1" spans="1:36" ht="27" customHeight="1">
      <c r="A1" s="60"/>
      <c r="B1" s="61" t="s">
        <v>116</v>
      </c>
      <c r="C1" s="62"/>
      <c r="D1" s="62"/>
      <c r="E1" s="62"/>
      <c r="F1" s="62"/>
      <c r="G1" s="62"/>
      <c r="H1" s="62"/>
      <c r="I1" s="62"/>
      <c r="J1" s="62"/>
      <c r="K1" s="62"/>
      <c r="L1" s="62"/>
      <c r="M1" s="62"/>
      <c r="N1" s="62"/>
      <c r="O1" s="62"/>
      <c r="P1" s="62"/>
      <c r="Q1" s="62"/>
      <c r="R1" s="62"/>
      <c r="S1" s="62"/>
      <c r="T1" s="62"/>
      <c r="U1" s="62"/>
      <c r="V1" s="62"/>
      <c r="W1" s="62"/>
      <c r="X1" s="62"/>
      <c r="Y1" s="62"/>
      <c r="Z1" s="62"/>
      <c r="AA1" s="62"/>
      <c r="AB1" s="62"/>
      <c r="AC1" s="63"/>
      <c r="AD1" s="67" t="s">
        <v>1</v>
      </c>
      <c r="AE1" s="68"/>
      <c r="AF1" s="68"/>
      <c r="AG1" s="1" t="s">
        <v>2</v>
      </c>
      <c r="AH1" s="2"/>
      <c r="AI1" s="2"/>
      <c r="AJ1" s="2"/>
    </row>
    <row r="2" spans="1:36" ht="27" customHeight="1" thickBot="1">
      <c r="A2" s="60"/>
      <c r="B2" s="64"/>
      <c r="C2" s="65"/>
      <c r="D2" s="65"/>
      <c r="E2" s="65"/>
      <c r="F2" s="65"/>
      <c r="G2" s="65"/>
      <c r="H2" s="65"/>
      <c r="I2" s="65"/>
      <c r="J2" s="65"/>
      <c r="K2" s="65"/>
      <c r="L2" s="65"/>
      <c r="M2" s="65"/>
      <c r="N2" s="65"/>
      <c r="O2" s="65"/>
      <c r="P2" s="65"/>
      <c r="Q2" s="65"/>
      <c r="R2" s="65"/>
      <c r="S2" s="65"/>
      <c r="T2" s="65"/>
      <c r="U2" s="65"/>
      <c r="V2" s="65"/>
      <c r="W2" s="65"/>
      <c r="X2" s="65"/>
      <c r="Y2" s="65"/>
      <c r="Z2" s="65"/>
      <c r="AA2" s="65"/>
      <c r="AB2" s="65"/>
      <c r="AC2" s="66"/>
      <c r="AD2" s="67" t="s">
        <v>3</v>
      </c>
      <c r="AE2" s="68"/>
      <c r="AF2" s="68"/>
      <c r="AG2" s="3" t="s">
        <v>4</v>
      </c>
      <c r="AH2" s="2"/>
      <c r="AI2" s="2"/>
      <c r="AJ2" s="2"/>
    </row>
    <row r="3" spans="1:36" ht="27" customHeight="1">
      <c r="A3" s="60"/>
      <c r="B3" s="61" t="s">
        <v>5</v>
      </c>
      <c r="C3" s="62"/>
      <c r="D3" s="62"/>
      <c r="E3" s="62"/>
      <c r="F3" s="62"/>
      <c r="G3" s="62"/>
      <c r="H3" s="62"/>
      <c r="I3" s="62"/>
      <c r="J3" s="62"/>
      <c r="K3" s="62"/>
      <c r="L3" s="62"/>
      <c r="M3" s="62"/>
      <c r="N3" s="62"/>
      <c r="O3" s="62"/>
      <c r="P3" s="62"/>
      <c r="Q3" s="62"/>
      <c r="R3" s="62"/>
      <c r="S3" s="62"/>
      <c r="T3" s="62"/>
      <c r="U3" s="62"/>
      <c r="V3" s="62"/>
      <c r="W3" s="62"/>
      <c r="X3" s="62"/>
      <c r="Y3" s="62"/>
      <c r="Z3" s="62"/>
      <c r="AA3" s="62"/>
      <c r="AB3" s="62"/>
      <c r="AC3" s="63"/>
      <c r="AD3" s="67" t="s">
        <v>6</v>
      </c>
      <c r="AE3" s="68"/>
      <c r="AF3" s="68"/>
      <c r="AG3" s="1" t="s">
        <v>7</v>
      </c>
      <c r="AH3" s="2"/>
      <c r="AI3" s="2"/>
      <c r="AJ3" s="2"/>
    </row>
    <row r="4" spans="1:36" ht="27" customHeight="1" thickBot="1">
      <c r="A4" s="60"/>
      <c r="B4" s="64"/>
      <c r="C4" s="65"/>
      <c r="D4" s="65"/>
      <c r="E4" s="65"/>
      <c r="F4" s="65"/>
      <c r="G4" s="65"/>
      <c r="H4" s="65"/>
      <c r="I4" s="65"/>
      <c r="J4" s="65"/>
      <c r="K4" s="65"/>
      <c r="L4" s="65"/>
      <c r="M4" s="65"/>
      <c r="N4" s="65"/>
      <c r="O4" s="65"/>
      <c r="P4" s="65"/>
      <c r="Q4" s="65"/>
      <c r="R4" s="65"/>
      <c r="S4" s="65"/>
      <c r="T4" s="65"/>
      <c r="U4" s="65"/>
      <c r="V4" s="65"/>
      <c r="W4" s="65"/>
      <c r="X4" s="65"/>
      <c r="Y4" s="65"/>
      <c r="Z4" s="65"/>
      <c r="AA4" s="65"/>
      <c r="AB4" s="65"/>
      <c r="AC4" s="66"/>
      <c r="AD4" s="67" t="s">
        <v>8</v>
      </c>
      <c r="AE4" s="68"/>
      <c r="AF4" s="68"/>
      <c r="AG4" s="4">
        <v>44838</v>
      </c>
      <c r="AH4" s="2"/>
      <c r="AI4" s="2"/>
      <c r="AJ4" s="2"/>
    </row>
    <row r="5" spans="1:36" ht="27" customHeight="1" thickBot="1">
      <c r="A5" s="5"/>
      <c r="B5" s="6"/>
      <c r="C5" s="6"/>
      <c r="D5" s="6"/>
      <c r="E5" s="6"/>
      <c r="F5" s="6"/>
      <c r="G5" s="6"/>
      <c r="H5" s="6"/>
      <c r="I5" s="6"/>
      <c r="J5" s="6"/>
      <c r="K5" s="6"/>
      <c r="L5" s="6"/>
      <c r="M5" s="6"/>
      <c r="N5" s="6"/>
      <c r="O5" s="6"/>
      <c r="P5" s="6"/>
      <c r="Q5" s="6"/>
      <c r="R5" s="6"/>
      <c r="S5" s="6"/>
      <c r="T5" s="6"/>
      <c r="U5" s="6"/>
      <c r="V5" s="6"/>
      <c r="W5" s="6"/>
      <c r="X5" s="6"/>
      <c r="Y5" s="6"/>
      <c r="Z5" s="6"/>
      <c r="AA5" s="6"/>
      <c r="AB5" s="6"/>
      <c r="AC5" s="7"/>
      <c r="AD5" s="8"/>
      <c r="AE5" s="2"/>
      <c r="AF5" s="2"/>
      <c r="AG5" s="2"/>
      <c r="AH5" s="2"/>
      <c r="AI5" s="2"/>
      <c r="AJ5" s="2"/>
    </row>
    <row r="6" spans="1:36" ht="59.25" customHeight="1" thickBot="1">
      <c r="A6" s="9" t="s">
        <v>9</v>
      </c>
      <c r="B6" s="69" t="s">
        <v>117</v>
      </c>
      <c r="C6" s="70"/>
      <c r="D6" s="70"/>
      <c r="E6" s="70"/>
      <c r="F6" s="70"/>
      <c r="G6" s="70"/>
      <c r="H6" s="71"/>
      <c r="I6" s="6"/>
      <c r="J6" s="10"/>
      <c r="K6" s="11" t="s">
        <v>10</v>
      </c>
      <c r="L6" s="12"/>
      <c r="M6" s="72">
        <v>44956</v>
      </c>
      <c r="N6" s="73"/>
      <c r="O6" s="6"/>
      <c r="P6" s="6"/>
      <c r="Q6" s="6"/>
      <c r="R6" s="6"/>
      <c r="S6" s="6"/>
      <c r="T6" s="6"/>
      <c r="U6" s="6"/>
      <c r="V6" s="6"/>
      <c r="W6" s="6"/>
      <c r="X6" s="6"/>
      <c r="Y6" s="6"/>
      <c r="Z6" s="6"/>
      <c r="AA6" s="6"/>
      <c r="AB6" s="6"/>
      <c r="AC6" s="7"/>
      <c r="AD6" s="6"/>
      <c r="AE6" s="2"/>
      <c r="AF6" s="2"/>
      <c r="AG6" s="2"/>
      <c r="AH6" s="2"/>
      <c r="AI6" s="2"/>
      <c r="AJ6" s="2"/>
    </row>
    <row r="7" spans="1:36" ht="27" customHeight="1" thickBot="1">
      <c r="A7" s="13"/>
      <c r="B7" s="10"/>
      <c r="C7" s="10"/>
      <c r="D7" s="10"/>
      <c r="E7" s="10"/>
      <c r="F7" s="10"/>
      <c r="G7" s="10"/>
      <c r="H7" s="10"/>
      <c r="I7" s="10"/>
      <c r="J7" s="10"/>
      <c r="K7" s="10"/>
      <c r="L7" s="10"/>
      <c r="M7" s="10"/>
      <c r="N7" s="10"/>
      <c r="O7" s="6"/>
      <c r="P7" s="6"/>
      <c r="Q7" s="6"/>
      <c r="R7" s="6"/>
      <c r="S7" s="6"/>
      <c r="T7" s="6"/>
      <c r="U7" s="6"/>
      <c r="V7" s="6"/>
      <c r="W7" s="6"/>
      <c r="X7" s="6"/>
      <c r="Y7" s="6"/>
      <c r="Z7" s="6"/>
      <c r="AA7" s="6"/>
      <c r="AB7" s="6"/>
      <c r="AC7" s="7"/>
      <c r="AD7" s="6"/>
      <c r="AE7" s="2"/>
      <c r="AF7" s="2"/>
      <c r="AG7" s="2"/>
      <c r="AH7" s="2"/>
      <c r="AI7" s="2"/>
      <c r="AJ7" s="2"/>
    </row>
    <row r="8" spans="1:36" ht="59.25" customHeight="1" thickBot="1">
      <c r="A8" s="9" t="s">
        <v>11</v>
      </c>
      <c r="B8" s="207" t="s">
        <v>118</v>
      </c>
      <c r="C8" s="208"/>
      <c r="D8" s="208"/>
      <c r="E8" s="208"/>
      <c r="F8" s="208"/>
      <c r="G8" s="208"/>
      <c r="H8" s="208"/>
      <c r="I8" s="209"/>
      <c r="J8" s="6"/>
      <c r="K8" s="14" t="s">
        <v>13</v>
      </c>
      <c r="L8" s="14"/>
      <c r="M8" s="14" t="s">
        <v>14</v>
      </c>
      <c r="N8" s="14" t="s">
        <v>15</v>
      </c>
      <c r="O8" s="14" t="s">
        <v>16</v>
      </c>
      <c r="P8" s="6"/>
      <c r="Q8" s="6"/>
      <c r="R8" s="6"/>
      <c r="S8" s="6"/>
      <c r="T8" s="6"/>
      <c r="U8" s="6"/>
      <c r="V8" s="6"/>
      <c r="W8" s="6"/>
      <c r="X8" s="6"/>
      <c r="Y8" s="6"/>
      <c r="Z8" s="6"/>
      <c r="AA8" s="6"/>
      <c r="AB8" s="6"/>
      <c r="AC8" s="7"/>
      <c r="AD8" s="6"/>
      <c r="AE8" s="2"/>
      <c r="AF8" s="2"/>
      <c r="AG8" s="2"/>
      <c r="AH8" s="2"/>
      <c r="AI8" s="2"/>
      <c r="AJ8" s="2"/>
    </row>
    <row r="9" spans="1:36" ht="59.25" customHeight="1" thickBot="1">
      <c r="A9" s="9" t="s">
        <v>17</v>
      </c>
      <c r="B9" s="207" t="s">
        <v>119</v>
      </c>
      <c r="C9" s="208"/>
      <c r="D9" s="208"/>
      <c r="E9" s="208"/>
      <c r="F9" s="208"/>
      <c r="G9" s="208"/>
      <c r="H9" s="208"/>
      <c r="I9" s="209"/>
      <c r="J9" s="6"/>
      <c r="K9" s="15"/>
      <c r="L9" s="16"/>
      <c r="M9" s="16"/>
      <c r="N9" s="15" t="s">
        <v>101</v>
      </c>
      <c r="O9" s="15"/>
      <c r="P9" s="6"/>
      <c r="Q9" s="6"/>
      <c r="R9" s="6"/>
      <c r="S9" s="6"/>
      <c r="T9" s="6"/>
      <c r="U9" s="6"/>
      <c r="V9" s="6"/>
      <c r="W9" s="6"/>
      <c r="X9" s="6"/>
      <c r="Y9" s="6"/>
      <c r="Z9" s="6"/>
      <c r="AA9" s="6"/>
      <c r="AB9" s="6"/>
      <c r="AC9" s="7"/>
      <c r="AD9" s="6"/>
      <c r="AE9" s="2"/>
      <c r="AF9" s="2"/>
      <c r="AG9" s="2"/>
      <c r="AH9" s="2"/>
      <c r="AI9" s="2"/>
      <c r="AJ9" s="2"/>
    </row>
    <row r="10" spans="1:36" ht="15.7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7"/>
      <c r="AD10" s="6"/>
      <c r="AE10" s="2"/>
      <c r="AF10" s="2"/>
      <c r="AG10" s="2"/>
      <c r="AH10" s="2"/>
      <c r="AI10" s="2"/>
      <c r="AJ10" s="2"/>
    </row>
    <row r="11" spans="1:36" ht="15.75" customHeight="1" thickBot="1">
      <c r="A11" s="17"/>
      <c r="B11" s="6"/>
      <c r="C11" s="6"/>
      <c r="D11" s="6"/>
      <c r="E11" s="6"/>
      <c r="F11" s="6"/>
      <c r="G11" s="6"/>
      <c r="H11" s="6"/>
      <c r="I11" s="6"/>
      <c r="J11" s="6"/>
      <c r="K11" s="6"/>
      <c r="L11" s="6"/>
      <c r="M11" s="6"/>
      <c r="N11" s="6"/>
      <c r="O11" s="6"/>
      <c r="P11" s="6"/>
      <c r="Q11" s="6"/>
      <c r="R11" s="6"/>
      <c r="S11" s="6"/>
      <c r="T11" s="6"/>
      <c r="U11" s="6"/>
      <c r="V11" s="6"/>
      <c r="W11" s="6"/>
      <c r="X11" s="6"/>
      <c r="Y11" s="6"/>
      <c r="Z11" s="18"/>
      <c r="AA11" s="18"/>
      <c r="AB11" s="18"/>
      <c r="AC11" s="19"/>
      <c r="AD11" s="20"/>
      <c r="AE11" s="2"/>
      <c r="AF11" s="2"/>
      <c r="AG11" s="2"/>
      <c r="AH11" s="2"/>
      <c r="AI11" s="2"/>
      <c r="AJ11" s="2"/>
    </row>
    <row r="12" spans="1:36">
      <c r="A12" s="77" t="s">
        <v>20</v>
      </c>
      <c r="B12" s="78"/>
      <c r="C12" s="78"/>
      <c r="D12" s="79"/>
      <c r="E12" s="80" t="s">
        <v>21</v>
      </c>
      <c r="F12" s="81"/>
      <c r="G12" s="81"/>
      <c r="H12" s="81"/>
      <c r="I12" s="81"/>
      <c r="J12" s="81"/>
      <c r="K12" s="81"/>
      <c r="L12" s="81"/>
      <c r="M12" s="81"/>
      <c r="N12" s="81"/>
      <c r="O12" s="81"/>
      <c r="P12" s="81"/>
      <c r="Q12" s="81"/>
      <c r="R12" s="81"/>
      <c r="S12" s="81"/>
      <c r="T12" s="81"/>
      <c r="U12" s="81"/>
      <c r="V12" s="81"/>
      <c r="W12" s="81"/>
      <c r="X12" s="82"/>
      <c r="Y12" s="21"/>
      <c r="Z12" s="83" t="s">
        <v>22</v>
      </c>
      <c r="AA12" s="84"/>
      <c r="AB12" s="84"/>
      <c r="AC12" s="84"/>
      <c r="AD12" s="85"/>
      <c r="AE12" s="2"/>
      <c r="AF12" s="83" t="s">
        <v>23</v>
      </c>
      <c r="AG12" s="85"/>
      <c r="AH12" s="2"/>
      <c r="AI12" s="2"/>
      <c r="AJ12" s="2"/>
    </row>
    <row r="13" spans="1:36">
      <c r="A13" s="92" t="s">
        <v>24</v>
      </c>
      <c r="B13" s="94" t="s">
        <v>25</v>
      </c>
      <c r="C13" s="94" t="s">
        <v>26</v>
      </c>
      <c r="D13" s="96" t="s">
        <v>27</v>
      </c>
      <c r="E13" s="98" t="s">
        <v>28</v>
      </c>
      <c r="F13" s="99"/>
      <c r="G13" s="99"/>
      <c r="H13" s="99"/>
      <c r="I13" s="100" t="s">
        <v>29</v>
      </c>
      <c r="J13" s="101"/>
      <c r="K13" s="101"/>
      <c r="L13" s="101"/>
      <c r="M13" s="101"/>
      <c r="N13" s="101"/>
      <c r="O13" s="101"/>
      <c r="P13" s="101"/>
      <c r="Q13" s="101"/>
      <c r="R13" s="24"/>
      <c r="S13" s="24"/>
      <c r="T13" s="100" t="s">
        <v>30</v>
      </c>
      <c r="U13" s="101"/>
      <c r="V13" s="101"/>
      <c r="W13" s="101"/>
      <c r="X13" s="102"/>
      <c r="Y13" s="21"/>
      <c r="Z13" s="86"/>
      <c r="AA13" s="87"/>
      <c r="AB13" s="87"/>
      <c r="AC13" s="87"/>
      <c r="AD13" s="88"/>
      <c r="AE13" s="2"/>
      <c r="AF13" s="86"/>
      <c r="AG13" s="88"/>
      <c r="AH13" s="25"/>
      <c r="AI13" s="25"/>
      <c r="AJ13" s="25"/>
    </row>
    <row r="14" spans="1:36" ht="27.75" customHeight="1" thickBot="1">
      <c r="A14" s="92"/>
      <c r="B14" s="94"/>
      <c r="C14" s="94"/>
      <c r="D14" s="96"/>
      <c r="E14" s="103" t="s">
        <v>31</v>
      </c>
      <c r="F14" s="104"/>
      <c r="G14" s="104"/>
      <c r="H14" s="104"/>
      <c r="I14" s="105" t="s">
        <v>32</v>
      </c>
      <c r="J14" s="107" t="s">
        <v>33</v>
      </c>
      <c r="K14" s="107" t="s">
        <v>34</v>
      </c>
      <c r="L14" s="108" t="s">
        <v>35</v>
      </c>
      <c r="M14" s="94" t="s">
        <v>36</v>
      </c>
      <c r="N14" s="110" t="s">
        <v>37</v>
      </c>
      <c r="O14" s="95" t="s">
        <v>38</v>
      </c>
      <c r="P14" s="94" t="s">
        <v>39</v>
      </c>
      <c r="Q14" s="95" t="s">
        <v>40</v>
      </c>
      <c r="R14" s="95" t="s">
        <v>41</v>
      </c>
      <c r="S14" s="26"/>
      <c r="T14" s="106" t="s">
        <v>42</v>
      </c>
      <c r="U14" s="94" t="s">
        <v>43</v>
      </c>
      <c r="V14" s="95" t="s">
        <v>44</v>
      </c>
      <c r="W14" s="94" t="s">
        <v>45</v>
      </c>
      <c r="X14" s="96"/>
      <c r="Y14" s="28"/>
      <c r="Z14" s="89"/>
      <c r="AA14" s="90"/>
      <c r="AB14" s="90"/>
      <c r="AC14" s="90"/>
      <c r="AD14" s="91"/>
      <c r="AE14" s="25"/>
      <c r="AF14" s="89"/>
      <c r="AG14" s="91"/>
      <c r="AH14" s="25"/>
      <c r="AI14" s="2"/>
      <c r="AJ14" s="25"/>
    </row>
    <row r="15" spans="1:36" ht="74.25" customHeight="1">
      <c r="A15" s="93"/>
      <c r="B15" s="95"/>
      <c r="C15" s="95"/>
      <c r="D15" s="97"/>
      <c r="E15" s="29" t="s">
        <v>46</v>
      </c>
      <c r="F15" s="30" t="s">
        <v>47</v>
      </c>
      <c r="G15" s="31"/>
      <c r="H15" s="32" t="s">
        <v>48</v>
      </c>
      <c r="I15" s="106"/>
      <c r="J15" s="107"/>
      <c r="K15" s="107"/>
      <c r="L15" s="109"/>
      <c r="M15" s="94"/>
      <c r="N15" s="111"/>
      <c r="O15" s="111"/>
      <c r="P15" s="94"/>
      <c r="Q15" s="111"/>
      <c r="R15" s="111"/>
      <c r="S15" s="33"/>
      <c r="T15" s="132"/>
      <c r="U15" s="94"/>
      <c r="V15" s="111"/>
      <c r="W15" s="22" t="s">
        <v>49</v>
      </c>
      <c r="X15" s="23" t="s">
        <v>50</v>
      </c>
      <c r="Y15" s="28"/>
      <c r="Z15" s="34" t="s">
        <v>51</v>
      </c>
      <c r="AA15" s="27" t="s">
        <v>52</v>
      </c>
      <c r="AB15" s="27" t="s">
        <v>53</v>
      </c>
      <c r="AC15" s="27" t="s">
        <v>54</v>
      </c>
      <c r="AD15" s="35" t="s">
        <v>55</v>
      </c>
      <c r="AE15" s="25"/>
      <c r="AF15" s="34" t="s">
        <v>56</v>
      </c>
      <c r="AG15" s="35" t="s">
        <v>120</v>
      </c>
      <c r="AH15" s="25"/>
      <c r="AI15" s="2"/>
      <c r="AJ15" s="25"/>
    </row>
    <row r="16" spans="1:36" ht="54" customHeight="1">
      <c r="A16" s="183">
        <v>1</v>
      </c>
      <c r="B16" s="118" t="s">
        <v>121</v>
      </c>
      <c r="C16" s="118" t="s">
        <v>122</v>
      </c>
      <c r="D16" s="118" t="s">
        <v>123</v>
      </c>
      <c r="E16" s="121" t="s">
        <v>124</v>
      </c>
      <c r="F16" s="124" t="s">
        <v>125</v>
      </c>
      <c r="G16" s="126" t="str">
        <f>+CONCATENATE(E16," - ",F16)</f>
        <v>BAJA - MAYOR</v>
      </c>
      <c r="H16" s="129" t="str">
        <f>+VLOOKUP(G16,[3]Datos!D3:E17,2,FALSE)</f>
        <v>ALTO</v>
      </c>
      <c r="I16" s="210" t="s">
        <v>126</v>
      </c>
      <c r="J16" s="36" t="s">
        <v>64</v>
      </c>
      <c r="K16" s="37" t="s">
        <v>65</v>
      </c>
      <c r="L16" s="38">
        <f>IF(K16="ASIGNADO",15,IF(K16="NO ASIGNADO",0,""))</f>
        <v>15</v>
      </c>
      <c r="M16" s="135">
        <f>SUM(L16:L22)</f>
        <v>100</v>
      </c>
      <c r="N16" s="137" t="s">
        <v>106</v>
      </c>
      <c r="O16" s="140">
        <f>IF(O19="DÉBIL",0,IF(O19="MODERADO",50,IF(O19="FUERTE",100,"")))</f>
        <v>100</v>
      </c>
      <c r="P16" s="141" t="str">
        <f>IF(AND(M19="FUERTE",N16="FUERTE (SIEMPRE SE EJECUTA)"),"NO","SÍ")</f>
        <v>NO</v>
      </c>
      <c r="Q16" s="112" t="s">
        <v>67</v>
      </c>
      <c r="R16" s="146" t="str">
        <f>IF(AND(E16="MUY BAJA",Q19=2),"MUY BAJA",IF(AND(E16="BAJA",Q19=2),"MUY BAJA",IF(AND(E16="MEDIA",Q19=2),"MUY BAJA",IF(AND(E16="ALTA",Q19=2),"BAJA",IF(AND(E16="MUY ALTA",Q19=2),"MEDIA",IF(AND(E16="MUY BAJA",Q19=1),"MUY BAJA",IF(AND(E16="BAJA",Q19=1),"MUY BAJA",IF(AND(E16="MEDIA",Q19=1),"BAJA",IF(AND(E16="ALTA",Q19=1),"MEDIA",IF(AND(E16="MUY ALTA",Q19=1),"ALTA",E16))))))))))</f>
        <v>MUY BAJA</v>
      </c>
      <c r="S16" s="126" t="str">
        <f>+CONCATENATE(R16," - ",F16)</f>
        <v>MUY BAJA - MAYOR</v>
      </c>
      <c r="T16" s="129" t="str">
        <f>+VLOOKUP(S16,[3]Datos!$D$3:$E$17,2,FALSE)</f>
        <v>ALTO</v>
      </c>
      <c r="U16" s="149" t="s">
        <v>68</v>
      </c>
      <c r="V16" s="215" t="s">
        <v>127</v>
      </c>
      <c r="W16" s="217" t="s">
        <v>128</v>
      </c>
      <c r="X16" s="201" t="s">
        <v>129</v>
      </c>
      <c r="Y16" s="39"/>
      <c r="Z16" s="227">
        <v>45173</v>
      </c>
      <c r="AA16" s="230" t="s">
        <v>130</v>
      </c>
      <c r="AB16" s="230" t="s">
        <v>131</v>
      </c>
      <c r="AC16" s="212" t="s">
        <v>93</v>
      </c>
      <c r="AD16" s="212"/>
      <c r="AE16" s="2"/>
      <c r="AF16" s="156" t="s">
        <v>132</v>
      </c>
      <c r="AG16" s="222" t="s">
        <v>133</v>
      </c>
      <c r="AH16" s="2"/>
      <c r="AI16" s="2"/>
      <c r="AJ16" s="2"/>
    </row>
    <row r="17" spans="1:36" ht="31">
      <c r="A17" s="183"/>
      <c r="B17" s="119"/>
      <c r="C17" s="119"/>
      <c r="D17" s="119"/>
      <c r="E17" s="122"/>
      <c r="F17" s="124"/>
      <c r="G17" s="127"/>
      <c r="H17" s="130"/>
      <c r="I17" s="210"/>
      <c r="J17" s="40" t="s">
        <v>78</v>
      </c>
      <c r="K17" s="41" t="s">
        <v>79</v>
      </c>
      <c r="L17" s="42">
        <f>IF(K17="ADECUADO",15,IF(K17="INADECUADO",0,""))</f>
        <v>15</v>
      </c>
      <c r="M17" s="136"/>
      <c r="N17" s="138"/>
      <c r="O17" s="140"/>
      <c r="P17" s="142"/>
      <c r="Q17" s="112"/>
      <c r="R17" s="147"/>
      <c r="S17" s="127"/>
      <c r="T17" s="130"/>
      <c r="U17" s="150"/>
      <c r="V17" s="216"/>
      <c r="W17" s="218"/>
      <c r="X17" s="202"/>
      <c r="Y17" s="39"/>
      <c r="Z17" s="228"/>
      <c r="AA17" s="231"/>
      <c r="AB17" s="231"/>
      <c r="AC17" s="213"/>
      <c r="AD17" s="213"/>
      <c r="AE17" s="2"/>
      <c r="AF17" s="157"/>
      <c r="AG17" s="223"/>
      <c r="AH17" s="2"/>
      <c r="AI17" s="2"/>
      <c r="AJ17" s="2"/>
    </row>
    <row r="18" spans="1:36" ht="62">
      <c r="A18" s="183"/>
      <c r="B18" s="119"/>
      <c r="C18" s="119"/>
      <c r="D18" s="119"/>
      <c r="E18" s="122"/>
      <c r="F18" s="124"/>
      <c r="G18" s="127"/>
      <c r="H18" s="130"/>
      <c r="I18" s="210"/>
      <c r="J18" s="43" t="s">
        <v>80</v>
      </c>
      <c r="K18" s="41" t="s">
        <v>81</v>
      </c>
      <c r="L18" s="42">
        <f>IF(K18="OPORTUNA",15,IF(K18="INOPORTUNA",0,""))</f>
        <v>15</v>
      </c>
      <c r="M18" s="136"/>
      <c r="N18" s="138"/>
      <c r="O18" s="140"/>
      <c r="P18" s="142"/>
      <c r="Q18" s="44" t="s">
        <v>82</v>
      </c>
      <c r="R18" s="147"/>
      <c r="S18" s="127"/>
      <c r="T18" s="130"/>
      <c r="U18" s="150"/>
      <c r="V18" s="216"/>
      <c r="W18" s="218"/>
      <c r="X18" s="202"/>
      <c r="Y18" s="39"/>
      <c r="Z18" s="228"/>
      <c r="AA18" s="231"/>
      <c r="AB18" s="231"/>
      <c r="AC18" s="213"/>
      <c r="AD18" s="213"/>
      <c r="AE18" s="2"/>
      <c r="AF18" s="157"/>
      <c r="AG18" s="224" t="s">
        <v>134</v>
      </c>
      <c r="AH18" s="2"/>
      <c r="AI18" s="2"/>
      <c r="AJ18" s="2"/>
    </row>
    <row r="19" spans="1:36" ht="62">
      <c r="A19" s="183"/>
      <c r="B19" s="119"/>
      <c r="C19" s="119"/>
      <c r="D19" s="119"/>
      <c r="E19" s="122"/>
      <c r="F19" s="124"/>
      <c r="G19" s="127"/>
      <c r="H19" s="130"/>
      <c r="I19" s="210"/>
      <c r="J19" s="40" t="s">
        <v>84</v>
      </c>
      <c r="K19" s="41" t="s">
        <v>85</v>
      </c>
      <c r="L19" s="42">
        <f>IF(K19="PREVENIR",15,IF(K19="DETECTAR",10,IF(K19="NO ES UN CONTROL",0,"")))</f>
        <v>15</v>
      </c>
      <c r="M19" s="161" t="str">
        <f>IF(M16&lt;86,"DÉBIL",IF(M16&lt;96,"MODERADO",IF(M16&lt;101,"FUERTE","")))</f>
        <v>FUERTE</v>
      </c>
      <c r="N19" s="138"/>
      <c r="O19" s="164" t="str">
        <f>IF(AND(M19="FUERTE",N16="FUERTE (SIEMPRE SE EJECUTA)"),"FUERTE",IF(OR(M19="DÉBIL",N16="DÉBIL (NO SE EJECUTA)"),"DÉBIL",IF(OR(M19="MODERADO",N16="MODERADO (ALGUNAS VECES)"),"MODERADO")))</f>
        <v>FUERTE</v>
      </c>
      <c r="P19" s="142"/>
      <c r="Q19" s="166">
        <f>IF(AND($O$19="FUERTE",$Q$16="DIRECTAMENTE"),2,IF(AND($O$19="FUERTE",$Q$16="DIRECTAMENTE"),2,IF(AND($O$19="FUERTE",$Q$16="DIRECTAMENTE"),2,IF(AND($O$19="FUERTE",$Q$16="NO DISMINUYE"),0,IF(AND($O$19="MODERADO",$Q$16="DIRECTAMENTE"),1,IF(AND($O$19="MODERADO",$Q$16="DIRECTAMENTE"),1,IF(AND($O$19="MODERADO",$Q$16="DIRECTAMENTE"),1,IF(AND($O$19="MODERADO",$Q$16="NO DISMINUYE"),0,"N/A"))))))))</f>
        <v>2</v>
      </c>
      <c r="R19" s="147"/>
      <c r="S19" s="127"/>
      <c r="T19" s="130"/>
      <c r="U19" s="150"/>
      <c r="V19" s="169" t="s">
        <v>86</v>
      </c>
      <c r="W19" s="218"/>
      <c r="X19" s="169" t="s">
        <v>87</v>
      </c>
      <c r="Y19" s="45"/>
      <c r="Z19" s="228"/>
      <c r="AA19" s="231"/>
      <c r="AB19" s="231"/>
      <c r="AC19" s="213"/>
      <c r="AD19" s="213"/>
      <c r="AE19" s="2"/>
      <c r="AF19" s="157"/>
      <c r="AG19" s="225"/>
      <c r="AH19" s="2"/>
      <c r="AI19" s="2"/>
      <c r="AJ19" s="2"/>
    </row>
    <row r="20" spans="1:36" ht="46.5">
      <c r="A20" s="183"/>
      <c r="B20" s="119"/>
      <c r="C20" s="119"/>
      <c r="D20" s="119"/>
      <c r="E20" s="122"/>
      <c r="F20" s="124"/>
      <c r="G20" s="127"/>
      <c r="H20" s="130"/>
      <c r="I20" s="210"/>
      <c r="J20" s="40" t="s">
        <v>88</v>
      </c>
      <c r="K20" s="41" t="s">
        <v>89</v>
      </c>
      <c r="L20" s="42">
        <f>IF(K20="CONFIABLE",15,IF(K20="NO CONFIABLE",0,""))</f>
        <v>15</v>
      </c>
      <c r="M20" s="162"/>
      <c r="N20" s="138"/>
      <c r="O20" s="164"/>
      <c r="P20" s="142"/>
      <c r="Q20" s="167"/>
      <c r="R20" s="147"/>
      <c r="S20" s="127"/>
      <c r="T20" s="130"/>
      <c r="U20" s="150"/>
      <c r="V20" s="170"/>
      <c r="W20" s="218"/>
      <c r="X20" s="170"/>
      <c r="Y20" s="45"/>
      <c r="Z20" s="228"/>
      <c r="AA20" s="231"/>
      <c r="AB20" s="231"/>
      <c r="AC20" s="213"/>
      <c r="AD20" s="213"/>
      <c r="AE20" s="2"/>
      <c r="AF20" s="157"/>
      <c r="AG20" s="52" t="s">
        <v>90</v>
      </c>
      <c r="AH20" s="2"/>
      <c r="AI20" s="2"/>
      <c r="AJ20" s="2"/>
    </row>
    <row r="21" spans="1:36" ht="46.5">
      <c r="A21" s="183"/>
      <c r="B21" s="119"/>
      <c r="C21" s="119"/>
      <c r="D21" s="119"/>
      <c r="E21" s="122"/>
      <c r="F21" s="124"/>
      <c r="G21" s="127"/>
      <c r="H21" s="130"/>
      <c r="I21" s="210"/>
      <c r="J21" s="40" t="s">
        <v>91</v>
      </c>
      <c r="K21" s="41" t="s">
        <v>92</v>
      </c>
      <c r="L21" s="42">
        <f>IF(K21="SE INVESTIGAN Y SE RESUELVEN OPORTUNAMENTE",15,IF(K21="NO SE INVESTIGAN Y SE RESUELVEN OPORTUNAMENTE",0,""))</f>
        <v>15</v>
      </c>
      <c r="M21" s="162"/>
      <c r="N21" s="138"/>
      <c r="O21" s="164"/>
      <c r="P21" s="142"/>
      <c r="Q21" s="167"/>
      <c r="R21" s="147"/>
      <c r="S21" s="127"/>
      <c r="T21" s="130"/>
      <c r="U21" s="150"/>
      <c r="V21" s="171"/>
      <c r="W21" s="218"/>
      <c r="X21" s="201" t="s">
        <v>135</v>
      </c>
      <c r="Y21" s="39"/>
      <c r="Z21" s="228"/>
      <c r="AA21" s="231"/>
      <c r="AB21" s="231"/>
      <c r="AC21" s="213"/>
      <c r="AD21" s="213"/>
      <c r="AE21" s="2"/>
      <c r="AF21" s="157"/>
      <c r="AG21" s="220" t="s">
        <v>136</v>
      </c>
      <c r="AH21" s="2"/>
      <c r="AI21" s="2"/>
      <c r="AJ21" s="2"/>
    </row>
    <row r="22" spans="1:36" ht="47" thickBot="1">
      <c r="A22" s="184"/>
      <c r="B22" s="120"/>
      <c r="C22" s="120"/>
      <c r="D22" s="120"/>
      <c r="E22" s="123"/>
      <c r="F22" s="125"/>
      <c r="G22" s="128"/>
      <c r="H22" s="131"/>
      <c r="I22" s="211"/>
      <c r="J22" s="47" t="s">
        <v>96</v>
      </c>
      <c r="K22" s="48" t="s">
        <v>97</v>
      </c>
      <c r="L22" s="49">
        <f>IF(K22="COMPLETA",10,IF(K22="INCOMPLETA",5,IF(K22="NO EXISTE",0,"")))</f>
        <v>10</v>
      </c>
      <c r="M22" s="163"/>
      <c r="N22" s="139"/>
      <c r="O22" s="165"/>
      <c r="P22" s="143"/>
      <c r="Q22" s="168"/>
      <c r="R22" s="148"/>
      <c r="S22" s="128"/>
      <c r="T22" s="131"/>
      <c r="U22" s="151"/>
      <c r="V22" s="172"/>
      <c r="W22" s="219"/>
      <c r="X22" s="226"/>
      <c r="Y22" s="39"/>
      <c r="Z22" s="229"/>
      <c r="AA22" s="232"/>
      <c r="AB22" s="232"/>
      <c r="AC22" s="214"/>
      <c r="AD22" s="214"/>
      <c r="AE22" s="2"/>
      <c r="AF22" s="158"/>
      <c r="AG22" s="221"/>
      <c r="AH22" s="2"/>
      <c r="AI22" s="2"/>
      <c r="AJ22" s="2"/>
    </row>
    <row r="25" spans="1:36" ht="15.5">
      <c r="AG25" s="53"/>
    </row>
    <row r="26" spans="1:36" ht="15.5">
      <c r="AG26" s="54"/>
    </row>
    <row r="27" spans="1:36" ht="15.5">
      <c r="AG27" s="54"/>
    </row>
    <row r="28" spans="1:36" ht="15.5">
      <c r="AG28" s="53"/>
    </row>
    <row r="29" spans="1:36" ht="15.5">
      <c r="AG29" s="54"/>
    </row>
    <row r="30" spans="1:36" ht="15.5">
      <c r="AG30" s="54"/>
    </row>
    <row r="31" spans="1:36" ht="15.5">
      <c r="AG31" s="54"/>
    </row>
  </sheetData>
  <dataConsolidate/>
  <mergeCells count="74">
    <mergeCell ref="AG21:AG22"/>
    <mergeCell ref="AF16:AF22"/>
    <mergeCell ref="AG16:AG17"/>
    <mergeCell ref="AG18:AG19"/>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 ref="S16:S22"/>
    <mergeCell ref="T16:T22"/>
    <mergeCell ref="U16:U22"/>
    <mergeCell ref="V16:V18"/>
    <mergeCell ref="W16:W22"/>
    <mergeCell ref="T14:T15"/>
    <mergeCell ref="I16:I22"/>
    <mergeCell ref="M16:M18"/>
    <mergeCell ref="N16:N22"/>
    <mergeCell ref="O16:O18"/>
    <mergeCell ref="P16:P22"/>
    <mergeCell ref="N14:N15"/>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17" priority="4" operator="containsText" text="EXTREMO">
      <formula>NOT(ISERROR(SEARCH("EXTREMO",H16)))</formula>
    </cfRule>
    <cfRule type="containsText" dxfId="16" priority="5" operator="containsText" text="ALTO">
      <formula>NOT(ISERROR(SEARCH("ALTO",H16)))</formula>
    </cfRule>
    <cfRule type="containsText" dxfId="15" priority="6" operator="containsText" text="MODERADO">
      <formula>NOT(ISERROR(SEARCH("MODERADO",H16)))</formula>
    </cfRule>
  </conditionalFormatting>
  <conditionalFormatting sqref="T16:T22">
    <cfRule type="containsText" dxfId="14" priority="1" operator="containsText" text="EXTREMO">
      <formula>NOT(ISERROR(SEARCH("EXTREMO",T16)))</formula>
    </cfRule>
    <cfRule type="containsText" dxfId="13" priority="2" operator="containsText" text="ALTO">
      <formula>NOT(ISERROR(SEARCH("ALTO",T16)))</formula>
    </cfRule>
    <cfRule type="containsText" dxfId="12" priority="3" operator="containsText" text="MODERADO">
      <formula>NOT(ISERROR(SEARCH("MODERADO",T16)))</formula>
    </cfRule>
  </conditionalFormatting>
  <dataValidations count="2">
    <dataValidation type="list" allowBlank="1" showInputMessage="1" showErrorMessage="1" sqref="N16" xr:uid="{7A53A5BA-01A8-4A7E-84EB-F1933751EE61}">
      <formula1>$AE$14:$AF$14</formula1>
    </dataValidation>
    <dataValidation type="list" allowBlank="1" showInputMessage="1" showErrorMessage="1" sqref="Q16:Q17" xr:uid="{1B661BF1-AF19-4901-83CF-1A0218A7C2E9}">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20955-3C69-499A-BF3C-015E666D6888}">
  <dimension ref="A1:AJ22"/>
  <sheetViews>
    <sheetView showGridLines="0" zoomScale="34" zoomScaleNormal="70" zoomScaleSheetLayoutView="50" workbookViewId="0">
      <selection activeCell="C16" sqref="C16:C22"/>
    </sheetView>
  </sheetViews>
  <sheetFormatPr baseColWidth="10" defaultColWidth="11.453125" defaultRowHeight="14.5"/>
  <cols>
    <col min="1" max="1" width="36.81640625" customWidth="1"/>
    <col min="2" max="2" width="32.54296875" customWidth="1"/>
    <col min="3" max="3" width="41.81640625" customWidth="1"/>
    <col min="4" max="4" width="32.54296875" customWidth="1"/>
    <col min="5" max="6" width="20.81640625" customWidth="1"/>
    <col min="7" max="7" width="20.81640625" hidden="1" customWidth="1"/>
    <col min="8" max="8" width="25.453125" customWidth="1"/>
    <col min="9" max="9" width="59.1796875" customWidth="1"/>
    <col min="10" max="10" width="53.7265625" customWidth="1"/>
    <col min="11" max="11" width="24.54296875" customWidth="1"/>
    <col min="12" max="12" width="0" hidden="1" customWidth="1"/>
    <col min="13" max="15" width="24.54296875" customWidth="1"/>
    <col min="16" max="16" width="19.7265625" customWidth="1"/>
    <col min="17" max="17" width="25.1796875" customWidth="1"/>
    <col min="18" max="19" width="25.1796875" hidden="1" customWidth="1"/>
    <col min="20" max="20" width="25.1796875" customWidth="1"/>
    <col min="21" max="21" width="16.54296875" customWidth="1"/>
    <col min="22" max="22" width="33.453125" customWidth="1"/>
    <col min="23" max="23" width="38.54296875" customWidth="1"/>
    <col min="24" max="24" width="25.453125" customWidth="1"/>
    <col min="25" max="25" width="1.7265625" customWidth="1"/>
    <col min="26" max="28" width="33.453125" customWidth="1"/>
    <col min="29" max="29" width="40.26953125" customWidth="1"/>
    <col min="30" max="30" width="34.81640625" customWidth="1"/>
    <col min="31" max="31" width="2.26953125" customWidth="1"/>
    <col min="32" max="32" width="42.54296875" customWidth="1"/>
    <col min="33" max="33" width="50.26953125" customWidth="1"/>
    <col min="34" max="36" width="11.453125" customWidth="1"/>
  </cols>
  <sheetData>
    <row r="1" spans="1:36" ht="27" customHeight="1">
      <c r="A1" s="60"/>
      <c r="B1" s="61" t="s">
        <v>0</v>
      </c>
      <c r="C1" s="62"/>
      <c r="D1" s="62"/>
      <c r="E1" s="62"/>
      <c r="F1" s="62"/>
      <c r="G1" s="62"/>
      <c r="H1" s="62"/>
      <c r="I1" s="62"/>
      <c r="J1" s="62"/>
      <c r="K1" s="62"/>
      <c r="L1" s="62"/>
      <c r="M1" s="62"/>
      <c r="N1" s="62"/>
      <c r="O1" s="62"/>
      <c r="P1" s="62"/>
      <c r="Q1" s="62"/>
      <c r="R1" s="62"/>
      <c r="S1" s="62"/>
      <c r="T1" s="62"/>
      <c r="U1" s="62"/>
      <c r="V1" s="62"/>
      <c r="W1" s="62"/>
      <c r="X1" s="62"/>
      <c r="Y1" s="62"/>
      <c r="Z1" s="62"/>
      <c r="AA1" s="62"/>
      <c r="AB1" s="62"/>
      <c r="AC1" s="63"/>
      <c r="AD1" s="67" t="s">
        <v>1</v>
      </c>
      <c r="AE1" s="68"/>
      <c r="AF1" s="68"/>
      <c r="AG1" s="1" t="s">
        <v>2</v>
      </c>
      <c r="AH1" s="2"/>
      <c r="AI1" s="2"/>
      <c r="AJ1" s="2"/>
    </row>
    <row r="2" spans="1:36" ht="27" customHeight="1" thickBot="1">
      <c r="A2" s="60"/>
      <c r="B2" s="64"/>
      <c r="C2" s="65"/>
      <c r="D2" s="65"/>
      <c r="E2" s="65"/>
      <c r="F2" s="65"/>
      <c r="G2" s="65"/>
      <c r="H2" s="65"/>
      <c r="I2" s="65"/>
      <c r="J2" s="65"/>
      <c r="K2" s="65"/>
      <c r="L2" s="65"/>
      <c r="M2" s="65"/>
      <c r="N2" s="65"/>
      <c r="O2" s="65"/>
      <c r="P2" s="65"/>
      <c r="Q2" s="65"/>
      <c r="R2" s="65"/>
      <c r="S2" s="65"/>
      <c r="T2" s="65"/>
      <c r="U2" s="65"/>
      <c r="V2" s="65"/>
      <c r="W2" s="65"/>
      <c r="X2" s="65"/>
      <c r="Y2" s="65"/>
      <c r="Z2" s="65"/>
      <c r="AA2" s="65"/>
      <c r="AB2" s="65"/>
      <c r="AC2" s="66"/>
      <c r="AD2" s="67" t="s">
        <v>3</v>
      </c>
      <c r="AE2" s="68"/>
      <c r="AF2" s="68"/>
      <c r="AG2" s="3" t="s">
        <v>4</v>
      </c>
      <c r="AH2" s="2"/>
      <c r="AI2" s="2"/>
      <c r="AJ2" s="2"/>
    </row>
    <row r="3" spans="1:36" ht="27" customHeight="1">
      <c r="A3" s="60"/>
      <c r="B3" s="61" t="s">
        <v>5</v>
      </c>
      <c r="C3" s="62"/>
      <c r="D3" s="62"/>
      <c r="E3" s="62"/>
      <c r="F3" s="62"/>
      <c r="G3" s="62"/>
      <c r="H3" s="62"/>
      <c r="I3" s="62"/>
      <c r="J3" s="62"/>
      <c r="K3" s="62"/>
      <c r="L3" s="62"/>
      <c r="M3" s="62"/>
      <c r="N3" s="62"/>
      <c r="O3" s="62"/>
      <c r="P3" s="62"/>
      <c r="Q3" s="62"/>
      <c r="R3" s="62"/>
      <c r="S3" s="62"/>
      <c r="T3" s="62"/>
      <c r="U3" s="62"/>
      <c r="V3" s="62"/>
      <c r="W3" s="62"/>
      <c r="X3" s="62"/>
      <c r="Y3" s="62"/>
      <c r="Z3" s="62"/>
      <c r="AA3" s="62"/>
      <c r="AB3" s="62"/>
      <c r="AC3" s="63"/>
      <c r="AD3" s="67" t="s">
        <v>6</v>
      </c>
      <c r="AE3" s="68"/>
      <c r="AF3" s="68"/>
      <c r="AG3" s="1" t="s">
        <v>7</v>
      </c>
      <c r="AH3" s="2"/>
      <c r="AI3" s="2"/>
      <c r="AJ3" s="2"/>
    </row>
    <row r="4" spans="1:36" ht="27" customHeight="1" thickBot="1">
      <c r="A4" s="60"/>
      <c r="B4" s="64"/>
      <c r="C4" s="65"/>
      <c r="D4" s="65"/>
      <c r="E4" s="65"/>
      <c r="F4" s="65"/>
      <c r="G4" s="65"/>
      <c r="H4" s="65"/>
      <c r="I4" s="65"/>
      <c r="J4" s="65"/>
      <c r="K4" s="65"/>
      <c r="L4" s="65"/>
      <c r="M4" s="65"/>
      <c r="N4" s="65"/>
      <c r="O4" s="65"/>
      <c r="P4" s="65"/>
      <c r="Q4" s="65"/>
      <c r="R4" s="65"/>
      <c r="S4" s="65"/>
      <c r="T4" s="65"/>
      <c r="U4" s="65"/>
      <c r="V4" s="65"/>
      <c r="W4" s="65"/>
      <c r="X4" s="65"/>
      <c r="Y4" s="65"/>
      <c r="Z4" s="65"/>
      <c r="AA4" s="65"/>
      <c r="AB4" s="65"/>
      <c r="AC4" s="66"/>
      <c r="AD4" s="67" t="s">
        <v>8</v>
      </c>
      <c r="AE4" s="68"/>
      <c r="AF4" s="68"/>
      <c r="AG4" s="4">
        <v>44838</v>
      </c>
      <c r="AH4" s="2"/>
      <c r="AI4" s="2"/>
      <c r="AJ4" s="2"/>
    </row>
    <row r="5" spans="1:36" ht="27" customHeight="1" thickBot="1">
      <c r="A5" s="5"/>
      <c r="B5" s="6"/>
      <c r="C5" s="6"/>
      <c r="D5" s="6"/>
      <c r="E5" s="6"/>
      <c r="F5" s="6"/>
      <c r="G5" s="6"/>
      <c r="H5" s="6"/>
      <c r="I5" s="6"/>
      <c r="J5" s="6"/>
      <c r="K5" s="6"/>
      <c r="L5" s="6"/>
      <c r="M5" s="6"/>
      <c r="N5" s="6"/>
      <c r="O5" s="6"/>
      <c r="P5" s="6"/>
      <c r="Q5" s="6"/>
      <c r="R5" s="6"/>
      <c r="S5" s="6"/>
      <c r="T5" s="6"/>
      <c r="U5" s="6"/>
      <c r="V5" s="6"/>
      <c r="W5" s="6"/>
      <c r="X5" s="6"/>
      <c r="Y5" s="6"/>
      <c r="Z5" s="6"/>
      <c r="AA5" s="6"/>
      <c r="AB5" s="6"/>
      <c r="AC5" s="7"/>
      <c r="AD5" s="8"/>
      <c r="AE5" s="2"/>
      <c r="AF5" s="2"/>
      <c r="AG5" s="2"/>
      <c r="AH5" s="2"/>
      <c r="AI5" s="2"/>
      <c r="AJ5" s="2"/>
    </row>
    <row r="6" spans="1:36" ht="59.25" customHeight="1" thickBot="1">
      <c r="A6" s="9" t="s">
        <v>9</v>
      </c>
      <c r="B6" s="69" t="s">
        <v>137</v>
      </c>
      <c r="C6" s="70"/>
      <c r="D6" s="70"/>
      <c r="E6" s="70"/>
      <c r="F6" s="70"/>
      <c r="G6" s="70"/>
      <c r="H6" s="71"/>
      <c r="I6" s="6"/>
      <c r="J6" s="10"/>
      <c r="K6" s="11" t="s">
        <v>10</v>
      </c>
      <c r="L6" s="12"/>
      <c r="M6" s="72">
        <v>44956</v>
      </c>
      <c r="N6" s="73"/>
      <c r="O6" s="6"/>
      <c r="P6" s="6"/>
      <c r="Q6" s="6"/>
      <c r="R6" s="6"/>
      <c r="S6" s="6"/>
      <c r="T6" s="6"/>
      <c r="U6" s="6"/>
      <c r="V6" s="6"/>
      <c r="W6" s="6"/>
      <c r="X6" s="6"/>
      <c r="Y6" s="6"/>
      <c r="Z6" s="6"/>
      <c r="AA6" s="6"/>
      <c r="AB6" s="6"/>
      <c r="AC6" s="7"/>
      <c r="AD6" s="6"/>
      <c r="AE6" s="2"/>
      <c r="AF6" s="2"/>
      <c r="AG6" s="2"/>
      <c r="AH6" s="2"/>
      <c r="AI6" s="2"/>
      <c r="AJ6" s="2"/>
    </row>
    <row r="7" spans="1:36" ht="27" customHeight="1" thickBot="1">
      <c r="A7" s="13"/>
      <c r="B7" s="10"/>
      <c r="C7" s="10"/>
      <c r="D7" s="10"/>
      <c r="E7" s="10"/>
      <c r="F7" s="10"/>
      <c r="G7" s="10"/>
      <c r="H7" s="10"/>
      <c r="I7" s="10"/>
      <c r="J7" s="10"/>
      <c r="K7" s="10"/>
      <c r="L7" s="10"/>
      <c r="M7" s="10"/>
      <c r="N7" s="10"/>
      <c r="O7" s="6"/>
      <c r="P7" s="6"/>
      <c r="Q7" s="6"/>
      <c r="R7" s="6"/>
      <c r="S7" s="6"/>
      <c r="T7" s="6"/>
      <c r="U7" s="6"/>
      <c r="V7" s="6"/>
      <c r="W7" s="6"/>
      <c r="X7" s="6"/>
      <c r="Y7" s="6"/>
      <c r="Z7" s="6"/>
      <c r="AA7" s="6"/>
      <c r="AB7" s="6"/>
      <c r="AC7" s="7"/>
      <c r="AD7" s="6"/>
      <c r="AE7" s="2"/>
      <c r="AF7" s="2"/>
      <c r="AG7" s="2"/>
      <c r="AH7" s="2"/>
      <c r="AI7" s="2"/>
      <c r="AJ7" s="2"/>
    </row>
    <row r="8" spans="1:36" ht="59.25" customHeight="1" thickBot="1">
      <c r="A8" s="9" t="s">
        <v>11</v>
      </c>
      <c r="B8" s="74" t="s">
        <v>138</v>
      </c>
      <c r="C8" s="75"/>
      <c r="D8" s="75"/>
      <c r="E8" s="75"/>
      <c r="F8" s="75"/>
      <c r="G8" s="75"/>
      <c r="H8" s="75"/>
      <c r="I8" s="76"/>
      <c r="J8" s="6"/>
      <c r="K8" s="14" t="s">
        <v>13</v>
      </c>
      <c r="L8" s="14"/>
      <c r="M8" s="14" t="s">
        <v>14</v>
      </c>
      <c r="N8" s="14" t="s">
        <v>15</v>
      </c>
      <c r="O8" s="14" t="s">
        <v>16</v>
      </c>
      <c r="P8" s="6"/>
      <c r="Q8" s="6"/>
      <c r="R8" s="6"/>
      <c r="S8" s="6"/>
      <c r="T8" s="6"/>
      <c r="U8" s="6"/>
      <c r="V8" s="6"/>
      <c r="W8" s="6"/>
      <c r="X8" s="6"/>
      <c r="Y8" s="6"/>
      <c r="Z8" s="6"/>
      <c r="AA8" s="6"/>
      <c r="AB8" s="6"/>
      <c r="AC8" s="7"/>
      <c r="AD8" s="6"/>
      <c r="AE8" s="2"/>
      <c r="AF8" s="2"/>
      <c r="AG8" s="2"/>
      <c r="AH8" s="2"/>
      <c r="AI8" s="2"/>
      <c r="AJ8" s="2"/>
    </row>
    <row r="9" spans="1:36" ht="59.25" customHeight="1" thickBot="1">
      <c r="A9" s="9" t="s">
        <v>17</v>
      </c>
      <c r="B9" s="74" t="s">
        <v>139</v>
      </c>
      <c r="C9" s="75"/>
      <c r="D9" s="75"/>
      <c r="E9" s="75"/>
      <c r="F9" s="75"/>
      <c r="G9" s="75"/>
      <c r="H9" s="75"/>
      <c r="I9" s="76"/>
      <c r="J9" s="6"/>
      <c r="K9" s="15"/>
      <c r="L9" s="16"/>
      <c r="M9" s="50"/>
      <c r="N9" s="15" t="s">
        <v>101</v>
      </c>
      <c r="O9" s="15"/>
      <c r="P9" s="6"/>
      <c r="Q9" s="6"/>
      <c r="R9" s="6"/>
      <c r="S9" s="6"/>
      <c r="T9" s="6"/>
      <c r="U9" s="6"/>
      <c r="V9" s="6"/>
      <c r="W9" s="6"/>
      <c r="X9" s="6"/>
      <c r="Y9" s="6"/>
      <c r="Z9" s="6"/>
      <c r="AA9" s="6"/>
      <c r="AB9" s="6"/>
      <c r="AC9" s="7"/>
      <c r="AD9" s="6"/>
      <c r="AE9" s="2"/>
      <c r="AF9" s="2"/>
      <c r="AG9" s="2"/>
      <c r="AH9" s="2"/>
      <c r="AI9" s="2"/>
      <c r="AJ9" s="2"/>
    </row>
    <row r="10" spans="1:36" ht="15.7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7"/>
      <c r="AD10" s="6"/>
      <c r="AE10" s="2"/>
      <c r="AF10" s="2"/>
      <c r="AG10" s="2"/>
      <c r="AH10" s="2"/>
      <c r="AI10" s="2"/>
      <c r="AJ10" s="2"/>
    </row>
    <row r="11" spans="1:36" ht="15.75" customHeight="1" thickBot="1">
      <c r="A11" s="17"/>
      <c r="B11" s="6"/>
      <c r="C11" s="6"/>
      <c r="D11" s="6"/>
      <c r="E11" s="6"/>
      <c r="F11" s="6"/>
      <c r="G11" s="6"/>
      <c r="H11" s="6"/>
      <c r="I11" s="6"/>
      <c r="J11" s="6"/>
      <c r="K11" s="6"/>
      <c r="L11" s="6"/>
      <c r="M11" s="6"/>
      <c r="N11" s="6"/>
      <c r="O11" s="6"/>
      <c r="P11" s="6"/>
      <c r="Q11" s="6"/>
      <c r="R11" s="6"/>
      <c r="S11" s="6"/>
      <c r="T11" s="6"/>
      <c r="U11" s="6"/>
      <c r="V11" s="6"/>
      <c r="W11" s="6"/>
      <c r="X11" s="6"/>
      <c r="Y11" s="6"/>
      <c r="Z11" s="18"/>
      <c r="AA11" s="18"/>
      <c r="AB11" s="18"/>
      <c r="AC11" s="19"/>
      <c r="AD11" s="20"/>
      <c r="AE11" s="2"/>
      <c r="AF11" s="2"/>
      <c r="AG11" s="2"/>
      <c r="AH11" s="2"/>
      <c r="AI11" s="2"/>
      <c r="AJ11" s="2"/>
    </row>
    <row r="12" spans="1:36">
      <c r="A12" s="77" t="s">
        <v>20</v>
      </c>
      <c r="B12" s="78"/>
      <c r="C12" s="78"/>
      <c r="D12" s="79"/>
      <c r="E12" s="80" t="s">
        <v>21</v>
      </c>
      <c r="F12" s="81"/>
      <c r="G12" s="81"/>
      <c r="H12" s="81"/>
      <c r="I12" s="81"/>
      <c r="J12" s="81"/>
      <c r="K12" s="81"/>
      <c r="L12" s="81"/>
      <c r="M12" s="81"/>
      <c r="N12" s="81"/>
      <c r="O12" s="81"/>
      <c r="P12" s="81"/>
      <c r="Q12" s="81"/>
      <c r="R12" s="81"/>
      <c r="S12" s="81"/>
      <c r="T12" s="81"/>
      <c r="U12" s="81"/>
      <c r="V12" s="81"/>
      <c r="W12" s="81"/>
      <c r="X12" s="82"/>
      <c r="Y12" s="21"/>
      <c r="Z12" s="83" t="s">
        <v>22</v>
      </c>
      <c r="AA12" s="84"/>
      <c r="AB12" s="84"/>
      <c r="AC12" s="84"/>
      <c r="AD12" s="85"/>
      <c r="AE12" s="2"/>
      <c r="AF12" s="83" t="s">
        <v>23</v>
      </c>
      <c r="AG12" s="85"/>
      <c r="AH12" s="2"/>
      <c r="AI12" s="2"/>
      <c r="AJ12" s="2"/>
    </row>
    <row r="13" spans="1:36">
      <c r="A13" s="92" t="s">
        <v>24</v>
      </c>
      <c r="B13" s="94" t="s">
        <v>25</v>
      </c>
      <c r="C13" s="94" t="s">
        <v>26</v>
      </c>
      <c r="D13" s="96" t="s">
        <v>27</v>
      </c>
      <c r="E13" s="98" t="s">
        <v>28</v>
      </c>
      <c r="F13" s="99"/>
      <c r="G13" s="99"/>
      <c r="H13" s="99"/>
      <c r="I13" s="100" t="s">
        <v>29</v>
      </c>
      <c r="J13" s="101"/>
      <c r="K13" s="101"/>
      <c r="L13" s="101"/>
      <c r="M13" s="101"/>
      <c r="N13" s="101"/>
      <c r="O13" s="101"/>
      <c r="P13" s="101"/>
      <c r="Q13" s="101"/>
      <c r="R13" s="24"/>
      <c r="S13" s="24"/>
      <c r="T13" s="100" t="s">
        <v>30</v>
      </c>
      <c r="U13" s="101"/>
      <c r="V13" s="101"/>
      <c r="W13" s="101"/>
      <c r="X13" s="102"/>
      <c r="Y13" s="21"/>
      <c r="Z13" s="86"/>
      <c r="AA13" s="87"/>
      <c r="AB13" s="87"/>
      <c r="AC13" s="87"/>
      <c r="AD13" s="88"/>
      <c r="AE13" s="2"/>
      <c r="AF13" s="86"/>
      <c r="AG13" s="88"/>
      <c r="AH13" s="25"/>
      <c r="AI13" s="25"/>
      <c r="AJ13" s="25"/>
    </row>
    <row r="14" spans="1:36" ht="32.25" customHeight="1" thickBot="1">
      <c r="A14" s="92"/>
      <c r="B14" s="94"/>
      <c r="C14" s="94"/>
      <c r="D14" s="96"/>
      <c r="E14" s="103" t="s">
        <v>31</v>
      </c>
      <c r="F14" s="104"/>
      <c r="G14" s="104"/>
      <c r="H14" s="104"/>
      <c r="I14" s="105" t="s">
        <v>32</v>
      </c>
      <c r="J14" s="107" t="s">
        <v>33</v>
      </c>
      <c r="K14" s="107" t="s">
        <v>34</v>
      </c>
      <c r="L14" s="108" t="s">
        <v>35</v>
      </c>
      <c r="M14" s="94" t="s">
        <v>36</v>
      </c>
      <c r="N14" s="110" t="s">
        <v>37</v>
      </c>
      <c r="O14" s="95" t="s">
        <v>38</v>
      </c>
      <c r="P14" s="94" t="s">
        <v>39</v>
      </c>
      <c r="Q14" s="95" t="s">
        <v>40</v>
      </c>
      <c r="R14" s="95" t="s">
        <v>41</v>
      </c>
      <c r="S14" s="26"/>
      <c r="T14" s="106" t="s">
        <v>42</v>
      </c>
      <c r="U14" s="94" t="s">
        <v>43</v>
      </c>
      <c r="V14" s="95" t="s">
        <v>44</v>
      </c>
      <c r="W14" s="94" t="s">
        <v>45</v>
      </c>
      <c r="X14" s="96"/>
      <c r="Y14" s="28"/>
      <c r="Z14" s="89"/>
      <c r="AA14" s="90"/>
      <c r="AB14" s="90"/>
      <c r="AC14" s="90"/>
      <c r="AD14" s="91"/>
      <c r="AE14" s="25"/>
      <c r="AF14" s="89"/>
      <c r="AG14" s="91"/>
      <c r="AH14" s="25"/>
      <c r="AI14" s="2"/>
      <c r="AJ14" s="25"/>
    </row>
    <row r="15" spans="1:36" ht="74.25" customHeight="1">
      <c r="A15" s="93"/>
      <c r="B15" s="95"/>
      <c r="C15" s="95"/>
      <c r="D15" s="97"/>
      <c r="E15" s="29" t="s">
        <v>46</v>
      </c>
      <c r="F15" s="30" t="s">
        <v>47</v>
      </c>
      <c r="G15" s="31"/>
      <c r="H15" s="32" t="s">
        <v>48</v>
      </c>
      <c r="I15" s="106"/>
      <c r="J15" s="107"/>
      <c r="K15" s="107"/>
      <c r="L15" s="109"/>
      <c r="M15" s="94"/>
      <c r="N15" s="111"/>
      <c r="O15" s="111"/>
      <c r="P15" s="94"/>
      <c r="Q15" s="111"/>
      <c r="R15" s="111"/>
      <c r="S15" s="33"/>
      <c r="T15" s="132"/>
      <c r="U15" s="94"/>
      <c r="V15" s="111"/>
      <c r="W15" s="22" t="s">
        <v>49</v>
      </c>
      <c r="X15" s="23" t="s">
        <v>50</v>
      </c>
      <c r="Y15" s="28"/>
      <c r="Z15" s="34" t="s">
        <v>51</v>
      </c>
      <c r="AA15" s="27" t="s">
        <v>52</v>
      </c>
      <c r="AB15" s="27" t="s">
        <v>53</v>
      </c>
      <c r="AC15" s="27" t="s">
        <v>54</v>
      </c>
      <c r="AD15" s="35" t="s">
        <v>55</v>
      </c>
      <c r="AE15" s="25"/>
      <c r="AF15" s="34" t="s">
        <v>56</v>
      </c>
      <c r="AG15" s="35" t="s">
        <v>57</v>
      </c>
      <c r="AH15" s="25"/>
      <c r="AI15" s="2"/>
      <c r="AJ15" s="25"/>
    </row>
    <row r="16" spans="1:36" ht="38.25" customHeight="1">
      <c r="A16" s="113"/>
      <c r="B16" s="115" t="s">
        <v>140</v>
      </c>
      <c r="C16" s="233" t="s">
        <v>141</v>
      </c>
      <c r="D16" s="118" t="s">
        <v>142</v>
      </c>
      <c r="E16" s="121" t="s">
        <v>143</v>
      </c>
      <c r="F16" s="124" t="s">
        <v>125</v>
      </c>
      <c r="G16" s="126" t="str">
        <f>+CONCATENATE(E16," - ",F16)</f>
        <v>MEDIA - MAYOR</v>
      </c>
      <c r="H16" s="129" t="str">
        <f>+VLOOKUP(G16,[4]Datos!D3:E17,2,FALSE)</f>
        <v>ALTO</v>
      </c>
      <c r="I16" s="133" t="s">
        <v>144</v>
      </c>
      <c r="J16" s="36" t="s">
        <v>64</v>
      </c>
      <c r="K16" s="37" t="s">
        <v>65</v>
      </c>
      <c r="L16" s="38">
        <f>IF(K16="ASIGNADO",15,IF(K16="NO ASIGNADO",0,""))</f>
        <v>15</v>
      </c>
      <c r="M16" s="135">
        <f>SUM(L16:L22)</f>
        <v>100</v>
      </c>
      <c r="N16" s="137" t="s">
        <v>66</v>
      </c>
      <c r="O16" s="140">
        <f>IF(O19="DÉBIL",0,IF(O19="MODERADO",50,IF(O19="FUERTE",100,"")))</f>
        <v>100</v>
      </c>
      <c r="P16" s="141" t="str">
        <f>IF(AND(M19="FUERTE",N16="FUERTE (SIEMPRE SE EJECUTA)"),"NO","SÍ")</f>
        <v>NO</v>
      </c>
      <c r="Q16" s="112" t="s">
        <v>67</v>
      </c>
      <c r="R16" s="146" t="str">
        <f>IF(AND(E16="MUY BAJA",Q19=2),"MUY BAJA",IF(AND(E16="BAJA",Q19=2),"MUY BAJA",IF(AND(E16="MEDIA",Q19=2),"MUY BAJA",IF(AND(E16="ALTA",Q19=2),"BAJA",IF(AND(E16="MUY ALTA",Q19=2),"MEDIA",IF(AND(E16="MUY BAJA",Q19=1),"MUY BAJA",IF(AND(E16="BAJA",Q19=1),"MUY BAJA",IF(AND(E16="MEDIA",Q19=1),"BAJA",IF(AND(E16="ALTA",Q19=1),"MEDIA",IF(AND(E16="MUY ALTA",Q19=1),"ALTA",E16))))))))))</f>
        <v>MUY BAJA</v>
      </c>
      <c r="S16" s="126" t="str">
        <f>+CONCATENATE(R16," - ",F16)</f>
        <v>MUY BAJA - MAYOR</v>
      </c>
      <c r="T16" s="129" t="str">
        <f>+VLOOKUP(S16,[4]Datos!$D$3:$E$17,2,FALSE)</f>
        <v>ALTO</v>
      </c>
      <c r="U16" s="149" t="s">
        <v>68</v>
      </c>
      <c r="V16" s="152" t="s">
        <v>145</v>
      </c>
      <c r="W16" s="115" t="s">
        <v>146</v>
      </c>
      <c r="X16" s="239" t="s">
        <v>147</v>
      </c>
      <c r="Y16" s="39"/>
      <c r="Z16" s="176">
        <v>45175</v>
      </c>
      <c r="AA16" s="181" t="s">
        <v>148</v>
      </c>
      <c r="AB16" s="179" t="s">
        <v>149</v>
      </c>
      <c r="AC16" s="240"/>
      <c r="AD16" s="144"/>
      <c r="AE16" s="2"/>
      <c r="AF16" s="156" t="s">
        <v>150</v>
      </c>
      <c r="AG16" s="222" t="s">
        <v>151</v>
      </c>
      <c r="AH16" s="2"/>
      <c r="AI16" s="2"/>
      <c r="AJ16" s="2"/>
    </row>
    <row r="17" spans="1:36" ht="31">
      <c r="A17" s="113"/>
      <c r="B17" s="116"/>
      <c r="C17" s="234"/>
      <c r="D17" s="119"/>
      <c r="E17" s="122"/>
      <c r="F17" s="124"/>
      <c r="G17" s="127"/>
      <c r="H17" s="130"/>
      <c r="I17" s="133"/>
      <c r="J17" s="40" t="s">
        <v>78</v>
      </c>
      <c r="K17" s="41" t="s">
        <v>79</v>
      </c>
      <c r="L17" s="42">
        <f>IF(K17="ADECUADO",15,IF(K17="INADECUADO",0,""))</f>
        <v>15</v>
      </c>
      <c r="M17" s="136"/>
      <c r="N17" s="138"/>
      <c r="O17" s="140"/>
      <c r="P17" s="142"/>
      <c r="Q17" s="112"/>
      <c r="R17" s="147"/>
      <c r="S17" s="127"/>
      <c r="T17" s="130"/>
      <c r="U17" s="150"/>
      <c r="V17" s="153"/>
      <c r="W17" s="116"/>
      <c r="X17" s="175"/>
      <c r="Y17" s="39"/>
      <c r="Z17" s="177"/>
      <c r="AA17" s="181"/>
      <c r="AB17" s="179"/>
      <c r="AC17" s="240"/>
      <c r="AD17" s="144"/>
      <c r="AE17" s="2"/>
      <c r="AF17" s="157"/>
      <c r="AG17" s="237"/>
      <c r="AH17" s="2"/>
      <c r="AI17" s="2"/>
      <c r="AJ17" s="2"/>
    </row>
    <row r="18" spans="1:36" ht="62">
      <c r="A18" s="113"/>
      <c r="B18" s="116"/>
      <c r="C18" s="234"/>
      <c r="D18" s="119"/>
      <c r="E18" s="122"/>
      <c r="F18" s="124"/>
      <c r="G18" s="127"/>
      <c r="H18" s="130"/>
      <c r="I18" s="133"/>
      <c r="J18" s="43" t="s">
        <v>80</v>
      </c>
      <c r="K18" s="41" t="s">
        <v>81</v>
      </c>
      <c r="L18" s="42">
        <f>IF(K18="OPORTUNA",15,IF(K18="INOPORTUNA",0,""))</f>
        <v>15</v>
      </c>
      <c r="M18" s="136"/>
      <c r="N18" s="138"/>
      <c r="O18" s="140"/>
      <c r="P18" s="142"/>
      <c r="Q18" s="44" t="s">
        <v>82</v>
      </c>
      <c r="R18" s="147"/>
      <c r="S18" s="127"/>
      <c r="T18" s="130"/>
      <c r="U18" s="150"/>
      <c r="V18" s="153"/>
      <c r="W18" s="116"/>
      <c r="X18" s="175"/>
      <c r="Y18" s="39"/>
      <c r="Z18" s="177"/>
      <c r="AA18" s="181"/>
      <c r="AB18" s="179"/>
      <c r="AC18" s="240"/>
      <c r="AD18" s="144"/>
      <c r="AE18" s="2"/>
      <c r="AF18" s="157"/>
      <c r="AG18" s="224" t="s">
        <v>152</v>
      </c>
      <c r="AH18" s="2"/>
      <c r="AI18" s="2"/>
      <c r="AJ18" s="2"/>
    </row>
    <row r="19" spans="1:36" ht="62">
      <c r="A19" s="113"/>
      <c r="B19" s="116"/>
      <c r="C19" s="234"/>
      <c r="D19" s="119"/>
      <c r="E19" s="122"/>
      <c r="F19" s="124"/>
      <c r="G19" s="127"/>
      <c r="H19" s="130"/>
      <c r="I19" s="133"/>
      <c r="J19" s="40" t="s">
        <v>84</v>
      </c>
      <c r="K19" s="41" t="s">
        <v>85</v>
      </c>
      <c r="L19" s="42">
        <f>IF(K19="PREVENIR",15,IF(K19="DETECTAR",10,IF(K19="NO ES UN CONTROL",0,"")))</f>
        <v>15</v>
      </c>
      <c r="M19" s="161" t="str">
        <f>IF(M16&lt;86,"DÉBIL",IF(M16&lt;96,"MODERADO",IF(M16&lt;101,"FUERTE","")))</f>
        <v>FUERTE</v>
      </c>
      <c r="N19" s="138"/>
      <c r="O19" s="164" t="str">
        <f>IF(AND(M19="FUERTE",N16="FUERTE (SIEMPRE SE EJECUTA)"),"FUERTE",IF(OR(M19="DÉBIL",N16="DÉBIL (NO SE EJECUTA)"),"DÉBIL",IF(OR(M19="MODERADO",N16="MODERADO (ALGUNAS VECES)"),"MODERADO")))</f>
        <v>FUERTE</v>
      </c>
      <c r="P19" s="142"/>
      <c r="Q19" s="166">
        <f>IF(AND($O$19="FUERTE",$Q$16="DIRECTAMENTE"),2,IF(AND($O$19="FUERTE",$Q$16="DIRECTAMENTE"),2,IF(AND($O$19="FUERTE",$Q$16="DIRECTAMENTE"),2,IF(AND($O$19="FUERTE",$Q$16="NO DISMINUYE"),0,IF(AND($O$19="MODERADO",$Q$16="DIRECTAMENTE"),1,IF(AND($O$19="MODERADO",$Q$16="DIRECTAMENTE"),1,IF(AND($O$19="MODERADO",$Q$16="DIRECTAMENTE"),1,IF(AND($O$19="MODERADO",$Q$16="NO DISMINUYE"),0,"N/A"))))))))</f>
        <v>2</v>
      </c>
      <c r="R19" s="147"/>
      <c r="S19" s="127"/>
      <c r="T19" s="130"/>
      <c r="U19" s="150"/>
      <c r="V19" s="169" t="s">
        <v>86</v>
      </c>
      <c r="W19" s="116"/>
      <c r="X19" s="169" t="s">
        <v>87</v>
      </c>
      <c r="Y19" s="45"/>
      <c r="Z19" s="177"/>
      <c r="AA19" s="181"/>
      <c r="AB19" s="179"/>
      <c r="AC19" s="240"/>
      <c r="AD19" s="144"/>
      <c r="AE19" s="2"/>
      <c r="AF19" s="157"/>
      <c r="AG19" s="238"/>
      <c r="AH19" s="2"/>
      <c r="AI19" s="2"/>
      <c r="AJ19" s="2"/>
    </row>
    <row r="20" spans="1:36" ht="46.5">
      <c r="A20" s="113"/>
      <c r="B20" s="116"/>
      <c r="C20" s="234"/>
      <c r="D20" s="119"/>
      <c r="E20" s="122"/>
      <c r="F20" s="124"/>
      <c r="G20" s="127"/>
      <c r="H20" s="130"/>
      <c r="I20" s="133"/>
      <c r="J20" s="40" t="s">
        <v>88</v>
      </c>
      <c r="K20" s="41" t="s">
        <v>89</v>
      </c>
      <c r="L20" s="42">
        <f>IF(K20="CONFIABLE",15,IF(K20="NO CONFIABLE",0,""))</f>
        <v>15</v>
      </c>
      <c r="M20" s="162"/>
      <c r="N20" s="138"/>
      <c r="O20" s="164"/>
      <c r="P20" s="142"/>
      <c r="Q20" s="167"/>
      <c r="R20" s="147"/>
      <c r="S20" s="127"/>
      <c r="T20" s="130"/>
      <c r="U20" s="150"/>
      <c r="V20" s="170"/>
      <c r="W20" s="116"/>
      <c r="X20" s="170"/>
      <c r="Y20" s="45"/>
      <c r="Z20" s="177"/>
      <c r="AA20" s="181"/>
      <c r="AB20" s="179"/>
      <c r="AC20" s="240"/>
      <c r="AD20" s="144"/>
      <c r="AE20" s="2"/>
      <c r="AF20" s="157"/>
      <c r="AG20" s="52" t="s">
        <v>90</v>
      </c>
      <c r="AH20" s="2"/>
      <c r="AI20" s="2"/>
      <c r="AJ20" s="2"/>
    </row>
    <row r="21" spans="1:36" ht="46.5">
      <c r="A21" s="113"/>
      <c r="B21" s="116"/>
      <c r="C21" s="234"/>
      <c r="D21" s="119"/>
      <c r="E21" s="122"/>
      <c r="F21" s="124"/>
      <c r="G21" s="127"/>
      <c r="H21" s="130"/>
      <c r="I21" s="133"/>
      <c r="J21" s="40" t="s">
        <v>91</v>
      </c>
      <c r="K21" s="41" t="s">
        <v>92</v>
      </c>
      <c r="L21" s="42">
        <f>IF(K21="SE INVESTIGAN Y SE RESUELVEN OPORTUNAMENTE",15,IF(K21="NO SE INVESTIGAN Y SE RESUELVEN OPORTUNAMENTE",0,""))</f>
        <v>15</v>
      </c>
      <c r="M21" s="162"/>
      <c r="N21" s="138"/>
      <c r="O21" s="164"/>
      <c r="P21" s="142"/>
      <c r="Q21" s="167"/>
      <c r="R21" s="147"/>
      <c r="S21" s="127"/>
      <c r="T21" s="130"/>
      <c r="U21" s="150"/>
      <c r="V21" s="171" t="s">
        <v>93</v>
      </c>
      <c r="W21" s="116"/>
      <c r="X21" s="173" t="s">
        <v>153</v>
      </c>
      <c r="Y21" s="39"/>
      <c r="Z21" s="177"/>
      <c r="AA21" s="181"/>
      <c r="AB21" s="179"/>
      <c r="AC21" s="240"/>
      <c r="AD21" s="144"/>
      <c r="AE21" s="2"/>
      <c r="AF21" s="157"/>
      <c r="AG21" s="224" t="s">
        <v>154</v>
      </c>
      <c r="AH21" s="2"/>
      <c r="AI21" s="2"/>
      <c r="AJ21" s="2"/>
    </row>
    <row r="22" spans="1:36" ht="47" thickBot="1">
      <c r="A22" s="114"/>
      <c r="B22" s="117"/>
      <c r="C22" s="235"/>
      <c r="D22" s="120"/>
      <c r="E22" s="123"/>
      <c r="F22" s="125"/>
      <c r="G22" s="128"/>
      <c r="H22" s="131"/>
      <c r="I22" s="134"/>
      <c r="J22" s="47" t="s">
        <v>96</v>
      </c>
      <c r="K22" s="48" t="s">
        <v>97</v>
      </c>
      <c r="L22" s="49">
        <f>IF(K22="COMPLETA",10,IF(K22="INCOMPLETA",5,IF(K22="NO EXISTE",0,"")))</f>
        <v>10</v>
      </c>
      <c r="M22" s="163"/>
      <c r="N22" s="139"/>
      <c r="O22" s="165"/>
      <c r="P22" s="143"/>
      <c r="Q22" s="168"/>
      <c r="R22" s="148"/>
      <c r="S22" s="128"/>
      <c r="T22" s="131"/>
      <c r="U22" s="151"/>
      <c r="V22" s="172"/>
      <c r="W22" s="117"/>
      <c r="X22" s="174"/>
      <c r="Y22" s="39"/>
      <c r="Z22" s="178"/>
      <c r="AA22" s="182"/>
      <c r="AB22" s="180"/>
      <c r="AC22" s="241"/>
      <c r="AD22" s="145"/>
      <c r="AE22" s="2"/>
      <c r="AF22" s="158"/>
      <c r="AG22" s="236"/>
      <c r="AH22" s="2"/>
      <c r="AI22" s="2"/>
      <c r="AJ22" s="2"/>
    </row>
  </sheetData>
  <dataConsolidate/>
  <mergeCells count="74">
    <mergeCell ref="AG21:AG22"/>
    <mergeCell ref="AF16:AF22"/>
    <mergeCell ref="AG16:AG17"/>
    <mergeCell ref="AG18:AG19"/>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 ref="S16:S22"/>
    <mergeCell ref="T16:T22"/>
    <mergeCell ref="U16:U22"/>
    <mergeCell ref="V16:V18"/>
    <mergeCell ref="W16:W22"/>
    <mergeCell ref="T14:T15"/>
    <mergeCell ref="I16:I22"/>
    <mergeCell ref="M16:M18"/>
    <mergeCell ref="N16:N22"/>
    <mergeCell ref="O16:O18"/>
    <mergeCell ref="P16:P22"/>
    <mergeCell ref="N14:N15"/>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11" priority="4" operator="containsText" text="EXTREMO">
      <formula>NOT(ISERROR(SEARCH("EXTREMO",H16)))</formula>
    </cfRule>
    <cfRule type="containsText" dxfId="10" priority="5" operator="containsText" text="ALTO">
      <formula>NOT(ISERROR(SEARCH("ALTO",H16)))</formula>
    </cfRule>
    <cfRule type="containsText" dxfId="9" priority="6" operator="containsText" text="MODERADO">
      <formula>NOT(ISERROR(SEARCH("MODERADO",H16)))</formula>
    </cfRule>
  </conditionalFormatting>
  <conditionalFormatting sqref="T16:T22">
    <cfRule type="containsText" dxfId="8" priority="1" operator="containsText" text="EXTREMO">
      <formula>NOT(ISERROR(SEARCH("EXTREMO",T16)))</formula>
    </cfRule>
    <cfRule type="containsText" dxfId="7" priority="2" operator="containsText" text="ALTO">
      <formula>NOT(ISERROR(SEARCH("ALTO",T16)))</formula>
    </cfRule>
    <cfRule type="containsText" dxfId="6" priority="3" operator="containsText" text="MODERADO">
      <formula>NOT(ISERROR(SEARCH("MODERADO",T16)))</formula>
    </cfRule>
  </conditionalFormatting>
  <dataValidations count="1">
    <dataValidation type="list" allowBlank="1" showInputMessage="1" showErrorMessage="1" sqref="Q16:Q17" xr:uid="{78A90BCE-99A4-4B3F-A97D-62B71F5A6969}">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19BB6-D03E-47C4-9D41-83231E7BCD0E}">
  <dimension ref="A1:AJ23"/>
  <sheetViews>
    <sheetView showGridLines="0" view="pageBreakPreview" topLeftCell="I6" zoomScale="20" zoomScaleNormal="50" zoomScaleSheetLayoutView="37" workbookViewId="0">
      <selection activeCell="AE16" sqref="AE16"/>
    </sheetView>
  </sheetViews>
  <sheetFormatPr baseColWidth="10" defaultColWidth="11.453125" defaultRowHeight="14.5"/>
  <cols>
    <col min="1" max="1" width="36.81640625" customWidth="1"/>
    <col min="2" max="4" width="32.453125" customWidth="1"/>
    <col min="5" max="6" width="20.81640625" customWidth="1"/>
    <col min="7" max="7" width="20.81640625" hidden="1" customWidth="1"/>
    <col min="8" max="8" width="25.453125" customWidth="1"/>
    <col min="9" max="9" width="59.1796875" customWidth="1"/>
    <col min="10" max="10" width="53.7265625" customWidth="1"/>
    <col min="11" max="11" width="24.453125" customWidth="1"/>
    <col min="12" max="12" width="11.453125" customWidth="1"/>
    <col min="13" max="15" width="24.453125" customWidth="1"/>
    <col min="16" max="16" width="19.7265625" customWidth="1"/>
    <col min="17" max="20" width="25.1796875" customWidth="1"/>
    <col min="21" max="21" width="16.453125" customWidth="1"/>
    <col min="22" max="22" width="33.453125" customWidth="1"/>
    <col min="23" max="23" width="38.453125" customWidth="1"/>
    <col min="24" max="24" width="25.453125" customWidth="1"/>
    <col min="25" max="25" width="1.7265625" customWidth="1"/>
    <col min="26" max="26" width="18.7265625" customWidth="1"/>
    <col min="27" max="27" width="92.1796875" customWidth="1"/>
    <col min="28" max="28" width="33.453125" customWidth="1"/>
    <col min="29" max="29" width="40.26953125" customWidth="1"/>
    <col min="30" max="30" width="34.81640625" customWidth="1"/>
    <col min="31" max="31" width="2.26953125" customWidth="1"/>
    <col min="32" max="32" width="47.26953125" style="58" customWidth="1"/>
    <col min="33" max="33" width="48.26953125" style="58" customWidth="1"/>
    <col min="34" max="36" width="11.453125" customWidth="1"/>
  </cols>
  <sheetData>
    <row r="1" spans="1:36" ht="27" customHeight="1">
      <c r="A1" s="60"/>
      <c r="B1" s="61" t="s">
        <v>0</v>
      </c>
      <c r="C1" s="62"/>
      <c r="D1" s="62"/>
      <c r="E1" s="62"/>
      <c r="F1" s="62"/>
      <c r="G1" s="62"/>
      <c r="H1" s="62"/>
      <c r="I1" s="62"/>
      <c r="J1" s="62"/>
      <c r="K1" s="62"/>
      <c r="L1" s="62"/>
      <c r="M1" s="62"/>
      <c r="N1" s="62"/>
      <c r="O1" s="62"/>
      <c r="P1" s="62"/>
      <c r="Q1" s="62"/>
      <c r="R1" s="62"/>
      <c r="S1" s="62"/>
      <c r="T1" s="62"/>
      <c r="U1" s="62"/>
      <c r="V1" s="62"/>
      <c r="W1" s="62"/>
      <c r="X1" s="62"/>
      <c r="Y1" s="62"/>
      <c r="Z1" s="62"/>
      <c r="AA1" s="62"/>
      <c r="AB1" s="62"/>
      <c r="AC1" s="63"/>
      <c r="AD1" s="67" t="s">
        <v>1</v>
      </c>
      <c r="AE1" s="68"/>
      <c r="AF1" s="68"/>
      <c r="AG1" s="1" t="s">
        <v>2</v>
      </c>
      <c r="AH1" s="2"/>
      <c r="AI1" s="2"/>
      <c r="AJ1" s="2"/>
    </row>
    <row r="2" spans="1:36" ht="27" customHeight="1" thickBot="1">
      <c r="A2" s="60"/>
      <c r="B2" s="64"/>
      <c r="C2" s="65"/>
      <c r="D2" s="65"/>
      <c r="E2" s="65"/>
      <c r="F2" s="65"/>
      <c r="G2" s="65"/>
      <c r="H2" s="65"/>
      <c r="I2" s="65"/>
      <c r="J2" s="65"/>
      <c r="K2" s="65"/>
      <c r="L2" s="65"/>
      <c r="M2" s="65"/>
      <c r="N2" s="65"/>
      <c r="O2" s="65"/>
      <c r="P2" s="65"/>
      <c r="Q2" s="65"/>
      <c r="R2" s="65"/>
      <c r="S2" s="65"/>
      <c r="T2" s="65"/>
      <c r="U2" s="65"/>
      <c r="V2" s="65"/>
      <c r="W2" s="65"/>
      <c r="X2" s="65"/>
      <c r="Y2" s="65"/>
      <c r="Z2" s="65"/>
      <c r="AA2" s="65"/>
      <c r="AB2" s="65"/>
      <c r="AC2" s="66"/>
      <c r="AD2" s="67" t="s">
        <v>3</v>
      </c>
      <c r="AE2" s="68"/>
      <c r="AF2" s="68"/>
      <c r="AG2" s="3" t="s">
        <v>4</v>
      </c>
      <c r="AH2" s="2"/>
      <c r="AI2" s="2"/>
      <c r="AJ2" s="2"/>
    </row>
    <row r="3" spans="1:36" ht="27" customHeight="1">
      <c r="A3" s="60"/>
      <c r="B3" s="61" t="s">
        <v>5</v>
      </c>
      <c r="C3" s="62"/>
      <c r="D3" s="62"/>
      <c r="E3" s="62"/>
      <c r="F3" s="62"/>
      <c r="G3" s="62"/>
      <c r="H3" s="62"/>
      <c r="I3" s="62"/>
      <c r="J3" s="62"/>
      <c r="K3" s="62"/>
      <c r="L3" s="62"/>
      <c r="M3" s="62"/>
      <c r="N3" s="62"/>
      <c r="O3" s="62"/>
      <c r="P3" s="62"/>
      <c r="Q3" s="62"/>
      <c r="R3" s="62"/>
      <c r="S3" s="62"/>
      <c r="T3" s="62"/>
      <c r="U3" s="62"/>
      <c r="V3" s="62"/>
      <c r="W3" s="62"/>
      <c r="X3" s="62"/>
      <c r="Y3" s="62"/>
      <c r="Z3" s="62"/>
      <c r="AA3" s="62"/>
      <c r="AB3" s="62"/>
      <c r="AC3" s="63"/>
      <c r="AD3" s="67" t="s">
        <v>6</v>
      </c>
      <c r="AE3" s="68"/>
      <c r="AF3" s="68"/>
      <c r="AG3" s="1" t="s">
        <v>7</v>
      </c>
      <c r="AH3" s="2"/>
      <c r="AI3" s="2"/>
      <c r="AJ3" s="2"/>
    </row>
    <row r="4" spans="1:36" ht="27" customHeight="1" thickBot="1">
      <c r="A4" s="60"/>
      <c r="B4" s="64"/>
      <c r="C4" s="65"/>
      <c r="D4" s="65"/>
      <c r="E4" s="65"/>
      <c r="F4" s="65"/>
      <c r="G4" s="65"/>
      <c r="H4" s="65"/>
      <c r="I4" s="65"/>
      <c r="J4" s="65"/>
      <c r="K4" s="65"/>
      <c r="L4" s="65"/>
      <c r="M4" s="65"/>
      <c r="N4" s="65"/>
      <c r="O4" s="65"/>
      <c r="P4" s="65"/>
      <c r="Q4" s="65"/>
      <c r="R4" s="65"/>
      <c r="S4" s="65"/>
      <c r="T4" s="65"/>
      <c r="U4" s="65"/>
      <c r="V4" s="65"/>
      <c r="W4" s="65"/>
      <c r="X4" s="65"/>
      <c r="Y4" s="65"/>
      <c r="Z4" s="65"/>
      <c r="AA4" s="65"/>
      <c r="AB4" s="65"/>
      <c r="AC4" s="66"/>
      <c r="AD4" s="67" t="s">
        <v>8</v>
      </c>
      <c r="AE4" s="68"/>
      <c r="AF4" s="68"/>
      <c r="AG4" s="4">
        <v>44838</v>
      </c>
      <c r="AH4" s="2"/>
      <c r="AI4" s="2"/>
      <c r="AJ4" s="2"/>
    </row>
    <row r="5" spans="1:36" ht="27" customHeight="1" thickBot="1">
      <c r="A5" s="5"/>
      <c r="B5" s="6"/>
      <c r="C5" s="6"/>
      <c r="D5" s="6"/>
      <c r="E5" s="6"/>
      <c r="F5" s="6"/>
      <c r="G5" s="6"/>
      <c r="H5" s="6"/>
      <c r="I5" s="6"/>
      <c r="J5" s="6"/>
      <c r="K5" s="6"/>
      <c r="L5" s="6"/>
      <c r="M5" s="6"/>
      <c r="N5" s="6"/>
      <c r="O5" s="6"/>
      <c r="P5" s="6"/>
      <c r="Q5" s="6"/>
      <c r="R5" s="6"/>
      <c r="S5" s="6"/>
      <c r="T5" s="6"/>
      <c r="U5" s="6"/>
      <c r="V5" s="6"/>
      <c r="W5" s="6"/>
      <c r="X5" s="6"/>
      <c r="Y5" s="6"/>
      <c r="Z5" s="6"/>
      <c r="AA5" s="6"/>
      <c r="AB5" s="6"/>
      <c r="AC5" s="7"/>
      <c r="AD5" s="8"/>
      <c r="AE5" s="2"/>
      <c r="AF5" s="55"/>
      <c r="AG5" s="55"/>
      <c r="AH5" s="2"/>
      <c r="AI5" s="2"/>
      <c r="AJ5" s="2"/>
    </row>
    <row r="6" spans="1:36" ht="59.25" customHeight="1" thickBot="1">
      <c r="A6" s="9" t="s">
        <v>9</v>
      </c>
      <c r="B6" s="69" t="s">
        <v>155</v>
      </c>
      <c r="C6" s="70"/>
      <c r="D6" s="70"/>
      <c r="E6" s="70"/>
      <c r="F6" s="70"/>
      <c r="G6" s="70"/>
      <c r="H6" s="71"/>
      <c r="I6" s="6"/>
      <c r="J6" s="10"/>
      <c r="K6" s="11" t="s">
        <v>10</v>
      </c>
      <c r="L6" s="12"/>
      <c r="M6" s="72">
        <v>44956</v>
      </c>
      <c r="N6" s="73"/>
      <c r="O6" s="6"/>
      <c r="P6" s="6"/>
      <c r="Q6" s="6"/>
      <c r="R6" s="6"/>
      <c r="S6" s="6"/>
      <c r="T6" s="6"/>
      <c r="U6" s="6"/>
      <c r="V6" s="6"/>
      <c r="W6" s="6"/>
      <c r="X6" s="6"/>
      <c r="Y6" s="6"/>
      <c r="Z6" s="6"/>
      <c r="AA6" s="6"/>
      <c r="AB6" s="6"/>
      <c r="AC6" s="7"/>
      <c r="AD6" s="6"/>
      <c r="AE6" s="2"/>
      <c r="AF6" s="55"/>
      <c r="AG6" s="55"/>
      <c r="AH6" s="2"/>
      <c r="AI6" s="2"/>
      <c r="AJ6" s="2"/>
    </row>
    <row r="7" spans="1:36" ht="27" customHeight="1" thickBot="1">
      <c r="A7" s="13"/>
      <c r="B7" s="10"/>
      <c r="C7" s="10"/>
      <c r="D7" s="10"/>
      <c r="E7" s="10"/>
      <c r="F7" s="10"/>
      <c r="G7" s="10"/>
      <c r="H7" s="10"/>
      <c r="I7" s="10"/>
      <c r="J7" s="10"/>
      <c r="K7" s="10"/>
      <c r="L7" s="10"/>
      <c r="M7" s="10"/>
      <c r="N7" s="10"/>
      <c r="O7" s="6"/>
      <c r="P7" s="6"/>
      <c r="Q7" s="6"/>
      <c r="R7" s="6"/>
      <c r="S7" s="6"/>
      <c r="T7" s="6"/>
      <c r="U7" s="6"/>
      <c r="V7" s="6"/>
      <c r="W7" s="6"/>
      <c r="X7" s="6"/>
      <c r="Y7" s="6"/>
      <c r="Z7" s="6"/>
      <c r="AA7" s="6"/>
      <c r="AB7" s="6"/>
      <c r="AC7" s="7"/>
      <c r="AD7" s="6"/>
      <c r="AE7" s="2"/>
      <c r="AF7" s="55"/>
      <c r="AG7" s="55"/>
      <c r="AH7" s="2"/>
      <c r="AI7" s="2"/>
      <c r="AJ7" s="2"/>
    </row>
    <row r="8" spans="1:36" ht="59.25" customHeight="1" thickBot="1">
      <c r="A8" s="9" t="s">
        <v>11</v>
      </c>
      <c r="B8" s="242" t="s">
        <v>156</v>
      </c>
      <c r="C8" s="243"/>
      <c r="D8" s="243"/>
      <c r="E8" s="243"/>
      <c r="F8" s="243"/>
      <c r="G8" s="243"/>
      <c r="H8" s="243"/>
      <c r="I8" s="244"/>
      <c r="J8" s="6"/>
      <c r="K8" s="14" t="s">
        <v>13</v>
      </c>
      <c r="L8" s="14"/>
      <c r="M8" s="14" t="s">
        <v>14</v>
      </c>
      <c r="N8" s="14" t="s">
        <v>15</v>
      </c>
      <c r="O8" s="14" t="s">
        <v>16</v>
      </c>
      <c r="P8" s="6"/>
      <c r="Q8" s="6"/>
      <c r="R8" s="6"/>
      <c r="S8" s="6"/>
      <c r="T8" s="6"/>
      <c r="U8" s="6"/>
      <c r="V8" s="6"/>
      <c r="W8" s="6"/>
      <c r="X8" s="6"/>
      <c r="Y8" s="6"/>
      <c r="Z8" s="6"/>
      <c r="AA8" s="6"/>
      <c r="AB8" s="6"/>
      <c r="AC8" s="7"/>
      <c r="AD8" s="6"/>
      <c r="AE8" s="2"/>
      <c r="AF8" s="55"/>
      <c r="AG8" s="55"/>
      <c r="AH8" s="2"/>
      <c r="AI8" s="2"/>
      <c r="AJ8" s="2"/>
    </row>
    <row r="9" spans="1:36" ht="59.25" customHeight="1" thickBot="1">
      <c r="A9" s="9" t="s">
        <v>17</v>
      </c>
      <c r="B9" s="242" t="s">
        <v>157</v>
      </c>
      <c r="C9" s="243"/>
      <c r="D9" s="243"/>
      <c r="E9" s="243"/>
      <c r="F9" s="243"/>
      <c r="G9" s="243"/>
      <c r="H9" s="243"/>
      <c r="I9" s="244"/>
      <c r="J9" s="6"/>
      <c r="K9" s="15"/>
      <c r="L9" s="15"/>
      <c r="M9" s="15" t="s">
        <v>101</v>
      </c>
      <c r="N9" s="15" t="s">
        <v>101</v>
      </c>
      <c r="O9" s="15"/>
      <c r="P9" s="6"/>
      <c r="Q9" s="6"/>
      <c r="R9" s="6"/>
      <c r="S9" s="6"/>
      <c r="T9" s="6"/>
      <c r="U9" s="6"/>
      <c r="V9" s="6"/>
      <c r="W9" s="6"/>
      <c r="X9" s="6"/>
      <c r="Y9" s="6"/>
      <c r="Z9" s="6"/>
      <c r="AA9" s="6"/>
      <c r="AB9" s="6"/>
      <c r="AC9" s="7"/>
      <c r="AD9" s="6"/>
      <c r="AE9" s="2"/>
      <c r="AF9" s="55"/>
      <c r="AG9" s="55"/>
      <c r="AH9" s="2"/>
      <c r="AI9" s="2"/>
      <c r="AJ9" s="2"/>
    </row>
    <row r="10" spans="1:36" ht="15.7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7"/>
      <c r="AD10" s="6"/>
      <c r="AE10" s="2"/>
      <c r="AF10" s="55"/>
      <c r="AG10" s="55"/>
      <c r="AH10" s="2"/>
      <c r="AI10" s="2"/>
      <c r="AJ10" s="2"/>
    </row>
    <row r="11" spans="1:36" ht="15.75" customHeight="1" thickBot="1">
      <c r="A11" s="17"/>
      <c r="B11" s="6"/>
      <c r="C11" s="6"/>
      <c r="D11" s="6"/>
      <c r="E11" s="6"/>
      <c r="F11" s="6"/>
      <c r="G11" s="6"/>
      <c r="H11" s="6"/>
      <c r="I11" s="6"/>
      <c r="J11" s="6"/>
      <c r="K11" s="6"/>
      <c r="L11" s="6"/>
      <c r="M11" s="6"/>
      <c r="N11" s="6"/>
      <c r="O11" s="6"/>
      <c r="P11" s="6"/>
      <c r="Q11" s="6"/>
      <c r="R11" s="6"/>
      <c r="S11" s="6"/>
      <c r="T11" s="6"/>
      <c r="U11" s="6"/>
      <c r="V11" s="6"/>
      <c r="W11" s="6"/>
      <c r="X11" s="6"/>
      <c r="Y11" s="6"/>
      <c r="Z11" s="18"/>
      <c r="AA11" s="18"/>
      <c r="AB11" s="18"/>
      <c r="AC11" s="19"/>
      <c r="AD11" s="20"/>
      <c r="AE11" s="2"/>
      <c r="AF11" s="55"/>
      <c r="AG11" s="55"/>
      <c r="AH11" s="2"/>
      <c r="AI11" s="2"/>
      <c r="AJ11" s="2"/>
    </row>
    <row r="12" spans="1:36">
      <c r="A12" s="77" t="s">
        <v>20</v>
      </c>
      <c r="B12" s="78"/>
      <c r="C12" s="78"/>
      <c r="D12" s="79"/>
      <c r="E12" s="80" t="s">
        <v>21</v>
      </c>
      <c r="F12" s="81"/>
      <c r="G12" s="81"/>
      <c r="H12" s="81"/>
      <c r="I12" s="81"/>
      <c r="J12" s="81"/>
      <c r="K12" s="81"/>
      <c r="L12" s="81"/>
      <c r="M12" s="81"/>
      <c r="N12" s="81"/>
      <c r="O12" s="81"/>
      <c r="P12" s="81"/>
      <c r="Q12" s="81"/>
      <c r="R12" s="81"/>
      <c r="S12" s="81"/>
      <c r="T12" s="81"/>
      <c r="U12" s="81"/>
      <c r="V12" s="81"/>
      <c r="W12" s="81"/>
      <c r="X12" s="82"/>
      <c r="Y12" s="21"/>
      <c r="Z12" s="83" t="s">
        <v>22</v>
      </c>
      <c r="AA12" s="84"/>
      <c r="AB12" s="84"/>
      <c r="AC12" s="84"/>
      <c r="AD12" s="85"/>
      <c r="AE12" s="2"/>
      <c r="AF12" s="83" t="s">
        <v>23</v>
      </c>
      <c r="AG12" s="85"/>
      <c r="AH12" s="2"/>
      <c r="AI12" s="2"/>
      <c r="AJ12" s="2"/>
    </row>
    <row r="13" spans="1:36">
      <c r="A13" s="92" t="s">
        <v>24</v>
      </c>
      <c r="B13" s="94" t="s">
        <v>25</v>
      </c>
      <c r="C13" s="94" t="s">
        <v>26</v>
      </c>
      <c r="D13" s="96" t="s">
        <v>27</v>
      </c>
      <c r="E13" s="98" t="s">
        <v>28</v>
      </c>
      <c r="F13" s="99"/>
      <c r="G13" s="99"/>
      <c r="H13" s="99"/>
      <c r="I13" s="100" t="s">
        <v>29</v>
      </c>
      <c r="J13" s="101"/>
      <c r="K13" s="101"/>
      <c r="L13" s="101"/>
      <c r="M13" s="101"/>
      <c r="N13" s="101"/>
      <c r="O13" s="101"/>
      <c r="P13" s="101"/>
      <c r="Q13" s="101"/>
      <c r="R13" s="24"/>
      <c r="S13" s="24"/>
      <c r="T13" s="100" t="s">
        <v>30</v>
      </c>
      <c r="U13" s="101"/>
      <c r="V13" s="101"/>
      <c r="W13" s="101"/>
      <c r="X13" s="102"/>
      <c r="Y13" s="21"/>
      <c r="Z13" s="86"/>
      <c r="AA13" s="87"/>
      <c r="AB13" s="87"/>
      <c r="AC13" s="87"/>
      <c r="AD13" s="88"/>
      <c r="AE13" s="2"/>
      <c r="AF13" s="86"/>
      <c r="AG13" s="88"/>
      <c r="AH13" s="25"/>
      <c r="AI13" s="25"/>
      <c r="AJ13" s="25"/>
    </row>
    <row r="14" spans="1:36" ht="32.25" customHeight="1" thickBot="1">
      <c r="A14" s="92"/>
      <c r="B14" s="94"/>
      <c r="C14" s="94"/>
      <c r="D14" s="96"/>
      <c r="E14" s="103" t="s">
        <v>31</v>
      </c>
      <c r="F14" s="104"/>
      <c r="G14" s="104"/>
      <c r="H14" s="104"/>
      <c r="I14" s="245" t="s">
        <v>32</v>
      </c>
      <c r="J14" s="107" t="s">
        <v>33</v>
      </c>
      <c r="K14" s="107" t="s">
        <v>34</v>
      </c>
      <c r="L14" s="108" t="s">
        <v>35</v>
      </c>
      <c r="M14" s="94" t="s">
        <v>36</v>
      </c>
      <c r="N14" s="110" t="s">
        <v>37</v>
      </c>
      <c r="O14" s="95" t="s">
        <v>38</v>
      </c>
      <c r="P14" s="94" t="s">
        <v>39</v>
      </c>
      <c r="Q14" s="95" t="s">
        <v>40</v>
      </c>
      <c r="R14" s="95" t="s">
        <v>41</v>
      </c>
      <c r="S14" s="26"/>
      <c r="T14" s="106" t="s">
        <v>42</v>
      </c>
      <c r="U14" s="94" t="s">
        <v>43</v>
      </c>
      <c r="V14" s="95" t="s">
        <v>44</v>
      </c>
      <c r="W14" s="94" t="s">
        <v>45</v>
      </c>
      <c r="X14" s="96"/>
      <c r="Y14" s="28"/>
      <c r="Z14" s="89"/>
      <c r="AA14" s="90"/>
      <c r="AB14" s="90"/>
      <c r="AC14" s="90"/>
      <c r="AD14" s="91"/>
      <c r="AE14" s="25"/>
      <c r="AF14" s="89"/>
      <c r="AG14" s="91"/>
      <c r="AH14" s="25"/>
      <c r="AI14" s="2"/>
      <c r="AJ14" s="25"/>
    </row>
    <row r="15" spans="1:36" ht="74.25" customHeight="1">
      <c r="A15" s="93"/>
      <c r="B15" s="95"/>
      <c r="C15" s="95"/>
      <c r="D15" s="97"/>
      <c r="E15" s="29" t="s">
        <v>46</v>
      </c>
      <c r="F15" s="30" t="s">
        <v>47</v>
      </c>
      <c r="G15" s="31"/>
      <c r="H15" s="32" t="s">
        <v>48</v>
      </c>
      <c r="I15" s="246"/>
      <c r="J15" s="107"/>
      <c r="K15" s="107"/>
      <c r="L15" s="109"/>
      <c r="M15" s="94"/>
      <c r="N15" s="111"/>
      <c r="O15" s="111"/>
      <c r="P15" s="94"/>
      <c r="Q15" s="111"/>
      <c r="R15" s="111"/>
      <c r="S15" s="33"/>
      <c r="T15" s="132"/>
      <c r="U15" s="94"/>
      <c r="V15" s="111"/>
      <c r="W15" s="56" t="s">
        <v>49</v>
      </c>
      <c r="X15" s="23" t="s">
        <v>50</v>
      </c>
      <c r="Y15" s="28"/>
      <c r="Z15" s="23" t="s">
        <v>51</v>
      </c>
      <c r="AA15" s="23" t="s">
        <v>52</v>
      </c>
      <c r="AB15" s="23" t="s">
        <v>53</v>
      </c>
      <c r="AC15" s="23" t="s">
        <v>54</v>
      </c>
      <c r="AD15" s="23" t="s">
        <v>55</v>
      </c>
      <c r="AE15" s="25"/>
      <c r="AF15" s="57" t="s">
        <v>56</v>
      </c>
      <c r="AG15" s="57" t="s">
        <v>158</v>
      </c>
      <c r="AH15" s="25"/>
      <c r="AI15" s="2"/>
      <c r="AJ15" s="25"/>
    </row>
    <row r="16" spans="1:36" ht="193" customHeight="1">
      <c r="A16" s="183">
        <v>1</v>
      </c>
      <c r="B16" s="192" t="s">
        <v>159</v>
      </c>
      <c r="C16" s="185" t="s">
        <v>160</v>
      </c>
      <c r="D16" s="201" t="s">
        <v>161</v>
      </c>
      <c r="E16" s="121" t="s">
        <v>124</v>
      </c>
      <c r="F16" s="124" t="s">
        <v>62</v>
      </c>
      <c r="G16" s="126" t="str">
        <f>+CONCATENATE(E16," - ",F16)</f>
        <v>BAJA - MODERADO</v>
      </c>
      <c r="H16" s="129" t="str">
        <f>+VLOOKUP(G16,[5]Datos!D3:E17,2,FALSE)</f>
        <v>MODERADO</v>
      </c>
      <c r="I16" s="133" t="s">
        <v>162</v>
      </c>
      <c r="J16" s="36" t="s">
        <v>64</v>
      </c>
      <c r="K16" s="37" t="s">
        <v>65</v>
      </c>
      <c r="L16" s="38">
        <f>IF(K16="ASIGNADO",15,IF(K16="NO ASIGNADO",0,""))</f>
        <v>15</v>
      </c>
      <c r="M16" s="135">
        <f>SUM(L16:L22)</f>
        <v>100</v>
      </c>
      <c r="N16" s="137" t="s">
        <v>66</v>
      </c>
      <c r="O16" s="140">
        <f>IF(O19="DÉBIL",0,IF(O19="MODERADO",50,IF(O19="FUERTE",100,"")))</f>
        <v>100</v>
      </c>
      <c r="P16" s="141" t="str">
        <f>IF(AND(M19="FUERTE",N16="FUERTE (SIEMPRE SE EJECUTA)"),"NO","SÍ")</f>
        <v>NO</v>
      </c>
      <c r="Q16" s="112" t="s">
        <v>67</v>
      </c>
      <c r="R16" s="146" t="str">
        <f>IF(AND(E16="MUY BAJA",Q19=2),"MUY BAJA",IF(AND(E16="BAJA",Q19=2),"MUY BAJA",IF(AND(E16="MEDIA",Q19=2),"MUY BAJA",IF(AND(E16="ALTA",Q19=2),"BAJA",IF(AND(E16="MUY ALTA",Q19=2),"MEDIA",IF(AND(E16="MUY BAJA",Q19=1),"MUY BAJA",IF(AND(E16="BAJA",Q19=1),"MUY BAJA",IF(AND(E16="MEDIA",Q19=1),"BAJA",IF(AND(E16="ALTA",Q19=1),"MEDIA",IF(AND(E16="MUY ALTA",Q19=1),"ALTA",E16))))))))))</f>
        <v>MUY BAJA</v>
      </c>
      <c r="S16" s="126" t="str">
        <f>+CONCATENATE(R16," - ",F16)</f>
        <v>MUY BAJA - MODERADO</v>
      </c>
      <c r="T16" s="129" t="str">
        <f>+VLOOKUP(S16,[5]Datos!$D$3:$E$17,2,FALSE)</f>
        <v>MODERADO</v>
      </c>
      <c r="U16" s="149" t="s">
        <v>68</v>
      </c>
      <c r="V16" s="152" t="s">
        <v>163</v>
      </c>
      <c r="W16" s="115" t="s">
        <v>164</v>
      </c>
      <c r="X16" s="173" t="s">
        <v>165</v>
      </c>
      <c r="Y16" s="39"/>
      <c r="Z16" s="250">
        <v>45168</v>
      </c>
      <c r="AA16" s="253"/>
      <c r="AB16" s="256"/>
      <c r="AC16" s="259"/>
      <c r="AD16" s="115"/>
      <c r="AE16" s="2"/>
      <c r="AF16" s="247" t="s">
        <v>166</v>
      </c>
      <c r="AG16" s="247" t="s">
        <v>168</v>
      </c>
      <c r="AH16" s="2"/>
      <c r="AI16" s="2"/>
      <c r="AJ16" s="2"/>
    </row>
    <row r="17" spans="1:36" ht="100.5" customHeight="1">
      <c r="A17" s="183"/>
      <c r="B17" s="193"/>
      <c r="C17" s="186"/>
      <c r="D17" s="202"/>
      <c r="E17" s="122"/>
      <c r="F17" s="124"/>
      <c r="G17" s="127"/>
      <c r="H17" s="130"/>
      <c r="I17" s="133"/>
      <c r="J17" s="40" t="s">
        <v>78</v>
      </c>
      <c r="K17" s="41" t="s">
        <v>79</v>
      </c>
      <c r="L17" s="42">
        <f>IF(K17="ADECUADO",15,IF(K17="INADECUADO",0,""))</f>
        <v>15</v>
      </c>
      <c r="M17" s="136"/>
      <c r="N17" s="138"/>
      <c r="O17" s="140"/>
      <c r="P17" s="142"/>
      <c r="Q17" s="112"/>
      <c r="R17" s="147"/>
      <c r="S17" s="127"/>
      <c r="T17" s="130"/>
      <c r="U17" s="150"/>
      <c r="V17" s="153"/>
      <c r="W17" s="116"/>
      <c r="X17" s="175"/>
      <c r="Y17" s="39"/>
      <c r="Z17" s="251"/>
      <c r="AA17" s="254"/>
      <c r="AB17" s="257"/>
      <c r="AC17" s="260"/>
      <c r="AD17" s="116"/>
      <c r="AE17" s="2"/>
      <c r="AF17" s="248"/>
      <c r="AG17" s="248"/>
      <c r="AH17" s="2"/>
      <c r="AI17" s="2"/>
      <c r="AJ17" s="2"/>
    </row>
    <row r="18" spans="1:36" ht="100.5" customHeight="1">
      <c r="A18" s="183"/>
      <c r="B18" s="193"/>
      <c r="C18" s="186"/>
      <c r="D18" s="202"/>
      <c r="E18" s="122"/>
      <c r="F18" s="124"/>
      <c r="G18" s="127"/>
      <c r="H18" s="130"/>
      <c r="I18" s="133"/>
      <c r="J18" s="43" t="s">
        <v>80</v>
      </c>
      <c r="K18" s="41" t="s">
        <v>81</v>
      </c>
      <c r="L18" s="42">
        <f>IF(K18="OPORTUNA",15,IF(K18="INOPORTUNA",0,""))</f>
        <v>15</v>
      </c>
      <c r="M18" s="136"/>
      <c r="N18" s="138"/>
      <c r="O18" s="140"/>
      <c r="P18" s="142"/>
      <c r="Q18" s="44" t="s">
        <v>82</v>
      </c>
      <c r="R18" s="147"/>
      <c r="S18" s="127"/>
      <c r="T18" s="130"/>
      <c r="U18" s="150"/>
      <c r="V18" s="153"/>
      <c r="W18" s="116"/>
      <c r="X18" s="175"/>
      <c r="Y18" s="39"/>
      <c r="Z18" s="251"/>
      <c r="AA18" s="254"/>
      <c r="AB18" s="257"/>
      <c r="AC18" s="260"/>
      <c r="AD18" s="116"/>
      <c r="AE18" s="2"/>
      <c r="AF18" s="248"/>
      <c r="AG18" s="248"/>
      <c r="AH18" s="2"/>
      <c r="AI18" s="2"/>
      <c r="AJ18" s="2"/>
    </row>
    <row r="19" spans="1:36" ht="100.5" customHeight="1">
      <c r="A19" s="183"/>
      <c r="B19" s="193"/>
      <c r="C19" s="186"/>
      <c r="D19" s="202"/>
      <c r="E19" s="122"/>
      <c r="F19" s="124"/>
      <c r="G19" s="127"/>
      <c r="H19" s="130"/>
      <c r="I19" s="133"/>
      <c r="J19" s="40" t="s">
        <v>84</v>
      </c>
      <c r="K19" s="41" t="s">
        <v>85</v>
      </c>
      <c r="L19" s="42">
        <f>IF(K19="PREVENIR",15,IF(K19="DETECTAR",10,IF(K19="NO ES UN CONTROL",0,"")))</f>
        <v>15</v>
      </c>
      <c r="M19" s="161" t="str">
        <f>IF(M16&lt;86,"DÉBIL",IF(M16&lt;96,"MODERADO",IF(M16&lt;101,"FUERTE","")))</f>
        <v>FUERTE</v>
      </c>
      <c r="N19" s="138"/>
      <c r="O19" s="164" t="str">
        <f>IF(AND(M19="FUERTE",N16="FUERTE (SIEMPRE SE EJECUTA)"),"FUERTE",IF(OR(M19="DÉBIL",N16="DÉBIL (NO SE EJECUTA)"),"DÉBIL",IF(OR(M19="MODERADO",N16="MODERADO (ALGUNAS VECES)"),"MODERADO")))</f>
        <v>FUERTE</v>
      </c>
      <c r="P19" s="142"/>
      <c r="Q19" s="166">
        <f>IF(AND($O$19="FUERTE",$Q$16="DIRECTAMENTE"),2,IF(AND($O$19="FUERTE",$Q$16="DIRECTAMENTE"),2,IF(AND($O$19="FUERTE",$Q$16="DIRECTAMENTE"),2,IF(AND($O$19="FUERTE",$Q$16="NO DISMINUYE"),0,IF(AND($O$19="MODERADO",$Q$16="DIRECTAMENTE"),1,IF(AND($O$19="MODERADO",$Q$16="DIRECTAMENTE"),1,IF(AND($O$19="MODERADO",$Q$16="DIRECTAMENTE"),1,IF(AND($O$19="MODERADO",$Q$16="NO DISMINUYE"),0,"N/A"))))))))</f>
        <v>2</v>
      </c>
      <c r="R19" s="147"/>
      <c r="S19" s="127"/>
      <c r="T19" s="130"/>
      <c r="U19" s="150"/>
      <c r="V19" s="169" t="s">
        <v>86</v>
      </c>
      <c r="W19" s="116"/>
      <c r="X19" s="169" t="s">
        <v>87</v>
      </c>
      <c r="Y19" s="45"/>
      <c r="Z19" s="251"/>
      <c r="AA19" s="254"/>
      <c r="AB19" s="257"/>
      <c r="AC19" s="260"/>
      <c r="AD19" s="116"/>
      <c r="AE19" s="2"/>
      <c r="AF19" s="248"/>
      <c r="AG19" s="248"/>
      <c r="AH19" s="2"/>
      <c r="AI19" s="2"/>
      <c r="AJ19" s="2"/>
    </row>
    <row r="20" spans="1:36" ht="100.5" customHeight="1">
      <c r="A20" s="183"/>
      <c r="B20" s="193"/>
      <c r="C20" s="186"/>
      <c r="D20" s="202"/>
      <c r="E20" s="122"/>
      <c r="F20" s="124"/>
      <c r="G20" s="127"/>
      <c r="H20" s="130"/>
      <c r="I20" s="133"/>
      <c r="J20" s="40" t="s">
        <v>88</v>
      </c>
      <c r="K20" s="41" t="s">
        <v>89</v>
      </c>
      <c r="L20" s="42">
        <f>IF(K20="CONFIABLE",15,IF(K20="NO CONFIABLE",0,""))</f>
        <v>15</v>
      </c>
      <c r="M20" s="162"/>
      <c r="N20" s="138"/>
      <c r="O20" s="164"/>
      <c r="P20" s="142"/>
      <c r="Q20" s="167"/>
      <c r="R20" s="147"/>
      <c r="S20" s="127"/>
      <c r="T20" s="130"/>
      <c r="U20" s="150"/>
      <c r="V20" s="170"/>
      <c r="W20" s="116"/>
      <c r="X20" s="170"/>
      <c r="Y20" s="45"/>
      <c r="Z20" s="251"/>
      <c r="AA20" s="254"/>
      <c r="AB20" s="257"/>
      <c r="AC20" s="260"/>
      <c r="AD20" s="116"/>
      <c r="AE20" s="2"/>
      <c r="AF20" s="248"/>
      <c r="AG20" s="248"/>
      <c r="AH20" s="2"/>
      <c r="AI20" s="2"/>
      <c r="AJ20" s="2"/>
    </row>
    <row r="21" spans="1:36" ht="156.75" customHeight="1">
      <c r="A21" s="183"/>
      <c r="B21" s="193"/>
      <c r="C21" s="186"/>
      <c r="D21" s="202"/>
      <c r="E21" s="122"/>
      <c r="F21" s="124"/>
      <c r="G21" s="127"/>
      <c r="H21" s="130"/>
      <c r="I21" s="133"/>
      <c r="J21" s="40" t="s">
        <v>91</v>
      </c>
      <c r="K21" s="41" t="s">
        <v>92</v>
      </c>
      <c r="L21" s="42">
        <f>IF(K21="SE INVESTIGAN Y SE RESUELVEN OPORTUNAMENTE",15,IF(K21="NO SE INVESTIGAN Y SE RESUELVEN OPORTUNAMENTE",0,""))</f>
        <v>15</v>
      </c>
      <c r="M21" s="162"/>
      <c r="N21" s="138"/>
      <c r="O21" s="164"/>
      <c r="P21" s="142"/>
      <c r="Q21" s="167"/>
      <c r="R21" s="147"/>
      <c r="S21" s="127"/>
      <c r="T21" s="130"/>
      <c r="U21" s="150"/>
      <c r="V21" s="171" t="s">
        <v>93</v>
      </c>
      <c r="W21" s="116"/>
      <c r="X21" s="173" t="s">
        <v>167</v>
      </c>
      <c r="Y21" s="39"/>
      <c r="Z21" s="251"/>
      <c r="AA21" s="254"/>
      <c r="AB21" s="257"/>
      <c r="AC21" s="260"/>
      <c r="AD21" s="116"/>
      <c r="AE21" s="2"/>
      <c r="AF21" s="248"/>
      <c r="AG21" s="248"/>
      <c r="AH21" s="2"/>
      <c r="AI21" s="2"/>
      <c r="AJ21" s="2"/>
    </row>
    <row r="22" spans="1:36" ht="238" customHeight="1" thickBot="1">
      <c r="A22" s="184"/>
      <c r="B22" s="194"/>
      <c r="C22" s="187"/>
      <c r="D22" s="226"/>
      <c r="E22" s="123"/>
      <c r="F22" s="125"/>
      <c r="G22" s="128"/>
      <c r="H22" s="131"/>
      <c r="I22" s="134"/>
      <c r="J22" s="47" t="s">
        <v>96</v>
      </c>
      <c r="K22" s="48" t="s">
        <v>97</v>
      </c>
      <c r="L22" s="49">
        <f>IF(K22="COMPLETA",10,IF(K22="INCOMPLETA",5,IF(K22="NO EXISTE",0,"")))</f>
        <v>10</v>
      </c>
      <c r="M22" s="163"/>
      <c r="N22" s="139"/>
      <c r="O22" s="165"/>
      <c r="P22" s="143"/>
      <c r="Q22" s="168"/>
      <c r="R22" s="148"/>
      <c r="S22" s="128"/>
      <c r="T22" s="131"/>
      <c r="U22" s="151"/>
      <c r="V22" s="172"/>
      <c r="W22" s="117"/>
      <c r="X22" s="174"/>
      <c r="Y22" s="39"/>
      <c r="Z22" s="252"/>
      <c r="AA22" s="255"/>
      <c r="AB22" s="258"/>
      <c r="AC22" s="261"/>
      <c r="AD22" s="117"/>
      <c r="AE22" s="2"/>
      <c r="AF22" s="249"/>
      <c r="AG22" s="249"/>
      <c r="AH22" s="2"/>
      <c r="AI22" s="2"/>
      <c r="AJ22" s="2"/>
    </row>
    <row r="23" spans="1:36" ht="18.5">
      <c r="AG23" s="59"/>
    </row>
  </sheetData>
  <dataConsolidate/>
  <mergeCells count="72">
    <mergeCell ref="U16:U22"/>
    <mergeCell ref="V16:V18"/>
    <mergeCell ref="W16:W22"/>
    <mergeCell ref="AF16:AF22"/>
    <mergeCell ref="AG16:AG22"/>
    <mergeCell ref="V19:V20"/>
    <mergeCell ref="X19:X20"/>
    <mergeCell ref="V21:V22"/>
    <mergeCell ref="X21:X22"/>
    <mergeCell ref="X16:X18"/>
    <mergeCell ref="Z16:Z22"/>
    <mergeCell ref="AA16:AA22"/>
    <mergeCell ref="AB16:AB22"/>
    <mergeCell ref="AC16:AC22"/>
    <mergeCell ref="AD16:AD22"/>
    <mergeCell ref="T14:T15"/>
    <mergeCell ref="I16:I22"/>
    <mergeCell ref="M16:M18"/>
    <mergeCell ref="N16:N22"/>
    <mergeCell ref="O16:O18"/>
    <mergeCell ref="P16:P22"/>
    <mergeCell ref="S16:S22"/>
    <mergeCell ref="T16:T22"/>
    <mergeCell ref="M19:M22"/>
    <mergeCell ref="O19:O22"/>
    <mergeCell ref="Q19:Q22"/>
    <mergeCell ref="R16:R22"/>
    <mergeCell ref="N14:N15"/>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5" priority="4" operator="containsText" text="EXTREMO">
      <formula>NOT(ISERROR(SEARCH("EXTREMO",H16)))</formula>
    </cfRule>
    <cfRule type="containsText" dxfId="4" priority="5" operator="containsText" text="ALTO">
      <formula>NOT(ISERROR(SEARCH("ALTO",H16)))</formula>
    </cfRule>
    <cfRule type="containsText" dxfId="3" priority="6" operator="containsText" text="MODERADO">
      <formula>NOT(ISERROR(SEARCH("MODERADO",H16)))</formula>
    </cfRule>
  </conditionalFormatting>
  <conditionalFormatting sqref="T16:T22">
    <cfRule type="containsText" dxfId="2" priority="1" operator="containsText" text="EXTREMO">
      <formula>NOT(ISERROR(SEARCH("EXTREMO",T16)))</formula>
    </cfRule>
    <cfRule type="containsText" dxfId="1" priority="2" operator="containsText" text="ALTO">
      <formula>NOT(ISERROR(SEARCH("ALTO",T16)))</formula>
    </cfRule>
    <cfRule type="containsText" dxfId="0" priority="3" operator="containsText" text="MODERADO">
      <formula>NOT(ISERROR(SEARCH("MODERADO",T16)))</formula>
    </cfRule>
  </conditionalFormatting>
  <dataValidations count="1">
    <dataValidation type="list" allowBlank="1" showInputMessage="1" showErrorMessage="1" sqref="Q16:Q17" xr:uid="{78FFAFDA-15DB-4DF0-92CB-958DECC68B66}">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Direccionamiento Estrategico</vt:lpstr>
      <vt:lpstr>Servicio a la ciudadanía</vt:lpstr>
      <vt:lpstr>Comunicaciones Estratégicas</vt:lpstr>
      <vt:lpstr>Gestión del Conocimiento</vt:lpstr>
      <vt:lpstr>Gestion tics</vt:lpstr>
      <vt:lpstr>'Comunicaciones Estratégicas'!Área_de_impresión</vt:lpstr>
      <vt:lpstr>'Direccionamiento Estrategico'!Área_de_impresión</vt:lpstr>
      <vt:lpstr>'Gestión del Conocimiento'!Área_de_impresión</vt:lpstr>
      <vt:lpstr>'Servicio a la ciudadanía'!Área_de_impresión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Capisaju</dc:creator>
  <cp:lastModifiedBy>aplicaciones.acn</cp:lastModifiedBy>
  <dcterms:created xsi:type="dcterms:W3CDTF">2023-09-12T23:58:36Z</dcterms:created>
  <dcterms:modified xsi:type="dcterms:W3CDTF">2023-09-13T01:50:28Z</dcterms:modified>
</cp:coreProperties>
</file>