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10.80.11.7\Control Interno\CARPETA COMPARTIDA CONTROL INTERNO\2018\SEGUIMIENTO MAPAS DE CORRUPCIÓN\PRIMER SEGUIMIENTO\"/>
    </mc:Choice>
  </mc:AlternateContent>
  <bookViews>
    <workbookView xWindow="0" yWindow="0" windowWidth="20490" windowHeight="7455"/>
  </bookViews>
  <sheets>
    <sheet name="FORMATO" sheetId="6" r:id="rId1"/>
    <sheet name="INSTRUCTIVO DE DILIGENCIAMIENTO" sheetId="7" r:id="rId2"/>
    <sheet name="ENCUESTA IMPACTO 1 " sheetId="8" r:id="rId3"/>
    <sheet name="ENCUESTA IMPACTO 2" sheetId="9" r:id="rId4"/>
    <sheet name="ENCUESTA IMPACTO 3" sheetId="10" r:id="rId5"/>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152" i="6" l="1"/>
  <c r="I152" i="6"/>
  <c r="Y152" i="6" s="1"/>
  <c r="G152" i="6"/>
  <c r="W145" i="6"/>
  <c r="G145" i="6"/>
  <c r="J145" i="6" s="1"/>
  <c r="N151" i="6"/>
  <c r="N150" i="6"/>
  <c r="N149" i="6"/>
  <c r="N148" i="6"/>
  <c r="N147" i="6"/>
  <c r="N146" i="6"/>
  <c r="N145" i="6"/>
  <c r="I145" i="6"/>
  <c r="N144" i="6"/>
  <c r="N143" i="6"/>
  <c r="N142" i="6"/>
  <c r="N141" i="6"/>
  <c r="N140" i="6"/>
  <c r="N139" i="6"/>
  <c r="N138" i="6"/>
  <c r="I138" i="6"/>
  <c r="Y138" i="6" s="1"/>
  <c r="G138" i="6"/>
  <c r="J138" i="6" l="1"/>
  <c r="J140" i="6" s="1"/>
  <c r="J152" i="6"/>
  <c r="O145" i="6"/>
  <c r="P145" i="6" s="1"/>
  <c r="S145" i="6" s="1"/>
  <c r="Z152" i="6"/>
  <c r="J154" i="6" s="1"/>
  <c r="Z154" i="6"/>
  <c r="Y145" i="6"/>
  <c r="O138" i="6"/>
  <c r="P138" i="6" s="1"/>
  <c r="S138" i="6" s="1"/>
  <c r="T138" i="6" s="1"/>
  <c r="Q145" i="6" l="1"/>
  <c r="R145" i="6" s="1"/>
  <c r="T145" i="6"/>
  <c r="Z145" i="6"/>
  <c r="Q138" i="6"/>
  <c r="R138" i="6" s="1"/>
  <c r="W138" i="6"/>
  <c r="Z138" i="6" s="1"/>
  <c r="Z140" i="6" s="1"/>
  <c r="Z147" i="6" l="1"/>
  <c r="J147" i="6"/>
  <c r="W124" i="6" l="1"/>
  <c r="N137" i="6"/>
  <c r="N136" i="6"/>
  <c r="N135" i="6"/>
  <c r="N134" i="6"/>
  <c r="N133" i="6"/>
  <c r="N132" i="6"/>
  <c r="N131" i="6"/>
  <c r="I131" i="6"/>
  <c r="Y131" i="6" s="1"/>
  <c r="G131" i="6"/>
  <c r="N130" i="6"/>
  <c r="N129" i="6"/>
  <c r="N128" i="6"/>
  <c r="N127" i="6"/>
  <c r="N126" i="6"/>
  <c r="N125" i="6"/>
  <c r="N124" i="6"/>
  <c r="I124" i="6"/>
  <c r="Y124" i="6" s="1"/>
  <c r="G124" i="6"/>
  <c r="N123" i="6"/>
  <c r="N122" i="6"/>
  <c r="N121" i="6"/>
  <c r="N120" i="6"/>
  <c r="N119" i="6"/>
  <c r="N118" i="6"/>
  <c r="N117" i="6"/>
  <c r="I117" i="6"/>
  <c r="G117" i="6"/>
  <c r="J117" i="6" l="1"/>
  <c r="J119" i="6" s="1"/>
  <c r="J131" i="6"/>
  <c r="J124" i="6"/>
  <c r="O131" i="6"/>
  <c r="P131" i="6" s="1"/>
  <c r="S131" i="6" s="1"/>
  <c r="T131" i="6" s="1"/>
  <c r="O117" i="6"/>
  <c r="P117" i="6" s="1"/>
  <c r="Q117" i="6" s="1"/>
  <c r="R117" i="6" s="1"/>
  <c r="V117" i="6" s="1"/>
  <c r="O124" i="6"/>
  <c r="P124" i="6" s="1"/>
  <c r="Q124" i="6" s="1"/>
  <c r="R124" i="6" s="1"/>
  <c r="Z124" i="6"/>
  <c r="Y117" i="6"/>
  <c r="Q131" i="6" l="1"/>
  <c r="R131" i="6" s="1"/>
  <c r="W131" i="6" s="1"/>
  <c r="Z131" i="6" s="1"/>
  <c r="Z133" i="6" s="1"/>
  <c r="Z126" i="6"/>
  <c r="J126" i="6"/>
  <c r="S124" i="6"/>
  <c r="T124" i="6" s="1"/>
  <c r="W117" i="6"/>
  <c r="Z117" i="6" s="1"/>
  <c r="Z119" i="6" s="1"/>
  <c r="S117" i="6"/>
  <c r="X117" i="6" s="1"/>
  <c r="J133" i="6" l="1"/>
  <c r="T117" i="6"/>
  <c r="N116" i="6" l="1"/>
  <c r="N115" i="6"/>
  <c r="N114" i="6"/>
  <c r="N113" i="6"/>
  <c r="N112" i="6"/>
  <c r="N111" i="6"/>
  <c r="N110" i="6"/>
  <c r="I110" i="6"/>
  <c r="Y110" i="6" s="1"/>
  <c r="G110" i="6"/>
  <c r="N109" i="6"/>
  <c r="N108" i="6"/>
  <c r="N107" i="6"/>
  <c r="N106" i="6"/>
  <c r="N105" i="6"/>
  <c r="N104" i="6"/>
  <c r="N103" i="6"/>
  <c r="I103" i="6"/>
  <c r="Y103" i="6" s="1"/>
  <c r="G103" i="6"/>
  <c r="J110" i="6" l="1"/>
  <c r="O103" i="6"/>
  <c r="P103" i="6" s="1"/>
  <c r="S103" i="6" s="1"/>
  <c r="O110" i="6"/>
  <c r="P110" i="6" s="1"/>
  <c r="S110" i="6" s="1"/>
  <c r="J103" i="6"/>
  <c r="J105" i="6" s="1"/>
  <c r="Q103" i="6" l="1"/>
  <c r="R103" i="6" s="1"/>
  <c r="V103" i="6" s="1"/>
  <c r="Q110" i="6"/>
  <c r="R110" i="6" s="1"/>
  <c r="W110" i="6" s="1"/>
  <c r="Z110" i="6" s="1"/>
  <c r="Z112" i="6" s="1"/>
  <c r="T110" i="6"/>
  <c r="T103" i="6"/>
  <c r="X103" i="6"/>
  <c r="W103" i="6" l="1"/>
  <c r="Z103" i="6" s="1"/>
  <c r="Z105" i="6" s="1"/>
  <c r="J112" i="6"/>
  <c r="Y96" i="6" l="1"/>
  <c r="W96" i="6"/>
  <c r="N102" i="6"/>
  <c r="N101" i="6"/>
  <c r="N100" i="6"/>
  <c r="N99" i="6"/>
  <c r="N98" i="6"/>
  <c r="N97" i="6"/>
  <c r="N96" i="6"/>
  <c r="I96" i="6"/>
  <c r="G96" i="6"/>
  <c r="N95" i="6"/>
  <c r="N94" i="6"/>
  <c r="N93" i="6"/>
  <c r="N92" i="6"/>
  <c r="N91" i="6"/>
  <c r="N90" i="6"/>
  <c r="N89" i="6"/>
  <c r="I89" i="6"/>
  <c r="Y89" i="6" s="1"/>
  <c r="G89" i="6"/>
  <c r="J96" i="6" l="1"/>
  <c r="Z96" i="6"/>
  <c r="Z98" i="6" s="1"/>
  <c r="O89" i="6"/>
  <c r="P89" i="6" s="1"/>
  <c r="Q89" i="6" s="1"/>
  <c r="R89" i="6" s="1"/>
  <c r="W89" i="6" s="1"/>
  <c r="Z89" i="6" s="1"/>
  <c r="Z91" i="6" s="1"/>
  <c r="O96" i="6"/>
  <c r="P96" i="6" s="1"/>
  <c r="S96" i="6" s="1"/>
  <c r="J89" i="6"/>
  <c r="J91" i="6" s="1"/>
  <c r="Q96" i="6" l="1"/>
  <c r="R96" i="6" s="1"/>
  <c r="S89" i="6"/>
  <c r="T89" i="6" s="1"/>
  <c r="T96" i="6"/>
  <c r="J98" i="6" l="1"/>
  <c r="N88" i="6" l="1"/>
  <c r="N87" i="6"/>
  <c r="N86" i="6"/>
  <c r="N85" i="6"/>
  <c r="N84" i="6"/>
  <c r="N83" i="6"/>
  <c r="N82" i="6"/>
  <c r="I82" i="6"/>
  <c r="G82" i="6"/>
  <c r="N81" i="6"/>
  <c r="N80" i="6"/>
  <c r="N79" i="6"/>
  <c r="N78" i="6"/>
  <c r="N77" i="6"/>
  <c r="N76" i="6"/>
  <c r="N75" i="6"/>
  <c r="I75" i="6"/>
  <c r="Y75" i="6" s="1"/>
  <c r="G75" i="6"/>
  <c r="O82" i="6" l="1"/>
  <c r="P82" i="6" s="1"/>
  <c r="Q82" i="6" s="1"/>
  <c r="R82" i="6" s="1"/>
  <c r="O75" i="6"/>
  <c r="P75" i="6" s="1"/>
  <c r="Q75" i="6" s="1"/>
  <c r="R75" i="6" s="1"/>
  <c r="W75" i="6" s="1"/>
  <c r="Z75" i="6" s="1"/>
  <c r="J82" i="6"/>
  <c r="J84" i="6" s="1"/>
  <c r="J75" i="6"/>
  <c r="S82" i="6" l="1"/>
  <c r="T82" i="6" s="1"/>
  <c r="Y82" i="6" s="1"/>
  <c r="S75" i="6"/>
  <c r="V82" i="6"/>
  <c r="W82" i="6"/>
  <c r="Z77" i="6"/>
  <c r="J77" i="6"/>
  <c r="T75" i="6"/>
  <c r="X82" i="6" l="1"/>
  <c r="Z82" i="6"/>
  <c r="Z84" i="6" s="1"/>
  <c r="Y68" i="6"/>
  <c r="W68" i="6"/>
  <c r="N74" i="6"/>
  <c r="N73" i="6"/>
  <c r="N72" i="6"/>
  <c r="N71" i="6"/>
  <c r="N70" i="6"/>
  <c r="N69" i="6"/>
  <c r="N68" i="6"/>
  <c r="I68" i="6"/>
  <c r="G68" i="6"/>
  <c r="Y61" i="6"/>
  <c r="W61" i="6"/>
  <c r="J68" i="6" l="1"/>
  <c r="Z61" i="6"/>
  <c r="Z63" i="6" s="1"/>
  <c r="O68" i="6"/>
  <c r="P68" i="6" s="1"/>
  <c r="Q68" i="6" s="1"/>
  <c r="R68" i="6" s="1"/>
  <c r="Z68" i="6"/>
  <c r="Z70" i="6" s="1"/>
  <c r="J70" i="6"/>
  <c r="S68" i="6" l="1"/>
  <c r="T68" i="6" s="1"/>
  <c r="W54" i="6" l="1"/>
  <c r="N67" i="6" l="1"/>
  <c r="N66" i="6"/>
  <c r="N65" i="6"/>
  <c r="N64" i="6"/>
  <c r="N63" i="6"/>
  <c r="N62" i="6"/>
  <c r="N61" i="6"/>
  <c r="I61" i="6"/>
  <c r="G61" i="6"/>
  <c r="N60" i="6"/>
  <c r="N59" i="6"/>
  <c r="N58" i="6"/>
  <c r="N57" i="6"/>
  <c r="N56" i="6"/>
  <c r="N55" i="6"/>
  <c r="N54" i="6"/>
  <c r="I54" i="6"/>
  <c r="Y54" i="6" s="1"/>
  <c r="G54" i="6"/>
  <c r="N53" i="6"/>
  <c r="N52" i="6"/>
  <c r="N51" i="6"/>
  <c r="N50" i="6"/>
  <c r="N49" i="6"/>
  <c r="N48" i="6"/>
  <c r="N47" i="6"/>
  <c r="I47" i="6"/>
  <c r="Y47" i="6" s="1"/>
  <c r="G47" i="6"/>
  <c r="N46" i="6"/>
  <c r="N45" i="6"/>
  <c r="N44" i="6"/>
  <c r="N43" i="6"/>
  <c r="N42" i="6"/>
  <c r="N41" i="6"/>
  <c r="N40" i="6"/>
  <c r="I40" i="6"/>
  <c r="G40" i="6"/>
  <c r="J54" i="6" l="1"/>
  <c r="J56" i="6" s="1"/>
  <c r="O47" i="6"/>
  <c r="P47" i="6" s="1"/>
  <c r="Q47" i="6" s="1"/>
  <c r="R47" i="6" s="1"/>
  <c r="J47" i="6"/>
  <c r="J49" i="6" s="1"/>
  <c r="O61" i="6"/>
  <c r="P61" i="6" s="1"/>
  <c r="S61" i="6" s="1"/>
  <c r="T61" i="6" s="1"/>
  <c r="O54" i="6"/>
  <c r="P54" i="6" s="1"/>
  <c r="S54" i="6" s="1"/>
  <c r="T54" i="6" s="1"/>
  <c r="O40" i="6"/>
  <c r="P40" i="6" s="1"/>
  <c r="S40" i="6" s="1"/>
  <c r="J40" i="6"/>
  <c r="J42" i="6" s="1"/>
  <c r="Z54" i="6"/>
  <c r="Z56" i="6" s="1"/>
  <c r="Y40" i="6"/>
  <c r="J61" i="6"/>
  <c r="J63" i="6" s="1"/>
  <c r="S47" i="6" l="1"/>
  <c r="T47" i="6" s="1"/>
  <c r="Q61" i="6"/>
  <c r="R61" i="6" s="1"/>
  <c r="Q54" i="6"/>
  <c r="R54" i="6" s="1"/>
  <c r="Q40" i="6"/>
  <c r="R40" i="6" s="1"/>
  <c r="W40" i="6" s="1"/>
  <c r="Z40" i="6" s="1"/>
  <c r="Z42" i="6" s="1"/>
  <c r="X47" i="6"/>
  <c r="T40" i="6"/>
  <c r="V47" i="6"/>
  <c r="W47" i="6"/>
  <c r="Z47" i="6" s="1"/>
  <c r="Z49" i="6" s="1"/>
  <c r="W26" i="6" l="1"/>
  <c r="AD167" i="6" l="1"/>
  <c r="G33" i="6" l="1"/>
  <c r="G26" i="6"/>
  <c r="N39" i="6" l="1"/>
  <c r="N38" i="6"/>
  <c r="N37" i="6"/>
  <c r="N36" i="6"/>
  <c r="N35" i="6"/>
  <c r="N34" i="6"/>
  <c r="N33" i="6"/>
  <c r="I33" i="6"/>
  <c r="Y33" i="6" s="1"/>
  <c r="N32" i="6"/>
  <c r="N31" i="6"/>
  <c r="N30" i="6"/>
  <c r="N29" i="6"/>
  <c r="N28" i="6"/>
  <c r="N27" i="6"/>
  <c r="N26" i="6"/>
  <c r="I26" i="6"/>
  <c r="Y26" i="6" s="1"/>
  <c r="N25" i="6"/>
  <c r="N24" i="6"/>
  <c r="N23" i="6"/>
  <c r="N22" i="6"/>
  <c r="N21" i="6"/>
  <c r="N20" i="6"/>
  <c r="N19" i="6"/>
  <c r="I19" i="6"/>
  <c r="G19" i="6"/>
  <c r="N18" i="6"/>
  <c r="N17" i="6"/>
  <c r="N16" i="6"/>
  <c r="N15" i="6"/>
  <c r="N14" i="6"/>
  <c r="N13" i="6"/>
  <c r="N12" i="6"/>
  <c r="I12" i="6"/>
  <c r="G12" i="6"/>
  <c r="O12" i="6" l="1"/>
  <c r="P12" i="6" s="1"/>
  <c r="S12" i="6" s="1"/>
  <c r="J19" i="6"/>
  <c r="J21" i="6" s="1"/>
  <c r="J33" i="6"/>
  <c r="J35" i="6" s="1"/>
  <c r="J12" i="6"/>
  <c r="J14" i="6" s="1"/>
  <c r="Z26" i="6"/>
  <c r="Z28" i="6" s="1"/>
  <c r="J26" i="6"/>
  <c r="J28" i="6" s="1"/>
  <c r="O26" i="6"/>
  <c r="P26" i="6" s="1"/>
  <c r="Q26" i="6" s="1"/>
  <c r="O19" i="6"/>
  <c r="P19" i="6" s="1"/>
  <c r="O33" i="6"/>
  <c r="P33" i="6" s="1"/>
  <c r="Q33" i="6" s="1"/>
  <c r="Y19" i="6"/>
  <c r="Q12" i="6" l="1"/>
  <c r="R33" i="6"/>
  <c r="R26" i="6"/>
  <c r="S19" i="6"/>
  <c r="T19" i="6" s="1"/>
  <c r="Q19" i="6"/>
  <c r="R19" i="6" s="1"/>
  <c r="W19" i="6" s="1"/>
  <c r="T12" i="6"/>
  <c r="Y12" i="6" s="1"/>
  <c r="S33" i="6"/>
  <c r="S26" i="6"/>
  <c r="T26" i="6" s="1"/>
  <c r="X12" i="6"/>
  <c r="Z19" i="6" l="1"/>
  <c r="Z21" i="6" s="1"/>
  <c r="R12" i="6"/>
  <c r="W12" i="6" s="1"/>
  <c r="Z12" i="6" s="1"/>
  <c r="Z14" i="6" s="1"/>
  <c r="W33" i="6"/>
  <c r="Z33" i="6" s="1"/>
  <c r="Z35" i="6" s="1"/>
  <c r="T33" i="6"/>
  <c r="V12" i="6" l="1"/>
</calcChain>
</file>

<file path=xl/comments1.xml><?xml version="1.0" encoding="utf-8"?>
<comments xmlns="http://schemas.openxmlformats.org/spreadsheetml/2006/main">
  <authors>
    <author>Sulma Esperanza Avenda;o Mu;oz</author>
  </authors>
  <commentList>
    <comment ref="AH54" authorId="0" shapeId="0">
      <text>
        <r>
          <rPr>
            <b/>
            <sz val="9"/>
            <color indexed="81"/>
            <rFont val="Tahoma"/>
            <family val="2"/>
          </rPr>
          <t>Sulma Esperanza Avenda;o Mu;oz:</t>
        </r>
        <r>
          <rPr>
            <sz val="9"/>
            <color indexed="81"/>
            <rFont val="Tahoma"/>
            <family val="2"/>
          </rPr>
          <t xml:space="preserve">
Se pudo observar de acuerdo a la evidencias presentadas el área viene trabajando en la minimización del riesgo con el protocolo para la recepción, almacenamiento y distribución de insumos , pero es importante resaltar que este control se podra verificar si funciona en el proximo trimestre.</t>
        </r>
      </text>
    </comment>
  </commentList>
</comments>
</file>

<file path=xl/sharedStrings.xml><?xml version="1.0" encoding="utf-8"?>
<sst xmlns="http://schemas.openxmlformats.org/spreadsheetml/2006/main" count="880" uniqueCount="353">
  <si>
    <t>Impacto</t>
  </si>
  <si>
    <t>Probabilidad</t>
  </si>
  <si>
    <t>Puntaje</t>
  </si>
  <si>
    <t>¿El control es automático?</t>
  </si>
  <si>
    <t>¿El control es manual?</t>
  </si>
  <si>
    <t>¿Se cuenta con evidencias de la ejecución y
seguimiento del control?</t>
  </si>
  <si>
    <t>¿Existen manuales, instructivos o procedimientos para el manejo del control?</t>
  </si>
  <si>
    <t>¿Está(n) definido(s) el(los) responsable(s) de la ejecución del control y del seguimiento?</t>
  </si>
  <si>
    <t>PROBABILIDAD</t>
  </si>
  <si>
    <t>IMPACTO</t>
  </si>
  <si>
    <t>ZONA DE RIESGO</t>
  </si>
  <si>
    <t>SÍ</t>
  </si>
  <si>
    <t>NO</t>
  </si>
  <si>
    <t>(1) RARA VEZ</t>
  </si>
  <si>
    <t>(2) IMPROBABLE</t>
  </si>
  <si>
    <t>(3) POSIBLE</t>
  </si>
  <si>
    <t>(4) PROBABLE</t>
  </si>
  <si>
    <t>(5) CASI SEGURO</t>
  </si>
  <si>
    <t>(5) MODERADO</t>
  </si>
  <si>
    <t>(20) CATASTROFICO</t>
  </si>
  <si>
    <t>(10) MAYOR</t>
  </si>
  <si>
    <t>VALORACIÓN DEL RIESGO</t>
  </si>
  <si>
    <t>SÍ/NO</t>
  </si>
  <si>
    <t>EVALUACIÓN DEL RIESGO</t>
  </si>
  <si>
    <t>INSTRUCCIONES DE DILIGENCIAMIENTO</t>
  </si>
  <si>
    <t>CONTROL</t>
  </si>
  <si>
    <t>ELABORÓ</t>
  </si>
  <si>
    <t>FECHA</t>
  </si>
  <si>
    <t>NOMBRE:</t>
  </si>
  <si>
    <t>CARGO:</t>
  </si>
  <si>
    <t>CONTROL DE CAMBIOS</t>
  </si>
  <si>
    <t>¿En el tiempo que lleva la herramienta ha demostrado ser efectiva?</t>
  </si>
  <si>
    <t>¿La frecuencia de ejecución del control y seguimiento es adecuada?</t>
  </si>
  <si>
    <t>REVISION Y APROBACIÓN</t>
  </si>
  <si>
    <t>MONITOREO Y REVISIÓN</t>
  </si>
  <si>
    <t>CAUSA</t>
  </si>
  <si>
    <t>RIESGO</t>
  </si>
  <si>
    <t>CONSECUENCIAS</t>
  </si>
  <si>
    <t>RIESGO INHERENTE</t>
  </si>
  <si>
    <t>RIESGO RESIDUAL</t>
  </si>
  <si>
    <t>AFECTA</t>
  </si>
  <si>
    <t>PERIODO DE EJECUCIÒN</t>
  </si>
  <si>
    <t>ACCIONES</t>
  </si>
  <si>
    <t>REGISTRO</t>
  </si>
  <si>
    <t>ACCIONES ASOCIADAS AL CONTROL</t>
  </si>
  <si>
    <t>RESPONSABLE</t>
  </si>
  <si>
    <t>INDICADOR</t>
  </si>
  <si>
    <t>IDENTIFICACIÓN DEL RIESGO</t>
  </si>
  <si>
    <t>CONTROLES</t>
  </si>
  <si>
    <t>FECHA  (DIA/MES/AÑO)</t>
  </si>
  <si>
    <t>Se establecen siete preguntas con el fin de determinar que controles se aplican a cada uno de los procesos que sean analizados. A continuación se establece una casilla con las opciones de respuesta SI/NO que se debe responder para cada una de las siete preguntas relacionadas.</t>
  </si>
  <si>
    <t xml:space="preserve">CONTROL </t>
  </si>
  <si>
    <t>PROCESO/
OBJETIVO</t>
  </si>
  <si>
    <t>ÁREA*</t>
  </si>
  <si>
    <t>ACCIONES DE CONTINGENCIA</t>
  </si>
  <si>
    <t>* El campo "Área" solo aplica al interior del IDIPRON para entender el objetivo del área donde se genera el riesgo y el alcance del mismo</t>
  </si>
  <si>
    <t>DD/MM/AAAA</t>
  </si>
  <si>
    <t>APROBACIÓN LÍDER DEL PROCESO</t>
  </si>
  <si>
    <t>FECHA DE ACTUALIZACIÓN:</t>
  </si>
  <si>
    <t>P</t>
  </si>
  <si>
    <t>I</t>
  </si>
  <si>
    <t>R</t>
  </si>
  <si>
    <t>RI</t>
  </si>
  <si>
    <t>RRI</t>
  </si>
  <si>
    <t>RP</t>
  </si>
  <si>
    <t>RC</t>
  </si>
  <si>
    <t>RRC</t>
  </si>
  <si>
    <t>REVISÓ</t>
  </si>
  <si>
    <t>FORMULACIÓN</t>
  </si>
  <si>
    <t>SEGUIMIENTO 1</t>
  </si>
  <si>
    <t>SEGUIMIENTO 2</t>
  </si>
  <si>
    <t>SEGUIMIENTO 3</t>
  </si>
  <si>
    <r>
      <t xml:space="preserve">ACCIÓN: </t>
    </r>
    <r>
      <rPr>
        <sz val="11"/>
        <color theme="1"/>
        <rFont val="Calibri"/>
        <family val="2"/>
        <scheme val="minor"/>
      </rPr>
      <t>(Marcar con "X")</t>
    </r>
  </si>
  <si>
    <t>ANÁLISIS DEL RIESGO</t>
  </si>
  <si>
    <t>IMPACTO
Aplicar Encuesta</t>
  </si>
  <si>
    <t>ACCIÓN(ES)</t>
  </si>
  <si>
    <t>Se deben relacionar los nombres y los cargos de las personas que intervienen en el proceso de la construcción y seguimiento de los Mapas de Riesgos, es decir, del área quien los elabora, quien lo revisa,  del lider del proceso y la persona que realiza el acompañamiento bien sea de la oficina Asesora de Planeación o de la oficina de Control Interno.</t>
  </si>
  <si>
    <t xml:space="preserve">DESCRIPCIÓN DE CAMBIOS </t>
  </si>
  <si>
    <t>se deben definir los elementos con lo cuales se medirá el avance de la ejecución.</t>
  </si>
  <si>
    <t>Nombrar el cargo de la persona que lideró el avance de la acción.</t>
  </si>
  <si>
    <t>Se deben nombrar las acciones que se realizán para avanzar en el fortalecimiento de los controles, es decir, reunión con el areá…, avance en el documento…, oficialización del procedimiento… (dependiendo de las acciones asociadas al control que se hayan determinado)</t>
  </si>
  <si>
    <t xml:space="preserve">Se debe registrar las fechas en las que se realizan las acciones de seguimiento. </t>
  </si>
  <si>
    <t xml:space="preserve">FECHA  </t>
  </si>
  <si>
    <t>MONITOREO Y REVISIÓN
(SEGUIMIENTO)</t>
  </si>
  <si>
    <t>Se deben registrar las evidencias de las acciones ejecutadas, es decir actas, avances en los documentos, entre otros que se consideren para este fin.</t>
  </si>
  <si>
    <t>Se deben identificar las acciones que se llevarán a cabo para llevar los riesgos identificados a ZONA DE RIESGO BAJA. Estas acciones son tendientes a crear o fortalecer los controles existentes. Se sugiere revisar las 7 preguntas referentes a los controles como guia para identificar falencias en los intrumentos, frecuencias entre otras.</t>
  </si>
  <si>
    <t xml:space="preserve">Se debe definir el periodo de tiempo en el cual se van a implementar las acciones que se llevarán a cabo para controlar y llevar a ZONA DE RIESGO BAJA los riesgos identificados. </t>
  </si>
  <si>
    <t xml:space="preserve">ACCIONES ASOCIADAS AL CONTROL
</t>
  </si>
  <si>
    <t>Relacionar las acciones estratégicas y operativas que ayudarán a controlar el impacto del riesgo en caso de su materilización. Esto puede suceder  en el caso de que los controles establecidos fallen y se deba actuar de manera urgente con el fin de evitar situaciones de emergencia y a minimizar sus consecuencias negativas.</t>
  </si>
  <si>
    <r>
      <t xml:space="preserve">¿El control previene la materialización del riesgo (afecta probabilidad)
¿El control permite enfrentar la situación en caso de materialización (afecta impacto)?
Se debe definir después de hacer análisis del proceso y sus controles si la existencia o falta de los mismos puede afectar la probabilidad o el impacto. En esta celda solo se debe seleccionar en la lista desplegable Impacto o Probabilidad, el instrumento está formulado para calcular autimanticamente la zona de </t>
    </r>
    <r>
      <rPr>
        <b/>
        <sz val="12"/>
        <color theme="1"/>
        <rFont val="Times New Roman"/>
        <family val="1"/>
      </rPr>
      <t>riesgo residual</t>
    </r>
    <r>
      <rPr>
        <sz val="12"/>
        <color theme="1"/>
        <rFont val="Times New Roman"/>
        <family val="1"/>
      </rPr>
      <t xml:space="preserve"> en la que se clasifica el riesgo y que es con la que hay que definir que acciones se deben implementar para llevar los riesgos identificados  a ZONA DE RIESGO BAJO, zona de riesgo que nos indica que en caso de que el riesgo se materilice el instituto es capaz de asumir el impacto ya que su incidencia será minima.</t>
    </r>
  </si>
  <si>
    <r>
      <t>CONTROLES</t>
    </r>
    <r>
      <rPr>
        <sz val="11"/>
        <color theme="1"/>
        <rFont val="Times New Roman"/>
        <family val="1"/>
      </rPr>
      <t xml:space="preserve"> 
(Preguntas de la existencia de controles)</t>
    </r>
  </si>
  <si>
    <t xml:space="preserve">Redactar de forma clara y consisa la forma en la que se ejerce el control en el proceso, para esto relacionar los instrumentos existentes (Manuales, formatos, procedimientos, intructivos), los cargos de las personas que relizan el control, los aplicativos si se cuenta con ellos, entre otros dependiendo de cada caso en particular. </t>
  </si>
  <si>
    <t>El instrumento está formulado para realizar el cruce entre los valores de las variables de Probabilidad e Impacto. Esta zona se llama zona de Riesgo Inherente y arroja en su calculo una zona de riesgo que es la que hay que trabajar con el fin de bajarla.  Esta información se diligencia de manera automática usando los valores que se ingresen en los campos Probabilidad e Impacto, campos previamente diligenciados.</t>
  </si>
  <si>
    <t xml:space="preserve">Es la oportunidad de ocurrencia de un evento de riesgo. Se mide según la frecuencia (número de veces en que se ha presentado el riesgo en un período determinado) o por la factibilidad (factores internos o externos que pueden determinar que el riesgo se presente). Se hace necesario el análisis de diferente fuentes como registros historicos, Informes, PQRS, hallazgos de los entes de control, memoria institucional de los funcionarios.
</t>
  </si>
  <si>
    <r>
      <t xml:space="preserve">ZONA DE RIESGO INHERENTE
</t>
    </r>
    <r>
      <rPr>
        <sz val="11"/>
        <color theme="1"/>
        <rFont val="Times New Roman"/>
        <family val="1"/>
      </rPr>
      <t>Hace referencia al riesgo antes de analizar los controles que se tengan para que el mismo no se materialice</t>
    </r>
    <r>
      <rPr>
        <b/>
        <sz val="11"/>
        <color theme="1"/>
        <rFont val="Times New Roman"/>
        <family val="1"/>
      </rPr>
      <t>.</t>
    </r>
  </si>
  <si>
    <t>Constituyen los efectos de la ocurrencia del riesgo sobre los objetivos de entidad; generalmente se dan sobre las personas o los bienes materiales o inmateriales con incidencias importantes tales como: daños físicos y fallecimiento, sanciones, pérdidas económicas, de información, de bienes, de imagen, de credibilidad y de confianza, interrupción del servicio y daño ambiental, entre otros.</t>
  </si>
  <si>
    <r>
      <t xml:space="preserve">Los riesgos son futuros eventos inciertos, los cuales pueden influir en el cumplimiento de los objetivos de las organizaciones, incluyendo sus objetivos estratégicos, operacionales, financieros y de cumplimiento.
Se realiza determinando las causas, fuentes del riesgo y los eventos con base en el análisis de contexto para la entidad y del proceso, que pueden afectar el logro de los objetivos. El cual estará asociado a aquellos eventos o situaciones que pueden entorpecer el normal desarrollo de los objetivos del proceso, es necesario referirse a sus características o las formas en que se observa o manifiesta. En este caso es posible hacer una corta descripción del riesgo dentro de la identificación.
</t>
    </r>
    <r>
      <rPr>
        <b/>
        <sz val="12"/>
        <color theme="1"/>
        <rFont val="Times New Roman"/>
        <family val="1"/>
      </rPr>
      <t>COMO HERRAMIENTA BÁSICA PARA EL ANÁLISIS DEL CONTEXTO DEL PROCESO SE SUGIERE UTILIZAR LAS CARACTERIZACIONES DE LOS MISMOS, DONDE ES POSIBLE CONTAR CON ESTE PANORAMA. SI ESTOS DOCUMENTOS ESTÁN DESACTUALIZADOS O NO SE HAN ELABORADO, ES IMPORTANTE ACTUALIZARLOS O ELABORARLOS ANTES DE CONTINUAR CON LA METODOLOGÍA DE ADMINISTRACIÓN DEL RIESGO.</t>
    </r>
  </si>
  <si>
    <t xml:space="preserve">Posibilidad de que por acción u omisión, se use el poder para poder desviar la gestión de lo público hacia un beneficio privado.
Es necesario que en la descripción del riesgo concurran los componentes de su definición: acción u omisión + uso del poder + desviación de la gestión de lo público + el beneficio privado.
Con el fin de facilitar la identificación de riesgos de corrupción y de evitar que se presenten confusiones entre un riesgo de gestión y uno de corrupción, se sugiere la utilización de la Matriz de
definición de riesgo de corrupción, que incorpora cada uno de los componentes de su definición.
Si en la descripción del riesgo, las casillas son contestadas todas afirmativamente, se trata de un riesgo de corrupción.
</t>
  </si>
  <si>
    <t xml:space="preserve">DEFINICIÓN RIESGO DE CORRUPCIÓN </t>
  </si>
  <si>
    <t xml:space="preserve">Son los medios, las circunstancias y agentes generadores de riesgo, entendidos todos los sujetos u objetos que tienen la capacidad de originar un riesgo. Este campo debe ser diligenciado describiendo brevemente la causa del riesgo identificado.
</t>
  </si>
  <si>
    <r>
      <t xml:space="preserve">Registrar el nombre del proceso para el cual que aplica el Mapa de Riesgos de Gestión. En IDIPRON hay procesos que estan compuestos por áreas, para estos casos en la primera casilla (PROCESO / OBJETIVO) se debe diligenciar el proceso macro junto con el objetivo del proceso y a seguir en la segunda casilla (ÁREA*/ OBJETIVO) junto con su objetivo.
</t>
    </r>
    <r>
      <rPr>
        <b/>
        <sz val="12"/>
        <color theme="1"/>
        <rFont val="Times New Roman"/>
        <family val="1"/>
      </rPr>
      <t xml:space="preserve">Ejemplo. </t>
    </r>
    <r>
      <rPr>
        <sz val="12"/>
        <color theme="1"/>
        <rFont val="Times New Roman"/>
        <family val="1"/>
      </rPr>
      <t xml:space="preserve">
-Gestión financiera (Proceso) esta compuesto por (Áreas)Tesoreria, Contabilidad y Presupuesto. 
-Modelo Pegagógico SE3: Esta compuesto por las Áreas de Derecho: Salud, Sociolegal, Sicosocial y Espiritulidad, Educación, Emprender. 
Estos Objetivos se pueden encontrar en el documento llamado Caracterización o en su defecto en el documento de la Plataforma Estrategica.
</t>
    </r>
  </si>
  <si>
    <t>PROCESO/OBJETIVO
ÁREA*/ OBJETIVO</t>
  </si>
  <si>
    <t>Se debe marcar con X únicamente una acción que sea la que la que corresponde, es decir, si es Formulación, o seguimiento. Esto determina a quien se le envia el formato, para aprobación, consolidación y publicación, ya que la formulación corresponde a la oficina Asesora de Planeación y debe ser enviado desde el correo del lider del área a el correo planeacion@idipron.gov.co y los seguimientos corresponden a la oficina de Control Interno, que debe ser dirigido de igual forma al correo controlinterno@idipron.gov.co.</t>
  </si>
  <si>
    <t>ACCIÓN:</t>
  </si>
  <si>
    <t xml:space="preserve">Registrar la fecha en la que le documento es aprobado por el líder del área. </t>
  </si>
  <si>
    <t xml:space="preserve">Para el diligenciamiento de este instrumento tenga en cuenta:
La formulación se realiza 1 vez al año con el apoyo de la Oficina Asesora de Planeación 
Los seguimientos (A ser públicados con corte a las fechas 30 de abril, 31 de agosto y 31 de diciembre de cada año) será efectuado por la Oficina de Control Interno. </t>
  </si>
  <si>
    <t>OFICIALIZACIÓN</t>
  </si>
  <si>
    <t>FORMATO PARA DETERMINAR EL IMPACTO</t>
  </si>
  <si>
    <t xml:space="preserve">Nº </t>
  </si>
  <si>
    <t xml:space="preserve">PREGUNTA </t>
  </si>
  <si>
    <t>SI EL RIESGO DE CORRUPCIÓN SE MATERIALIZA PODRÍA...</t>
  </si>
  <si>
    <t>RESPUESTA</t>
  </si>
  <si>
    <t>SI</t>
  </si>
  <si>
    <t>¿Afectar al grupo de funcionarios del proceso?</t>
  </si>
  <si>
    <t>¿Afectar el cumplimiento de metas y objetivos de la dependencia?</t>
  </si>
  <si>
    <t xml:space="preserve">¿Afectar el cumplimiento de misión de la Entidad? </t>
  </si>
  <si>
    <t>¿Afectar el cumplimiento de la misión del sector al que pertenece la Entidad?</t>
  </si>
  <si>
    <t>¿Generar pérdida de confianza de la Entidad, afectando su reputación?</t>
  </si>
  <si>
    <t>¿Generar pérdida de recursos económicos?</t>
  </si>
  <si>
    <t>¿Afectar la generación de los productos o la prestación de servicios?</t>
  </si>
  <si>
    <t>¿Dar lugar al detrimento de calidad de vida de la comunidad por la pérdida</t>
  </si>
  <si>
    <t>¿Generar pérdida de información de la Entidad?</t>
  </si>
  <si>
    <t>¿Generar intervención de los órganos de control, de la Fiscalía, u otro ente?</t>
  </si>
  <si>
    <t>¿Dar lugar a procesos sancionatorios?</t>
  </si>
  <si>
    <t>¿Dar lugar a procesos disciplinarios?</t>
  </si>
  <si>
    <t>¿Dar lugar a procesos fiscales?</t>
  </si>
  <si>
    <t>¿Dar lugar a procesos penales?</t>
  </si>
  <si>
    <t>¿Generar pérdida de credibilidad del sector?</t>
  </si>
  <si>
    <t>¿Ocasionar lesiones físicas o pérdida de vidas humanas?</t>
  </si>
  <si>
    <t>¿Afectar la imagen regional?</t>
  </si>
  <si>
    <t>¿Afectar la imagen nacional?</t>
  </si>
  <si>
    <t>TOTAL PREGUNTAS AFIRMATIVAS:                      
TOTAL PREGUNTAS NEGATIVAS:</t>
  </si>
  <si>
    <r>
      <t>·</t>
    </r>
    <r>
      <rPr>
        <sz val="7"/>
        <color theme="1"/>
        <rFont val="Times New Roman"/>
        <family val="1"/>
      </rPr>
      <t>  </t>
    </r>
    <r>
      <rPr>
        <sz val="11"/>
        <color theme="1"/>
        <rFont val="Times New Roman"/>
        <family val="1"/>
      </rPr>
      <t xml:space="preserve">Responder afirmativamente de </t>
    </r>
    <r>
      <rPr>
        <b/>
        <sz val="11"/>
        <color theme="1"/>
        <rFont val="Times New Roman"/>
        <family val="1"/>
      </rPr>
      <t>DOCE a DIECIOCHO</t>
    </r>
    <r>
      <rPr>
        <sz val="11"/>
        <color theme="1"/>
        <rFont val="Times New Roman"/>
        <family val="1"/>
      </rPr>
      <t xml:space="preserve"> preguntas genera un impacto </t>
    </r>
    <r>
      <rPr>
        <b/>
        <sz val="11"/>
        <color theme="1"/>
        <rFont val="Times New Roman"/>
        <family val="1"/>
      </rPr>
      <t>CATASTRÓFICO.</t>
    </r>
  </si>
  <si>
    <r>
      <t>·</t>
    </r>
    <r>
      <rPr>
        <sz val="7"/>
        <color theme="1"/>
        <rFont val="Times New Roman"/>
        <family val="1"/>
      </rPr>
      <t xml:space="preserve">  </t>
    </r>
    <r>
      <rPr>
        <sz val="11"/>
        <color theme="1"/>
        <rFont val="Times New Roman"/>
        <family val="1"/>
      </rPr>
      <t xml:space="preserve">Responder afirmativamente de </t>
    </r>
    <r>
      <rPr>
        <b/>
        <sz val="11"/>
        <color theme="1"/>
        <rFont val="Times New Roman"/>
        <family val="1"/>
      </rPr>
      <t>SEIS a ONCE</t>
    </r>
    <r>
      <rPr>
        <sz val="11"/>
        <color theme="1"/>
        <rFont val="Times New Roman"/>
        <family val="1"/>
      </rPr>
      <t xml:space="preserve"> preguntas genera un impacto </t>
    </r>
    <r>
      <rPr>
        <b/>
        <sz val="11"/>
        <color theme="1"/>
        <rFont val="Times New Roman"/>
        <family val="1"/>
      </rPr>
      <t>MAYOR.</t>
    </r>
  </si>
  <si>
    <r>
      <t>·</t>
    </r>
    <r>
      <rPr>
        <sz val="7"/>
        <color theme="1"/>
        <rFont val="Times New Roman"/>
        <family val="1"/>
      </rPr>
      <t>  </t>
    </r>
    <r>
      <rPr>
        <sz val="11"/>
        <color theme="1"/>
        <rFont val="Times New Roman"/>
        <family val="1"/>
      </rPr>
      <t xml:space="preserve">Responder afirmativamente de </t>
    </r>
    <r>
      <rPr>
        <b/>
        <sz val="11"/>
        <color theme="1"/>
        <rFont val="Times New Roman"/>
        <family val="1"/>
      </rPr>
      <t>UNA a CINCO</t>
    </r>
    <r>
      <rPr>
        <sz val="11"/>
        <color theme="1"/>
        <rFont val="Times New Roman"/>
        <family val="1"/>
      </rPr>
      <t xml:space="preserve"> pregunta(s) genera un impacto </t>
    </r>
    <r>
      <rPr>
        <b/>
        <sz val="11"/>
        <color theme="1"/>
        <rFont val="Times New Roman"/>
        <family val="1"/>
      </rPr>
      <t>MODERADO.</t>
    </r>
  </si>
  <si>
    <t xml:space="preserve"> Son las consecuencias o efectos que puede generar la materialización del riesgo en la entidad. 
Para determinar el impacto se adjunta la siguiente encuesta que ayudará para una correcta determinación de esta variable (Se tres formatos de encuenta, dejela como parte de las evidencias del mapa).
Despues de determinar el número de respuestas afirmativas y cruzarlo con la tabla de calificación del riesgo de Impacto se debe seleccionar la opción.
</t>
  </si>
  <si>
    <t>En esta celda se debe relacionar los cambios en la información del Mapa de Riesgos. Deben estar incluidas la fecha de la formulación y las fechas de los seguimientos. Adicionalmente si se presentan cambios en la formulación tambien deben estar relacionadas en este campo.</t>
  </si>
  <si>
    <t xml:space="preserve">Para la oficialización de la formulación del Mapa de Riesgos de Corrupción es necesario que posterior a la aprobación por parte del líder del proceso se envié a traves de su correo oficial, o de un correo aprobado por el lider del proceso al correo planeacion@idipron.gov.co junto con el respectivo memorando sin firmar (para evitar impresión del documento). 
Para los seguimientos se deben adjuntar al correo de Control Interno las evidencias pertinentes a los avances que para el periodo se halla realizado a traves de su correo oficial, o de un correo aprobado por el lider del proceso al correo controlinterno@idipron.gov.co junto con el respectivo memorando sin firmar (para evitar impresión del documento). </t>
  </si>
  <si>
    <t>X</t>
  </si>
  <si>
    <t>x</t>
  </si>
  <si>
    <t>TOTAL PREGUNTAS AFIRMATIVAS:     8                 
TOTAL PREGUNTAS NEGATIVAS: 8</t>
  </si>
  <si>
    <t>1. Falta de seguimiento en la planeación y ejecución de las actividades donde se usan los recursos solicitados para el cumplimiento de las metas</t>
  </si>
  <si>
    <t>Apropiarse de recursos fisicos destinados para las metas del Área en beneficio de terceros</t>
  </si>
  <si>
    <r>
      <t xml:space="preserve">1. Gasto presupuestal innecesario
2. No se realiza la adecuada atención al beneficiario conforme la misionalidad del instituto y los objetivos del área
</t>
    </r>
    <r>
      <rPr>
        <sz val="11"/>
        <rFont val="Times New Roman"/>
        <family val="1"/>
      </rPr>
      <t>3. Investigaciones y hallazgos fiscales en contra del IDIPRON o funcionarios</t>
    </r>
  </si>
  <si>
    <t>1. Prevalecen intereses personales sobre los institucionales.
2. Falta de principios y ética profesional de los funcionarios y/o contratistas de la entidad
3. No hay un adecuado seguimiento frente a las acciones realizadas por el funcionario, contratista y/o voluntario donde se logre identificar si se está realizando conforme el procedimiento.</t>
  </si>
  <si>
    <t>El voluntario asignado al area de espiritualidad busque algun beneficio económico por las diferentes actividades y procesos que se realizan en el Área</t>
  </si>
  <si>
    <t xml:space="preserve">1. Sanciones por parte  de los diferentes organismos de control 
2. Investigaciones disciplinarias, penales y fiscales tanto para el funcionario como para el instituto
3. Afectación en la imagen y credibilidad de la institución
</t>
  </si>
  <si>
    <r>
      <t xml:space="preserve">
1</t>
    </r>
    <r>
      <rPr>
        <sz val="11"/>
        <rFont val="Times New Roman"/>
        <family val="1"/>
      </rPr>
      <t>. Falta de un seguimiento permanente de la documentación fisica y digital del area.</t>
    </r>
  </si>
  <si>
    <t xml:space="preserve">Manipular o alterar la información para beneficio propio o de terceros </t>
  </si>
  <si>
    <t xml:space="preserve">1. Incumplimiento a las funciones contractuales 
2. Crear información inadecuada para la entrega de informes y resultados del instituto              3, Impactar negativamente el cumpimiento de la meta estrategica. 
</t>
  </si>
  <si>
    <t>1. Se realiza un adecuado seguimiento a las diferentes solicitudes de las necesidades requeridas en las diferentes actividades.
2.  formulacion semestral del plan de necesidades del area.</t>
  </si>
  <si>
    <t xml:space="preserve">1. Informar de manera inmediata a la Subdirección de Métodos Operativa sobre la solicitud realizada por otras areas  frente a recursos innecesarios asignados al area de espiritualidad. 
2. Devolver al almacen los recursos innecesarios en un tiempo oportuno. </t>
  </si>
  <si>
    <t>Primer semestre de 2018</t>
  </si>
  <si>
    <t xml:space="preserve">1. Sensibilizar a los funcionarios o contratistas sobre la importancia de realizar una adecuada planeación y solicitud de necesidades.
2. Construcción de un formato digital que permita llevarun control frente a la solicitud del área para poder hacer la adecuada verificación.                                                                             3, La solicitudesde insumos  las realiza unicamente el responsable del area y en su ausencia el encargado. .             </t>
  </si>
  <si>
    <t xml:space="preserve">*Actas de encuentro y capacitación con los funcionarios o contratistas
*listados de asistencia de las reuniones.
*Formato digital de solicitud de necesidades.
</t>
  </si>
  <si>
    <t xml:space="preserve">1. Se realizaron 3 reuniones de equipo de trabajo al inicio del año para realizar una adecuada programación de las actividades y con ello poder realizar un adecuado requerimiento de los insumos y recursos. Frente a esto se presentan las actas de reunión con sus respectivos listados de asistencia: 
-24/01/2018
-25/01/2018
-29/01/2018
2. se realizó requerimiento anual de los insumos requeridos por el área, frente a esto se anexan tres documentos: 
-Materiales por actividad
-proyección área 2018
-Listado insumos arte y deporte. 
Se comparte pantallazos del correo enviado al área de recursos y desarrollo humano de estos documentos.
</t>
  </si>
  <si>
    <t>Coordinadora del area</t>
  </si>
  <si>
    <t>N° de Funcionarios y contratistas asignados al area/ N° funcionarios y contratistas participantes de la jornadas de sensibilizacion</t>
  </si>
  <si>
    <t xml:space="preserve">1. Informar de manera inmediata a la Subdirección operativa de la situación.
2. Entregar las evidencias y soportes que demuestren la accion corrupta
</t>
  </si>
  <si>
    <t xml:space="preserve">1. Sensibilizar y capacitar al voluntario sobre la misionalidad del instituto y las diferentes sanciones que pueden competer frente a las acciones inadecuadas por parte de los mismos.
2. Realizar el procedimiento de evaluación y seguimiento a los voluntarios
</t>
  </si>
  <si>
    <t xml:space="preserve">*Actas de reunión y/o capacitación con funcionarios, contratistas y voluntarios
*Listados de asistencia de los encuentros y/o capacitaciones.
*Formulario de evaluación del desempeño del voluntario enfocado hacia el NNAJ y responsable de unidad.
</t>
  </si>
  <si>
    <t xml:space="preserve">1. Se han realizado 2 (dos) reuniones con el equipo para hablar sobre la misionalidad del instituto, el modelo pedagógico y los proyectos educativos:
- 07/02/2018
- 01/03/2018
2. Se han llevado 3 (tres) encuentros con los voluntarios para recordarles la misionalidad del instituto y la estrategia propuesta por el área en relación al voluntariado:
-01/02/2018
-02/02/2018
-13/02/2018
</t>
  </si>
  <si>
    <t>N° de voluntarios asignados al area/ N° voluntarios participantes de la jornadas de sensibilizacion</t>
  </si>
  <si>
    <r>
      <t>1. Se brinda claridad a los jóvenes sobre los servicios que reciben del instituto, los cuales son gratuitos
2. Se establece un acompañamiento constante al voluntario por parte de un funcionario o contratista que asegure el proceso realizado esta conforme a lo establecido por el instituto
3. Se realiza seguimiento a las actividades realizadas por parte de los funcionarios, contratistas y voluntarios
4. Se realiza una evaluación periódica del voluntario tanto por el responsable de unidad como por los NNAJ.
5. Seguir los procedimientos de las líneas de acción del área para establecer los pasos y controles a implementar en cada actividad</t>
    </r>
    <r>
      <rPr>
        <sz val="11"/>
        <color rgb="FF7030A0"/>
        <rFont val="Times New Roman"/>
        <family val="1"/>
      </rPr>
      <t xml:space="preserve">
</t>
    </r>
    <r>
      <rPr>
        <sz val="11"/>
        <rFont val="Times New Roman"/>
        <family val="1"/>
      </rPr>
      <t xml:space="preserve">
</t>
    </r>
  </si>
  <si>
    <t>1. Se socializa sobre el buen manejo y diligenciamiento de los formatos requeridos para las evidencias de las funciones y actividades realizadas.
2. Se tiene fijada la cláusula contractual sobre la debida custodia y manejo de la información.
3. Se consolidan informes del Área y se evalua el alcance y los resultados de los mismos por parte de la responsable del Área</t>
  </si>
  <si>
    <t>1. Informar de manera inmediata al supervisor del contrato del funcionario o contratista
2. Entregar las evidencias y soportes que demuestren la accioon corrupcion</t>
  </si>
  <si>
    <t xml:space="preserve">1. Realizar seguimiento mensual a la documentación  requerida  y entregada por los funcionarios del area 
2. Realizar una adecuada supervisión a las evidencias y documentos presentados por el funcionario o contratista
3. Realizar reuniones trimestrales con el grupo de trabajo para recordar la importancia del buen uso de la información 
</t>
  </si>
  <si>
    <t xml:space="preserve">*Actas de encuentro y capacitación con los funcionarios o contratistas
*Listados de asistencia de las reuniones.
*Realizar una buena verificación y supervisión a la información y documentación suministrada en los informes generados por el contratista o funcionario. 
</t>
  </si>
  <si>
    <t xml:space="preserve">1. Se ha realizado un seguimiento y revisión a los informes mensuales de cada funcionario del equipo de trabajo. Se han corregido y hecho seguimiento a veinte cuatro (24) informes durante el primer trimestre del 2018 durante el mes de febrero y marzo. Se anexa la revisión con las correcciones y comentarios.
2. Se ha realizado trabajo en conjunto con la auxiliar administrativa para garantizar que tanto las documentos físicos se estén entregando con forme lo establecido por gestión documental como también que el cargue a SIMI se esté realizando conforme lo establecido por el área y planeación. Para ello se anexa tres (3) documentos: 
-pantallazos correos para seguimiento documental
-Revisión Archivo físico mes febrero
-Revisión de físicos mes Marzo
  </t>
  </si>
  <si>
    <t xml:space="preserve">N° de seguimientos resportados en fisico/ N° de sweguimientos reportados en SIMI. </t>
  </si>
  <si>
    <t>Espiritualidad</t>
  </si>
  <si>
    <r>
      <t>1. Acceso a la  información que contiene el sistema de informacion del instituto (SIMI) por parte de los servidores del Área.
2. Debilidad en el monitoreo y acceso</t>
    </r>
    <r>
      <rPr>
        <sz val="12"/>
        <color rgb="FF0070C0"/>
        <rFont val="Calibri"/>
        <family val="2"/>
        <scheme val="minor"/>
      </rPr>
      <t xml:space="preserve"> </t>
    </r>
    <r>
      <rPr>
        <sz val="12"/>
        <color theme="1"/>
        <rFont val="Calibri"/>
        <family val="2"/>
        <scheme val="minor"/>
      </rPr>
      <t>de la información SIMI que manejan los servidores del Área.</t>
    </r>
  </si>
  <si>
    <t xml:space="preserve">Entregar información confidencial de los NNAJ a grupos con intereses políticos </t>
  </si>
  <si>
    <t>1. Perdida de la confianza del NNAJ en el  Instituto.
2. Dejar en riesgo la integridad del NNAJ.
3. Uso inadeacuado de la información en contra de la gestión del Instituto</t>
  </si>
  <si>
    <t xml:space="preserve">1. Se cuenta con controles y registros  de acceso al sistema de Información Misional. 
2.  Se lleva control de los registros  de la remisión y entrega de las historias sociales.
3.  Se cuenta con la clausula de confidencialidad de los contratistas que atienden a la población de NNAJ.
4 . Se cuenta con el MANUAL POLITICA DE TRATAMIENTO DE DATOS FINAL A-TIC-MA-002 </t>
  </si>
  <si>
    <r>
      <t xml:space="preserve">1. Efectuar sensibilización a los servisores del Área frente a la trazabilidad de la información que guarda el SIMI y los demás controles de remisión y entrega de las historias sociales, así mismo la ilustración sobre el incumplimiento a la clausula de confidencialidad de la informació manejada en la entidad
</t>
    </r>
    <r>
      <rPr>
        <sz val="11"/>
        <rFont val="Calibri"/>
        <family val="2"/>
        <scheme val="minor"/>
      </rPr>
      <t>2 . Dar aviso a las autoridades sobre los responsables de la fuga de la información o de quien la este manipulando</t>
    </r>
  </si>
  <si>
    <t>01/01/2018 - 30/04/2018</t>
  </si>
  <si>
    <t>Se realiza capacitación a  la totalidad de servidores de area de sociolegal con el tema "Trazabilidad de la información misional desde el SIMI y otros controles; y consecuencias legales y profesional al incumplimiento de la clausula de confidencialidad de la información"</t>
  </si>
  <si>
    <t>A-GDH-FT-004</t>
  </si>
  <si>
    <t>Se relizará capacitación  con el área Sociolegal, y se convocará al área Psicosocial. Se realizan revisiones mensuales a los informes de actividades y se recalca la importancia del buen uso de la información de los NNAJ, y la importancia de que todo se encuentre registrado en el SIMI.</t>
  </si>
  <si>
    <t>EDGAR FABIAN ROMERO DIAZ</t>
  </si>
  <si>
    <t>Área Socio legal y Justicia Restaurativa</t>
  </si>
  <si>
    <r>
      <t>*Omitir o registrar de manera incorrecta datos personales de lo</t>
    </r>
    <r>
      <rPr>
        <sz val="11"/>
        <rFont val="Calibri"/>
        <family val="2"/>
        <scheme val="minor"/>
      </rPr>
      <t>s NNAJ o padres de familia, acudiente y/o representante legal</t>
    </r>
    <r>
      <rPr>
        <sz val="11"/>
        <color theme="1"/>
        <rFont val="Calibri"/>
        <family val="2"/>
        <scheme val="minor"/>
      </rPr>
      <t xml:space="preserve">
</t>
    </r>
    <r>
      <rPr>
        <sz val="11"/>
        <color rgb="FFFF0000"/>
        <rFont val="Calibri"/>
        <family val="2"/>
        <scheme val="minor"/>
      </rPr>
      <t xml:space="preserve"> </t>
    </r>
    <r>
      <rPr>
        <sz val="11"/>
        <color theme="1"/>
        <rFont val="Calibri"/>
        <family val="2"/>
        <scheme val="minor"/>
      </rPr>
      <t xml:space="preserve">
</t>
    </r>
    <r>
      <rPr>
        <sz val="11"/>
        <rFont val="Calibri"/>
        <family val="2"/>
        <scheme val="minor"/>
      </rPr>
      <t xml:space="preserve">
*Recepción</t>
    </r>
    <r>
      <rPr>
        <sz val="11"/>
        <color theme="1"/>
        <rFont val="Calibri"/>
        <family val="2"/>
        <scheme val="minor"/>
      </rPr>
      <t xml:space="preserve"> de documentos adulterados.
*No validar la veracidad de los documentos entregados por los Jóvenes o acudientes de los NNA</t>
    </r>
  </si>
  <si>
    <r>
      <t>*Prestar servicio a NNAJ que no cumple las características o criter</t>
    </r>
    <r>
      <rPr>
        <sz val="11"/>
        <rFont val="Calibri"/>
        <family val="2"/>
        <scheme val="minor"/>
      </rPr>
      <t xml:space="preserve">ios establecidos por la institución.  </t>
    </r>
  </si>
  <si>
    <t>*Disminuir la capacidad 
de atención para la 
población que lo 
requiere.            
                                             *Exposición de NNAJ 
a problemáticas que 
afecten su desarrollo a nivel individual, familiar y social.</t>
  </si>
  <si>
    <t xml:space="preserve">*Tramite de cupos para beneficio personal tanto de funcionarios como actores externos. 
</t>
  </si>
  <si>
    <t xml:space="preserve"> *Aceptar y/o permitir tráfico de influencias en la provisión de cupos, con el propósito de obtener un beneficio propio o de un tercero.</t>
  </si>
  <si>
    <t xml:space="preserve">
*Afectación negativa de la Imagen y credibilidad de la institución. 
*Uso inadecuado de recursos en población que no lo requiere.
*Sanciones y amonestaciones a  funcionario(a) (s) y/o contratista(s). 
</t>
  </si>
  <si>
    <t>SICOSOCIAL:
Atender la configuración de la subjetividad de los NNAJ, es decir, la forma como ellos se comprenden a sí mismos en sus familias y en la sociedad concreta que en muchos casos los han abandonado, maltratado, abusado, comercializado, explotado, etc., es otra de las tareas en la que se empeña el IDIPRON. Es por esto que adelanta acciones que tienen que ver con el acompañamiento de los procesos psicológicos de los NNAJ, las relaciones afectivas con sus familias y la sociedad, y el acompañamiento a las historias de vida.</t>
  </si>
  <si>
    <t xml:space="preserve">*Se realiza contacto inicial con los NNAJ y/o sus familias  con el fin de orientar y atender a nivel territorial, en las UPI y/u oficinas de IDIPRON, se evalúa si tiene factores de riesgo de habitabilidad calle, de ser así se procede a desarrollar el diligenciamiento de ficha de ingreso en físico y creación en el Sistema Misional (SIMI), adicionalmente el profesional  recepciona la documentación requerida del Check List la cual se anexa a la ficha de ingreso.
*El equipo psicosocial de territorio realiza consulta social en domicilio para obtener caracterización de las familias y desarrollar acciones de atención.
*Se desarrollan jornadas de inducción y re inducción por parte del Área Sicosocial sobre: 
Criterios de ingreso 
M-ANJ-DI-001
Ficha de ingreso 
M-ANJ-FT-014
Valoración psicosocial 
M- MMS-FT-001
Consulta en domicilio 
M-MMS-FT-002                                                  
 *Se ejecuta comité interdisciplinar de ingresos a internado de manera mensual donde se evalúa la pertinencia del ingreso
 .                        </t>
  </si>
  <si>
    <t xml:space="preserve">*Se realiza contacto inicial con los NNAJ y/o sus familias, con el fin de orientar y atender a nivel territorial, en las UPI y/u oficinas de IDIPRON. Posteriormente se evalúa si tiene factores de riesgo de habitabilidad en calle, de ser así, se procede a desarrollar el diligenciamiento de ficha de ingreso en físico y creación en el Sistema Misional (SIMI), adicionalmente el profesional  recepciona la documentación requerida del Check List para anexarla a la ficha de ingreso.
*El equipo sicosocial de territorio realiza consulta social en domicilio para obtener caracterización de las familias y desarrollar acciones de atención.
*Se desarrollan jornadas de inducción y re inducción por parte del Área Sicosocial sobre: 
Criterios de ingreso 
M-ANJ-DI-001
Ficha de ingreso 
M-ANJ-FT-014
Valoración psicosocial 
M- MMS-FT-001
Consulta en domicilio 
M-MMS-FT-002                                                  
 *Se ejecuta comité interdisciplinar de ingresos a internado de manera mensual donde se evalúa la pertinencia del ingreso
 .                                    </t>
  </si>
  <si>
    <t xml:space="preserve">*Verificación del perfil del NNAJ para determinar la activación de ruta a realizar.
* Egreso del NNAJ.
* Informar a  la subdirección de metodos y desde alli la remisión a  Control Interno y Disciplinario el caso de el/la funcionario(a)(s) y/o contratista(s) que  tramiten cupos para beneficio personal.
</t>
  </si>
  <si>
    <t xml:space="preserve">* Ajuste de la ficha de ingreso para determinar la pertinencia del ingreso del NNAJ.
* Ajuste a los procedimientos de ingreso.
*  
* Participación en la formulación comités misionales-Subdirección de métodos y (SE3) para el estudio de casos de NNAJ.
</t>
  </si>
  <si>
    <t xml:space="preserve">* Nueva versión de la ficha de ingreso.
* Documento de Comités Misionales.
* Ajustes a procedimiento de ingreso.
</t>
  </si>
  <si>
    <t>Primer seguimiento:
- Se elabora procedimiento denominado Atención Prioritaria. Queda pendiente aprobación por  Oficina Asesora de Planeación.
 -Se realiza apoyo a la Subdireccion de Metodos en la contrucción del instructivo Comité Misional. El documento esta  pendiente de aprobación por la oficina asesora de planeación.  
-  Se realizan modificaciones al formato de presentación de caso a comite técnico, Pendiente por aprobación.</t>
  </si>
  <si>
    <t>Equipo Psicosocial
Articulación otras áreas.</t>
  </si>
  <si>
    <t>No de jornadas de inducción o reinducción efectuadas/ No de jornadas de inducción o reinducción programadas: 3/1= 100
No de documentos oficializados/ No de documentos requeridos:
                                                       1/3= 0,75</t>
  </si>
  <si>
    <t xml:space="preserve">Se procede a realizar acompañamiento y/o activación de redes intrainstitucionales con las Áreas de derecho de IDIPRON (SE3) y redes interinstitucionales con entidades estatales y/o ONG. </t>
  </si>
  <si>
    <t xml:space="preserve">* Elaboración de una lista de documentos mínimos de ingreso para NNAJ.
* Diseño de ruta para verificar la veracidad de los documentos de identificación aportados por los NNAJ  y acudiente o representante legal.
*Elaboración instructivo denominado Atención Prioritaria.  
* Participación en la formulación comités misionales-Subdirección de métodos y (SE3) para el estudio de casos de NNAJ.
                                                                                                                                                        *Planteamiento de  frecuencia semestral para el desarrollo de jornadas de re inducción a los profesionales del Área y auxiliares administrativos.
</t>
  </si>
  <si>
    <t xml:space="preserve">Formato de lista de documentos mínimos de ingreso para NNAJ.
Ruta de verificación de información documental. 
* Ficha de ingreso M-ANJ-FT-014
* Valoración psicosocial M- MMS-FT-001
* Consulta en domicilio M-MMS-FT-002   
                                             </t>
  </si>
  <si>
    <t>Primer seguimiento:
-Se elabora procedimiento denominado Atención Prioritaria. Queda pendiente su aprobación por la Oficina Asesora de Planeación.
 -Se plantea una frecuencia semestral. para capacitación de inducción y reinducción área Sicosocial. 
-Abordaje de casos en Comite Misional para ingresos a internado.
- Check list de documentos: fue entregado el borrador a la oficina de gestión documental para oficialización.</t>
  </si>
  <si>
    <t>Área Sicosocial
Articulación otras áreas.</t>
  </si>
  <si>
    <t>No de jornadas de inducción o reinducción efectuadas/ No de jornadas de inducción o reinducción programadas: 3/1= 100
No de documentos oficializados/ No de documentos requeridos:                                                      1/3= 0,75</t>
  </si>
  <si>
    <t>MODELO PEDAGÓGICO
Idear modelos de formación que permitan educar y desarrollar competencias laborales y ciudadanas a los NNAJ, en el territorio, unidades y todo espacio determinado al alcance del instituto para el 2019</t>
  </si>
  <si>
    <t>SALUD
SALUD
Se enfoca sobre la calidad de vida, es decir, abarca techo, vestuario, alimentación que inciden en la salud y bienestar de los NNAJ. Igualmente, ya sea de forma directa o a través de la Secretaría de Salud y de las EPSs a las que se hallan afiliados, asume lo relacionado con la salud tanto física como mental. De ahí que adelanta acciones que tienen que ver con la nutrición balanceada, el cuidado del cuerpo, el ejercicio y el deporte cotidianos, la vinculación a los sistemas de salud, la atención en salud oral, la vinculación a procesos de medicina alternativa, así como a procesos personales y grupales para la mitigación del consumo de psicoactivos, entre otras. Así mismo, propende por evitar que la alimentación sea entendida o manejada como un elemento de castigo.</t>
  </si>
  <si>
    <t>Posible influencia en la distribución de los insumos y/o elementos  o uso indebido de los insumos dados por el área de salud para beneficio de los NNAJ y administrados por profesionales o personal  a cargo los mismos.</t>
  </si>
  <si>
    <t>Uso a beneficio propio o a terceros no beneficiarios de la institución de los insumos suministrados por el área de salud.</t>
  </si>
  <si>
    <t xml:space="preserve">Alteración de la información registrada para el control de entradas y salidas de insumos.
Deficiencia en la existencia de insumos para el cumplimiento de la atención que lo requiere.
Incumplimiento a las metas de atención
hallazgos de los entes de control
</t>
  </si>
  <si>
    <t>Proceso realizado a través de Registro Protocolo de Almacenamiento y Distribución de Elementos e Insumos de Enfermería y Odontología y el Registro de  Planillas de Inventario de Medicamentos  y Registro Diario de Enfermería. 
M-RDE-FT-124 KARDEX INVENTARIO MEDICAMENTOS
 M-RDE-FT-128 REGISTRO DIARIO DE ENFERMERIA
SIMI</t>
  </si>
  <si>
    <t xml:space="preserve">Investigación a la rotación del o los elementos desde el momento del ingreso hasta su destino final, realizando reporte del hallazgo al supervisor del contrato de los implicados y/o a los respectivos directivos para la toma de decisiones del personal involucrado. </t>
  </si>
  <si>
    <t>Tercer trimestre</t>
  </si>
  <si>
    <t>Elaboración de protocolo de para la recepción, almacenamiento y distribución de insumos y elementos para enfermería y odontología .
Revisiones periódicas a las áreas de enfermería y odontología para la verificación, seguimiento y rotación de los insumos entregados por el áreas de salud y verificación de la información registrada en las planillas en físico y SIMI.</t>
  </si>
  <si>
    <t>Actas de reunión y registro de la verificacón y seguimiento a compromisos.</t>
  </si>
  <si>
    <t>Se realiza verificación, seguimiento y resgistro en el SIMI a la rotación de los insumos de enfermeria, odontología y mitigación, los cuales quedan soportados en acta de reunión 
A-GDO-FT-004, REGISTRO DIARIO DE ENFERMERIA M-RDE-FT-128
M-MSD-FT-030 KÁRDEX INVENTARIO DE INSUMOS DE ENFERMERÍA Y ODONTOLOGÍA 
Registro en el Sistema de Información misional. SIMI.</t>
  </si>
  <si>
    <t>Profesional de Enfermeria
y
Auxiliares de Enfermeria</t>
  </si>
  <si>
    <t xml:space="preserve">protocolo de para la recepción, almacenamiento y distribución de insumos y elementos para enfermería y odontología / Implementación de protocolo de para la recepción, almacenamiento y distribución de insumos y elementos para enfermería y odontología </t>
  </si>
  <si>
    <t xml:space="preserve">Diligenciamiento incorrecto de la informacion de NNAJ en el formato de matricula 
Proceso de vinculación desarrollo por la UPI y no por el Area de Escuela- Formación Academica </t>
  </si>
  <si>
    <t xml:space="preserve">Vinculación de los NNAJ sin el cumplimiento de los requisitos al grado de escolaridad correspondiente  
</t>
  </si>
  <si>
    <t xml:space="preserve">Certificar grado de escolaridad sin el cumplimiento del historial  academico correspondiente 
Sanciones disciplinarias por parte del MIn Educacion 
 </t>
  </si>
  <si>
    <t>*Ingreso o creación del NNAJ en el SIMI con copia del documento de Identidad: MANUAL DE USUARIO SIMI A-TIC-MA-006.
* Implementación del formato "Valoración inicial psicopedagogica" M-RDE- FT -074
*Implementación del formato "prueba de conocimientos" M-RDE-FT-160</t>
  </si>
  <si>
    <r>
      <t xml:space="preserve">
Centralizar el proceso administrativo de vinculación a formacion académica en el Area de Educación- Formación Academica 
Construción de una herramienta que establezca los parametros y condiciones para el poceso de vinculación, certificados acdémicos y verificaciones documentales.  
</t>
    </r>
    <r>
      <rPr>
        <sz val="10"/>
        <color rgb="FFFF0000"/>
        <rFont val="Calibri"/>
        <family val="2"/>
        <scheme val="minor"/>
      </rPr>
      <t xml:space="preserve">
</t>
    </r>
  </si>
  <si>
    <t xml:space="preserve">Formular el manual operativo del Area de Escuela- Formación Academica 
documentar las actividades a realizar para la vinculación al proceso academico </t>
  </si>
  <si>
    <t>Se formuló y se envió al área de Planeación el Manual Operativo en la líneas de Formación Académica el 26 de febrero y el 6 de Abril; Formación Técnica y Convenio SENA el 9  de abril de 2018.</t>
  </si>
  <si>
    <t>Helena Socha
Niddya Peña</t>
  </si>
  <si>
    <t xml:space="preserve">Construción de una herramienta que establezca los parametros y condiciones para el poceso de vinculación, certificados acdémicos y verificaciones documentales./ Documento entregado por el area a la Oficina Asesora de Planeación. </t>
  </si>
  <si>
    <t>*Diligenciamiento de información de resultados de procesos académicos de todos los NNAJ que se encuentran matriculados a formación.</t>
  </si>
  <si>
    <t xml:space="preserve">Manipulación de la informacion generada por las comisiones de evaluación y promoción  para fines particulares 
</t>
  </si>
  <si>
    <t xml:space="preserve">Afectacion del proposito y finalidad de los objetivos del proceso  en la restitución de derecho  a la educacion  </t>
  </si>
  <si>
    <t xml:space="preserve">*Registro para la comisión de evaluación y promoción escuela pedagógica integral IDIPRON M-RDE-FT-097.
*Concepto comisión de evaluación escuela pedagógica integral IDIPRON M-RDE-FT-012
*Boletín académico
*Libro de valoraciones académicas del año.
</t>
  </si>
  <si>
    <r>
      <t xml:space="preserve">Generar permisos de administración en los libros de calificación
</t>
    </r>
    <r>
      <rPr>
        <sz val="10"/>
        <color rgb="FFFF0000"/>
        <rFont val="Calibri"/>
        <family val="2"/>
        <scheme val="minor"/>
      </rPr>
      <t xml:space="preserve">
</t>
    </r>
    <r>
      <rPr>
        <sz val="10"/>
        <rFont val="Calibri"/>
        <family val="2"/>
        <scheme val="minor"/>
      </rPr>
      <t xml:space="preserve">Garantizar la revisión de evidencias para el comité de evaluación </t>
    </r>
    <r>
      <rPr>
        <sz val="10"/>
        <color theme="1"/>
        <rFont val="Calibri"/>
        <family val="2"/>
        <scheme val="minor"/>
      </rPr>
      <t xml:space="preserve">  </t>
    </r>
  </si>
  <si>
    <t xml:space="preserve">Permisos de seguridad  
</t>
  </si>
  <si>
    <t>Centralizar el consolidado de libros académicos digitales; ubicados en la carpeta de Red compartida \\15pedagogia04\pedagogia\CALIFICACIONES PARA CERTIFICADOS</t>
  </si>
  <si>
    <t>Niddya Peña
Sara María Perilla</t>
  </si>
  <si>
    <t xml:space="preserve">N° de vigencias sistematizadas (Calificaciones) / N° de vigencias por sistematizar (Calificaciones). </t>
  </si>
  <si>
    <t xml:space="preserve">
* No se efectue la proyección de insumos y equipamiento que se requiera.</t>
  </si>
  <si>
    <t xml:space="preserve">
Favorecimiento de terceros
en la adquisición de insumos y/o equipamiento
</t>
  </si>
  <si>
    <t>*Afectación presupuestal del instituto
¨* Detrimento patrimonial</t>
  </si>
  <si>
    <t xml:space="preserve"> 
*Realizar control desde el Área de Almacén de los insumos que llegan, posteriormente se levanta un inventario y en relación a los planes de estudio los talleristas solo pueden hacer solicitud los 5 primeros días del mes.  </t>
  </si>
  <si>
    <t xml:space="preserve">Realizar un documento mediante el cual se establezca la ruta y manejo en las solicitudes y disposición de insumos </t>
  </si>
  <si>
    <t>Documento oficializado ante la OAP</t>
  </si>
  <si>
    <t xml:space="preserve">a. Se realizó el levantamiento del inventario en las UPIS de la 32 y Perdomo correspondiente a equipamiento e insumos de la estrategia de Formación Técnica. (Información que reposa en el drive institucional https://drive.google.com/open?id=0B87TseHTYsrJS1A3OGJiaE1CMU0 
b. Se implementó el formato A-GLO-FT-010 “ENTREGA DE ELEMENTOS DE CONSUMO Y COSUMO  CONTROLADO A SERVIDORES” de manera virtual para la solicitud de insumos por parte de las unidades y los talleristas los 5 primeros días de cada mes. (acta)
</t>
  </si>
  <si>
    <t>NICOLAS BARRAGAN
LUIS SUESCUN 
PAOLA JAIMES</t>
  </si>
  <si>
    <t>N° de UPIS con cursos de corta y larga duracion / N° de formatos diligenciados en la solicitud</t>
  </si>
  <si>
    <t xml:space="preserve">
Reporte de metas con datos que no son reales
Falta de planeación en la programación, ejecucion y segumiento de los programas curriculares 
</t>
  </si>
  <si>
    <t xml:space="preserve">Inhadeacuada asignación y ejecución de recursos </t>
  </si>
  <si>
    <t xml:space="preserve"> No cumplimiento de los objetivos y resultados esperados en el programa de formación técnica con criterios de oportunidad, calidad y pertinenicia.</t>
  </si>
  <si>
    <t>Plataforma SIMI, Hoja De Matricula, Listados De Asistencia, Planilla de valoración Talleres</t>
  </si>
  <si>
    <t xml:space="preserve">Efectuar seguimiento quincenal al SIMI  por parte del lider administrativo del Área de Talleres, a afin de subsanar cada una de las situaciones que se presenten con los Ádolescentes y Jóvenes
Formular y desarrollar la planeación en terminos y condiciones requeridos para consecución de los resultados esperados </t>
  </si>
  <si>
    <t xml:space="preserve">Actas  de seguimiento y soportes de gestión para subsanar 
Soporte del ejercicio de planeación
</t>
  </si>
  <si>
    <t xml:space="preserve">a) Cronograma de visitas a las UPIS de la 32, Perdomo, Arborizadora Alta, Molinos, Luna Park, Normandia y Oasis para realizar la verificación del registro de asistencias y matriculas en el SIMI.
b) Se realizó un primer seguimiento de los AJ vinculados a formación técnica en la UPI Perdomo  en el que se verificó el estado en la plataforma. Y la correspondiente actualización según el caso. https://drive.google.com/open?id=1plwBSxvhuKojVXRPi-bYApEY1rjVLTSADx1m-ZM7nmI
</t>
  </si>
  <si>
    <t xml:space="preserve">LUIS SUESCUN 
PAOLA JAIMES 
YURY ORGUELA </t>
  </si>
  <si>
    <t xml:space="preserve">*Realizar control desde el Área de Almacén de los insumos que llegan, posteriormente se levanta un inventario y en relación a los planes de estudio los talleristas solo pueden hacer solicitud los 5 primeros días del mes.  </t>
  </si>
  <si>
    <t>EDUCACIÓN
IDEAR MODELOS Y ACCIONES DE FORMACIÓN QUE PERMITAN DESARROLLAR PROCESOS EDUCATIVOS DE NIVELACIÓN Y CERTIFICACIÓN DE ACUERDO CON LOS ESTÁNDARES EMANADOS POR EL MINISTERIO DE EDUCACIÓN NACIONAL</t>
  </si>
  <si>
    <t>* Falta de verificación del cumplimiento de criterios y perfil de los jóvenes para la participación en las Estrategias del área
* Falta de verificación del cumplimiento de criterios y perfil de los jóvenes para la participación en las Actividades de Corresponsabilidad.
* Falta de control en la manipulación de la información</t>
  </si>
  <si>
    <t xml:space="preserve">Beneficiar o priorizar a Jóvenes que no son objeto de la misionalidad del IDIPRON o no cumplen el perfil requerido  en las diferentes estrategias o Actividades del Área
</t>
  </si>
  <si>
    <t>Desvío y utilización inadecuada de los recursos.
Favorecimiento con fines políticos o interes de terceros
Pérdida de credibilidad en la Institución
Sanciones discipliniarias a servidores públicos</t>
  </si>
  <si>
    <t>POSTULACIÓN Y VINCULACIÓN A ACTIVIDADES DE CORRESPONSABILIDAD 
M-MEM-PR-003
CRITERIOS DE INGRESO AL IIDPRON
COMITES OPERATIVOS TERRITORIALES DE LA UPI
M-RDE-DI-051
ATENCIÓN A JOVENES EMPRENDIMIENTO Y EMPLEABILIDAD 
M-MEM-FT-005
EVALUACIÓN DE FORTALECIMIENTO DE HABILIDADES SOCIALES
M-MEN-FT-007
EVALUACIÓN Y PONDERACIÓN DE CRITERIOS PARA POSTULACIÓN A ACTIVIDADES DE CORRESPONSABILIDAD M-MEM-FT-008
EJERCICIO PEDAGÓGICO DE ENTREVISTA 
M-MEM-FT-009
SOLICITUD JÓVENES PARA ACTIVIDADES CORRESPONSABILIDAD M-MEM-FT-011</t>
  </si>
  <si>
    <t xml:space="preserve">
*Verificación de la información de los jóvenes postulados por parte del Equipo social de convenios y retiro inmediato de el/la joven de la estrategia
 </t>
  </si>
  <si>
    <t xml:space="preserve">Documentos oficializados
Actas de reunión
Listado de asistencia </t>
  </si>
  <si>
    <t>16 Mayo de 2018</t>
  </si>
  <si>
    <t>1, En cuanto al a Construcción del procedimiento para empleabilidad se encuentra en planeación para subirlo a la plataforma.
2, Se modificó y actualizó el formato de Atención a jovnes para Empleabilidad, tambien se encuentra en planeación.
3, En cuanto a la creación del procedimiento de Emprendimiento se encuentra en proceso</t>
  </si>
  <si>
    <t>Lider de Area y Profesional Administrativo</t>
  </si>
  <si>
    <r>
      <t xml:space="preserve">1. Construcción del procedimiento para empleabilidad. 
2. Robuster el formato de atención incial verficando nuevos parámetros de control
3. Creación del procedimiento de Emprendimiento
4. Construir el procedimiento de permannecia en actividades de corresponsabilidad
5. Capacitaciones a personal del área
6. Construir el procedimiento de ingreso a Distrito Joven
</t>
    </r>
    <r>
      <rPr>
        <sz val="11"/>
        <color rgb="FFFF0000"/>
        <rFont val="Calibri"/>
        <family val="2"/>
        <scheme val="minor"/>
      </rPr>
      <t/>
    </r>
  </si>
  <si>
    <t xml:space="preserve">POSTULACIÓN Y VINCULACIÓN A ACTIVIDADES DE CORRESPONSABILIDAD 
M-MEM-PR-003
ENTREGA DE ELEMENTOS DE CONSUMO A NNAJ 
A-GLO-FT-001
ENTREGA DE VESTUARIO A POBLACIÓN IDIPRON 
A-GLO-FT-003
*RECAUDO BAÑOS PÚBLICOS A-GFI-PR-016
</t>
  </si>
  <si>
    <t>Identificar el caso, suspender la concesión de estímulo de corresponsabilidad por el valor del recurso de acuerdo al acuerdo de corresponsabilidad
Generar el reporte de la pérdida e informar a la Subidrección para tomar acciones correspondientes</t>
  </si>
  <si>
    <r>
      <t xml:space="preserve">1,  Crear el procedimiento de permanencia en actividades de corresponsabilidad
2, Hacer revisiones periodicas  de las entregas de elementos a jóvenes
</t>
    </r>
    <r>
      <rPr>
        <sz val="11"/>
        <color theme="1"/>
        <rFont val="Calibri"/>
        <family val="2"/>
        <scheme val="minor"/>
      </rPr>
      <t xml:space="preserve">
3. Revisión y fortalecimiento de las planillas de recaudo
4. Revisiones periódicas a  entrega de elementos a contratistas y servidores(as)</t>
    </r>
  </si>
  <si>
    <t xml:space="preserve">
16 Mayo de 2018</t>
  </si>
  <si>
    <t xml:space="preserve">
1. Para una mayor trasparencia en cuanto a la conseción de estimulos de corresponsabilidad, actualmente convenios cuenta con los procedimientos de  Postulación y vinculación a actividades de corresponsabilidad. Código: M-MEM-PR-003 y Concesión de estímulo de corresponsabilidad. Código: ME-MEM-PR-001, los cuales se encuentran publicados en el Manual de procesos y procedimientos de la Entidad, Como evidencia se anexan los procedimientos en mención. 
2. Desde Convenios en la vigencia 2018 se han hecho revisiones periodicas y aleatorias a la entrega de elementos de consumo y de vestuario como se evidencia en los siguientes  formatos: Entrega de elementos de consumo NNAJ Código: A-GLO-FT-001  y Entrega de vestuario a población IDIPRON Código: A-GLO-FT-003 los cuales se anexan como evidencia. 
3. La entrega de las planillas de consignaciones se realiza con corte a 28 de cada mes a Tesorería en el Formato: A-GFI-FT-025 Consolidado de recaudo diario baños públicos, los cuales van acompañados del respectivo radicado.Como evidencias se anexan los formatos A-GFI-FT-025 y los respectivos radicados que emite tesorería  como constancia de la entrega oportuna de los recaudos y consignaciones. 
4. Entre las entregas realizadas a contratistas para la ejecución de convenios se anexan las siguinetes evidencias en los formatos Seguimiento de bienes devolutivos dentro de una misma dependencia Código: A-GLO-FT-008</t>
  </si>
  <si>
    <t xml:space="preserve">Silvana Cano.
Coordinadora General de Convenios  </t>
  </si>
  <si>
    <t>1. Número de procedimientos creados/ Número de procedimientos  oficializados . 2/2
2. Número de jóvenes que requieren elementos / Número de  elementos entregados a jóvenes. 100/100
3. Número de planillas radicadas/ número total de las planillas generadas y entregadas a Tesoreia.  30/30
4. Número de elementos solicitados a almacen / Número de  elementos entregados a contratistas. 100/100</t>
  </si>
  <si>
    <t>* Falencias en el control para la seguridad de los recursos
* Deficiencia en el registro y control de elementos entregados</t>
  </si>
  <si>
    <t xml:space="preserve">Pérdida de recursos (dinero, herramientas, insumos, materiales, elementos) a utilizar en el desarrollo de las Estrategias
</t>
  </si>
  <si>
    <t>Llamados de atención y reposición del bien  
Pérdida de recursos públicos y demoras en la ejecución de las actividades.
Desvío y utilización inadecuada de los recursos.</t>
  </si>
  <si>
    <t xml:space="preserve">EMPRENDER </t>
  </si>
  <si>
    <t xml:space="preserve">Caracterización de los NNAJ con información falsa que les permita vincularlos al Modelo pedagógico de IDIPRON
</t>
  </si>
  <si>
    <t>Vinculación de NNAJ que  NO cumplan con el perfil de beneficiarios de IDIPRON, es decir, que no tengan ningun tipo de vulnerabilidad social, que no esten  en condición de vida en calle o que no esten en riesgo de estarlo.</t>
  </si>
  <si>
    <t>Detrimento patrimonial
Pérdida de recursos de la Entidad.
Exposicion de NNAJ a problematicas sociales que afecten su desarrollo individual, familiar y social.
Hallazgos por parte de  entes de control internos y externos.
Pedida de Imagen Institucional 
Dejar de atender población que realmente lo necesite</t>
  </si>
  <si>
    <t>Para todos los NNAJ que ingresan a IDIPRON se realiza la verificación de los documentos (Documento de identidad, certificado de afiliacion al Sistema de Salud, Recibo Público, Certificados academicos del último año aprobado, Formato de autorización de ingreso y formato de Ficha de Ingreso). Las personas encargadas de realizar esta verificación son  en primera instancia es el facilitador, quien diligencia y recibe los documentos para ser remitidos  al coordinador quien reliza la verificación de los mismos. Por último, el Auxiliar administrativo zonal de territorio,realiza una ultima verificación y  carga  al Sistema Misional toda la información.</t>
  </si>
  <si>
    <t xml:space="preserve">Informar a los Comites Operativos Zonales de los casos que no cumplen el perfil de vinculacion para posteriormente ser remitidos al área sociolegal para el respectivo egreso. </t>
  </si>
  <si>
    <t xml:space="preserve">Construcción y oficialización de Procedimiento de Territorio que incluya la metodologia de verificación de la documentación  presentada por los NNAJ para su ingreso y responsables del mismo. </t>
  </si>
  <si>
    <r>
      <t xml:space="preserve">Formulación documento "Procedimiento Operación Amistad".  
</t>
    </r>
    <r>
      <rPr>
        <sz val="11"/>
        <color indexed="10"/>
        <rFont val="Calibri"/>
        <family val="2"/>
      </rPr>
      <t xml:space="preserve">
</t>
    </r>
    <r>
      <rPr>
        <sz val="11"/>
        <rFont val="Calibri"/>
        <family val="2"/>
      </rPr>
      <t xml:space="preserve">
DIRECCIONAMIENTO DE NIÑOS, NIÑAS, ADOLESCENTES Y JOVENES  M-ANJ-FT-010</t>
    </r>
  </si>
  <si>
    <t xml:space="preserve">Avance en la construcción de protocolo para ingreso prioritario.
Avance en la construcción del procedimiento "Operación Amistad". </t>
  </si>
  <si>
    <t>Lider Territorio</t>
  </si>
  <si>
    <t>N° de NNAJ focalizados por territorio/ N° de NNAJ registrados en SIMI</t>
  </si>
  <si>
    <t>Corresponde a la intervención que realiza el IDIPRON directamente en los barrios más vulnerables de las localidades de la ciudad, mediante la cual se busca reconectar al NNAJ con su entorno de forma  positiva. Busca esta intervención como primera instancia la restitución de los derechos de las NNAJ aprovechando las habilidades e intereses individuales y colectivos, los vínculos familiares, los capitales sociales, el equipamiento instalado tanto del sector público como privado, etc. en su propio espacio. Además, dado que un propósito fundamental del Instituto tiene que ver con la conservación y cuidado de los vínculos afectivos de los NNAJ con sus familias, la intervención territorial facilita este objetivo, pues constituye casi el escenario natural donde transcurre la vida de ellos y los educadores tienen mayores posibilidades de acompañar tales vínculos,  previniendo de esta manera que los NNAJ queden expuestos en mayor medida a los peligros de la habitabilidad en calle. También tal intervención permite visibilizar el protagonismo de los NNAJ, quienes exhiben sus habilidades en la transformación de su territorio y de esta manera las comunidades, especialmente los adultos los perciben de forma  positiva y unos y otros logran mejores capitales sociales. Puede que existan varios lugares de intervención por localidad en donde se trazará de forma individual y grupal (o viceversa) un plan de atención que comprenda diagnóstico (es fundamental recoger habilidades), objetivos, actividades, recursos, tiempo, número de NNAJ, etc. Tal plan de acción debe ser evaluado periódicamente.</t>
  </si>
  <si>
    <t xml:space="preserve">Ausencia de controles en la entrega de insumos de aseo utilizados para el mantenimiento de los espacios donde se desarrollan los procesos territoriales </t>
  </si>
  <si>
    <t xml:space="preserve">Venta de Kits de aseo en beneficio propio o de terceros </t>
  </si>
  <si>
    <t xml:space="preserve">
Pérdida de recursos de la Entidad.
Perdida de espacios otorgados en forma de prestamo para el desarrollo de los procesos territoriales
Impacto negati vo a la imagen institucional </t>
  </si>
  <si>
    <t xml:space="preserve">Elaboración de un formato para el control de la entrega de insumos. 
Se tienen determinados la cantidad de espacios en donde se desarrollan las actividades territoriales de IDiPRON y se asignan Kits de aseo para cada uno de esos espacios. 
 </t>
  </si>
  <si>
    <t>Determinar la vida útil de los insumos contenidos en el kit de aseo para establecer la frecuencia en la entrega de los mismos.</t>
  </si>
  <si>
    <t>Formulacion de formato para el control de los insumos</t>
  </si>
  <si>
    <t>Diseño del formato de registro y entrega de nsumos a terceros</t>
  </si>
  <si>
    <t xml:space="preserve">Avance en el diseño del formato de registro y entrega de insumos a terceros (Pendiente foarmalizacion por la Oficina Asesora de Planeación. </t>
  </si>
  <si>
    <t>Responsable de Territorio</t>
  </si>
  <si>
    <t xml:space="preserve">N° de firmas que sustentan el recibido de los insumos/ N° de insumos entregados. </t>
  </si>
  <si>
    <t>CONTEXTO PEDAGÓGICO INTERNADO</t>
  </si>
  <si>
    <t>*Carencia de un árbol de necesidades  que permita ejecutar un adecuado plan de adquicisiones
*Inadecuado control sobre bienes y recursos destinados para el goce efectivo de los derechos de los NNAJ.</t>
  </si>
  <si>
    <t>*Desviación de recursos de alimentación y contratación de transporte para el beneficio de personas que no cumplen con el perfil de atención de IDIPRON</t>
  </si>
  <si>
    <t>*Detrimento patrimonial.
*Pérdida de recursos de la Entidad.
*Hallazgos por parte de  entes de control internos y externos.</t>
  </si>
  <si>
    <t>*Inventario realizado por el área de Economato a las cocinas de las UPIS.                   
*Diligenciamiento del formato 
A-GLO-FT-004  cuando se hace una solicitud o préstamo de elementos.
*En caso de actividades que requieran la movilización de los NNAJ de forma masiva o fuera de la ciudad se diligencia por parte de la UPI el formato "SOLICITUD DE SERVICIO DE TRANSPORTE "A-SAD-FT-008 y es enviado al líder del contexto pedagógico para su revisión y aprobación.</t>
  </si>
  <si>
    <t>*Informe inmediato a la Subdirección de Métodos para realizar las acciones respectivas
*Revisión de inventarios</t>
  </si>
  <si>
    <t>*Seguimiento a la entrega de insumos por unidad.
*Revisión de los formatos de recibimiento y entrega de elementos para el bienestar de los NNAJ.</t>
  </si>
  <si>
    <t>*Formato de entrega de elementos a los NNAJ.
*Formato de visita de seguimiento y apoyo a las unidades.</t>
  </si>
  <si>
    <t>*Abril 2018</t>
  </si>
  <si>
    <t>* Consolidación mensual de solicitudes de transporte y verificación de utilización de servicio para actividades Misionales    (Soportes)                            * Calidad alimentaria realizó visitas a las Unidades  donde además de capacitar al personal, raliza verificación de existencias de alimentos.</t>
  </si>
  <si>
    <t>JEANNETTE ENRIQUEZ</t>
  </si>
  <si>
    <t>*Atrasos en el cargue de la información.
*Sistemas
de información susceptibles de manipulación o
adulteración.
*Matriz de información poco confiable que no presenta
datos reales
Pérdida de la información</t>
  </si>
  <si>
    <t xml:space="preserve">I*nformación no confiable y poco oportuna para la toma de decisiones </t>
  </si>
  <si>
    <t>*Perdida de información Institucional 
*Falta de transparencia en la gestión realizada en la unidad al no proporcionar la información.
*Entrega de información poco confiable.
*Hallazgos por parte de  entes de control internos y externos.</t>
  </si>
  <si>
    <t xml:space="preserve">*Seguimiento a la gestión de las Unidades y al desarrollo de las acciones pertinentes y en tiempos oportunos. 
*Diligenciamiento y reporte mensual del formato "Planeación y seguimiento mensual de actividades SE3 con  NNAJ en las unidades de protección integral"                                      
*Seguimiento a los avances, estratégias y dificultades de las Unidades, diligenciamiento y reporte trimestral en formato  "Informe de Gestión Upis"    E-PLA-FT-002  
</t>
  </si>
  <si>
    <t>*Informar a la Subdirección de Métodos para realizar las acciones respectivas</t>
  </si>
  <si>
    <t xml:space="preserve">*Robustecer la documentación donde se establezcan la periodicidad de carga de la información y entrega de informes
*Crear los insrumentos necesarios para el seguimiento y control de la gestión
*Realizar capacitaciones de sensibilización al equipo de la UPI </t>
  </si>
  <si>
    <t>Documentos oficializados</t>
  </si>
  <si>
    <t>*Abril primer seguimiento informes de Gestión</t>
  </si>
  <si>
    <t>* Entrega del primer informe trimestral de las Upis Internados  en los tiempos establecidos. (Soportes)                           * Se ha realizado seguimiento a las actividades mensuales programadas y ejecutadas en cada Upi Internado. (Soportes)</t>
  </si>
  <si>
    <t xml:space="preserve"> * Préstamo de las instalaciones de la UPIS  para otro tipo de actividades que no cumplan con la misionalidad del instituto</t>
  </si>
  <si>
    <t>*Uso indebido de las instalaciones de la UPI para beneficio propio o de un tercero.</t>
  </si>
  <si>
    <t>*Daños materiales en las instalaciones.
* Pérdida de recursos de la Entidad.
*Perdida de la imagen institutcional.</t>
  </si>
  <si>
    <t xml:space="preserve">*Visitas periódicas a las UPI Internado con énfasis en el ciudado de los recursos e instalaciones de la unidad, lo cual es uso exclusivo para la atención de  los NNAJ del IDIPRON.  
                                                                    Desde la subdirección de métodos se realizan visitas de acompañamiento y seguimiento, a fin de garantizar la restitución de derechos en los NNAJ, se registra en   formato " Visita de acompañamiento y seguimiento a la gestión de las upi internados" </t>
  </si>
  <si>
    <t>En caso que se materialice el riesgo, se avise inmediatamente  al Subdirector Financiero, quien tomará las decisiones pertienntes.</t>
  </si>
  <si>
    <t>Revisar  en conjunto con la Subdirección Financiera, la efectividad de la herramienta que se utiliza actualmente para el control que se maneja  sobre la vigilancia y/o seguridad en las unidades.</t>
  </si>
  <si>
    <t>Actas de reunión y fotografias.
Formato de Visita de acompañamiento y seguimiento a la gestión de las upi internados</t>
  </si>
  <si>
    <t>*Mayo 2018</t>
  </si>
  <si>
    <t>* Visitas Misionales "Como Vamos", se  han iniciado las visitas Misionales a las Unidades, las que aún faltan ya se encuentra cronográma establecido.</t>
  </si>
  <si>
    <t>Carencia de un árbol de necesidades  que permita ejecutar un adecuado plan de adquicisiones
Inadecuado control sobre bienes y recursos destinados para el goce efectivo de los derechos de los NNAJ.</t>
  </si>
  <si>
    <t>Desviación de recursos de alimentación, contratación de transporte y subsidio de transporte(SITP) para el beneficio de personas que no cumplen con el perfil de atención de IDIPRON</t>
  </si>
  <si>
    <t>Detrimento patrimonial.
Pérdida de recursos de la Entidad.
Hallazgos por parte de  entes de control internos y externos.</t>
  </si>
  <si>
    <t xml:space="preserve">Inventario realizado por el área de Economato a las cocinas de las UPIS.                   
Diligenciamiento del formato 
A-GLO-FT-004  cuando se hace una solicitud o préstamo de elementos.
 SOLICITUD DE TARJETAS SITP PARA NNAJ M-MEX-FT-002 es diligenciada por el Auxiliar Admnistrativo y es firmada por AJ al momento de recibir la tarjeta de SITP. 
Para el caso de los subsidios de transporte se cuenta con el formato por parte del auxiliar administrativo PLANILLA DE CONTROL SITP M-MEX-FT-003 la cual es firmada por el AJ al momento de recibir las recargas.
En caso de actividades que requieran la movilización de los NNAJ de forma masiva o fuera de la ciudad se diligencia por parte de la UPI el formato "SOLICITUD DE SERVICIO DE TRANSPORTE "A-SAD-FT-008 y es enviado al líder del contexto pedagógico para su revisión y aprobación.
</t>
  </si>
  <si>
    <t>Interés  de que  un joven que no cumple con el perfil de ingreso a convenios, haga uso de los mismos como forma de favorecerlo.</t>
  </si>
  <si>
    <t>Postulación de jóvenes a convenios  que no cumplan con el perfil de  ingreso a los mismos por acción de un funcionario interesado.</t>
  </si>
  <si>
    <t>Detrimento patrimonial
Pérdida de recursos de la Entidad.</t>
  </si>
  <si>
    <t xml:space="preserve"> Préstamo  o alquiler de las instalaciones de la UPIS  para otro tipo de actividades que no cumplan con la misionalidad del instituto</t>
  </si>
  <si>
    <t>Uso indebido de las instalaciones de la UPI para beneficio propio o de un tercero.</t>
  </si>
  <si>
    <t>Daños materiales en las instalaciones.
 Pérdida de recursos de la Entidad.
Perdida de la imagen institutcional.</t>
  </si>
  <si>
    <t>En caso de materializarse un riesgo de corrupción con los insumos de alimentación debe ser infomado al Subdirector de Desarrollo Humano e informar al área de Control que corresponda para que se inicie las averiguaciones de responsabilidades del caso. 
En caso de materilizarse un riesgo de corrupción en la adjudicación y uso de las recargas del SITP se debe informar al supervisor del convenio y reversar la recarga o la asignación de la tarjeta de subsidio de transporte.</t>
  </si>
  <si>
    <r>
      <t xml:space="preserve">Se deben realizar sensibilizaciones a líderes de UPI y de áreas con respecto a la administración de insumos  para que el </t>
    </r>
    <r>
      <rPr>
        <sz val="11"/>
        <rFont val="Calibri"/>
        <family val="2"/>
        <scheme val="minor"/>
      </rPr>
      <t xml:space="preserve">proceso de alimentación y transporte  </t>
    </r>
    <r>
      <rPr>
        <sz val="11"/>
        <color theme="1"/>
        <rFont val="Calibri"/>
        <family val="2"/>
        <scheme val="minor"/>
      </rPr>
      <t>esté armonizado con la misión del Instituto.
Se debe actualizar el procedimiento "ADMINISTRACIÓN Y CONTROL DE RECARGAS SITP"
M-MEX-PR-001 que adopte los lineamientos aprobados por la Subdirección de Métodos para 2018.</t>
    </r>
  </si>
  <si>
    <t>Actas de reunión sobre las jornadas de  sensibilización
procedimiento "ADMINISTRACIÓN Y CONTROL DE RECARGAS SITP"
M-MEX-PR-001 actualizado y oficializado.</t>
  </si>
  <si>
    <t xml:space="preserve">1. Se llevó a cabo reunión en la que se abordó temas relacionados con  la proyección, y solicitud de alimentos  para los NNAJ,  realizada por las unidadades al Economato . Así mismo, se aclaró el procedimiento que realiza el Economato para la programación de alimentos. (Se anexa acta de reunión 8 de mayo de 2018 con los soportes 1-2-3-4).
2. Con el objetivo de minimizar los riesgos en la desviación de recursos y detrimento patrimonial en el uso del transporte que se programa para las actividades misionales en las que participan los NNAJ;se desarrolló una reunión con el fin de revisar la ejecución y contrato de Transporte, en la cual participó el Subdirector de Métodos, área de Transporte y líderes de los tres Contextos Pedagógicos de Intervención (Territorio, Internados y Externados), de la cual surgió como producto  a manera de sensibilización, un memorando oficiado por el Subdirector de Métodos a los tres Contextos Pedagógicos y áreas.(Se anexa acta de reunión 16 de febrero de 2018, y Memorando radicado el 13 de marzo de 2018).
3.  Se han adelantado acciones  para mitigar la materialización del  riesgo de la desviación del  recurso de subsidio de transporte(SITP)  destiando para los beneficiarios; entre las cuales, se realizó una reunión convocada por el Subdirctor de Métodos con el fin de establecer compromisos concretos en cuanto al uso responsable del manejo y recargue de las tarjetas TuLlave en las Terminales de Recarga Asistida (TCA) a los benficiarios. (se anexa acta de reunión "Seguimiento del Convenio 2736, febrero de 2018 con los soporte 1-2 )
4.El procedimiento "ADMINISTRACIÓN Y CONTROL DE RECARGAS SITP"
M-MEX-PR-001  se encuentra en construcción y revisión por parte de la administradora del Proyecto 1104 para su respectiva aprobación y posterior oficialización. Se estima que para el próximo seguimiento ya se encuentre publicado el  procedimiento actualizado. (se anexa procedimiento en borrador).
</t>
  </si>
  <si>
    <t>AUDI ANTONIO FLÓREZ</t>
  </si>
  <si>
    <r>
      <t xml:space="preserve">Nº de reuniones programadas (5) / Nº de Isensibilizaciones realizadas </t>
    </r>
    <r>
      <rPr>
        <b/>
        <sz val="12"/>
        <color theme="1"/>
        <rFont val="Calibri"/>
        <family val="2"/>
        <scheme val="minor"/>
      </rPr>
      <t xml:space="preserve"> </t>
    </r>
    <r>
      <rPr>
        <sz val="12"/>
        <color theme="1"/>
        <rFont val="Calibri"/>
        <family val="2"/>
        <scheme val="minor"/>
      </rPr>
      <t>(3)</t>
    </r>
    <r>
      <rPr>
        <b/>
        <sz val="12"/>
        <color theme="1"/>
        <rFont val="Calibri"/>
        <family val="2"/>
        <scheme val="minor"/>
      </rPr>
      <t xml:space="preserve">= 60%
</t>
    </r>
    <r>
      <rPr>
        <sz val="12"/>
        <color theme="1"/>
        <rFont val="Calibri"/>
        <family val="2"/>
        <scheme val="minor"/>
      </rPr>
      <t>Procedimiento en revisión y ajustes</t>
    </r>
  </si>
  <si>
    <t>EXTERNADO
Estos espacios de intervención trabajan articuladamente con los equipos de territorio, ya que ambos responden y se nutren de la realidad y dinámicas de las localidades en las que se encuentran inmersos. Están conformados por casas (conocidas formalmente como Unidad de Protección Integral, UPI) que ofrecen un mayor nivel de protección a los NNAJ cuando en su territorio no se puede realizar la restitución de derechos necesarios, ya sea  parcial o totalmente, o cuando se presentan riesgos que amenazan los procesos de los mismos</t>
  </si>
  <si>
    <t xml:space="preserve">Se realizan Comité Misional Operativo UPI al cual asiste el equipo de la Unidad (Responsable de Unidad y delegados de las áreas Psicosocial, Salud, Educación, Auxiliar Administrativo dependiendo de los temas a tratar en el Comité). Se realiza el acta que describe las decisiones tomadas por los profesionales que se reunen. Adicionalmente, el comité evalua cada joven para postularr a  convenios, segùn el procedimiento "POSTULACIÓN Y VINCULACIÓN A
ACTIVIDADES DE
CORRESPONSABILIDAD" M-MEM-PR-003.
El comité está regulado bajo el Documento Interno  "COMITES OPERATIVOS TERRITORIALES"
 M-RDE-DI-051 en donde se establece   el proceso de toma de decisiones con respecto a cada uno de los NNAJ.
Como parte del proceso de postulaciòn y vinculaciòn a actividades de corresponsabilidad, el Director de la Unidad hace entrega formal  de los jòvenes al coordinador de convenios, mediante acta  en el formato "ACTA" A-GDO-FT-004
</t>
  </si>
  <si>
    <t xml:space="preserve">En caso de materializarse un riesgo de corrupción, reportar al Coordinador de Convenios con el fin de dar por terminado el proceso con el Joven.
 Reportar a las Oficinas de Control Interno y Control Interno Disciplinario.
</t>
  </si>
  <si>
    <t>Actualización del Documento Interno  "COMITES OPERATIVOS TERRITORIALES
 M-RDE-DI-051" con el fin de redefinir funciones, alcances, responsables y tiempos de desarrollo del Comité</t>
  </si>
  <si>
    <t>Actas de reunión de la actualización del Documento Interno.
Documento   "COMITES OPERATIVOS TERRITORIALES
 M-RDE-DI-051"  actualizado y oficializado.</t>
  </si>
  <si>
    <t xml:space="preserve">El Documento Interno "COMITES OPERATIVOS TERRITORIALES
 M-RDE-DI-051" fue ajustado con las  caracteristicas y parámetros acordes a la necesidades que se requieren para su efectivo funcionamiento. Actualmente el documento se encuentra  en revisión para su respectiva aprobación y oficialización , el cual se utilizará en los tres Contextos Pedagógicos de Intervención . (Se anexa documento  "COMITES OPERATIVOS TERRITORIALES
 M-RDE-DI-051"). </t>
  </si>
  <si>
    <r>
      <rPr>
        <b/>
        <sz val="12"/>
        <color theme="1"/>
        <rFont val="Calibri"/>
        <family val="2"/>
        <scheme val="minor"/>
      </rPr>
      <t xml:space="preserve">
</t>
    </r>
    <r>
      <rPr>
        <sz val="12"/>
        <color theme="1"/>
        <rFont val="Calibri"/>
        <family val="2"/>
        <scheme val="minor"/>
      </rPr>
      <t>Procedimiento en revisión y ajustes</t>
    </r>
  </si>
  <si>
    <r>
      <t>Mediante reuniones  organizadas por el Coordinador de Externados se hace énfasis en el ciudado de los recursos e instalaciones de la unidad, lo cual es uso exclusivo para la atención de  los NNAJ del IDIPRON.  
Desde la</t>
    </r>
    <r>
      <rPr>
        <sz val="11"/>
        <color rgb="FFFF0000"/>
        <rFont val="Calibri"/>
        <family val="2"/>
        <scheme val="minor"/>
      </rPr>
      <t xml:space="preserve"> </t>
    </r>
    <r>
      <rPr>
        <sz val="11"/>
        <rFont val="Calibri"/>
        <family val="2"/>
        <scheme val="minor"/>
      </rPr>
      <t xml:space="preserve">Subdirección Financiera, se realiza una visita mensual en las UPI con el fin de  revisar las situaciones o novedades que puedan presentarse en cuanto a los objetos y uso de las instalaciones, lo cual queda registrado en acta  con  presencia de la persona delegada de la  Subdirección Financiera, Supervisor del operador de vigilancia , y el responsable de la UPI.
 "ACTA" A-GDO-FT-004
</t>
    </r>
  </si>
  <si>
    <t xml:space="preserve">Revisar  en conjunto con la Subdirección Financiera, la efectividad de la herramienta que se utiliza actualmente para el control que se maneja  sobre la vigilancia y/o seguridad en las unidades.
</t>
  </si>
  <si>
    <t xml:space="preserve">Actas de reunión y /o fotografias.
</t>
  </si>
  <si>
    <t xml:space="preserve">Se realizó reunión con el área de Servicios Administrativos con el fin de revisar la efectividad de la herramienta que se utiliza actualmente para el control que se hace sobre la vigilancia y/o seguridad en las unidades. (Se adjunta acta de reunión  07 de mayo de 2018). </t>
  </si>
  <si>
    <r>
      <t xml:space="preserve">Nº de reuniones programadas (2) / Nº de Isensibilizaciones realizadas </t>
    </r>
    <r>
      <rPr>
        <b/>
        <sz val="12"/>
        <color theme="1"/>
        <rFont val="Calibri"/>
        <family val="2"/>
        <scheme val="minor"/>
      </rPr>
      <t xml:space="preserve"> </t>
    </r>
    <r>
      <rPr>
        <sz val="12"/>
        <color theme="1"/>
        <rFont val="Calibri"/>
        <family val="2"/>
        <scheme val="minor"/>
      </rPr>
      <t>(1)</t>
    </r>
    <r>
      <rPr>
        <b/>
        <sz val="12"/>
        <color theme="1"/>
        <rFont val="Calibri"/>
        <family val="2"/>
        <scheme val="minor"/>
      </rPr>
      <t xml:space="preserve">= 50%
</t>
    </r>
  </si>
  <si>
    <t>En original físicos de cada área.</t>
  </si>
</sst>
</file>

<file path=xl/styles.xml><?xml version="1.0" encoding="utf-8"?>
<styleSheet xmlns="http://schemas.openxmlformats.org/spreadsheetml/2006/main" xmlns:mc="http://schemas.openxmlformats.org/markup-compatibility/2006" xmlns:x14ac="http://schemas.microsoft.com/office/spreadsheetml/2009/9/ac" mc:Ignorable="x14ac">
  <fonts count="43" x14ac:knownFonts="1">
    <font>
      <sz val="11"/>
      <color theme="1"/>
      <name val="Calibri"/>
      <family val="2"/>
      <scheme val="minor"/>
    </font>
    <font>
      <sz val="11"/>
      <color theme="0"/>
      <name val="Calibri"/>
      <family val="2"/>
      <scheme val="minor"/>
    </font>
    <font>
      <b/>
      <sz val="11"/>
      <color theme="1"/>
      <name val="Calibri"/>
      <family val="2"/>
      <scheme val="minor"/>
    </font>
    <font>
      <sz val="14"/>
      <color theme="1"/>
      <name val="Calibri"/>
      <family val="2"/>
      <scheme val="minor"/>
    </font>
    <font>
      <sz val="9"/>
      <color theme="1"/>
      <name val="Calibri"/>
      <family val="2"/>
      <scheme val="minor"/>
    </font>
    <font>
      <b/>
      <sz val="9"/>
      <color theme="1"/>
      <name val="Calibri"/>
      <family val="2"/>
      <scheme val="minor"/>
    </font>
    <font>
      <b/>
      <sz val="11"/>
      <color theme="0"/>
      <name val="Calibri"/>
      <family val="2"/>
      <scheme val="minor"/>
    </font>
    <font>
      <b/>
      <sz val="12"/>
      <color theme="1"/>
      <name val="Calibri"/>
      <family val="2"/>
      <scheme val="minor"/>
    </font>
    <font>
      <b/>
      <sz val="14"/>
      <color theme="1"/>
      <name val="Calibri"/>
      <family val="2"/>
      <scheme val="minor"/>
    </font>
    <font>
      <sz val="10"/>
      <name val="Calibri"/>
      <family val="2"/>
      <scheme val="minor"/>
    </font>
    <font>
      <b/>
      <sz val="10"/>
      <color theme="0"/>
      <name val="Calibri"/>
      <family val="2"/>
      <scheme val="minor"/>
    </font>
    <font>
      <b/>
      <sz val="10"/>
      <name val="Times New Roman"/>
      <family val="1"/>
    </font>
    <font>
      <b/>
      <sz val="10"/>
      <name val="Calibri"/>
      <family val="2"/>
      <scheme val="minor"/>
    </font>
    <font>
      <b/>
      <sz val="11"/>
      <name val="Calibri"/>
      <family val="2"/>
      <scheme val="minor"/>
    </font>
    <font>
      <b/>
      <sz val="14"/>
      <name val="Calibri"/>
      <family val="2"/>
      <scheme val="minor"/>
    </font>
    <font>
      <sz val="11"/>
      <name val="Calibri"/>
      <family val="2"/>
      <scheme val="minor"/>
    </font>
    <font>
      <b/>
      <sz val="9"/>
      <color theme="0"/>
      <name val="Calibri"/>
      <family val="2"/>
      <scheme val="minor"/>
    </font>
    <font>
      <b/>
      <sz val="16"/>
      <name val="Calibri"/>
      <family val="2"/>
      <scheme val="minor"/>
    </font>
    <font>
      <b/>
      <sz val="11"/>
      <name val="Times New Roman"/>
      <family val="1"/>
    </font>
    <font>
      <sz val="10"/>
      <color theme="1"/>
      <name val="Times New Roman"/>
      <family val="1"/>
    </font>
    <font>
      <sz val="10"/>
      <color theme="0"/>
      <name val="Times New Roman"/>
      <family val="1"/>
    </font>
    <font>
      <b/>
      <sz val="12"/>
      <color theme="1"/>
      <name val="Times New Roman"/>
      <family val="1"/>
    </font>
    <font>
      <b/>
      <sz val="12"/>
      <color theme="0" tint="-0.249977111117893"/>
      <name val="Times New Roman"/>
      <family val="1"/>
    </font>
    <font>
      <b/>
      <sz val="11"/>
      <color theme="1"/>
      <name val="Times New Roman"/>
      <family val="1"/>
    </font>
    <font>
      <sz val="11"/>
      <color theme="1"/>
      <name val="Times New Roman"/>
      <family val="1"/>
    </font>
    <font>
      <sz val="11"/>
      <name val="Times New Roman"/>
      <family val="1"/>
    </font>
    <font>
      <sz val="12"/>
      <color theme="1"/>
      <name val="Times New Roman"/>
      <family val="1"/>
    </font>
    <font>
      <b/>
      <sz val="18"/>
      <color theme="1"/>
      <name val="Times New Roman"/>
      <family val="1"/>
    </font>
    <font>
      <sz val="18"/>
      <color theme="1"/>
      <name val="Times New Roman"/>
      <family val="1"/>
    </font>
    <font>
      <sz val="11"/>
      <color theme="1"/>
      <name val="Symbol"/>
      <family val="1"/>
      <charset val="2"/>
    </font>
    <font>
      <sz val="7"/>
      <color theme="1"/>
      <name val="Times New Roman"/>
      <family val="1"/>
    </font>
    <font>
      <sz val="12"/>
      <color theme="1"/>
      <name val="Calibri"/>
      <family val="2"/>
      <scheme val="minor"/>
    </font>
    <font>
      <sz val="10"/>
      <color theme="1"/>
      <name val="Calibri"/>
      <family val="2"/>
      <scheme val="minor"/>
    </font>
    <font>
      <sz val="11"/>
      <color rgb="FFFF0000"/>
      <name val="Calibri"/>
      <family val="2"/>
      <scheme val="minor"/>
    </font>
    <font>
      <sz val="11"/>
      <color rgb="FF7030A0"/>
      <name val="Times New Roman"/>
      <family val="1"/>
    </font>
    <font>
      <sz val="12"/>
      <color rgb="FF0070C0"/>
      <name val="Calibri"/>
      <family val="2"/>
      <scheme val="minor"/>
    </font>
    <font>
      <b/>
      <sz val="9"/>
      <color indexed="81"/>
      <name val="Tahoma"/>
      <family val="2"/>
    </font>
    <font>
      <sz val="9"/>
      <color indexed="81"/>
      <name val="Tahoma"/>
      <family val="2"/>
    </font>
    <font>
      <sz val="10"/>
      <color rgb="FFFF0000"/>
      <name val="Calibri"/>
      <family val="2"/>
      <scheme val="minor"/>
    </font>
    <font>
      <sz val="9"/>
      <name val="Calibri"/>
      <family val="2"/>
      <scheme val="minor"/>
    </font>
    <font>
      <sz val="11"/>
      <color indexed="10"/>
      <name val="Calibri"/>
      <family val="2"/>
    </font>
    <font>
      <sz val="11"/>
      <name val="Calibri"/>
      <family val="2"/>
    </font>
    <font>
      <b/>
      <sz val="10"/>
      <color rgb="FFFF0000"/>
      <name val="Times New Roman"/>
      <family val="1"/>
    </font>
  </fonts>
  <fills count="6">
    <fill>
      <patternFill patternType="none"/>
    </fill>
    <fill>
      <patternFill patternType="gray125"/>
    </fill>
    <fill>
      <patternFill patternType="solid">
        <fgColor rgb="FF00B0F0"/>
        <bgColor indexed="64"/>
      </patternFill>
    </fill>
    <fill>
      <patternFill patternType="solid">
        <fgColor theme="0"/>
        <bgColor indexed="64"/>
      </patternFill>
    </fill>
    <fill>
      <patternFill patternType="solid">
        <fgColor theme="0" tint="-0.14999847407452621"/>
        <bgColor indexed="64"/>
      </patternFill>
    </fill>
    <fill>
      <patternFill patternType="solid">
        <fgColor rgb="FFD9D9D9"/>
        <bgColor indexed="64"/>
      </patternFill>
    </fill>
  </fills>
  <borders count="61">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hair">
        <color indexed="64"/>
      </top>
      <bottom/>
      <diagonal/>
    </border>
    <border>
      <left style="hair">
        <color indexed="64"/>
      </left>
      <right/>
      <top style="hair">
        <color indexed="64"/>
      </top>
      <bottom/>
      <diagonal/>
    </border>
    <border>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
      <left/>
      <right style="medium">
        <color indexed="64"/>
      </right>
      <top style="thin">
        <color indexed="64"/>
      </top>
      <bottom style="thin">
        <color indexed="64"/>
      </bottom>
      <diagonal/>
    </border>
    <border>
      <left style="medium">
        <color indexed="64"/>
      </left>
      <right/>
      <top/>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thin">
        <color indexed="64"/>
      </left>
      <right style="medium">
        <color indexed="64"/>
      </right>
      <top style="thin">
        <color indexed="64"/>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style="hair">
        <color indexed="64"/>
      </right>
      <top style="hair">
        <color indexed="64"/>
      </top>
      <bottom style="medium">
        <color indexed="64"/>
      </bottom>
      <diagonal/>
    </border>
    <border>
      <left/>
      <right style="thin">
        <color indexed="64"/>
      </right>
      <top/>
      <bottom style="medium">
        <color indexed="64"/>
      </bottom>
      <diagonal/>
    </border>
    <border>
      <left style="medium">
        <color indexed="64"/>
      </left>
      <right/>
      <top/>
      <bottom style="thin">
        <color indexed="64"/>
      </bottom>
      <diagonal/>
    </border>
    <border>
      <left/>
      <right style="thin">
        <color indexed="64"/>
      </right>
      <top style="medium">
        <color indexed="64"/>
      </top>
      <bottom/>
      <diagonal/>
    </border>
    <border>
      <left style="thin">
        <color indexed="64"/>
      </left>
      <right/>
      <top style="thin">
        <color indexed="64"/>
      </top>
      <bottom style="medium">
        <color indexed="64"/>
      </bottom>
      <diagonal/>
    </border>
    <border>
      <left style="thin">
        <color indexed="64"/>
      </left>
      <right style="hair">
        <color indexed="64"/>
      </right>
      <top style="hair">
        <color indexed="64"/>
      </top>
      <bottom style="thin">
        <color indexed="64"/>
      </bottom>
      <diagonal/>
    </border>
  </borders>
  <cellStyleXfs count="1">
    <xf numFmtId="0" fontId="0" fillId="0" borderId="0"/>
  </cellStyleXfs>
  <cellXfs count="462">
    <xf numFmtId="0" fontId="0" fillId="0" borderId="0" xfId="0"/>
    <xf numFmtId="0" fontId="0" fillId="0" borderId="0" xfId="0" applyProtection="1"/>
    <xf numFmtId="1" fontId="0" fillId="0" borderId="0" xfId="0" applyNumberFormat="1" applyBorder="1" applyAlignment="1" applyProtection="1">
      <alignment horizontal="center" vertical="center"/>
    </xf>
    <xf numFmtId="0" fontId="2" fillId="0" borderId="16" xfId="0" applyFont="1" applyBorder="1" applyAlignment="1" applyProtection="1">
      <alignment horizontal="center" vertical="center" wrapText="1"/>
      <protection locked="0"/>
    </xf>
    <xf numFmtId="0" fontId="2" fillId="0" borderId="19" xfId="0" applyFont="1" applyBorder="1" applyAlignment="1" applyProtection="1">
      <alignment horizontal="center" vertical="center" wrapText="1"/>
      <protection locked="0"/>
    </xf>
    <xf numFmtId="0" fontId="10" fillId="2" borderId="1" xfId="0" applyFont="1" applyFill="1" applyBorder="1" applyAlignment="1" applyProtection="1">
      <alignment horizontal="center" vertical="center"/>
    </xf>
    <xf numFmtId="0" fontId="0" fillId="0" borderId="0" xfId="0" applyProtection="1">
      <protection locked="0"/>
    </xf>
    <xf numFmtId="0" fontId="6" fillId="2" borderId="10" xfId="0" applyFont="1" applyFill="1" applyBorder="1" applyAlignment="1" applyProtection="1">
      <alignment horizontal="center" vertical="center" wrapText="1"/>
    </xf>
    <xf numFmtId="0" fontId="2" fillId="0" borderId="0" xfId="0" applyFont="1" applyAlignment="1" applyProtection="1">
      <alignment horizontal="right"/>
    </xf>
    <xf numFmtId="0" fontId="2" fillId="0" borderId="0" xfId="0" applyFont="1" applyProtection="1"/>
    <xf numFmtId="0" fontId="2" fillId="0" borderId="10" xfId="0" applyFont="1" applyBorder="1" applyAlignment="1" applyProtection="1"/>
    <xf numFmtId="0" fontId="2" fillId="0" borderId="10" xfId="0" applyFont="1" applyBorder="1" applyProtection="1"/>
    <xf numFmtId="0" fontId="2" fillId="0" borderId="1" xfId="0" applyFont="1" applyBorder="1" applyProtection="1"/>
    <xf numFmtId="0" fontId="16" fillId="2" borderId="1" xfId="0" applyFont="1" applyFill="1" applyBorder="1" applyAlignment="1" applyProtection="1">
      <alignment horizontal="center" vertical="center" wrapText="1"/>
    </xf>
    <xf numFmtId="0" fontId="10" fillId="2" borderId="1" xfId="0" applyFont="1" applyFill="1" applyBorder="1" applyAlignment="1" applyProtection="1">
      <alignment horizontal="center" vertical="center" wrapText="1"/>
    </xf>
    <xf numFmtId="0" fontId="6" fillId="2" borderId="1" xfId="0" applyFont="1" applyFill="1" applyBorder="1" applyAlignment="1" applyProtection="1">
      <alignment vertical="center"/>
    </xf>
    <xf numFmtId="0" fontId="5" fillId="4" borderId="1" xfId="0" applyFont="1" applyFill="1" applyBorder="1" applyAlignment="1" applyProtection="1">
      <alignment horizontal="center" vertical="center" wrapText="1"/>
    </xf>
    <xf numFmtId="0" fontId="13" fillId="4" borderId="1" xfId="0" applyFont="1" applyFill="1" applyBorder="1" applyAlignment="1" applyProtection="1">
      <alignment horizontal="center" vertical="center"/>
    </xf>
    <xf numFmtId="0" fontId="12" fillId="4" borderId="1" xfId="0" applyFont="1" applyFill="1" applyBorder="1" applyAlignment="1" applyProtection="1">
      <alignment horizontal="center" vertical="center"/>
    </xf>
    <xf numFmtId="0" fontId="19" fillId="3" borderId="0" xfId="0" applyFont="1" applyFill="1" applyProtection="1"/>
    <xf numFmtId="0" fontId="20" fillId="2" borderId="1" xfId="0" applyFont="1" applyFill="1" applyBorder="1" applyAlignment="1" applyProtection="1">
      <alignment horizontal="center" vertical="center"/>
    </xf>
    <xf numFmtId="0" fontId="20" fillId="2" borderId="3" xfId="0" applyFont="1" applyFill="1" applyBorder="1" applyAlignment="1" applyProtection="1">
      <alignment horizontal="center" vertical="center"/>
    </xf>
    <xf numFmtId="0" fontId="19" fillId="0" borderId="0" xfId="0" applyFont="1" applyBorder="1" applyAlignment="1" applyProtection="1"/>
    <xf numFmtId="0" fontId="19" fillId="0" borderId="0" xfId="0" applyFont="1" applyProtection="1"/>
    <xf numFmtId="0" fontId="19" fillId="0" borderId="0" xfId="0" applyFont="1" applyBorder="1" applyAlignment="1" applyProtection="1">
      <alignment horizontal="center" vertical="center"/>
    </xf>
    <xf numFmtId="0" fontId="0" fillId="0" borderId="14" xfId="0" applyFont="1" applyBorder="1" applyAlignment="1" applyProtection="1">
      <alignment horizontal="justify" vertical="center" wrapText="1"/>
    </xf>
    <xf numFmtId="0" fontId="0" fillId="0" borderId="15" xfId="0" applyFont="1" applyBorder="1" applyAlignment="1" applyProtection="1">
      <alignment horizontal="justify" vertical="center" wrapText="1"/>
    </xf>
    <xf numFmtId="0" fontId="0" fillId="0" borderId="15" xfId="0" applyFont="1" applyBorder="1" applyAlignment="1" applyProtection="1">
      <alignment horizontal="justify" vertical="center"/>
    </xf>
    <xf numFmtId="0" fontId="0" fillId="0" borderId="18" xfId="0" applyFont="1" applyBorder="1" applyAlignment="1" applyProtection="1">
      <alignment horizontal="justify" vertical="center" wrapText="1"/>
    </xf>
    <xf numFmtId="0" fontId="0" fillId="0" borderId="0" xfId="0" applyAlignment="1" applyProtection="1">
      <alignment vertical="center"/>
    </xf>
    <xf numFmtId="0" fontId="11" fillId="0" borderId="1" xfId="0" applyFont="1" applyBorder="1" applyAlignment="1" applyProtection="1">
      <alignment horizontal="left" vertical="center"/>
    </xf>
    <xf numFmtId="0" fontId="0" fillId="0" borderId="0" xfId="0" applyAlignment="1" applyProtection="1">
      <alignment vertical="center"/>
      <protection locked="0"/>
    </xf>
    <xf numFmtId="0" fontId="24" fillId="0" borderId="0" xfId="0" applyFont="1"/>
    <xf numFmtId="0" fontId="26" fillId="0" borderId="0" xfId="0" applyFont="1" applyAlignment="1">
      <alignment vertical="top"/>
    </xf>
    <xf numFmtId="0" fontId="26" fillId="0" borderId="0" xfId="0" applyFont="1"/>
    <xf numFmtId="0" fontId="24" fillId="0" borderId="0" xfId="0" applyFont="1" applyAlignment="1">
      <alignment vertical="center"/>
    </xf>
    <xf numFmtId="0" fontId="23" fillId="0" borderId="22" xfId="0" applyFont="1" applyBorder="1" applyAlignment="1">
      <alignment vertical="center"/>
    </xf>
    <xf numFmtId="0" fontId="26" fillId="0" borderId="21" xfId="0" applyFont="1" applyBorder="1" applyAlignment="1">
      <alignment vertical="top" wrapText="1"/>
    </xf>
    <xf numFmtId="0" fontId="21" fillId="0" borderId="1" xfId="0" applyFont="1" applyBorder="1" applyAlignment="1">
      <alignment vertical="center" wrapText="1"/>
    </xf>
    <xf numFmtId="0" fontId="26" fillId="0" borderId="21" xfId="0" applyFont="1" applyBorder="1" applyAlignment="1">
      <alignment vertical="center" wrapText="1"/>
    </xf>
    <xf numFmtId="0" fontId="21" fillId="0" borderId="12" xfId="0" applyFont="1" applyBorder="1" applyAlignment="1">
      <alignment horizontal="left" vertical="center" wrapText="1"/>
    </xf>
    <xf numFmtId="0" fontId="23" fillId="0" borderId="22" xfId="0" applyFont="1" applyBorder="1" applyAlignment="1">
      <alignment vertical="center" wrapText="1"/>
    </xf>
    <xf numFmtId="0" fontId="23" fillId="0" borderId="27" xfId="0" applyFont="1" applyBorder="1" applyAlignment="1">
      <alignment vertical="center"/>
    </xf>
    <xf numFmtId="0" fontId="24" fillId="0" borderId="0" xfId="0" applyFont="1" applyAlignment="1">
      <alignment wrapText="1"/>
    </xf>
    <xf numFmtId="0" fontId="23" fillId="0" borderId="33" xfId="0" applyFont="1" applyBorder="1" applyAlignment="1">
      <alignment horizontal="left" vertical="center" wrapText="1"/>
    </xf>
    <xf numFmtId="0" fontId="23" fillId="0" borderId="34" xfId="0" applyFont="1" applyBorder="1" applyAlignment="1">
      <alignment horizontal="left" vertical="center" wrapText="1"/>
    </xf>
    <xf numFmtId="0" fontId="23" fillId="0" borderId="1" xfId="0" applyFont="1" applyBorder="1" applyAlignment="1">
      <alignment vertical="center"/>
    </xf>
    <xf numFmtId="0" fontId="21" fillId="0" borderId="1" xfId="0" applyFont="1" applyBorder="1" applyAlignment="1">
      <alignment vertical="center"/>
    </xf>
    <xf numFmtId="0" fontId="11" fillId="0" borderId="1" xfId="0" applyFont="1" applyBorder="1" applyAlignment="1" applyProtection="1">
      <alignment vertical="top"/>
    </xf>
    <xf numFmtId="0" fontId="11" fillId="0" borderId="1" xfId="0" applyFont="1" applyBorder="1" applyAlignment="1" applyProtection="1">
      <alignment horizontal="left" vertical="top"/>
    </xf>
    <xf numFmtId="0" fontId="23" fillId="5" borderId="43" xfId="0" applyFont="1" applyFill="1" applyBorder="1" applyAlignment="1">
      <alignment horizontal="justify" vertical="center" wrapText="1"/>
    </xf>
    <xf numFmtId="0" fontId="23" fillId="5" borderId="42" xfId="0" applyFont="1" applyFill="1" applyBorder="1" applyAlignment="1">
      <alignment horizontal="justify" vertical="center" wrapText="1"/>
    </xf>
    <xf numFmtId="0" fontId="23" fillId="5" borderId="41" xfId="0" applyFont="1" applyFill="1" applyBorder="1" applyAlignment="1">
      <alignment horizontal="justify" vertical="center" wrapText="1"/>
    </xf>
    <xf numFmtId="0" fontId="24" fillId="0" borderId="42" xfId="0" applyFont="1" applyBorder="1" applyAlignment="1">
      <alignment horizontal="justify" vertical="center" wrapText="1"/>
    </xf>
    <xf numFmtId="0" fontId="23" fillId="0" borderId="42" xfId="0" applyFont="1" applyBorder="1" applyAlignment="1">
      <alignment horizontal="justify" vertical="center" wrapText="1"/>
    </xf>
    <xf numFmtId="0" fontId="23" fillId="5" borderId="42" xfId="0" applyFont="1" applyFill="1" applyBorder="1" applyAlignment="1">
      <alignment horizontal="center" vertical="center" wrapText="1"/>
    </xf>
    <xf numFmtId="1" fontId="0" fillId="0" borderId="9" xfId="0" applyNumberFormat="1" applyBorder="1" applyAlignment="1" applyProtection="1">
      <alignment horizontal="center" vertical="center"/>
    </xf>
    <xf numFmtId="0" fontId="2" fillId="4" borderId="1" xfId="0" applyFont="1" applyFill="1" applyBorder="1" applyAlignment="1" applyProtection="1">
      <alignment horizontal="center" vertical="center"/>
    </xf>
    <xf numFmtId="0" fontId="13" fillId="4" borderId="12" xfId="0" applyFont="1" applyFill="1" applyBorder="1" applyAlignment="1" applyProtection="1">
      <alignment horizontal="center" vertical="center" wrapText="1"/>
    </xf>
    <xf numFmtId="0" fontId="0" fillId="3" borderId="13" xfId="0" applyFill="1" applyBorder="1" applyAlignment="1" applyProtection="1">
      <alignment vertical="center"/>
    </xf>
    <xf numFmtId="0" fontId="23" fillId="3" borderId="13" xfId="0" applyFont="1" applyFill="1" applyBorder="1" applyAlignment="1" applyProtection="1">
      <alignment vertical="center"/>
    </xf>
    <xf numFmtId="0" fontId="24" fillId="3" borderId="13" xfId="0" applyFont="1" applyFill="1" applyBorder="1" applyAlignment="1" applyProtection="1">
      <alignment vertical="center"/>
    </xf>
    <xf numFmtId="0" fontId="25" fillId="3" borderId="13" xfId="0" applyFont="1" applyFill="1" applyBorder="1" applyAlignment="1" applyProtection="1">
      <alignment horizontal="center" vertical="center"/>
    </xf>
    <xf numFmtId="0" fontId="13" fillId="4" borderId="24" xfId="0" applyFont="1" applyFill="1" applyBorder="1" applyAlignment="1" applyProtection="1">
      <alignment horizontal="center" vertical="center"/>
    </xf>
    <xf numFmtId="0" fontId="13" fillId="4" borderId="0" xfId="0" applyFont="1" applyFill="1" applyBorder="1" applyProtection="1"/>
    <xf numFmtId="0" fontId="6" fillId="2" borderId="0" xfId="0" applyFont="1" applyFill="1" applyBorder="1" applyProtection="1"/>
    <xf numFmtId="0" fontId="6" fillId="2" borderId="21" xfId="0" applyFont="1" applyFill="1" applyBorder="1" applyAlignment="1" applyProtection="1">
      <alignment horizontal="center" vertical="center" wrapText="1"/>
    </xf>
    <xf numFmtId="0" fontId="0" fillId="0" borderId="55" xfId="0" applyFont="1" applyBorder="1" applyAlignment="1" applyProtection="1">
      <alignment horizontal="justify" vertical="center" wrapText="1"/>
    </xf>
    <xf numFmtId="1" fontId="0" fillId="0" borderId="54" xfId="0" applyNumberFormat="1" applyBorder="1" applyAlignment="1" applyProtection="1">
      <alignment horizontal="center" vertical="center"/>
    </xf>
    <xf numFmtId="0" fontId="24" fillId="3" borderId="13" xfId="0" applyFont="1" applyFill="1" applyBorder="1" applyAlignment="1" applyProtection="1">
      <alignment horizontal="center" vertical="center"/>
    </xf>
    <xf numFmtId="0" fontId="2" fillId="4" borderId="21" xfId="0" applyFont="1" applyFill="1" applyBorder="1" applyAlignment="1" applyProtection="1">
      <alignment horizontal="center" vertical="center"/>
    </xf>
    <xf numFmtId="0" fontId="0" fillId="3" borderId="13" xfId="0" applyFill="1" applyBorder="1" applyAlignment="1" applyProtection="1">
      <alignment horizontal="center" vertical="center"/>
    </xf>
    <xf numFmtId="0" fontId="7" fillId="4" borderId="25" xfId="0" applyFont="1" applyFill="1" applyBorder="1" applyAlignment="1" applyProtection="1">
      <alignment horizontal="center" vertical="center"/>
    </xf>
    <xf numFmtId="0" fontId="13" fillId="4" borderId="21" xfId="0" applyFont="1" applyFill="1" applyBorder="1" applyAlignment="1" applyProtection="1">
      <alignment horizontal="center" vertical="center"/>
    </xf>
    <xf numFmtId="0" fontId="5" fillId="4" borderId="25" xfId="0" applyFont="1" applyFill="1" applyBorder="1" applyAlignment="1" applyProtection="1">
      <alignment horizontal="center" vertical="center" wrapText="1"/>
    </xf>
    <xf numFmtId="0" fontId="23" fillId="0" borderId="42" xfId="0" applyFont="1" applyBorder="1" applyAlignment="1">
      <alignment horizontal="center" vertical="center" wrapText="1"/>
    </xf>
    <xf numFmtId="0" fontId="0" fillId="0" borderId="0" xfId="0" applyAlignment="1">
      <alignment horizontal="center"/>
    </xf>
    <xf numFmtId="0" fontId="13" fillId="0" borderId="16" xfId="0" applyFont="1" applyFill="1" applyBorder="1" applyAlignment="1" applyProtection="1">
      <alignment horizontal="center" vertical="center" wrapText="1"/>
      <protection locked="0"/>
    </xf>
    <xf numFmtId="1" fontId="0" fillId="0" borderId="9" xfId="0" applyNumberFormat="1" applyBorder="1" applyAlignment="1" applyProtection="1">
      <alignment horizontal="center" vertical="center"/>
    </xf>
    <xf numFmtId="1" fontId="0" fillId="0" borderId="9" xfId="0" applyNumberFormat="1" applyBorder="1" applyAlignment="1" applyProtection="1">
      <alignment horizontal="center" vertical="center"/>
    </xf>
    <xf numFmtId="0" fontId="0" fillId="0" borderId="0" xfId="0" applyBorder="1" applyAlignment="1" applyProtection="1">
      <alignment horizontal="center" vertical="center"/>
    </xf>
    <xf numFmtId="0" fontId="0" fillId="0" borderId="0" xfId="0" applyBorder="1" applyAlignment="1" applyProtection="1">
      <alignment horizontal="center" vertical="center" wrapText="1"/>
    </xf>
    <xf numFmtId="0" fontId="1" fillId="2" borderId="0" xfId="0" applyFont="1" applyFill="1" applyBorder="1" applyAlignment="1" applyProtection="1">
      <alignment horizontal="center" vertical="center" wrapText="1"/>
    </xf>
    <xf numFmtId="0" fontId="13" fillId="0" borderId="16" xfId="0" applyFont="1" applyBorder="1" applyAlignment="1" applyProtection="1">
      <alignment horizontal="center" vertical="center" wrapText="1"/>
      <protection locked="0"/>
    </xf>
    <xf numFmtId="0" fontId="0" fillId="0" borderId="1" xfId="0" applyFont="1" applyBorder="1" applyAlignment="1" applyProtection="1">
      <alignment horizontal="justify" vertical="center" wrapText="1"/>
    </xf>
    <xf numFmtId="0" fontId="2" fillId="0" borderId="1" xfId="0" applyFont="1" applyBorder="1" applyAlignment="1" applyProtection="1">
      <alignment horizontal="center" vertical="center" wrapText="1"/>
      <protection locked="0"/>
    </xf>
    <xf numFmtId="0" fontId="13" fillId="0" borderId="1" xfId="0" applyFont="1" applyBorder="1" applyAlignment="1" applyProtection="1">
      <alignment horizontal="center" vertical="center" wrapText="1"/>
      <protection locked="0"/>
    </xf>
    <xf numFmtId="0" fontId="0" fillId="0" borderId="1" xfId="0" applyFont="1" applyBorder="1" applyAlignment="1" applyProtection="1">
      <alignment horizontal="justify" vertical="center"/>
    </xf>
    <xf numFmtId="1" fontId="0" fillId="0" borderId="1" xfId="0" applyNumberFormat="1" applyBorder="1" applyAlignment="1" applyProtection="1">
      <alignment horizontal="center" vertical="center"/>
    </xf>
    <xf numFmtId="1" fontId="0" fillId="0" borderId="1" xfId="0" applyNumberFormat="1" applyBorder="1" applyAlignment="1" applyProtection="1">
      <alignment horizontal="center" vertical="center"/>
    </xf>
    <xf numFmtId="0" fontId="5" fillId="0" borderId="13" xfId="0" applyFont="1" applyBorder="1" applyAlignment="1" applyProtection="1">
      <alignment vertical="center" wrapText="1"/>
      <protection locked="0"/>
    </xf>
    <xf numFmtId="0" fontId="5" fillId="0" borderId="12" xfId="0" applyFont="1" applyBorder="1" applyAlignment="1" applyProtection="1">
      <alignment vertical="center" wrapText="1"/>
      <protection locked="0"/>
    </xf>
    <xf numFmtId="0" fontId="0" fillId="0" borderId="60" xfId="0" applyFont="1" applyBorder="1" applyAlignment="1" applyProtection="1">
      <alignment horizontal="justify" vertical="center" wrapText="1"/>
    </xf>
    <xf numFmtId="0" fontId="0" fillId="0" borderId="1" xfId="0" applyBorder="1" applyAlignment="1" applyProtection="1">
      <alignment horizontal="center" vertical="center" wrapText="1"/>
      <protection locked="0"/>
    </xf>
    <xf numFmtId="0" fontId="31" fillId="0" borderId="1" xfId="0" applyFont="1" applyBorder="1" applyAlignment="1" applyProtection="1">
      <alignment horizontal="center" vertical="center" wrapText="1"/>
      <protection locked="0"/>
    </xf>
    <xf numFmtId="0" fontId="5" fillId="0" borderId="13" xfId="0" applyFont="1" applyBorder="1" applyAlignment="1" applyProtection="1">
      <alignment horizontal="center" vertical="center" wrapText="1"/>
      <protection locked="0"/>
    </xf>
    <xf numFmtId="0" fontId="5" fillId="0" borderId="12" xfId="0" applyFont="1" applyBorder="1" applyAlignment="1" applyProtection="1">
      <alignment horizontal="center" vertical="center" wrapText="1"/>
      <protection locked="0"/>
    </xf>
    <xf numFmtId="0" fontId="5" fillId="0" borderId="10" xfId="0" applyFont="1" applyBorder="1" applyAlignment="1" applyProtection="1">
      <alignment horizontal="center" vertical="center" wrapText="1"/>
      <protection locked="0"/>
    </xf>
    <xf numFmtId="0" fontId="5" fillId="0" borderId="58" xfId="0" applyFont="1" applyBorder="1" applyAlignment="1" applyProtection="1">
      <alignment horizontal="center" vertical="top" wrapText="1"/>
      <protection locked="0"/>
    </xf>
    <xf numFmtId="0" fontId="5" fillId="0" borderId="6" xfId="0" applyFont="1" applyBorder="1" applyAlignment="1" applyProtection="1">
      <alignment horizontal="center" vertical="top" wrapText="1"/>
      <protection locked="0"/>
    </xf>
    <xf numFmtId="0" fontId="31" fillId="0" borderId="1" xfId="0" applyFont="1" applyBorder="1" applyAlignment="1" applyProtection="1">
      <alignment horizontal="justify" vertical="center" wrapText="1"/>
      <protection locked="0"/>
    </xf>
    <xf numFmtId="0" fontId="31" fillId="0" borderId="1" xfId="0" applyFont="1" applyBorder="1" applyAlignment="1" applyProtection="1">
      <alignment horizontal="justify" vertical="center"/>
      <protection locked="0"/>
    </xf>
    <xf numFmtId="0" fontId="13" fillId="0" borderId="1" xfId="0" applyFont="1" applyFill="1" applyBorder="1" applyAlignment="1" applyProtection="1">
      <alignment horizontal="center" vertical="center"/>
    </xf>
    <xf numFmtId="0" fontId="9" fillId="0" borderId="1" xfId="0" applyFont="1" applyFill="1" applyBorder="1" applyAlignment="1" applyProtection="1">
      <alignment horizontal="center" vertical="center" wrapText="1"/>
      <protection locked="0"/>
    </xf>
    <xf numFmtId="0" fontId="0" fillId="0" borderId="1" xfId="0" applyBorder="1" applyAlignment="1" applyProtection="1">
      <alignment horizontal="center" vertical="center"/>
      <protection locked="0"/>
    </xf>
    <xf numFmtId="0" fontId="9" fillId="0" borderId="1" xfId="0" applyFont="1" applyBorder="1" applyAlignment="1" applyProtection="1">
      <alignment horizontal="center" vertical="center" wrapText="1"/>
      <protection locked="0"/>
    </xf>
    <xf numFmtId="0" fontId="0" fillId="0" borderId="1" xfId="0" applyBorder="1" applyAlignment="1" applyProtection="1">
      <alignment horizontal="center" vertical="center"/>
    </xf>
    <xf numFmtId="0" fontId="14" fillId="0" borderId="1" xfId="0" applyFont="1" applyBorder="1" applyAlignment="1" applyProtection="1">
      <alignment horizontal="center" vertical="center"/>
    </xf>
    <xf numFmtId="0" fontId="15" fillId="0" borderId="1" xfId="0" applyFont="1" applyBorder="1" applyAlignment="1" applyProtection="1">
      <alignment horizontal="center" vertical="center" wrapText="1"/>
      <protection locked="0"/>
    </xf>
    <xf numFmtId="0" fontId="15" fillId="0" borderId="1" xfId="0" applyFont="1" applyBorder="1" applyAlignment="1" applyProtection="1">
      <alignment horizontal="center" vertical="center"/>
      <protection locked="0"/>
    </xf>
    <xf numFmtId="0" fontId="9" fillId="0" borderId="1" xfId="0" applyFont="1" applyBorder="1" applyAlignment="1" applyProtection="1">
      <alignment horizontal="center" vertical="center" textRotation="90" wrapText="1"/>
      <protection locked="0"/>
    </xf>
    <xf numFmtId="0" fontId="33" fillId="0" borderId="1" xfId="0" applyFont="1" applyBorder="1" applyAlignment="1" applyProtection="1">
      <alignment horizontal="center" vertical="center" wrapText="1"/>
      <protection locked="0"/>
    </xf>
    <xf numFmtId="17" fontId="0" fillId="0" borderId="1" xfId="0" applyNumberFormat="1" applyBorder="1" applyAlignment="1" applyProtection="1">
      <alignment horizontal="center" vertical="center"/>
      <protection locked="0"/>
    </xf>
    <xf numFmtId="0" fontId="0" fillId="0" borderId="1" xfId="0" applyBorder="1" applyAlignment="1" applyProtection="1">
      <alignment horizontal="center"/>
      <protection locked="0"/>
    </xf>
    <xf numFmtId="0" fontId="31" fillId="0" borderId="13" xfId="0" applyFont="1" applyBorder="1" applyAlignment="1" applyProtection="1">
      <alignment horizontal="justify" vertical="center" wrapText="1"/>
      <protection locked="0"/>
    </xf>
    <xf numFmtId="0" fontId="31" fillId="0" borderId="12" xfId="0" applyFont="1" applyBorder="1" applyAlignment="1" applyProtection="1">
      <alignment horizontal="justify" vertical="center" wrapText="1"/>
      <protection locked="0"/>
    </xf>
    <xf numFmtId="0" fontId="31" fillId="0" borderId="10" xfId="0" applyFont="1" applyBorder="1" applyAlignment="1" applyProtection="1">
      <alignment horizontal="justify" vertical="center" wrapText="1"/>
      <protection locked="0"/>
    </xf>
    <xf numFmtId="0" fontId="15" fillId="0" borderId="1" xfId="0" applyFont="1" applyBorder="1" applyAlignment="1" applyProtection="1">
      <alignment horizontal="center" vertical="top" wrapText="1"/>
      <protection locked="0"/>
    </xf>
    <xf numFmtId="1" fontId="0" fillId="0" borderId="1" xfId="0" applyNumberFormat="1" applyBorder="1" applyAlignment="1" applyProtection="1">
      <alignment horizontal="center" vertical="center"/>
    </xf>
    <xf numFmtId="0" fontId="0" fillId="0" borderId="1" xfId="0" applyBorder="1" applyAlignment="1" applyProtection="1">
      <alignment horizontal="center" vertical="center" wrapText="1"/>
    </xf>
    <xf numFmtId="0" fontId="1" fillId="2" borderId="1" xfId="0" applyFont="1" applyFill="1" applyBorder="1" applyAlignment="1" applyProtection="1">
      <alignment horizontal="center" vertical="center" wrapText="1"/>
    </xf>
    <xf numFmtId="0" fontId="0" fillId="0" borderId="13" xfId="0" applyBorder="1" applyAlignment="1" applyProtection="1">
      <alignment horizontal="center" vertical="center"/>
      <protection locked="0"/>
    </xf>
    <xf numFmtId="0" fontId="0" fillId="0" borderId="13" xfId="0" applyBorder="1" applyAlignment="1" applyProtection="1">
      <alignment horizontal="center" vertical="center" wrapText="1"/>
      <protection locked="0"/>
    </xf>
    <xf numFmtId="0" fontId="31" fillId="0" borderId="3" xfId="0" applyFont="1" applyBorder="1" applyAlignment="1" applyProtection="1">
      <alignment horizontal="center" vertical="center" wrapText="1"/>
      <protection locked="0"/>
    </xf>
    <xf numFmtId="0" fontId="31" fillId="0" borderId="3" xfId="0" applyFont="1" applyBorder="1" applyAlignment="1" applyProtection="1">
      <alignment horizontal="center" vertical="center"/>
      <protection locked="0"/>
    </xf>
    <xf numFmtId="0" fontId="31" fillId="0" borderId="4" xfId="0" applyFont="1" applyBorder="1" applyAlignment="1" applyProtection="1">
      <alignment horizontal="center" vertical="center"/>
      <protection locked="0"/>
    </xf>
    <xf numFmtId="0" fontId="0" fillId="0" borderId="12" xfId="0" applyBorder="1" applyAlignment="1" applyProtection="1">
      <alignment horizontal="center" vertical="center"/>
      <protection locked="0"/>
    </xf>
    <xf numFmtId="0" fontId="0" fillId="0" borderId="10" xfId="0" applyBorder="1" applyAlignment="1" applyProtection="1">
      <alignment horizontal="center" vertical="center"/>
      <protection locked="0"/>
    </xf>
    <xf numFmtId="0" fontId="0" fillId="0" borderId="1" xfId="0" applyFont="1" applyBorder="1" applyAlignment="1" applyProtection="1">
      <alignment horizontal="center" vertical="center" wrapText="1"/>
      <protection locked="0"/>
    </xf>
    <xf numFmtId="0" fontId="0" fillId="0" borderId="1" xfId="0" applyFont="1" applyBorder="1" applyAlignment="1" applyProtection="1">
      <alignment horizontal="center" vertical="center"/>
      <protection locked="0"/>
    </xf>
    <xf numFmtId="0" fontId="0" fillId="0" borderId="1" xfId="0" applyBorder="1" applyAlignment="1" applyProtection="1">
      <alignment horizontal="left" vertical="center" wrapText="1"/>
      <protection locked="0"/>
    </xf>
    <xf numFmtId="0" fontId="0" fillId="0" borderId="1" xfId="0" applyBorder="1" applyAlignment="1" applyProtection="1">
      <alignment horizontal="left" vertical="center"/>
      <protection locked="0"/>
    </xf>
    <xf numFmtId="0" fontId="0" fillId="0" borderId="13" xfId="0" applyBorder="1" applyAlignment="1" applyProtection="1">
      <alignment horizontal="left" vertical="center"/>
      <protection locked="0"/>
    </xf>
    <xf numFmtId="0" fontId="31" fillId="0" borderId="21" xfId="0" applyFont="1" applyBorder="1" applyAlignment="1" applyProtection="1">
      <alignment horizontal="center" vertical="center" wrapText="1"/>
      <protection locked="0"/>
    </xf>
    <xf numFmtId="0" fontId="31" fillId="0" borderId="21" xfId="0" applyFont="1" applyBorder="1" applyAlignment="1" applyProtection="1">
      <alignment horizontal="center" vertical="center"/>
      <protection locked="0"/>
    </xf>
    <xf numFmtId="0" fontId="31" fillId="0" borderId="30" xfId="0" applyFont="1" applyBorder="1" applyAlignment="1" applyProtection="1">
      <alignment horizontal="center" vertical="center"/>
      <protection locked="0"/>
    </xf>
    <xf numFmtId="0" fontId="0" fillId="0" borderId="33" xfId="0" applyBorder="1" applyAlignment="1" applyProtection="1">
      <alignment horizontal="center" vertical="top" wrapText="1"/>
      <protection locked="0"/>
    </xf>
    <xf numFmtId="0" fontId="0" fillId="0" borderId="27" xfId="0" applyBorder="1" applyAlignment="1" applyProtection="1">
      <alignment horizontal="center" vertical="top" wrapText="1"/>
      <protection locked="0"/>
    </xf>
    <xf numFmtId="17" fontId="0" fillId="0" borderId="4" xfId="0" applyNumberFormat="1"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0" fillId="0" borderId="13" xfId="0" applyBorder="1" applyAlignment="1" applyProtection="1">
      <alignment horizontal="justify" vertical="center" wrapText="1"/>
      <protection locked="0"/>
    </xf>
    <xf numFmtId="0" fontId="0" fillId="0" borderId="12" xfId="0" applyBorder="1" applyAlignment="1" applyProtection="1">
      <alignment horizontal="justify" vertical="center" wrapText="1"/>
      <protection locked="0"/>
    </xf>
    <xf numFmtId="0" fontId="0" fillId="0" borderId="30" xfId="0" applyBorder="1" applyAlignment="1" applyProtection="1">
      <alignment horizontal="center" vertical="center" wrapText="1"/>
      <protection locked="0"/>
    </xf>
    <xf numFmtId="0" fontId="0" fillId="0" borderId="29" xfId="0" applyBorder="1" applyAlignment="1" applyProtection="1">
      <alignment horizontal="center" vertical="center" wrapText="1"/>
      <protection locked="0"/>
    </xf>
    <xf numFmtId="14" fontId="0" fillId="0" borderId="25" xfId="0" applyNumberFormat="1" applyBorder="1" applyAlignment="1" applyProtection="1">
      <alignment horizontal="center" vertical="center"/>
      <protection locked="0"/>
    </xf>
    <xf numFmtId="0" fontId="0" fillId="0" borderId="24" xfId="0" applyBorder="1" applyAlignment="1" applyProtection="1">
      <alignment horizontal="center" vertical="center"/>
      <protection locked="0"/>
    </xf>
    <xf numFmtId="0" fontId="9" fillId="0" borderId="22" xfId="0" applyFont="1" applyFill="1" applyBorder="1" applyAlignment="1" applyProtection="1">
      <alignment horizontal="center" vertical="center" wrapText="1"/>
      <protection locked="0"/>
    </xf>
    <xf numFmtId="0" fontId="9" fillId="0" borderId="25" xfId="0" applyFont="1" applyFill="1" applyBorder="1" applyAlignment="1" applyProtection="1">
      <alignment horizontal="center" vertical="center" wrapText="1"/>
      <protection locked="0"/>
    </xf>
    <xf numFmtId="0" fontId="9" fillId="0" borderId="13" xfId="0" applyFont="1" applyBorder="1" applyAlignment="1" applyProtection="1">
      <alignment horizontal="center" vertical="center" wrapText="1"/>
      <protection locked="0"/>
    </xf>
    <xf numFmtId="0" fontId="0" fillId="0" borderId="0" xfId="0" applyBorder="1" applyAlignment="1" applyProtection="1">
      <alignment horizontal="center" vertical="center"/>
    </xf>
    <xf numFmtId="0" fontId="0" fillId="0" borderId="1" xfId="0" applyBorder="1" applyAlignment="1" applyProtection="1">
      <alignment vertical="center" wrapText="1"/>
      <protection locked="0"/>
    </xf>
    <xf numFmtId="0" fontId="0" fillId="0" borderId="21" xfId="0" applyFont="1" applyBorder="1" applyAlignment="1" applyProtection="1">
      <alignment horizontal="center" vertical="center" wrapText="1"/>
      <protection locked="0"/>
    </xf>
    <xf numFmtId="0" fontId="4" fillId="0" borderId="21" xfId="0" applyFont="1" applyBorder="1" applyAlignment="1" applyProtection="1">
      <alignment horizontal="center" vertical="center"/>
      <protection locked="0"/>
    </xf>
    <xf numFmtId="0" fontId="0" fillId="0" borderId="33" xfId="0" applyBorder="1" applyAlignment="1" applyProtection="1">
      <alignment horizontal="center" vertical="center" wrapText="1"/>
      <protection locked="0"/>
    </xf>
    <xf numFmtId="0" fontId="0" fillId="0" borderId="27" xfId="0" applyBorder="1" applyAlignment="1" applyProtection="1">
      <alignment horizontal="center" vertical="center" wrapText="1"/>
      <protection locked="0"/>
    </xf>
    <xf numFmtId="0" fontId="0" fillId="0" borderId="57" xfId="0" applyBorder="1" applyAlignment="1" applyProtection="1">
      <alignment horizontal="center" vertical="center" wrapText="1"/>
      <protection locked="0"/>
    </xf>
    <xf numFmtId="0" fontId="0" fillId="0" borderId="4" xfId="0" applyBorder="1" applyAlignment="1" applyProtection="1">
      <alignment horizontal="center" vertical="center"/>
      <protection locked="0"/>
    </xf>
    <xf numFmtId="0" fontId="0" fillId="0" borderId="7" xfId="0" applyBorder="1" applyAlignment="1" applyProtection="1">
      <alignment horizontal="center" vertical="center"/>
      <protection locked="0"/>
    </xf>
    <xf numFmtId="0" fontId="31" fillId="0" borderId="13" xfId="0" applyFont="1" applyBorder="1" applyAlignment="1" applyProtection="1">
      <alignment horizontal="justify" vertical="top" wrapText="1"/>
      <protection locked="0"/>
    </xf>
    <xf numFmtId="0" fontId="31" fillId="0" borderId="12" xfId="0" applyFont="1" applyBorder="1" applyAlignment="1" applyProtection="1">
      <alignment horizontal="justify" vertical="top" wrapText="1"/>
      <protection locked="0"/>
    </xf>
    <xf numFmtId="0" fontId="0" fillId="0" borderId="4"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31" fillId="0" borderId="13" xfId="0" applyFont="1" applyBorder="1" applyAlignment="1" applyProtection="1">
      <alignment horizontal="center" vertical="center" wrapText="1"/>
      <protection locked="0"/>
    </xf>
    <xf numFmtId="0" fontId="31" fillId="0" borderId="12" xfId="0" applyFont="1" applyBorder="1" applyAlignment="1" applyProtection="1">
      <alignment horizontal="center" vertical="center" wrapText="1"/>
      <protection locked="0"/>
    </xf>
    <xf numFmtId="0" fontId="12" fillId="0" borderId="1" xfId="0" applyFont="1" applyFill="1" applyBorder="1" applyAlignment="1" applyProtection="1">
      <alignment horizontal="center" vertical="center"/>
    </xf>
    <xf numFmtId="0" fontId="12" fillId="0" borderId="13" xfId="0" applyFont="1" applyFill="1" applyBorder="1" applyAlignment="1" applyProtection="1">
      <alignment horizontal="center" vertical="center"/>
    </xf>
    <xf numFmtId="0" fontId="13" fillId="0" borderId="21" xfId="0" applyFont="1" applyFill="1" applyBorder="1" applyAlignment="1" applyProtection="1">
      <alignment horizontal="center" vertical="center"/>
    </xf>
    <xf numFmtId="0" fontId="13" fillId="0" borderId="30" xfId="0" applyFont="1" applyFill="1" applyBorder="1" applyAlignment="1" applyProtection="1">
      <alignment horizontal="center" vertical="center"/>
    </xf>
    <xf numFmtId="0" fontId="1" fillId="2" borderId="9" xfId="0" applyFont="1" applyFill="1" applyBorder="1" applyAlignment="1" applyProtection="1">
      <alignment horizontal="center" vertical="center" wrapText="1"/>
    </xf>
    <xf numFmtId="0" fontId="1" fillId="2" borderId="0" xfId="0" applyFont="1" applyFill="1"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0" xfId="0" applyBorder="1" applyAlignment="1" applyProtection="1">
      <alignment horizontal="center" vertical="center" wrapText="1"/>
    </xf>
    <xf numFmtId="0" fontId="9" fillId="0" borderId="13" xfId="0" applyFont="1" applyBorder="1" applyAlignment="1" applyProtection="1">
      <alignment horizontal="center" vertical="center" textRotation="90" wrapText="1"/>
      <protection locked="0"/>
    </xf>
    <xf numFmtId="0" fontId="9" fillId="0" borderId="12" xfId="0" applyFont="1" applyBorder="1" applyAlignment="1" applyProtection="1">
      <alignment horizontal="center" vertical="center" textRotation="90" wrapText="1"/>
      <protection locked="0"/>
    </xf>
    <xf numFmtId="1" fontId="0" fillId="0" borderId="6" xfId="0" applyNumberFormat="1" applyFont="1" applyBorder="1" applyAlignment="1" applyProtection="1">
      <alignment horizontal="center" vertical="center"/>
    </xf>
    <xf numFmtId="0" fontId="0" fillId="0" borderId="6" xfId="0" applyBorder="1" applyAlignment="1" applyProtection="1">
      <alignment horizontal="center" vertical="center"/>
    </xf>
    <xf numFmtId="0" fontId="14" fillId="0" borderId="28" xfId="0" applyFont="1" applyBorder="1" applyAlignment="1" applyProtection="1">
      <alignment horizontal="center" vertical="center"/>
    </xf>
    <xf numFmtId="0" fontId="14" fillId="0" borderId="21" xfId="0" applyFont="1" applyBorder="1" applyAlignment="1" applyProtection="1">
      <alignment horizontal="center" vertical="center"/>
    </xf>
    <xf numFmtId="0" fontId="15" fillId="0" borderId="4" xfId="0" applyFont="1" applyBorder="1" applyAlignment="1" applyProtection="1">
      <alignment horizontal="center" vertical="top" wrapText="1"/>
      <protection locked="0"/>
    </xf>
    <xf numFmtId="0" fontId="15" fillId="0" borderId="2" xfId="0" applyFont="1" applyBorder="1" applyAlignment="1" applyProtection="1">
      <alignment horizontal="center" vertical="top"/>
      <protection locked="0"/>
    </xf>
    <xf numFmtId="1" fontId="0" fillId="0" borderId="9" xfId="0" applyNumberFormat="1" applyBorder="1" applyAlignment="1" applyProtection="1">
      <alignment horizontal="center" vertical="center"/>
    </xf>
    <xf numFmtId="0" fontId="0" fillId="0" borderId="7" xfId="0" applyBorder="1" applyAlignment="1" applyProtection="1">
      <alignment horizontal="center" vertical="center" wrapText="1"/>
      <protection locked="0"/>
    </xf>
    <xf numFmtId="0" fontId="0" fillId="0" borderId="29" xfId="0" applyBorder="1" applyAlignment="1" applyProtection="1">
      <alignment horizontal="center" vertical="center"/>
      <protection locked="0"/>
    </xf>
    <xf numFmtId="0" fontId="0" fillId="0" borderId="28" xfId="0" applyBorder="1" applyAlignment="1" applyProtection="1">
      <alignment horizontal="center" vertical="center"/>
      <protection locked="0"/>
    </xf>
    <xf numFmtId="0" fontId="0" fillId="0" borderId="33" xfId="0" applyBorder="1" applyAlignment="1" applyProtection="1">
      <alignment horizontal="center" vertical="center"/>
      <protection locked="0"/>
    </xf>
    <xf numFmtId="0" fontId="0" fillId="0" borderId="27" xfId="0" applyBorder="1" applyAlignment="1" applyProtection="1">
      <alignment horizontal="center" vertical="center"/>
      <protection locked="0"/>
    </xf>
    <xf numFmtId="0" fontId="0" fillId="0" borderId="57" xfId="0" applyBorder="1" applyAlignment="1" applyProtection="1">
      <alignment horizontal="center" vertical="center"/>
      <protection locked="0"/>
    </xf>
    <xf numFmtId="0" fontId="0" fillId="0" borderId="4" xfId="0" applyBorder="1" applyAlignment="1" applyProtection="1">
      <alignment horizontal="center" vertical="top" wrapText="1"/>
      <protection locked="0"/>
    </xf>
    <xf numFmtId="0" fontId="0" fillId="0" borderId="2" xfId="0" applyBorder="1" applyAlignment="1" applyProtection="1">
      <alignment horizontal="center" vertical="top" wrapText="1"/>
      <protection locked="0"/>
    </xf>
    <xf numFmtId="0" fontId="0" fillId="0" borderId="7" xfId="0" applyBorder="1" applyAlignment="1" applyProtection="1">
      <alignment horizontal="center" vertical="top" wrapText="1"/>
      <protection locked="0"/>
    </xf>
    <xf numFmtId="0" fontId="0" fillId="0" borderId="30" xfId="0" applyBorder="1" applyAlignment="1" applyProtection="1">
      <alignment horizontal="center"/>
      <protection locked="0"/>
    </xf>
    <xf numFmtId="0" fontId="0" fillId="0" borderId="29" xfId="0" applyBorder="1" applyAlignment="1" applyProtection="1">
      <alignment horizontal="center"/>
      <protection locked="0"/>
    </xf>
    <xf numFmtId="0" fontId="0" fillId="0" borderId="28" xfId="0" applyBorder="1" applyAlignment="1" applyProtection="1">
      <alignment horizontal="center"/>
      <protection locked="0"/>
    </xf>
    <xf numFmtId="0" fontId="13" fillId="0" borderId="53" xfId="0" applyFont="1" applyFill="1" applyBorder="1" applyAlignment="1" applyProtection="1">
      <alignment horizontal="center" vertical="center"/>
    </xf>
    <xf numFmtId="0" fontId="1" fillId="2" borderId="54" xfId="0" applyFont="1" applyFill="1" applyBorder="1" applyAlignment="1" applyProtection="1">
      <alignment horizontal="center" vertical="center" wrapText="1"/>
    </xf>
    <xf numFmtId="0" fontId="0" fillId="0" borderId="54" xfId="0" applyBorder="1" applyAlignment="1" applyProtection="1">
      <alignment horizontal="center" vertical="center" wrapText="1"/>
    </xf>
    <xf numFmtId="0" fontId="9" fillId="0" borderId="51" xfId="0" applyFont="1" applyFill="1" applyBorder="1" applyAlignment="1" applyProtection="1">
      <alignment horizontal="center" vertical="center" wrapText="1"/>
      <protection locked="0"/>
    </xf>
    <xf numFmtId="1" fontId="0" fillId="0" borderId="56" xfId="0" applyNumberFormat="1" applyFont="1" applyBorder="1" applyAlignment="1" applyProtection="1">
      <alignment horizontal="center" vertical="center"/>
    </xf>
    <xf numFmtId="0" fontId="9" fillId="0" borderId="52" xfId="0" applyFont="1" applyBorder="1" applyAlignment="1" applyProtection="1">
      <alignment horizontal="center" vertical="center" wrapText="1"/>
      <protection locked="0"/>
    </xf>
    <xf numFmtId="0" fontId="0" fillId="0" borderId="56" xfId="0" applyBorder="1" applyAlignment="1" applyProtection="1">
      <alignment horizontal="center" vertical="center"/>
    </xf>
    <xf numFmtId="0" fontId="0" fillId="0" borderId="52" xfId="0" applyBorder="1" applyAlignment="1" applyProtection="1">
      <alignment horizontal="center" vertical="center"/>
      <protection locked="0"/>
    </xf>
    <xf numFmtId="0" fontId="0" fillId="0" borderId="54" xfId="0" applyBorder="1" applyAlignment="1" applyProtection="1">
      <alignment horizontal="center" vertical="center"/>
    </xf>
    <xf numFmtId="0" fontId="15" fillId="0" borderId="4" xfId="0" applyFont="1" applyBorder="1" applyAlignment="1" applyProtection="1">
      <alignment horizontal="center" vertical="center" wrapText="1"/>
      <protection locked="0"/>
    </xf>
    <xf numFmtId="0" fontId="15" fillId="0" borderId="2" xfId="0" applyFont="1" applyBorder="1" applyAlignment="1" applyProtection="1">
      <alignment horizontal="center" vertical="center" wrapText="1"/>
      <protection locked="0"/>
    </xf>
    <xf numFmtId="0" fontId="15" fillId="0" borderId="7" xfId="0" applyFont="1" applyBorder="1" applyAlignment="1" applyProtection="1">
      <alignment horizontal="center" vertical="center" wrapText="1"/>
      <protection locked="0"/>
    </xf>
    <xf numFmtId="0" fontId="0" fillId="0" borderId="30" xfId="0" applyBorder="1" applyAlignment="1" applyProtection="1">
      <alignment horizontal="center" vertical="top" wrapText="1"/>
      <protection locked="0"/>
    </xf>
    <xf numFmtId="0" fontId="0" fillId="0" borderId="29" xfId="0" applyBorder="1" applyAlignment="1" applyProtection="1">
      <alignment horizontal="center" vertical="top" wrapText="1"/>
      <protection locked="0"/>
    </xf>
    <xf numFmtId="0" fontId="13" fillId="0" borderId="3" xfId="0" applyFont="1" applyFill="1" applyBorder="1" applyAlignment="1" applyProtection="1">
      <alignment horizontal="center" vertical="center"/>
    </xf>
    <xf numFmtId="0" fontId="13" fillId="0" borderId="59" xfId="0" applyFont="1" applyFill="1" applyBorder="1" applyAlignment="1" applyProtection="1">
      <alignment horizontal="center" vertical="center"/>
    </xf>
    <xf numFmtId="0" fontId="14" fillId="0" borderId="7" xfId="0" applyFont="1" applyBorder="1" applyAlignment="1" applyProtection="1">
      <alignment horizontal="center" vertical="center"/>
    </xf>
    <xf numFmtId="0" fontId="14" fillId="0" borderId="3" xfId="0" applyFont="1" applyBorder="1" applyAlignment="1" applyProtection="1">
      <alignment horizontal="center" vertical="center"/>
    </xf>
    <xf numFmtId="0" fontId="15" fillId="0" borderId="2" xfId="0" applyFont="1" applyBorder="1" applyAlignment="1" applyProtection="1">
      <alignment horizontal="center" vertical="top" wrapText="1"/>
      <protection locked="0"/>
    </xf>
    <xf numFmtId="0" fontId="0" fillId="0" borderId="30" xfId="0" applyBorder="1" applyAlignment="1" applyProtection="1">
      <alignment horizontal="center" vertical="center"/>
      <protection locked="0"/>
    </xf>
    <xf numFmtId="0" fontId="9" fillId="0" borderId="4" xfId="0" applyFont="1" applyBorder="1" applyAlignment="1" applyProtection="1">
      <alignment horizontal="center" vertical="center" wrapText="1"/>
    </xf>
    <xf numFmtId="0" fontId="9" fillId="0" borderId="2" xfId="0" applyFont="1" applyBorder="1" applyAlignment="1" applyProtection="1">
      <alignment horizontal="center" vertical="center" wrapText="1"/>
    </xf>
    <xf numFmtId="0" fontId="9" fillId="0" borderId="7" xfId="0" applyFont="1" applyBorder="1" applyAlignment="1" applyProtection="1">
      <alignment horizontal="center" vertical="center" wrapText="1"/>
    </xf>
    <xf numFmtId="1" fontId="15" fillId="0" borderId="5" xfId="0" applyNumberFormat="1" applyFont="1" applyBorder="1" applyAlignment="1" applyProtection="1">
      <alignment horizontal="center" vertical="center"/>
    </xf>
    <xf numFmtId="1" fontId="15" fillId="0" borderId="6" xfId="0" applyNumberFormat="1" applyFont="1" applyBorder="1" applyAlignment="1" applyProtection="1">
      <alignment horizontal="center" vertical="center"/>
    </xf>
    <xf numFmtId="1" fontId="15" fillId="0" borderId="8" xfId="0" applyNumberFormat="1" applyFont="1" applyBorder="1" applyAlignment="1" applyProtection="1">
      <alignment horizontal="center" vertical="center"/>
    </xf>
    <xf numFmtId="1" fontId="9" fillId="0" borderId="4" xfId="0" applyNumberFormat="1" applyFont="1" applyBorder="1" applyAlignment="1" applyProtection="1">
      <alignment horizontal="center" vertical="center" wrapText="1"/>
    </xf>
    <xf numFmtId="1" fontId="9" fillId="0" borderId="2" xfId="0" applyNumberFormat="1" applyFont="1" applyBorder="1" applyAlignment="1" applyProtection="1">
      <alignment horizontal="center" vertical="center" wrapText="1"/>
    </xf>
    <xf numFmtId="1" fontId="9" fillId="0" borderId="7" xfId="0" applyNumberFormat="1" applyFont="1" applyBorder="1" applyAlignment="1" applyProtection="1">
      <alignment horizontal="center" vertical="center" wrapText="1"/>
    </xf>
    <xf numFmtId="1" fontId="0" fillId="0" borderId="1" xfId="0" applyNumberFormat="1" applyFont="1" applyBorder="1" applyAlignment="1" applyProtection="1">
      <alignment horizontal="center" vertical="center"/>
    </xf>
    <xf numFmtId="0" fontId="31" fillId="0" borderId="1" xfId="0" applyFont="1" applyBorder="1" applyAlignment="1" applyProtection="1">
      <alignment horizontal="center" vertical="center"/>
      <protection locked="0"/>
    </xf>
    <xf numFmtId="0" fontId="14" fillId="0" borderId="13" xfId="0" applyFont="1" applyBorder="1" applyAlignment="1" applyProtection="1">
      <alignment horizontal="center" vertical="center"/>
    </xf>
    <xf numFmtId="0" fontId="14" fillId="0" borderId="10" xfId="0" applyFont="1" applyBorder="1" applyAlignment="1" applyProtection="1">
      <alignment horizontal="center" vertical="center"/>
    </xf>
    <xf numFmtId="0" fontId="15" fillId="0" borderId="13" xfId="0" applyFont="1" applyBorder="1" applyAlignment="1" applyProtection="1">
      <alignment horizontal="center" vertical="top" wrapText="1"/>
      <protection locked="0"/>
    </xf>
    <xf numFmtId="0" fontId="15" fillId="0" borderId="12" xfId="0" applyFont="1" applyBorder="1" applyAlignment="1" applyProtection="1">
      <alignment horizontal="center" vertical="top" wrapText="1"/>
      <protection locked="0"/>
    </xf>
    <xf numFmtId="0" fontId="8" fillId="2" borderId="1" xfId="0" applyFont="1" applyFill="1" applyBorder="1" applyAlignment="1" applyProtection="1">
      <alignment horizontal="center" vertical="center" wrapText="1"/>
    </xf>
    <xf numFmtId="0" fontId="3" fillId="2" borderId="1" xfId="0" applyFont="1" applyFill="1" applyBorder="1" applyAlignment="1" applyProtection="1">
      <alignment vertical="center"/>
    </xf>
    <xf numFmtId="0" fontId="7" fillId="3" borderId="1" xfId="0" applyFont="1" applyFill="1" applyBorder="1" applyAlignment="1" applyProtection="1">
      <alignment horizontal="center" vertical="center"/>
    </xf>
    <xf numFmtId="0" fontId="7" fillId="3" borderId="3" xfId="0" applyFont="1" applyFill="1" applyBorder="1" applyAlignment="1" applyProtection="1">
      <alignment horizontal="center" vertical="center"/>
    </xf>
    <xf numFmtId="0" fontId="7" fillId="3" borderId="20" xfId="0" applyFont="1" applyFill="1" applyBorder="1" applyAlignment="1" applyProtection="1">
      <alignment horizontal="center" vertical="center"/>
    </xf>
    <xf numFmtId="0" fontId="7" fillId="3" borderId="17" xfId="0" applyFont="1" applyFill="1" applyBorder="1" applyAlignment="1" applyProtection="1">
      <alignment horizontal="center" vertical="center"/>
    </xf>
    <xf numFmtId="0" fontId="7" fillId="3" borderId="3" xfId="0" applyFont="1" applyFill="1" applyBorder="1" applyAlignment="1" applyProtection="1">
      <alignment horizontal="center" vertical="center" wrapText="1"/>
    </xf>
    <xf numFmtId="0" fontId="7" fillId="3" borderId="20" xfId="0" applyFont="1" applyFill="1" applyBorder="1" applyAlignment="1" applyProtection="1">
      <alignment horizontal="center" vertical="center" wrapText="1"/>
    </xf>
    <xf numFmtId="0" fontId="7" fillId="3" borderId="17" xfId="0" applyFont="1" applyFill="1" applyBorder="1" applyAlignment="1" applyProtection="1">
      <alignment horizontal="center" vertical="center" wrapText="1"/>
    </xf>
    <xf numFmtId="0" fontId="7" fillId="3" borderId="3" xfId="0" applyFont="1" applyFill="1" applyBorder="1" applyAlignment="1" applyProtection="1">
      <alignment horizontal="center" vertical="top" wrapText="1"/>
    </xf>
    <xf numFmtId="0" fontId="7" fillId="3" borderId="20" xfId="0" applyFont="1" applyFill="1" applyBorder="1" applyAlignment="1" applyProtection="1">
      <alignment horizontal="center" vertical="top" wrapText="1"/>
    </xf>
    <xf numFmtId="0" fontId="7" fillId="3" borderId="17" xfId="0" applyFont="1" applyFill="1" applyBorder="1" applyAlignment="1" applyProtection="1">
      <alignment horizontal="center" vertical="top" wrapText="1"/>
    </xf>
    <xf numFmtId="0" fontId="5" fillId="0" borderId="3" xfId="0" applyFont="1" applyBorder="1" applyAlignment="1" applyProtection="1">
      <alignment horizontal="center" vertical="top" wrapText="1"/>
      <protection locked="0"/>
    </xf>
    <xf numFmtId="0" fontId="5" fillId="0" borderId="20" xfId="0" applyFont="1" applyBorder="1" applyAlignment="1" applyProtection="1">
      <alignment horizontal="center" vertical="top" wrapText="1"/>
      <protection locked="0"/>
    </xf>
    <xf numFmtId="0" fontId="5" fillId="0" borderId="17" xfId="0" applyFont="1" applyBorder="1" applyAlignment="1" applyProtection="1">
      <alignment horizontal="center" vertical="top" wrapText="1"/>
      <protection locked="0"/>
    </xf>
    <xf numFmtId="0" fontId="0" fillId="0" borderId="13" xfId="0" applyFill="1" applyBorder="1" applyAlignment="1" applyProtection="1">
      <alignment horizontal="center" vertical="center" wrapText="1"/>
      <protection locked="0"/>
    </xf>
    <xf numFmtId="0" fontId="0" fillId="0" borderId="12" xfId="0" applyFill="1" applyBorder="1" applyAlignment="1" applyProtection="1">
      <alignment horizontal="center" vertical="center" wrapText="1"/>
      <protection locked="0"/>
    </xf>
    <xf numFmtId="0" fontId="0" fillId="0" borderId="10" xfId="0" applyFill="1" applyBorder="1" applyAlignment="1" applyProtection="1">
      <alignment horizontal="center" vertical="center" wrapText="1"/>
      <protection locked="0"/>
    </xf>
    <xf numFmtId="14" fontId="0" fillId="0" borderId="1" xfId="0" applyNumberFormat="1" applyBorder="1" applyAlignment="1" applyProtection="1">
      <alignment horizontal="center" vertical="center"/>
      <protection locked="0"/>
    </xf>
    <xf numFmtId="0" fontId="12" fillId="0" borderId="52" xfId="0" applyFont="1" applyFill="1" applyBorder="1" applyAlignment="1" applyProtection="1">
      <alignment horizontal="center" vertical="center"/>
    </xf>
    <xf numFmtId="0" fontId="31" fillId="0" borderId="1" xfId="0" applyFont="1" applyBorder="1" applyAlignment="1" applyProtection="1">
      <alignment horizontal="left" vertical="center" wrapText="1"/>
      <protection locked="0"/>
    </xf>
    <xf numFmtId="0" fontId="31" fillId="0" borderId="1" xfId="0" applyFont="1" applyBorder="1" applyAlignment="1" applyProtection="1">
      <alignment horizontal="left" vertical="center"/>
      <protection locked="0"/>
    </xf>
    <xf numFmtId="0" fontId="9" fillId="0" borderId="30" xfId="0" applyFont="1" applyBorder="1" applyAlignment="1" applyProtection="1">
      <alignment horizontal="center" vertical="center" textRotation="90" wrapText="1"/>
      <protection locked="0"/>
    </xf>
    <xf numFmtId="0" fontId="9" fillId="0" borderId="29" xfId="0" applyFont="1" applyBorder="1" applyAlignment="1" applyProtection="1">
      <alignment horizontal="center" vertical="center" textRotation="90" wrapText="1"/>
      <protection locked="0"/>
    </xf>
    <xf numFmtId="0" fontId="9" fillId="0" borderId="28" xfId="0" applyFont="1" applyBorder="1" applyAlignment="1" applyProtection="1">
      <alignment horizontal="center" vertical="center" textRotation="90" wrapText="1"/>
      <protection locked="0"/>
    </xf>
    <xf numFmtId="0" fontId="25" fillId="0" borderId="1" xfId="0" applyFont="1" applyFill="1" applyBorder="1" applyAlignment="1" applyProtection="1">
      <alignment horizontal="justify" vertical="center" wrapText="1"/>
    </xf>
    <xf numFmtId="0" fontId="25" fillId="0" borderId="1" xfId="0" applyFont="1" applyFill="1" applyBorder="1" applyAlignment="1" applyProtection="1">
      <alignment horizontal="justify" vertical="center"/>
    </xf>
    <xf numFmtId="0" fontId="25" fillId="0" borderId="4" xfId="0" applyFont="1" applyBorder="1" applyAlignment="1" applyProtection="1">
      <alignment horizontal="left" vertical="center" wrapText="1"/>
      <protection locked="0"/>
    </xf>
    <xf numFmtId="0" fontId="25" fillId="0" borderId="2" xfId="0" applyFont="1" applyBorder="1" applyAlignment="1" applyProtection="1">
      <alignment horizontal="left" vertical="center"/>
      <protection locked="0"/>
    </xf>
    <xf numFmtId="0" fontId="24" fillId="0" borderId="4" xfId="0" applyFont="1" applyBorder="1" applyAlignment="1" applyProtection="1">
      <alignment horizontal="left" vertical="center" wrapText="1"/>
      <protection locked="0"/>
    </xf>
    <xf numFmtId="0" fontId="24" fillId="0" borderId="2" xfId="0" applyFont="1" applyBorder="1" applyAlignment="1" applyProtection="1">
      <alignment horizontal="left" vertical="center"/>
      <protection locked="0"/>
    </xf>
    <xf numFmtId="14" fontId="0" fillId="0" borderId="33" xfId="0" applyNumberFormat="1" applyBorder="1" applyAlignment="1" applyProtection="1">
      <alignment horizontal="center" vertical="center"/>
      <protection locked="0"/>
    </xf>
    <xf numFmtId="0" fontId="0" fillId="0" borderId="4" xfId="0" applyBorder="1" applyAlignment="1" applyProtection="1">
      <alignment horizontal="left" vertical="center" wrapText="1"/>
      <protection locked="0"/>
    </xf>
    <xf numFmtId="0" fontId="0" fillId="0" borderId="2" xfId="0" applyBorder="1" applyAlignment="1" applyProtection="1">
      <alignment horizontal="left" vertical="center"/>
      <protection locked="0"/>
    </xf>
    <xf numFmtId="0" fontId="24" fillId="0" borderId="4" xfId="0" applyFont="1" applyBorder="1" applyAlignment="1" applyProtection="1">
      <alignment horizontal="center" vertical="center" wrapText="1"/>
      <protection locked="0"/>
    </xf>
    <xf numFmtId="0" fontId="24" fillId="0" borderId="2" xfId="0" applyFont="1" applyBorder="1" applyAlignment="1" applyProtection="1">
      <alignment horizontal="center" vertical="center" wrapText="1"/>
      <protection locked="0"/>
    </xf>
    <xf numFmtId="0" fontId="9" fillId="0" borderId="24" xfId="0" applyFont="1" applyFill="1" applyBorder="1" applyAlignment="1" applyProtection="1">
      <alignment horizontal="center" vertical="center" wrapText="1"/>
      <protection locked="0"/>
    </xf>
    <xf numFmtId="0" fontId="9" fillId="0" borderId="23" xfId="0" applyFont="1" applyFill="1" applyBorder="1" applyAlignment="1" applyProtection="1">
      <alignment horizontal="center" vertical="center" wrapText="1"/>
      <protection locked="0"/>
    </xf>
    <xf numFmtId="0" fontId="25" fillId="0" borderId="4" xfId="0" applyFont="1" applyFill="1" applyBorder="1" applyAlignment="1" applyProtection="1">
      <alignment vertical="center" wrapText="1"/>
      <protection locked="0"/>
    </xf>
    <xf numFmtId="0" fontId="25" fillId="0" borderId="2" xfId="0" applyFont="1" applyFill="1" applyBorder="1" applyAlignment="1" applyProtection="1">
      <alignment vertical="center"/>
      <protection locked="0"/>
    </xf>
    <xf numFmtId="1" fontId="15" fillId="0" borderId="13" xfId="0" applyNumberFormat="1" applyFont="1" applyBorder="1" applyAlignment="1" applyProtection="1">
      <alignment horizontal="center" vertical="center"/>
    </xf>
    <xf numFmtId="1" fontId="15" fillId="0" borderId="12" xfId="0" applyNumberFormat="1" applyFont="1" applyBorder="1" applyAlignment="1" applyProtection="1">
      <alignment horizontal="center" vertical="center"/>
    </xf>
    <xf numFmtId="1" fontId="15" fillId="0" borderId="10" xfId="0" applyNumberFormat="1" applyFont="1" applyBorder="1" applyAlignment="1" applyProtection="1">
      <alignment horizontal="center" vertical="center"/>
    </xf>
    <xf numFmtId="0" fontId="25" fillId="0" borderId="4" xfId="0" applyFont="1" applyFill="1" applyBorder="1" applyAlignment="1" applyProtection="1">
      <alignment horizontal="center" vertical="center" wrapText="1"/>
      <protection locked="0"/>
    </xf>
    <xf numFmtId="0" fontId="25" fillId="0" borderId="2" xfId="0" applyFont="1" applyFill="1" applyBorder="1" applyAlignment="1" applyProtection="1">
      <alignment horizontal="center" vertical="center" wrapText="1"/>
      <protection locked="0"/>
    </xf>
    <xf numFmtId="0" fontId="25" fillId="0" borderId="4" xfId="0" applyFont="1" applyFill="1" applyBorder="1" applyAlignment="1" applyProtection="1">
      <alignment horizontal="left" vertical="center" wrapText="1"/>
      <protection locked="0"/>
    </xf>
    <xf numFmtId="0" fontId="25" fillId="0" borderId="2" xfId="0" applyFont="1" applyFill="1" applyBorder="1" applyAlignment="1" applyProtection="1">
      <alignment horizontal="left" vertical="center"/>
      <protection locked="0"/>
    </xf>
    <xf numFmtId="0" fontId="25" fillId="0" borderId="1" xfId="0" applyFont="1" applyBorder="1" applyAlignment="1" applyProtection="1">
      <alignment horizontal="left" vertical="center" wrapText="1"/>
      <protection locked="0"/>
    </xf>
    <xf numFmtId="0" fontId="24" fillId="0" borderId="1" xfId="0" applyFont="1" applyBorder="1" applyAlignment="1" applyProtection="1">
      <alignment horizontal="left" vertical="center" wrapText="1"/>
      <protection locked="0"/>
    </xf>
    <xf numFmtId="0" fontId="24" fillId="0" borderId="13" xfId="0" applyFont="1" applyBorder="1" applyAlignment="1" applyProtection="1">
      <alignment horizontal="left" vertical="center" wrapText="1"/>
      <protection locked="0"/>
    </xf>
    <xf numFmtId="0" fontId="5" fillId="0" borderId="1" xfId="0" applyFont="1" applyBorder="1" applyAlignment="1" applyProtection="1">
      <alignment horizontal="center" vertical="center" wrapText="1"/>
      <protection locked="0"/>
    </xf>
    <xf numFmtId="0" fontId="25" fillId="0" borderId="1" xfId="0" applyFont="1" applyFill="1" applyBorder="1" applyAlignment="1" applyProtection="1">
      <alignment horizontal="left" vertical="center" wrapText="1"/>
      <protection locked="0"/>
    </xf>
    <xf numFmtId="0" fontId="25" fillId="0" borderId="1" xfId="0" applyFont="1" applyFill="1" applyBorder="1" applyAlignment="1" applyProtection="1">
      <alignment horizontal="left" vertical="center"/>
      <protection locked="0"/>
    </xf>
    <xf numFmtId="0" fontId="25" fillId="0" borderId="13" xfId="0" applyFont="1" applyFill="1" applyBorder="1" applyAlignment="1" applyProtection="1">
      <alignment horizontal="left" vertical="center"/>
      <protection locked="0"/>
    </xf>
    <xf numFmtId="1" fontId="0" fillId="0" borderId="5" xfId="0" applyNumberFormat="1" applyFont="1" applyBorder="1" applyAlignment="1" applyProtection="1">
      <alignment horizontal="center" vertical="center"/>
    </xf>
    <xf numFmtId="1" fontId="0" fillId="0" borderId="8" xfId="0" applyNumberFormat="1" applyFont="1" applyBorder="1" applyAlignment="1" applyProtection="1">
      <alignment horizontal="center" vertical="center"/>
    </xf>
    <xf numFmtId="0" fontId="24" fillId="0" borderId="1" xfId="0" applyFont="1" applyBorder="1" applyAlignment="1" applyProtection="1">
      <alignment horizontal="justify" vertical="center" wrapText="1"/>
      <protection locked="0"/>
    </xf>
    <xf numFmtId="0" fontId="24" fillId="0" borderId="1" xfId="0" applyFont="1" applyBorder="1" applyAlignment="1" applyProtection="1">
      <alignment horizontal="justify" vertical="center"/>
      <protection locked="0"/>
    </xf>
    <xf numFmtId="0" fontId="24" fillId="0" borderId="13" xfId="0" applyFont="1" applyBorder="1" applyAlignment="1" applyProtection="1">
      <alignment horizontal="justify" vertical="center"/>
      <protection locked="0"/>
    </xf>
    <xf numFmtId="0" fontId="24" fillId="0" borderId="1" xfId="0" applyFont="1" applyBorder="1" applyAlignment="1" applyProtection="1">
      <alignment horizontal="center" vertical="center" wrapText="1"/>
      <protection locked="0"/>
    </xf>
    <xf numFmtId="0" fontId="24" fillId="0" borderId="1" xfId="0" applyFont="1" applyBorder="1" applyAlignment="1" applyProtection="1">
      <alignment horizontal="center" vertical="center"/>
      <protection locked="0"/>
    </xf>
    <xf numFmtId="0" fontId="24" fillId="0" borderId="13" xfId="0" applyFont="1" applyBorder="1" applyAlignment="1" applyProtection="1">
      <alignment horizontal="center" vertical="center"/>
      <protection locked="0"/>
    </xf>
    <xf numFmtId="0" fontId="25" fillId="0" borderId="2" xfId="0" applyFont="1" applyBorder="1" applyAlignment="1" applyProtection="1">
      <alignment horizontal="left" vertical="center" wrapText="1"/>
      <protection locked="0"/>
    </xf>
    <xf numFmtId="0" fontId="0" fillId="0" borderId="2" xfId="0" applyBorder="1" applyAlignment="1" applyProtection="1">
      <alignment horizontal="left" vertical="center" wrapText="1"/>
      <protection locked="0"/>
    </xf>
    <xf numFmtId="0" fontId="1" fillId="2" borderId="2" xfId="0" applyFont="1" applyFill="1" applyBorder="1" applyAlignment="1" applyProtection="1">
      <alignment horizontal="center" vertical="center"/>
    </xf>
    <xf numFmtId="0" fontId="1" fillId="2" borderId="0" xfId="0" applyFont="1" applyFill="1" applyBorder="1" applyAlignment="1" applyProtection="1">
      <alignment horizontal="center" vertical="center"/>
    </xf>
    <xf numFmtId="0" fontId="2" fillId="0" borderId="48" xfId="0" applyFont="1" applyBorder="1" applyAlignment="1" applyProtection="1">
      <alignment horizontal="center" vertical="center"/>
    </xf>
    <xf numFmtId="0" fontId="2" fillId="0" borderId="49" xfId="0" applyFont="1" applyBorder="1" applyAlignment="1" applyProtection="1">
      <alignment horizontal="center" vertical="center"/>
    </xf>
    <xf numFmtId="0" fontId="2" fillId="0" borderId="50" xfId="0" applyFont="1" applyBorder="1" applyAlignment="1" applyProtection="1">
      <alignment horizontal="center" vertical="center"/>
    </xf>
    <xf numFmtId="0" fontId="2" fillId="4" borderId="22" xfId="0" applyFont="1" applyFill="1" applyBorder="1" applyAlignment="1" applyProtection="1">
      <alignment horizontal="center" vertical="center" wrapText="1"/>
    </xf>
    <xf numFmtId="0" fontId="2" fillId="4" borderId="25" xfId="0" applyFont="1" applyFill="1" applyBorder="1" applyAlignment="1" applyProtection="1">
      <alignment horizontal="center" vertical="center" wrapText="1"/>
    </xf>
    <xf numFmtId="0" fontId="2" fillId="4" borderId="1" xfId="0" applyFont="1" applyFill="1" applyBorder="1" applyAlignment="1" applyProtection="1">
      <alignment horizontal="center" vertical="center" wrapText="1"/>
    </xf>
    <xf numFmtId="0" fontId="2" fillId="4" borderId="13" xfId="0" applyFont="1" applyFill="1" applyBorder="1" applyAlignment="1" applyProtection="1">
      <alignment horizontal="center" vertical="center" wrapText="1"/>
    </xf>
    <xf numFmtId="0" fontId="2" fillId="4" borderId="12" xfId="0" applyFont="1" applyFill="1" applyBorder="1" applyAlignment="1" applyProtection="1">
      <alignment horizontal="center" vertical="center" wrapText="1"/>
    </xf>
    <xf numFmtId="0" fontId="2" fillId="4" borderId="10" xfId="0" applyFont="1" applyFill="1" applyBorder="1" applyAlignment="1" applyProtection="1">
      <alignment horizontal="center" vertical="center" wrapText="1"/>
    </xf>
    <xf numFmtId="0" fontId="2" fillId="4" borderId="21" xfId="0" applyFont="1" applyFill="1" applyBorder="1" applyAlignment="1" applyProtection="1">
      <alignment horizontal="center" vertical="center"/>
    </xf>
    <xf numFmtId="0" fontId="2" fillId="4" borderId="30" xfId="0" applyFont="1" applyFill="1" applyBorder="1" applyAlignment="1" applyProtection="1">
      <alignment horizontal="center" vertical="center"/>
    </xf>
    <xf numFmtId="0" fontId="2" fillId="0" borderId="22" xfId="0" applyFont="1" applyBorder="1" applyAlignment="1" applyProtection="1">
      <alignment horizontal="center"/>
    </xf>
    <xf numFmtId="0" fontId="2" fillId="0" borderId="1" xfId="0" applyFont="1" applyBorder="1" applyAlignment="1" applyProtection="1">
      <alignment horizontal="center"/>
    </xf>
    <xf numFmtId="0" fontId="13" fillId="4" borderId="13" xfId="0" applyFont="1" applyFill="1" applyBorder="1" applyAlignment="1" applyProtection="1">
      <alignment horizontal="center" vertical="center" wrapText="1"/>
    </xf>
    <xf numFmtId="0" fontId="13" fillId="4" borderId="12" xfId="0" applyFont="1" applyFill="1" applyBorder="1" applyAlignment="1" applyProtection="1">
      <alignment horizontal="center" vertical="center" wrapText="1"/>
    </xf>
    <xf numFmtId="0" fontId="13" fillId="4" borderId="10" xfId="0" applyFont="1" applyFill="1" applyBorder="1" applyAlignment="1" applyProtection="1">
      <alignment horizontal="center" vertical="center" wrapText="1"/>
    </xf>
    <xf numFmtId="0" fontId="23" fillId="3" borderId="4" xfId="0" applyFont="1" applyFill="1" applyBorder="1" applyAlignment="1" applyProtection="1">
      <alignment horizontal="center" vertical="center"/>
    </xf>
    <xf numFmtId="0" fontId="23" fillId="3" borderId="5" xfId="0" applyFont="1" applyFill="1" applyBorder="1" applyAlignment="1" applyProtection="1">
      <alignment horizontal="center" vertical="center"/>
    </xf>
    <xf numFmtId="0" fontId="2" fillId="0" borderId="3" xfId="0" applyFont="1" applyBorder="1" applyAlignment="1" applyProtection="1">
      <alignment horizontal="center"/>
    </xf>
    <xf numFmtId="0" fontId="2" fillId="0" borderId="20" xfId="0" applyFont="1" applyBorder="1" applyAlignment="1" applyProtection="1">
      <alignment horizontal="center"/>
    </xf>
    <xf numFmtId="0" fontId="2" fillId="0" borderId="26" xfId="0" applyFont="1" applyBorder="1" applyAlignment="1" applyProtection="1">
      <alignment horizontal="center"/>
    </xf>
    <xf numFmtId="0" fontId="2" fillId="0" borderId="45" xfId="0" applyFont="1" applyBorder="1" applyAlignment="1" applyProtection="1">
      <alignment horizontal="center" vertical="center" wrapText="1"/>
    </xf>
    <xf numFmtId="0" fontId="2" fillId="0" borderId="46" xfId="0" applyFont="1" applyBorder="1" applyAlignment="1" applyProtection="1">
      <alignment horizontal="center" vertical="center" wrapText="1"/>
    </xf>
    <xf numFmtId="0" fontId="2" fillId="0" borderId="47" xfId="0" applyFont="1" applyBorder="1" applyAlignment="1" applyProtection="1">
      <alignment horizontal="center" vertical="center" wrapText="1"/>
    </xf>
    <xf numFmtId="0" fontId="2" fillId="0" borderId="27"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43" xfId="0" applyFont="1" applyBorder="1" applyAlignment="1" applyProtection="1">
      <alignment horizontal="center" vertical="center" wrapText="1"/>
    </xf>
    <xf numFmtId="0" fontId="2" fillId="0" borderId="57" xfId="0" applyFont="1" applyBorder="1" applyAlignment="1" applyProtection="1">
      <alignment horizontal="center" vertical="center" wrapText="1"/>
    </xf>
    <xf numFmtId="0" fontId="2" fillId="0" borderId="11" xfId="0" applyFont="1" applyBorder="1" applyAlignment="1" applyProtection="1">
      <alignment horizontal="center" vertical="center" wrapText="1"/>
    </xf>
    <xf numFmtId="0" fontId="2" fillId="0" borderId="31" xfId="0" applyFont="1" applyBorder="1" applyAlignment="1" applyProtection="1">
      <alignment horizontal="center" vertical="center" wrapText="1"/>
    </xf>
    <xf numFmtId="0" fontId="2" fillId="0" borderId="37" xfId="0" applyFont="1" applyBorder="1" applyAlignment="1" applyProtection="1">
      <alignment horizontal="center" vertical="center"/>
    </xf>
    <xf numFmtId="0" fontId="2" fillId="0" borderId="36" xfId="0" applyFont="1" applyBorder="1" applyAlignment="1" applyProtection="1">
      <alignment horizontal="center" vertical="center"/>
    </xf>
    <xf numFmtId="0" fontId="2" fillId="0" borderId="35" xfId="0" applyFont="1" applyBorder="1" applyAlignment="1" applyProtection="1">
      <alignment horizontal="center" vertical="center"/>
    </xf>
    <xf numFmtId="0" fontId="2" fillId="4" borderId="0" xfId="0" applyFont="1" applyFill="1" applyBorder="1" applyAlignment="1" applyProtection="1">
      <alignment horizontal="center" vertical="center"/>
    </xf>
    <xf numFmtId="0" fontId="2" fillId="4" borderId="6" xfId="0" applyFont="1" applyFill="1" applyBorder="1" applyAlignment="1" applyProtection="1">
      <alignment horizontal="center" vertical="center"/>
    </xf>
    <xf numFmtId="0" fontId="0" fillId="0" borderId="13" xfId="0" applyBorder="1" applyAlignment="1" applyProtection="1">
      <alignment horizontal="center" vertical="center"/>
    </xf>
    <xf numFmtId="0" fontId="23" fillId="0" borderId="10" xfId="0" applyFont="1" applyBorder="1" applyAlignment="1" applyProtection="1">
      <alignment horizontal="left" vertical="top" wrapText="1"/>
      <protection locked="0"/>
    </xf>
    <xf numFmtId="0" fontId="21" fillId="3" borderId="13" xfId="0" applyFont="1" applyFill="1" applyBorder="1" applyAlignment="1" applyProtection="1">
      <alignment horizontal="left" vertical="center"/>
      <protection locked="0"/>
    </xf>
    <xf numFmtId="0" fontId="22" fillId="0" borderId="13" xfId="0" applyFont="1" applyBorder="1" applyAlignment="1" applyProtection="1">
      <alignment horizontal="center" vertical="center"/>
      <protection locked="0"/>
    </xf>
    <xf numFmtId="0" fontId="2" fillId="0" borderId="23" xfId="0" applyFont="1" applyBorder="1" applyAlignment="1" applyProtection="1">
      <alignment horizontal="center"/>
    </xf>
    <xf numFmtId="0" fontId="2" fillId="0" borderId="10" xfId="0" applyFont="1" applyBorder="1" applyAlignment="1" applyProtection="1">
      <alignment horizontal="center"/>
    </xf>
    <xf numFmtId="0" fontId="7" fillId="0" borderId="10" xfId="0" applyFont="1" applyBorder="1" applyAlignment="1" applyProtection="1">
      <alignment horizontal="center" vertical="center"/>
    </xf>
    <xf numFmtId="0" fontId="7" fillId="0" borderId="1" xfId="0" applyFont="1" applyBorder="1" applyAlignment="1" applyProtection="1">
      <alignment horizontal="center" vertical="center"/>
    </xf>
    <xf numFmtId="0" fontId="2" fillId="4" borderId="10" xfId="0" applyFont="1" applyFill="1" applyBorder="1" applyAlignment="1" applyProtection="1">
      <alignment horizontal="center" vertical="center"/>
    </xf>
    <xf numFmtId="0" fontId="2" fillId="4" borderId="1" xfId="0" applyFont="1" applyFill="1" applyBorder="1" applyAlignment="1" applyProtection="1">
      <alignment horizontal="center" vertical="center"/>
    </xf>
    <xf numFmtId="0" fontId="17" fillId="4" borderId="10" xfId="0" applyFont="1" applyFill="1" applyBorder="1" applyAlignment="1" applyProtection="1">
      <alignment horizontal="center" vertical="center"/>
    </xf>
    <xf numFmtId="0" fontId="17" fillId="4" borderId="1" xfId="0" applyFont="1" applyFill="1" applyBorder="1" applyAlignment="1" applyProtection="1">
      <alignment horizontal="center" vertical="center"/>
    </xf>
    <xf numFmtId="0" fontId="2" fillId="0" borderId="7" xfId="0" applyFont="1" applyBorder="1" applyAlignment="1" applyProtection="1">
      <alignment horizontal="center" vertical="center"/>
    </xf>
    <xf numFmtId="0" fontId="2" fillId="0" borderId="11" xfId="0" applyFont="1" applyBorder="1" applyAlignment="1" applyProtection="1">
      <alignment horizontal="center" vertical="center"/>
    </xf>
    <xf numFmtId="0" fontId="2" fillId="0" borderId="31" xfId="0" applyFont="1" applyBorder="1" applyAlignment="1" applyProtection="1">
      <alignment horizontal="center" vertical="center"/>
    </xf>
    <xf numFmtId="0" fontId="24" fillId="0" borderId="1" xfId="0" applyFont="1" applyBorder="1" applyAlignment="1" applyProtection="1">
      <alignment horizontal="left" vertical="center"/>
      <protection locked="0"/>
    </xf>
    <xf numFmtId="0" fontId="24" fillId="0" borderId="13" xfId="0" applyFont="1" applyBorder="1" applyAlignment="1" applyProtection="1">
      <alignment horizontal="left" vertical="center"/>
      <protection locked="0"/>
    </xf>
    <xf numFmtId="0" fontId="15" fillId="0" borderId="13" xfId="0" applyFont="1" applyBorder="1" applyAlignment="1" applyProtection="1">
      <alignment horizontal="center" vertical="center"/>
      <protection locked="0"/>
    </xf>
    <xf numFmtId="0" fontId="7" fillId="0" borderId="45" xfId="0" applyFont="1" applyBorder="1" applyAlignment="1" applyProtection="1">
      <alignment horizontal="center" vertical="center"/>
    </xf>
    <xf numFmtId="0" fontId="7" fillId="0" borderId="46" xfId="0" applyFont="1" applyBorder="1" applyAlignment="1" applyProtection="1">
      <alignment horizontal="center" vertical="center"/>
    </xf>
    <xf numFmtId="0" fontId="7" fillId="0" borderId="47" xfId="0" applyFont="1" applyBorder="1" applyAlignment="1" applyProtection="1">
      <alignment horizontal="center" vertical="center"/>
    </xf>
    <xf numFmtId="0" fontId="7" fillId="0" borderId="27" xfId="0" applyFont="1" applyBorder="1" applyAlignment="1" applyProtection="1">
      <alignment horizontal="center" vertical="center"/>
    </xf>
    <xf numFmtId="0" fontId="7" fillId="0" borderId="0" xfId="0" applyFont="1" applyBorder="1" applyAlignment="1" applyProtection="1">
      <alignment horizontal="center" vertical="center"/>
    </xf>
    <xf numFmtId="0" fontId="7" fillId="0" borderId="43" xfId="0" applyFont="1" applyBorder="1" applyAlignment="1" applyProtection="1">
      <alignment horizontal="center" vertical="center"/>
    </xf>
    <xf numFmtId="0" fontId="7" fillId="0" borderId="57" xfId="0" applyFont="1" applyBorder="1" applyAlignment="1" applyProtection="1">
      <alignment horizontal="center" vertical="center"/>
    </xf>
    <xf numFmtId="0" fontId="7" fillId="0" borderId="11" xfId="0" applyFont="1" applyBorder="1" applyAlignment="1" applyProtection="1">
      <alignment horizontal="center" vertical="center"/>
    </xf>
    <xf numFmtId="0" fontId="7" fillId="0" borderId="31" xfId="0" applyFont="1" applyBorder="1" applyAlignment="1" applyProtection="1">
      <alignment horizontal="center" vertical="center"/>
    </xf>
    <xf numFmtId="0" fontId="18" fillId="0" borderId="1" xfId="0" applyFont="1" applyBorder="1" applyAlignment="1" applyProtection="1">
      <alignment horizontal="center" vertical="center"/>
    </xf>
    <xf numFmtId="0" fontId="18" fillId="0" borderId="1" xfId="0" applyFont="1" applyBorder="1" applyAlignment="1" applyProtection="1">
      <alignment horizontal="center" vertical="center" wrapText="1"/>
    </xf>
    <xf numFmtId="0" fontId="42" fillId="0" borderId="1" xfId="0" applyFont="1" applyBorder="1" applyAlignment="1" applyProtection="1">
      <alignment horizontal="center" vertical="top"/>
    </xf>
    <xf numFmtId="0" fontId="11" fillId="0" borderId="1" xfId="0" applyFont="1" applyBorder="1" applyAlignment="1" applyProtection="1">
      <alignment horizontal="left" vertical="center"/>
    </xf>
    <xf numFmtId="0" fontId="33" fillId="0" borderId="1" xfId="0" applyFont="1" applyBorder="1" applyAlignment="1" applyProtection="1">
      <alignment horizontal="center"/>
      <protection locked="0"/>
    </xf>
    <xf numFmtId="0" fontId="2" fillId="2" borderId="7" xfId="0" applyFont="1" applyFill="1" applyBorder="1" applyAlignment="1" applyProtection="1">
      <alignment horizontal="center" vertical="center" wrapText="1"/>
    </xf>
    <xf numFmtId="0" fontId="2" fillId="2" borderId="11" xfId="0" applyFont="1" applyFill="1" applyBorder="1" applyAlignment="1" applyProtection="1">
      <alignment horizontal="center" vertical="center" wrapText="1"/>
    </xf>
    <xf numFmtId="0" fontId="2" fillId="2" borderId="8" xfId="0" applyFont="1" applyFill="1" applyBorder="1" applyAlignment="1" applyProtection="1">
      <alignment horizontal="center" vertical="center" wrapText="1"/>
    </xf>
    <xf numFmtId="14" fontId="15" fillId="0" borderId="4" xfId="0" applyNumberFormat="1" applyFont="1" applyBorder="1" applyAlignment="1" applyProtection="1">
      <alignment horizontal="center" vertical="center" wrapText="1"/>
      <protection locked="0"/>
    </xf>
    <xf numFmtId="0" fontId="15" fillId="0" borderId="4" xfId="0" applyFont="1" applyFill="1" applyBorder="1" applyAlignment="1" applyProtection="1">
      <alignment horizontal="center" vertical="center" wrapText="1"/>
      <protection locked="0"/>
    </xf>
    <xf numFmtId="0" fontId="15" fillId="0" borderId="2" xfId="0" applyFont="1" applyFill="1" applyBorder="1" applyAlignment="1" applyProtection="1">
      <alignment horizontal="center" vertical="center"/>
      <protection locked="0"/>
    </xf>
    <xf numFmtId="0" fontId="15" fillId="0" borderId="2" xfId="0" applyFont="1" applyFill="1" applyBorder="1" applyAlignment="1" applyProtection="1">
      <alignment horizontal="center" vertical="center" wrapText="1"/>
      <protection locked="0"/>
    </xf>
    <xf numFmtId="14" fontId="0" fillId="0" borderId="4" xfId="0" applyNumberFormat="1" applyBorder="1" applyAlignment="1" applyProtection="1">
      <alignment horizontal="center" vertical="center"/>
      <protection locked="0"/>
    </xf>
    <xf numFmtId="0" fontId="0" fillId="0" borderId="12" xfId="0" applyBorder="1" applyAlignment="1" applyProtection="1">
      <alignment horizontal="center" vertical="center" wrapText="1"/>
      <protection locked="0"/>
    </xf>
    <xf numFmtId="0" fontId="0" fillId="0" borderId="10" xfId="0" applyBorder="1" applyAlignment="1" applyProtection="1">
      <alignment horizontal="center" vertical="center" wrapText="1"/>
      <protection locked="0"/>
    </xf>
    <xf numFmtId="0" fontId="9" fillId="0" borderId="17" xfId="0" applyFont="1" applyFill="1" applyBorder="1" applyAlignment="1" applyProtection="1">
      <alignment horizontal="center" vertical="center" wrapText="1"/>
      <protection locked="0"/>
    </xf>
    <xf numFmtId="0" fontId="9" fillId="0" borderId="5" xfId="0" applyFont="1" applyFill="1" applyBorder="1" applyAlignment="1" applyProtection="1">
      <alignment horizontal="center" vertical="center" wrapText="1"/>
      <protection locked="0"/>
    </xf>
    <xf numFmtId="0" fontId="15" fillId="0" borderId="13" xfId="0" applyFont="1" applyBorder="1" applyAlignment="1" applyProtection="1">
      <alignment horizontal="center" vertical="center" wrapText="1"/>
      <protection locked="0"/>
    </xf>
    <xf numFmtId="0" fontId="15" fillId="0" borderId="12" xfId="0" applyFont="1" applyBorder="1" applyAlignment="1" applyProtection="1">
      <alignment horizontal="center" vertical="center" wrapText="1"/>
      <protection locked="0"/>
    </xf>
    <xf numFmtId="0" fontId="15" fillId="0" borderId="10" xfId="0" applyFont="1" applyBorder="1" applyAlignment="1" applyProtection="1">
      <alignment horizontal="center" vertical="center" wrapText="1"/>
      <protection locked="0"/>
    </xf>
    <xf numFmtId="0" fontId="9" fillId="0" borderId="4" xfId="0" applyFont="1" applyBorder="1" applyAlignment="1" applyProtection="1">
      <alignment horizontal="center" vertical="center" textRotation="90" wrapText="1"/>
      <protection locked="0"/>
    </xf>
    <xf numFmtId="0" fontId="9" fillId="0" borderId="2" xfId="0" applyFont="1" applyBorder="1" applyAlignment="1" applyProtection="1">
      <alignment horizontal="center" vertical="center" textRotation="90" wrapText="1"/>
      <protection locked="0"/>
    </xf>
    <xf numFmtId="0" fontId="0" fillId="0" borderId="28" xfId="0" applyBorder="1" applyAlignment="1" applyProtection="1">
      <alignment horizontal="center" vertical="center" wrapText="1"/>
      <protection locked="0"/>
    </xf>
    <xf numFmtId="0" fontId="9" fillId="0" borderId="4" xfId="0" applyFont="1" applyBorder="1" applyAlignment="1" applyProtection="1">
      <alignment horizontal="center" vertical="center" wrapText="1"/>
      <protection locked="0"/>
    </xf>
    <xf numFmtId="0" fontId="9" fillId="0" borderId="2" xfId="0" applyFont="1" applyBorder="1" applyAlignment="1" applyProtection="1">
      <alignment horizontal="center" vertical="center"/>
      <protection locked="0"/>
    </xf>
    <xf numFmtId="0" fontId="32" fillId="0" borderId="4" xfId="0" applyFont="1" applyBorder="1" applyAlignment="1" applyProtection="1">
      <alignment horizontal="center" vertical="center" wrapText="1"/>
      <protection locked="0"/>
    </xf>
    <xf numFmtId="0" fontId="32" fillId="0" borderId="2" xfId="0" applyFont="1" applyBorder="1" applyAlignment="1" applyProtection="1">
      <alignment horizontal="center" vertical="center"/>
      <protection locked="0"/>
    </xf>
    <xf numFmtId="0" fontId="32" fillId="0" borderId="4" xfId="0" applyFont="1" applyBorder="1" applyAlignment="1" applyProtection="1">
      <alignment horizontal="center" vertical="center"/>
      <protection locked="0"/>
    </xf>
    <xf numFmtId="0" fontId="32" fillId="0" borderId="13" xfId="0" applyFont="1" applyBorder="1" applyAlignment="1" applyProtection="1">
      <alignment horizontal="left" vertical="center" wrapText="1"/>
      <protection locked="0"/>
    </xf>
    <xf numFmtId="0" fontId="32" fillId="0" borderId="12" xfId="0" applyFont="1" applyBorder="1" applyAlignment="1" applyProtection="1">
      <alignment horizontal="left" vertical="center" wrapText="1"/>
      <protection locked="0"/>
    </xf>
    <xf numFmtId="0" fontId="32" fillId="0" borderId="10" xfId="0" applyFont="1" applyBorder="1" applyAlignment="1" applyProtection="1">
      <alignment horizontal="left" vertical="center" wrapText="1"/>
      <protection locked="0"/>
    </xf>
    <xf numFmtId="0" fontId="32" fillId="0" borderId="12" xfId="0" applyFont="1" applyBorder="1" applyAlignment="1" applyProtection="1">
      <alignment horizontal="left" vertical="center"/>
      <protection locked="0"/>
    </xf>
    <xf numFmtId="0" fontId="32" fillId="0" borderId="10" xfId="0" applyFont="1" applyBorder="1" applyAlignment="1" applyProtection="1">
      <alignment horizontal="left" vertical="center"/>
      <protection locked="0"/>
    </xf>
    <xf numFmtId="17" fontId="0" fillId="0" borderId="13" xfId="0" applyNumberFormat="1" applyBorder="1" applyAlignment="1" applyProtection="1">
      <alignment horizontal="center" vertical="center"/>
      <protection locked="0"/>
    </xf>
    <xf numFmtId="0" fontId="5" fillId="0" borderId="1" xfId="0" applyFont="1" applyBorder="1" applyAlignment="1" applyProtection="1">
      <alignment horizontal="center" vertical="top" wrapText="1"/>
      <protection locked="0"/>
    </xf>
    <xf numFmtId="0" fontId="32" fillId="0" borderId="13" xfId="0" applyFont="1" applyBorder="1" applyAlignment="1" applyProtection="1">
      <alignment horizontal="center" vertical="center" wrapText="1"/>
      <protection locked="0"/>
    </xf>
    <xf numFmtId="0" fontId="32" fillId="0" borderId="12" xfId="0" applyFont="1" applyBorder="1" applyAlignment="1" applyProtection="1">
      <alignment horizontal="center" vertical="center"/>
      <protection locked="0"/>
    </xf>
    <xf numFmtId="0" fontId="32" fillId="0" borderId="10" xfId="0" applyFont="1" applyBorder="1" applyAlignment="1" applyProtection="1">
      <alignment horizontal="center" vertical="center"/>
      <protection locked="0"/>
    </xf>
    <xf numFmtId="0" fontId="32" fillId="0" borderId="1" xfId="0" applyFont="1" applyBorder="1" applyAlignment="1" applyProtection="1">
      <alignment horizontal="center" vertical="center" wrapText="1"/>
      <protection locked="0"/>
    </xf>
    <xf numFmtId="0" fontId="32" fillId="0" borderId="1" xfId="0" applyFont="1" applyBorder="1" applyAlignment="1" applyProtection="1">
      <alignment horizontal="center" vertical="center"/>
      <protection locked="0"/>
    </xf>
    <xf numFmtId="0" fontId="32" fillId="0" borderId="13" xfId="0" applyFont="1" applyBorder="1" applyAlignment="1" applyProtection="1">
      <alignment horizontal="center" vertical="center"/>
      <protection locked="0"/>
    </xf>
    <xf numFmtId="0" fontId="0" fillId="0" borderId="13" xfId="0" applyBorder="1" applyAlignment="1" applyProtection="1">
      <alignment horizontal="left" vertical="center" wrapText="1"/>
      <protection locked="0"/>
    </xf>
    <xf numFmtId="0" fontId="15" fillId="0" borderId="1" xfId="0" applyFont="1" applyBorder="1" applyAlignment="1" applyProtection="1">
      <alignment horizontal="left" vertical="center" wrapText="1"/>
      <protection locked="0"/>
    </xf>
    <xf numFmtId="0" fontId="15" fillId="0" borderId="1" xfId="0" applyFont="1" applyBorder="1" applyAlignment="1" applyProtection="1">
      <alignment horizontal="left" vertical="center"/>
      <protection locked="0"/>
    </xf>
    <xf numFmtId="0" fontId="15" fillId="0" borderId="13" xfId="0" applyFont="1" applyBorder="1" applyAlignment="1" applyProtection="1">
      <alignment horizontal="left" vertical="center"/>
      <protection locked="0"/>
    </xf>
    <xf numFmtId="0" fontId="32" fillId="0" borderId="12" xfId="0" applyFont="1" applyBorder="1" applyAlignment="1" applyProtection="1">
      <alignment horizontal="center" vertical="center" wrapText="1"/>
      <protection locked="0"/>
    </xf>
    <xf numFmtId="0" fontId="32" fillId="0" borderId="10" xfId="0" applyFont="1" applyBorder="1" applyAlignment="1" applyProtection="1">
      <alignment horizontal="center" vertical="center" wrapText="1"/>
      <protection locked="0"/>
    </xf>
    <xf numFmtId="0" fontId="32" fillId="0" borderId="1" xfId="0" applyFont="1" applyBorder="1" applyAlignment="1" applyProtection="1">
      <alignment horizontal="left" vertical="center" wrapText="1"/>
      <protection locked="0"/>
    </xf>
    <xf numFmtId="0" fontId="32" fillId="0" borderId="1" xfId="0" applyFont="1" applyBorder="1" applyAlignment="1" applyProtection="1">
      <alignment horizontal="left" vertical="center"/>
      <protection locked="0"/>
    </xf>
    <xf numFmtId="0" fontId="32" fillId="0" borderId="13" xfId="0" applyFont="1" applyBorder="1" applyAlignment="1" applyProtection="1">
      <alignment horizontal="left" vertical="center"/>
      <protection locked="0"/>
    </xf>
    <xf numFmtId="0" fontId="32" fillId="0" borderId="2" xfId="0" applyFont="1" applyBorder="1" applyAlignment="1" applyProtection="1">
      <alignment horizontal="center" vertical="center" wrapText="1"/>
      <protection locked="0"/>
    </xf>
    <xf numFmtId="0" fontId="0" fillId="0" borderId="13" xfId="0" applyBorder="1" applyAlignment="1" applyProtection="1">
      <alignment horizontal="center"/>
      <protection locked="0"/>
    </xf>
    <xf numFmtId="0" fontId="0" fillId="0" borderId="12" xfId="0" applyBorder="1" applyAlignment="1" applyProtection="1">
      <alignment horizontal="center"/>
      <protection locked="0"/>
    </xf>
    <xf numFmtId="0" fontId="9" fillId="0" borderId="13" xfId="0" applyFont="1" applyFill="1" applyBorder="1" applyAlignment="1" applyProtection="1">
      <alignment horizontal="center" vertical="center" wrapText="1"/>
      <protection locked="0"/>
    </xf>
    <xf numFmtId="0" fontId="0" fillId="0" borderId="1" xfId="0" applyFont="1" applyBorder="1" applyAlignment="1" applyProtection="1">
      <alignment horizontal="justify" vertical="center" wrapText="1"/>
      <protection locked="0"/>
    </xf>
    <xf numFmtId="0" fontId="0" fillId="0" borderId="1" xfId="0" applyFont="1" applyBorder="1" applyAlignment="1" applyProtection="1">
      <alignment horizontal="justify" vertical="center"/>
      <protection locked="0"/>
    </xf>
    <xf numFmtId="0" fontId="0" fillId="0" borderId="1" xfId="0" applyBorder="1" applyAlignment="1" applyProtection="1">
      <alignment horizontal="center" wrapText="1"/>
      <protection locked="0"/>
    </xf>
    <xf numFmtId="0" fontId="39" fillId="0" borderId="1" xfId="0" applyFont="1" applyBorder="1" applyAlignment="1" applyProtection="1">
      <alignment horizontal="center" vertical="center" wrapText="1"/>
      <protection locked="0"/>
    </xf>
    <xf numFmtId="0" fontId="39" fillId="0" borderId="1" xfId="0" applyFont="1" applyBorder="1" applyAlignment="1" applyProtection="1">
      <alignment horizontal="center" vertical="center"/>
      <protection locked="0"/>
    </xf>
    <xf numFmtId="0" fontId="0" fillId="0" borderId="4" xfId="0" applyBorder="1" applyAlignment="1" applyProtection="1">
      <alignment vertical="center" wrapText="1"/>
      <protection locked="0"/>
    </xf>
    <xf numFmtId="0" fontId="0" fillId="0" borderId="2" xfId="0" applyBorder="1" applyAlignment="1" applyProtection="1">
      <alignment vertical="center"/>
      <protection locked="0"/>
    </xf>
    <xf numFmtId="0" fontId="15" fillId="0" borderId="4" xfId="0" applyFont="1" applyBorder="1" applyAlignment="1" applyProtection="1">
      <alignment horizontal="center" wrapText="1"/>
      <protection locked="0"/>
    </xf>
    <xf numFmtId="0" fontId="15" fillId="0" borderId="2" xfId="0" applyFont="1" applyBorder="1" applyAlignment="1" applyProtection="1">
      <alignment horizontal="center"/>
      <protection locked="0"/>
    </xf>
    <xf numFmtId="0" fontId="4" fillId="0" borderId="1" xfId="0" applyFont="1" applyBorder="1" applyAlignment="1" applyProtection="1">
      <alignment horizontal="center" vertical="center"/>
      <protection locked="0"/>
    </xf>
    <xf numFmtId="0" fontId="26" fillId="0" borderId="3" xfId="0" applyFont="1" applyBorder="1" applyAlignment="1">
      <alignment horizontal="left" vertical="top" wrapText="1"/>
    </xf>
    <xf numFmtId="0" fontId="26" fillId="0" borderId="26" xfId="0" applyFont="1" applyBorder="1" applyAlignment="1">
      <alignment horizontal="left" vertical="top" wrapText="1"/>
    </xf>
    <xf numFmtId="0" fontId="23" fillId="0" borderId="25" xfId="0" applyFont="1" applyBorder="1" applyAlignment="1">
      <alignment horizontal="center" vertical="center" wrapText="1"/>
    </xf>
    <xf numFmtId="0" fontId="23" fillId="0" borderId="24" xfId="0" applyFont="1" applyBorder="1" applyAlignment="1">
      <alignment horizontal="center" vertical="center" wrapText="1"/>
    </xf>
    <xf numFmtId="0" fontId="26" fillId="0" borderId="3" xfId="0" applyFont="1" applyBorder="1" applyAlignment="1">
      <alignment horizontal="left" vertical="top"/>
    </xf>
    <xf numFmtId="0" fontId="26" fillId="0" borderId="26" xfId="0" applyFont="1" applyBorder="1" applyAlignment="1">
      <alignment horizontal="left" vertical="top"/>
    </xf>
    <xf numFmtId="0" fontId="26" fillId="0" borderId="1" xfId="0" applyFont="1" applyBorder="1" applyAlignment="1">
      <alignment horizontal="left" vertical="top" wrapText="1"/>
    </xf>
    <xf numFmtId="0" fontId="26" fillId="0" borderId="1" xfId="0" applyFont="1" applyBorder="1" applyAlignment="1">
      <alignment horizontal="left" wrapText="1"/>
    </xf>
    <xf numFmtId="0" fontId="26" fillId="0" borderId="21" xfId="0" applyFont="1" applyBorder="1" applyAlignment="1">
      <alignment horizontal="left" wrapText="1"/>
    </xf>
    <xf numFmtId="0" fontId="26" fillId="0" borderId="21" xfId="0" applyFont="1" applyBorder="1" applyAlignment="1">
      <alignment horizontal="left" vertical="top" wrapText="1"/>
    </xf>
    <xf numFmtId="0" fontId="27" fillId="0" borderId="37" xfId="0" applyFont="1" applyBorder="1" applyAlignment="1">
      <alignment horizontal="center" wrapText="1"/>
    </xf>
    <xf numFmtId="0" fontId="27" fillId="0" borderId="36" xfId="0" applyFont="1" applyBorder="1" applyAlignment="1">
      <alignment horizontal="center" wrapText="1"/>
    </xf>
    <xf numFmtId="0" fontId="28" fillId="0" borderId="35" xfId="0" applyFont="1" applyBorder="1" applyAlignment="1">
      <alignment horizontal="center" wrapText="1"/>
    </xf>
    <xf numFmtId="0" fontId="27" fillId="0" borderId="34" xfId="0" applyFont="1" applyBorder="1" applyAlignment="1">
      <alignment horizontal="center" vertical="center" wrapText="1"/>
    </xf>
    <xf numFmtId="0" fontId="27" fillId="0" borderId="20" xfId="0" applyFont="1" applyBorder="1" applyAlignment="1">
      <alignment horizontal="center" vertical="center" wrapText="1"/>
    </xf>
    <xf numFmtId="0" fontId="27" fillId="0" borderId="26" xfId="0" applyFont="1" applyBorder="1" applyAlignment="1">
      <alignment horizontal="center" vertical="center" wrapText="1"/>
    </xf>
    <xf numFmtId="0" fontId="23" fillId="0" borderId="25" xfId="0" applyFont="1" applyBorder="1" applyAlignment="1">
      <alignment horizontal="left" vertical="center" wrapText="1"/>
    </xf>
    <xf numFmtId="0" fontId="23" fillId="0" borderId="23" xfId="0" applyFont="1" applyBorder="1" applyAlignment="1">
      <alignment horizontal="left" vertical="center" wrapText="1"/>
    </xf>
    <xf numFmtId="0" fontId="26" fillId="0" borderId="4" xfId="0" applyFont="1" applyBorder="1" applyAlignment="1">
      <alignment horizontal="left" vertical="top" wrapText="1"/>
    </xf>
    <xf numFmtId="0" fontId="26" fillId="0" borderId="32" xfId="0" applyFont="1" applyBorder="1" applyAlignment="1">
      <alignment horizontal="left" vertical="top" wrapText="1"/>
    </xf>
    <xf numFmtId="0" fontId="26" fillId="0" borderId="7" xfId="0" applyFont="1" applyBorder="1" applyAlignment="1">
      <alignment horizontal="left" vertical="top" wrapText="1"/>
    </xf>
    <xf numFmtId="0" fontId="26" fillId="0" borderId="31" xfId="0" applyFont="1" applyBorder="1" applyAlignment="1">
      <alignment horizontal="left" vertical="top" wrapText="1"/>
    </xf>
    <xf numFmtId="0" fontId="26" fillId="0" borderId="30" xfId="0" applyFont="1" applyBorder="1" applyAlignment="1">
      <alignment horizontal="left" vertical="top" wrapText="1"/>
    </xf>
    <xf numFmtId="0" fontId="26" fillId="0" borderId="29" xfId="0" applyFont="1" applyBorder="1" applyAlignment="1">
      <alignment horizontal="left" vertical="top" wrapText="1"/>
    </xf>
    <xf numFmtId="0" fontId="26" fillId="0" borderId="28" xfId="0" applyFont="1" applyBorder="1" applyAlignment="1">
      <alignment horizontal="left" vertical="top" wrapText="1"/>
    </xf>
    <xf numFmtId="0" fontId="21" fillId="0" borderId="13" xfId="0" applyFont="1" applyBorder="1" applyAlignment="1">
      <alignment horizontal="center" vertical="center" wrapText="1"/>
    </xf>
    <xf numFmtId="0" fontId="21" fillId="0" borderId="12" xfId="0" applyFont="1" applyBorder="1" applyAlignment="1">
      <alignment horizontal="center" vertical="center" wrapText="1"/>
    </xf>
    <xf numFmtId="0" fontId="21" fillId="0" borderId="10" xfId="0" applyFont="1" applyBorder="1" applyAlignment="1">
      <alignment horizontal="center" vertical="center" wrapText="1"/>
    </xf>
    <xf numFmtId="0" fontId="23" fillId="0" borderId="23" xfId="0" applyFont="1" applyBorder="1" applyAlignment="1">
      <alignment horizontal="center" vertical="center" wrapText="1"/>
    </xf>
    <xf numFmtId="0" fontId="23" fillId="0" borderId="24" xfId="0" applyFont="1" applyBorder="1" applyAlignment="1">
      <alignment horizontal="left" vertical="center" wrapText="1"/>
    </xf>
    <xf numFmtId="0" fontId="29" fillId="5" borderId="1" xfId="0" applyFont="1" applyFill="1" applyBorder="1" applyAlignment="1">
      <alignment horizontal="justify" vertical="top" wrapText="1"/>
    </xf>
    <xf numFmtId="0" fontId="23" fillId="5" borderId="38" xfId="0" applyFont="1" applyFill="1" applyBorder="1" applyAlignment="1">
      <alignment horizontal="center" vertical="center" wrapText="1"/>
    </xf>
    <xf numFmtId="0" fontId="23" fillId="5" borderId="39" xfId="0" applyFont="1" applyFill="1" applyBorder="1" applyAlignment="1">
      <alignment horizontal="center" vertical="center" wrapText="1"/>
    </xf>
    <xf numFmtId="0" fontId="23" fillId="5" borderId="40" xfId="0" applyFont="1" applyFill="1" applyBorder="1" applyAlignment="1">
      <alignment horizontal="center" vertical="center" wrapText="1"/>
    </xf>
    <xf numFmtId="0" fontId="23" fillId="5" borderId="44" xfId="0" applyFont="1" applyFill="1" applyBorder="1" applyAlignment="1">
      <alignment horizontal="justify" vertical="center" wrapText="1"/>
    </xf>
    <xf numFmtId="0" fontId="23" fillId="5" borderId="41" xfId="0" applyFont="1" applyFill="1" applyBorder="1" applyAlignment="1">
      <alignment horizontal="justify" vertical="center" wrapText="1"/>
    </xf>
    <xf numFmtId="0" fontId="23" fillId="5" borderId="38" xfId="0" applyFont="1" applyFill="1" applyBorder="1" applyAlignment="1">
      <alignment horizontal="justify" vertical="center" wrapText="1"/>
    </xf>
    <xf numFmtId="0" fontId="23" fillId="5" borderId="40" xfId="0" applyFont="1" applyFill="1" applyBorder="1" applyAlignment="1">
      <alignment horizontal="justify" vertical="center" wrapText="1"/>
    </xf>
    <xf numFmtId="0" fontId="23" fillId="5" borderId="45" xfId="0" applyFont="1" applyFill="1" applyBorder="1" applyAlignment="1">
      <alignment horizontal="justify" vertical="center" wrapText="1"/>
    </xf>
    <xf numFmtId="0" fontId="23" fillId="5" borderId="46" xfId="0" applyFont="1" applyFill="1" applyBorder="1" applyAlignment="1">
      <alignment horizontal="justify" vertical="center" wrapText="1"/>
    </xf>
    <xf numFmtId="0" fontId="23" fillId="5" borderId="47" xfId="0" applyFont="1" applyFill="1" applyBorder="1" applyAlignment="1">
      <alignment horizontal="justify" vertical="center" wrapText="1"/>
    </xf>
    <xf numFmtId="0" fontId="29" fillId="5" borderId="1" xfId="0" applyFont="1" applyFill="1" applyBorder="1" applyAlignment="1">
      <alignment horizontal="left" vertical="center" wrapText="1"/>
    </xf>
  </cellXfs>
  <cellStyles count="1">
    <cellStyle name="Normal" xfId="0" builtinId="0"/>
  </cellStyles>
  <dxfs count="164">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s>
  <tableStyles count="0" defaultTableStyle="TableStyleMedium2" defaultPivotStyle="PivotStyleLight16"/>
  <colors>
    <mruColors>
      <color rgb="FF0066FF"/>
      <color rgb="FFFF3399"/>
      <color rgb="FFFF6600"/>
      <color rgb="FF66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 Id="rId5" Type="http://schemas.openxmlformats.org/officeDocument/2006/relationships/image" Target="../media/image6.png"/><Relationship Id="rId4"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31751</xdr:rowOff>
    </xdr:from>
    <xdr:to>
      <xdr:col>34</xdr:col>
      <xdr:colOff>0</xdr:colOff>
      <xdr:row>6</xdr:row>
      <xdr:rowOff>71437</xdr:rowOff>
    </xdr:to>
    <xdr:grpSp>
      <xdr:nvGrpSpPr>
        <xdr:cNvPr id="2" name="Group 4">
          <a:extLst>
            <a:ext uri="{FF2B5EF4-FFF2-40B4-BE49-F238E27FC236}">
              <a16:creationId xmlns="" xmlns:a16="http://schemas.microsoft.com/office/drawing/2014/main" id="{00000000-0008-0000-0300-000002000000}"/>
            </a:ext>
          </a:extLst>
        </xdr:cNvPr>
        <xdr:cNvGrpSpPr>
          <a:grpSpLocks/>
        </xdr:cNvGrpSpPr>
      </xdr:nvGrpSpPr>
      <xdr:grpSpPr bwMode="auto">
        <a:xfrm>
          <a:off x="0" y="31751"/>
          <a:ext cx="32766000" cy="1182686"/>
          <a:chOff x="-8" y="0"/>
          <a:chExt cx="1382" cy="136"/>
        </a:xfrm>
      </xdr:grpSpPr>
      <xdr:sp macro="" textlink="">
        <xdr:nvSpPr>
          <xdr:cNvPr id="3" name="1 CuadroTexto">
            <a:extLst>
              <a:ext uri="{FF2B5EF4-FFF2-40B4-BE49-F238E27FC236}">
                <a16:creationId xmlns="" xmlns:a16="http://schemas.microsoft.com/office/drawing/2014/main" id="{00000000-0008-0000-0300-000003000000}"/>
              </a:ext>
            </a:extLst>
          </xdr:cNvPr>
          <xdr:cNvSpPr txBox="1">
            <a:spLocks noChangeArrowheads="1"/>
          </xdr:cNvSpPr>
        </xdr:nvSpPr>
        <xdr:spPr bwMode="auto">
          <a:xfrm>
            <a:off x="-8" y="0"/>
            <a:ext cx="188" cy="136"/>
          </a:xfrm>
          <a:prstGeom prst="rect">
            <a:avLst/>
          </a:prstGeom>
          <a:solidFill>
            <a:srgbClr val="FFFFFF"/>
          </a:solidFill>
          <a:ln w="9525">
            <a:solidFill>
              <a:srgbClr val="000000"/>
            </a:solidFill>
            <a:miter lim="800000"/>
            <a:headEnd/>
            <a:tailEnd/>
          </a:ln>
        </xdr:spPr>
      </xdr:sp>
      <xdr:sp macro="" textlink="">
        <xdr:nvSpPr>
          <xdr:cNvPr id="4" name="3 CuadroTexto">
            <a:extLst>
              <a:ext uri="{FF2B5EF4-FFF2-40B4-BE49-F238E27FC236}">
                <a16:creationId xmlns="" xmlns:a16="http://schemas.microsoft.com/office/drawing/2014/main" id="{00000000-0008-0000-0300-000004000000}"/>
              </a:ext>
            </a:extLst>
          </xdr:cNvPr>
          <xdr:cNvSpPr txBox="1">
            <a:spLocks noChangeArrowheads="1"/>
          </xdr:cNvSpPr>
        </xdr:nvSpPr>
        <xdr:spPr bwMode="auto">
          <a:xfrm>
            <a:off x="180" y="0"/>
            <a:ext cx="198" cy="73"/>
          </a:xfrm>
          <a:prstGeom prst="rect">
            <a:avLst/>
          </a:prstGeom>
          <a:noFill/>
          <a:ln w="9525">
            <a:solidFill>
              <a:srgbClr val="000000"/>
            </a:solidFill>
            <a:miter lim="800000"/>
            <a:headEnd/>
            <a:tailEnd/>
          </a:ln>
        </xdr:spPr>
        <xdr:txBody>
          <a:bodyPr vertOverflow="clip" wrap="square" lIns="90000" tIns="180000" rIns="90000" bIns="46800" anchor="t" upright="1"/>
          <a:lstStyle/>
          <a:p>
            <a:pPr algn="ctr" rtl="0">
              <a:defRPr sz="1000"/>
            </a:pPr>
            <a:r>
              <a:rPr lang="es-ES" sz="1100" b="1" i="0" strike="noStrike">
                <a:solidFill>
                  <a:srgbClr val="000000"/>
                </a:solidFill>
                <a:latin typeface="Times New Roman"/>
                <a:cs typeface="Times New Roman"/>
              </a:rPr>
              <a:t>PROCESO</a:t>
            </a:r>
          </a:p>
        </xdr:txBody>
      </xdr:sp>
      <xdr:sp macro="" textlink="">
        <xdr:nvSpPr>
          <xdr:cNvPr id="5" name="7 CuadroTexto">
            <a:extLst>
              <a:ext uri="{FF2B5EF4-FFF2-40B4-BE49-F238E27FC236}">
                <a16:creationId xmlns="" xmlns:a16="http://schemas.microsoft.com/office/drawing/2014/main" id="{00000000-0008-0000-0300-000005000000}"/>
              </a:ext>
            </a:extLst>
          </xdr:cNvPr>
          <xdr:cNvSpPr txBox="1">
            <a:spLocks noChangeArrowheads="1"/>
          </xdr:cNvSpPr>
        </xdr:nvSpPr>
        <xdr:spPr bwMode="auto">
          <a:xfrm>
            <a:off x="180" y="73"/>
            <a:ext cx="198" cy="6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1100" b="1" i="0" strike="noStrike">
                <a:solidFill>
                  <a:srgbClr val="000000"/>
                </a:solidFill>
                <a:latin typeface="Times New Roman"/>
                <a:cs typeface="Times New Roman"/>
              </a:rPr>
              <a:t>FORMATO</a:t>
            </a:r>
          </a:p>
        </xdr:txBody>
      </xdr:sp>
      <xdr:sp macro="" textlink="">
        <xdr:nvSpPr>
          <xdr:cNvPr id="6" name="8 CuadroTexto">
            <a:extLst>
              <a:ext uri="{FF2B5EF4-FFF2-40B4-BE49-F238E27FC236}">
                <a16:creationId xmlns="" xmlns:a16="http://schemas.microsoft.com/office/drawing/2014/main" id="{00000000-0008-0000-0300-000006000000}"/>
              </a:ext>
            </a:extLst>
          </xdr:cNvPr>
          <xdr:cNvSpPr txBox="1">
            <a:spLocks noChangeArrowheads="1"/>
          </xdr:cNvSpPr>
        </xdr:nvSpPr>
        <xdr:spPr bwMode="auto">
          <a:xfrm>
            <a:off x="378" y="0"/>
            <a:ext cx="591" cy="7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1400" b="1" i="0" strike="noStrike">
                <a:solidFill>
                  <a:srgbClr val="000000"/>
                </a:solidFill>
                <a:latin typeface="Times New Roman"/>
                <a:cs typeface="Times New Roman"/>
              </a:rPr>
              <a:t>PLANEACIÓN</a:t>
            </a:r>
          </a:p>
        </xdr:txBody>
      </xdr:sp>
      <xdr:sp macro="" textlink="">
        <xdr:nvSpPr>
          <xdr:cNvPr id="7" name="10 CuadroTexto">
            <a:extLst>
              <a:ext uri="{FF2B5EF4-FFF2-40B4-BE49-F238E27FC236}">
                <a16:creationId xmlns="" xmlns:a16="http://schemas.microsoft.com/office/drawing/2014/main" id="{00000000-0008-0000-0300-000007000000}"/>
              </a:ext>
            </a:extLst>
          </xdr:cNvPr>
          <xdr:cNvSpPr txBox="1">
            <a:spLocks noChangeArrowheads="1"/>
          </xdr:cNvSpPr>
        </xdr:nvSpPr>
        <xdr:spPr bwMode="auto">
          <a:xfrm>
            <a:off x="378" y="73"/>
            <a:ext cx="591" cy="63"/>
          </a:xfrm>
          <a:prstGeom prst="rect">
            <a:avLst/>
          </a:prstGeom>
          <a:noFill/>
          <a:ln w="9525">
            <a:solidFill>
              <a:srgbClr val="000000"/>
            </a:solidFill>
            <a:miter lim="800000"/>
            <a:headEnd/>
            <a:tailEnd/>
          </a:ln>
        </xdr:spPr>
        <xdr:txBody>
          <a:bodyPr vertOverflow="clip" wrap="square" lIns="0" tIns="144000" rIns="0" bIns="46800" anchor="t" upright="1"/>
          <a:lstStyle/>
          <a:p>
            <a:pPr algn="ctr" rtl="0">
              <a:defRPr sz="1000"/>
            </a:pPr>
            <a:r>
              <a:rPr lang="es-ES" sz="1600" b="1" i="0" strike="noStrike">
                <a:solidFill>
                  <a:srgbClr val="000000"/>
                </a:solidFill>
                <a:latin typeface="Times New Roman" pitchFamily="18" charset="0"/>
                <a:cs typeface="Times New Roman" pitchFamily="18" charset="0"/>
              </a:rPr>
              <a:t>MAPA DE RIESGOS DE CORRUPCIÓN</a:t>
            </a:r>
          </a:p>
        </xdr:txBody>
      </xdr:sp>
      <xdr:sp macro="" textlink="">
        <xdr:nvSpPr>
          <xdr:cNvPr id="8" name="11 CuadroTexto">
            <a:extLst>
              <a:ext uri="{FF2B5EF4-FFF2-40B4-BE49-F238E27FC236}">
                <a16:creationId xmlns="" xmlns:a16="http://schemas.microsoft.com/office/drawing/2014/main" id="{00000000-0008-0000-0300-000008000000}"/>
              </a:ext>
            </a:extLst>
          </xdr:cNvPr>
          <xdr:cNvSpPr txBox="1">
            <a:spLocks noChangeArrowheads="1"/>
          </xdr:cNvSpPr>
        </xdr:nvSpPr>
        <xdr:spPr bwMode="auto">
          <a:xfrm>
            <a:off x="970" y="0"/>
            <a:ext cx="215" cy="37"/>
          </a:xfrm>
          <a:prstGeom prst="rect">
            <a:avLst/>
          </a:prstGeom>
          <a:noFill/>
          <a:ln w="9525">
            <a:solidFill>
              <a:srgbClr val="000000"/>
            </a:solidFill>
            <a:miter lim="800000"/>
            <a:headEnd/>
            <a:tailEnd/>
          </a:ln>
        </xdr:spPr>
        <xdr:txBody>
          <a:bodyPr vertOverflow="clip" wrap="square" lIns="0" tIns="72000" rIns="0" bIns="0" anchor="t" upright="1"/>
          <a:lstStyle/>
          <a:p>
            <a:pPr algn="ctr" rtl="0">
              <a:defRPr sz="1000"/>
            </a:pPr>
            <a:r>
              <a:rPr lang="es-ES" sz="1100" b="1" i="0" strike="noStrike">
                <a:solidFill>
                  <a:srgbClr val="000000"/>
                </a:solidFill>
                <a:latin typeface="Times New Roman"/>
                <a:cs typeface="Times New Roman"/>
              </a:rPr>
              <a:t>CÓDIGO</a:t>
            </a:r>
          </a:p>
        </xdr:txBody>
      </xdr:sp>
      <xdr:sp macro="" textlink="">
        <xdr:nvSpPr>
          <xdr:cNvPr id="9" name="12 CuadroTexto">
            <a:extLst>
              <a:ext uri="{FF2B5EF4-FFF2-40B4-BE49-F238E27FC236}">
                <a16:creationId xmlns="" xmlns:a16="http://schemas.microsoft.com/office/drawing/2014/main" id="{00000000-0008-0000-0300-000009000000}"/>
              </a:ext>
            </a:extLst>
          </xdr:cNvPr>
          <xdr:cNvSpPr txBox="1">
            <a:spLocks noChangeArrowheads="1"/>
          </xdr:cNvSpPr>
        </xdr:nvSpPr>
        <xdr:spPr bwMode="auto">
          <a:xfrm>
            <a:off x="970" y="37"/>
            <a:ext cx="215" cy="36"/>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VERSIÓN</a:t>
            </a:r>
          </a:p>
        </xdr:txBody>
      </xdr:sp>
      <xdr:sp macro="" textlink="">
        <xdr:nvSpPr>
          <xdr:cNvPr id="10" name="13 CuadroTexto">
            <a:extLst>
              <a:ext uri="{FF2B5EF4-FFF2-40B4-BE49-F238E27FC236}">
                <a16:creationId xmlns="" xmlns:a16="http://schemas.microsoft.com/office/drawing/2014/main" id="{00000000-0008-0000-0300-00000A000000}"/>
              </a:ext>
            </a:extLst>
          </xdr:cNvPr>
          <xdr:cNvSpPr txBox="1">
            <a:spLocks noChangeArrowheads="1"/>
          </xdr:cNvSpPr>
        </xdr:nvSpPr>
        <xdr:spPr bwMode="auto">
          <a:xfrm>
            <a:off x="970" y="73"/>
            <a:ext cx="215" cy="29"/>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PÁGINA</a:t>
            </a:r>
          </a:p>
        </xdr:txBody>
      </xdr:sp>
      <xdr:sp macro="" textlink="">
        <xdr:nvSpPr>
          <xdr:cNvPr id="11" name="14 CuadroTexto">
            <a:extLst>
              <a:ext uri="{FF2B5EF4-FFF2-40B4-BE49-F238E27FC236}">
                <a16:creationId xmlns="" xmlns:a16="http://schemas.microsoft.com/office/drawing/2014/main" id="{00000000-0008-0000-0300-00000B000000}"/>
              </a:ext>
            </a:extLst>
          </xdr:cNvPr>
          <xdr:cNvSpPr txBox="1">
            <a:spLocks noChangeArrowheads="1"/>
          </xdr:cNvSpPr>
        </xdr:nvSpPr>
        <xdr:spPr bwMode="auto">
          <a:xfrm flipV="1">
            <a:off x="970" y="95"/>
            <a:ext cx="215" cy="30"/>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XVIGENTE DESDE</a:t>
            </a:r>
          </a:p>
        </xdr:txBody>
      </xdr:sp>
      <xdr:sp macro="" textlink="">
        <xdr:nvSpPr>
          <xdr:cNvPr id="12" name="16 CuadroTexto">
            <a:extLst>
              <a:ext uri="{FF2B5EF4-FFF2-40B4-BE49-F238E27FC236}">
                <a16:creationId xmlns="" xmlns:a16="http://schemas.microsoft.com/office/drawing/2014/main" id="{00000000-0008-0000-0300-00000C000000}"/>
              </a:ext>
            </a:extLst>
          </xdr:cNvPr>
          <xdr:cNvSpPr txBox="1">
            <a:spLocks noChangeArrowheads="1"/>
          </xdr:cNvSpPr>
        </xdr:nvSpPr>
        <xdr:spPr bwMode="auto">
          <a:xfrm>
            <a:off x="1184" y="0"/>
            <a:ext cx="190" cy="37"/>
          </a:xfrm>
          <a:prstGeom prst="rect">
            <a:avLst/>
          </a:prstGeom>
          <a:noFill/>
          <a:ln w="9525">
            <a:solidFill>
              <a:srgbClr val="000000"/>
            </a:solidFill>
            <a:miter lim="800000"/>
            <a:headEnd/>
            <a:tailEnd/>
          </a:ln>
        </xdr:spPr>
        <xdr:txBody>
          <a:bodyPr vertOverflow="clip" wrap="square" lIns="90000" tIns="54000" rIns="90000" bIns="46800" anchor="t" upright="1"/>
          <a:lstStyle/>
          <a:p>
            <a:pPr algn="ctr" rtl="0">
              <a:defRPr sz="1000"/>
            </a:pPr>
            <a:r>
              <a:rPr lang="es-ES" sz="1000" b="1" i="0" strike="noStrike">
                <a:solidFill>
                  <a:srgbClr val="000000"/>
                </a:solidFill>
                <a:latin typeface="Times New Roman"/>
                <a:cs typeface="Times New Roman"/>
              </a:rPr>
              <a:t>E-PLA-FT-020</a:t>
            </a:r>
          </a:p>
        </xdr:txBody>
      </xdr:sp>
      <xdr:sp macro="" textlink="">
        <xdr:nvSpPr>
          <xdr:cNvPr id="13" name="17 CuadroTexto">
            <a:extLst>
              <a:ext uri="{FF2B5EF4-FFF2-40B4-BE49-F238E27FC236}">
                <a16:creationId xmlns="" xmlns:a16="http://schemas.microsoft.com/office/drawing/2014/main" id="{00000000-0008-0000-0300-00000D000000}"/>
              </a:ext>
            </a:extLst>
          </xdr:cNvPr>
          <xdr:cNvSpPr txBox="1">
            <a:spLocks noChangeArrowheads="1"/>
          </xdr:cNvSpPr>
        </xdr:nvSpPr>
        <xdr:spPr bwMode="auto">
          <a:xfrm>
            <a:off x="1184" y="37"/>
            <a:ext cx="190" cy="36"/>
          </a:xfrm>
          <a:prstGeom prst="rect">
            <a:avLst/>
          </a:prstGeom>
          <a:noFill/>
          <a:ln w="9525">
            <a:solidFill>
              <a:srgbClr val="000000"/>
            </a:solidFill>
            <a:miter lim="800000"/>
            <a:headEnd/>
            <a:tailEnd/>
          </a:ln>
        </xdr:spPr>
        <xdr:txBody>
          <a:bodyPr vertOverflow="clip" wrap="square" lIns="90000" tIns="64800" rIns="90000" bIns="46800" anchor="t" upright="1"/>
          <a:lstStyle/>
          <a:p>
            <a:pPr algn="ctr" rtl="0">
              <a:defRPr sz="1000"/>
            </a:pPr>
            <a:r>
              <a:rPr lang="es-ES" sz="1200" b="1" i="0" strike="noStrike">
                <a:solidFill>
                  <a:srgbClr val="000000"/>
                </a:solidFill>
                <a:latin typeface="Times New Roman"/>
                <a:cs typeface="Times New Roman"/>
              </a:rPr>
              <a:t>03</a:t>
            </a:r>
          </a:p>
        </xdr:txBody>
      </xdr:sp>
      <xdr:sp macro="" textlink="">
        <xdr:nvSpPr>
          <xdr:cNvPr id="14" name="18 CuadroTexto">
            <a:extLst>
              <a:ext uri="{FF2B5EF4-FFF2-40B4-BE49-F238E27FC236}">
                <a16:creationId xmlns="" xmlns:a16="http://schemas.microsoft.com/office/drawing/2014/main" id="{00000000-0008-0000-0300-00000E000000}"/>
              </a:ext>
            </a:extLst>
          </xdr:cNvPr>
          <xdr:cNvSpPr txBox="1">
            <a:spLocks noChangeArrowheads="1"/>
          </xdr:cNvSpPr>
        </xdr:nvSpPr>
        <xdr:spPr bwMode="auto">
          <a:xfrm>
            <a:off x="1184" y="73"/>
            <a:ext cx="190" cy="29"/>
          </a:xfrm>
          <a:prstGeom prst="rect">
            <a:avLst/>
          </a:prstGeom>
          <a:noFill/>
          <a:ln w="9525">
            <a:solidFill>
              <a:srgbClr val="000000"/>
            </a:solidFill>
            <a:miter lim="800000"/>
            <a:headEnd/>
            <a:tailEnd/>
          </a:ln>
        </xdr:spPr>
        <xdr:txBody>
          <a:bodyPr/>
          <a:lstStyle/>
          <a:p>
            <a:pPr algn="ctr"/>
            <a:r>
              <a:rPr lang="es-CO" b="1">
                <a:latin typeface="Times New Roman" pitchFamily="18" charset="0"/>
                <a:cs typeface="Times New Roman" pitchFamily="18" charset="0"/>
              </a:rPr>
              <a:t>1 DE 1</a:t>
            </a:r>
          </a:p>
        </xdr:txBody>
      </xdr:sp>
      <xdr:sp macro="" textlink="">
        <xdr:nvSpPr>
          <xdr:cNvPr id="15" name="19 CuadroTexto">
            <a:extLst>
              <a:ext uri="{FF2B5EF4-FFF2-40B4-BE49-F238E27FC236}">
                <a16:creationId xmlns="" xmlns:a16="http://schemas.microsoft.com/office/drawing/2014/main" id="{00000000-0008-0000-0300-00000F000000}"/>
              </a:ext>
            </a:extLst>
          </xdr:cNvPr>
          <xdr:cNvSpPr txBox="1">
            <a:spLocks noChangeArrowheads="1"/>
          </xdr:cNvSpPr>
        </xdr:nvSpPr>
        <xdr:spPr bwMode="auto">
          <a:xfrm>
            <a:off x="1184" y="102"/>
            <a:ext cx="190" cy="34"/>
          </a:xfrm>
          <a:prstGeom prst="rect">
            <a:avLst/>
          </a:prstGeom>
          <a:noFill/>
          <a:ln w="9525">
            <a:solidFill>
              <a:srgbClr val="000000"/>
            </a:solidFill>
            <a:miter lim="800000"/>
            <a:headEnd/>
            <a:tailEnd/>
          </a:ln>
        </xdr:spPr>
        <xdr:txBody>
          <a:bodyPr vertOverflow="clip" wrap="square" lIns="0" tIns="54000" rIns="0" bIns="10800" anchor="t" upright="1"/>
          <a:lstStyle/>
          <a:p>
            <a:pPr algn="ctr" rtl="0">
              <a:defRPr sz="1000"/>
            </a:pPr>
            <a:r>
              <a:rPr lang="es-ES" sz="1000" b="1" i="0" strike="noStrike">
                <a:solidFill>
                  <a:srgbClr val="000000"/>
                </a:solidFill>
                <a:latin typeface="Times New Roman"/>
                <a:cs typeface="Times New Roman"/>
              </a:rPr>
              <a:t>30/01/2018</a:t>
            </a:r>
          </a:p>
        </xdr:txBody>
      </xdr:sp>
    </xdr:grpSp>
    <xdr:clientData/>
  </xdr:twoCellAnchor>
  <xdr:twoCellAnchor editAs="oneCell">
    <xdr:from>
      <xdr:col>0</xdr:col>
      <xdr:colOff>1226484</xdr:colOff>
      <xdr:row>0</xdr:row>
      <xdr:rowOff>79375</xdr:rowOff>
    </xdr:from>
    <xdr:to>
      <xdr:col>1</xdr:col>
      <xdr:colOff>597586</xdr:colOff>
      <xdr:row>5</xdr:row>
      <xdr:rowOff>122903</xdr:rowOff>
    </xdr:to>
    <xdr:pic>
      <xdr:nvPicPr>
        <xdr:cNvPr id="16" name="Imagen 16">
          <a:extLst>
            <a:ext uri="{FF2B5EF4-FFF2-40B4-BE49-F238E27FC236}">
              <a16:creationId xmlns="" xmlns:a16="http://schemas.microsoft.com/office/drawing/2014/main" id="{00000000-0008-0000-0300-000010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26484" y="79375"/>
          <a:ext cx="876667" cy="965302"/>
        </a:xfrm>
        <a:prstGeom prst="rect">
          <a:avLst/>
        </a:prstGeom>
      </xdr:spPr>
    </xdr:pic>
    <xdr:clientData/>
  </xdr:twoCellAnchor>
  <xdr:twoCellAnchor>
    <xdr:from>
      <xdr:col>9</xdr:col>
      <xdr:colOff>1397000</xdr:colOff>
      <xdr:row>166</xdr:row>
      <xdr:rowOff>0</xdr:rowOff>
    </xdr:from>
    <xdr:to>
      <xdr:col>9</xdr:col>
      <xdr:colOff>2968625</xdr:colOff>
      <xdr:row>166</xdr:row>
      <xdr:rowOff>0</xdr:rowOff>
    </xdr:to>
    <xdr:cxnSp macro="">
      <xdr:nvCxnSpPr>
        <xdr:cNvPr id="17" name="Conector recto 46">
          <a:extLst>
            <a:ext uri="{FF2B5EF4-FFF2-40B4-BE49-F238E27FC236}">
              <a16:creationId xmlns="" xmlns:a16="http://schemas.microsoft.com/office/drawing/2014/main" id="{00000000-0008-0000-0300-000011000000}"/>
            </a:ext>
          </a:extLst>
        </xdr:cNvPr>
        <xdr:cNvCxnSpPr/>
      </xdr:nvCxnSpPr>
      <xdr:spPr>
        <a:xfrm>
          <a:off x="11436350" y="19050000"/>
          <a:ext cx="15716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167</xdr:row>
      <xdr:rowOff>1</xdr:rowOff>
    </xdr:from>
    <xdr:to>
      <xdr:col>10</xdr:col>
      <xdr:colOff>0</xdr:colOff>
      <xdr:row>167</xdr:row>
      <xdr:rowOff>15875</xdr:rowOff>
    </xdr:to>
    <xdr:cxnSp macro="">
      <xdr:nvCxnSpPr>
        <xdr:cNvPr id="18" name="Conector recto 54">
          <a:extLst>
            <a:ext uri="{FF2B5EF4-FFF2-40B4-BE49-F238E27FC236}">
              <a16:creationId xmlns="" xmlns:a16="http://schemas.microsoft.com/office/drawing/2014/main" id="{00000000-0008-0000-0300-000012000000}"/>
            </a:ext>
          </a:extLst>
        </xdr:cNvPr>
        <xdr:cNvCxnSpPr/>
      </xdr:nvCxnSpPr>
      <xdr:spPr>
        <a:xfrm flipV="1">
          <a:off x="11468100" y="19240501"/>
          <a:ext cx="1552575"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1397000</xdr:colOff>
      <xdr:row>167</xdr:row>
      <xdr:rowOff>0</xdr:rowOff>
    </xdr:from>
    <xdr:to>
      <xdr:col>9</xdr:col>
      <xdr:colOff>2968625</xdr:colOff>
      <xdr:row>167</xdr:row>
      <xdr:rowOff>0</xdr:rowOff>
    </xdr:to>
    <xdr:cxnSp macro="">
      <xdr:nvCxnSpPr>
        <xdr:cNvPr id="19" name="Conector recto 46">
          <a:extLst>
            <a:ext uri="{FF2B5EF4-FFF2-40B4-BE49-F238E27FC236}">
              <a16:creationId xmlns="" xmlns:a16="http://schemas.microsoft.com/office/drawing/2014/main" id="{B6C0B82C-D0E3-413F-93E1-62BA5E2EC03B}"/>
            </a:ext>
          </a:extLst>
        </xdr:cNvPr>
        <xdr:cNvCxnSpPr/>
      </xdr:nvCxnSpPr>
      <xdr:spPr>
        <a:xfrm>
          <a:off x="10388600" y="19431000"/>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1428750</xdr:colOff>
      <xdr:row>168</xdr:row>
      <xdr:rowOff>1</xdr:rowOff>
    </xdr:from>
    <xdr:to>
      <xdr:col>10</xdr:col>
      <xdr:colOff>0</xdr:colOff>
      <xdr:row>168</xdr:row>
      <xdr:rowOff>15875</xdr:rowOff>
    </xdr:to>
    <xdr:cxnSp macro="">
      <xdr:nvCxnSpPr>
        <xdr:cNvPr id="20" name="Conector recto 54">
          <a:extLst>
            <a:ext uri="{FF2B5EF4-FFF2-40B4-BE49-F238E27FC236}">
              <a16:creationId xmlns="" xmlns:a16="http://schemas.microsoft.com/office/drawing/2014/main" id="{EC48DEE0-E6F7-449C-B23A-9EEEEB67A2AB}"/>
            </a:ext>
          </a:extLst>
        </xdr:cNvPr>
        <xdr:cNvCxnSpPr/>
      </xdr:nvCxnSpPr>
      <xdr:spPr>
        <a:xfrm flipV="1">
          <a:off x="10391775" y="19859626"/>
          <a:ext cx="0" cy="1587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oneCellAnchor>
    <xdr:from>
      <xdr:col>1</xdr:col>
      <xdr:colOff>381000</xdr:colOff>
      <xdr:row>7</xdr:row>
      <xdr:rowOff>942611</xdr:rowOff>
    </xdr:from>
    <xdr:ext cx="9666941" cy="1765131"/>
    <xdr:pic>
      <xdr:nvPicPr>
        <xdr:cNvPr id="2" name="Imagen 1">
          <a:extLst>
            <a:ext uri="{FF2B5EF4-FFF2-40B4-BE49-F238E27FC236}">
              <a16:creationId xmlns="" xmlns:a16="http://schemas.microsoft.com/office/drawing/2014/main" id="{3A7A5CF2-7B0A-4F8A-9E81-D907B9F065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00" y="1523636"/>
          <a:ext cx="9666941" cy="1765131"/>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666749</xdr:colOff>
      <xdr:row>10</xdr:row>
      <xdr:rowOff>679425</xdr:rowOff>
    </xdr:from>
    <xdr:ext cx="8620125" cy="3775102"/>
    <xdr:pic>
      <xdr:nvPicPr>
        <xdr:cNvPr id="3" name="Imagen 2">
          <a:extLst>
            <a:ext uri="{FF2B5EF4-FFF2-40B4-BE49-F238E27FC236}">
              <a16:creationId xmlns="" xmlns:a16="http://schemas.microsoft.com/office/drawing/2014/main" id="{B8CE10DD-5338-4DCA-94EC-EF1D793D4AA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90749" y="2098650"/>
          <a:ext cx="8620125" cy="377510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714374</xdr:colOff>
      <xdr:row>11</xdr:row>
      <xdr:rowOff>349251</xdr:rowOff>
    </xdr:from>
    <xdr:ext cx="8437418" cy="2762250"/>
    <xdr:pic>
      <xdr:nvPicPr>
        <xdr:cNvPr id="4" name="Imagen 3">
          <a:extLst>
            <a:ext uri="{FF2B5EF4-FFF2-40B4-BE49-F238E27FC236}">
              <a16:creationId xmlns="" xmlns:a16="http://schemas.microsoft.com/office/drawing/2014/main" id="{8E30934D-DCC9-4949-AEEA-F4F6DFF90B67}"/>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238374" y="2282826"/>
          <a:ext cx="8437418" cy="276225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555625</xdr:colOff>
      <xdr:row>13</xdr:row>
      <xdr:rowOff>2467192</xdr:rowOff>
    </xdr:from>
    <xdr:ext cx="8858250" cy="2050833"/>
    <xdr:pic>
      <xdr:nvPicPr>
        <xdr:cNvPr id="5" name="Imagen 4">
          <a:extLst>
            <a:ext uri="{FF2B5EF4-FFF2-40B4-BE49-F238E27FC236}">
              <a16:creationId xmlns="" xmlns:a16="http://schemas.microsoft.com/office/drawing/2014/main" id="{0D9534D0-9A77-425B-932E-C6118081814A}"/>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079625" y="2667217"/>
          <a:ext cx="8858250" cy="2050833"/>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603250</xdr:colOff>
      <xdr:row>11</xdr:row>
      <xdr:rowOff>3624151</xdr:rowOff>
    </xdr:from>
    <xdr:ext cx="8699500" cy="8077218"/>
    <xdr:pic>
      <xdr:nvPicPr>
        <xdr:cNvPr id="6" name="Imagen 5">
          <a:extLst>
            <a:ext uri="{FF2B5EF4-FFF2-40B4-BE49-F238E27FC236}">
              <a16:creationId xmlns="" xmlns:a16="http://schemas.microsoft.com/office/drawing/2014/main" id="{0EE5C37C-B747-4244-9A3C-640709661C09}"/>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2127250" y="2290651"/>
          <a:ext cx="8699500" cy="8077218"/>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EW169"/>
  <sheetViews>
    <sheetView tabSelected="1" view="pageBreakPreview" zoomScale="40" zoomScaleNormal="62" zoomScaleSheetLayoutView="40" workbookViewId="0">
      <pane ySplit="11" topLeftCell="A12" activePane="bottomLeft" state="frozen"/>
      <selection pane="bottomLeft" activeCell="AB12" sqref="AB12:AB18"/>
    </sheetView>
  </sheetViews>
  <sheetFormatPr baseColWidth="10" defaultRowHeight="15" x14ac:dyDescent="0.25"/>
  <cols>
    <col min="1" max="1" width="22.5703125" style="1" customWidth="1"/>
    <col min="2" max="2" width="27.85546875" style="1" customWidth="1"/>
    <col min="3" max="3" width="22.85546875" style="1" customWidth="1"/>
    <col min="4" max="4" width="21.7109375" style="1" customWidth="1"/>
    <col min="5" max="5" width="23.140625" style="1" customWidth="1"/>
    <col min="6" max="6" width="20.5703125" style="1" customWidth="1"/>
    <col min="7" max="7" width="3.85546875" style="1" hidden="1" customWidth="1"/>
    <col min="8" max="8" width="18.28515625" style="1" customWidth="1"/>
    <col min="9" max="9" width="3.85546875" style="1" hidden="1" customWidth="1"/>
    <col min="10" max="10" width="17.140625" style="1" customWidth="1"/>
    <col min="11" max="11" width="36.85546875" style="1" customWidth="1"/>
    <col min="12" max="12" width="44.7109375" style="1" customWidth="1"/>
    <col min="13" max="13" width="9.5703125" style="1" customWidth="1"/>
    <col min="14" max="14" width="11.42578125" style="1" hidden="1" customWidth="1"/>
    <col min="15" max="15" width="5" style="1" hidden="1" customWidth="1"/>
    <col min="16" max="16" width="6.5703125" style="1" hidden="1" customWidth="1"/>
    <col min="17" max="17" width="5" style="1" hidden="1" customWidth="1"/>
    <col min="18" max="18" width="4.140625" style="1" hidden="1" customWidth="1"/>
    <col min="19" max="19" width="3.85546875" style="1" hidden="1" customWidth="1"/>
    <col min="20" max="20" width="5.28515625" style="1" hidden="1" customWidth="1"/>
    <col min="21" max="21" width="10.42578125" style="1" customWidth="1"/>
    <col min="22" max="22" width="17.85546875" style="1" customWidth="1"/>
    <col min="23" max="23" width="3.42578125" style="1" hidden="1" customWidth="1"/>
    <col min="24" max="24" width="20.5703125" style="1" customWidth="1"/>
    <col min="25" max="25" width="3.85546875" style="1" hidden="1" customWidth="1"/>
    <col min="26" max="26" width="18.5703125" style="1" customWidth="1"/>
    <col min="27" max="27" width="20.140625" style="1" customWidth="1"/>
    <col min="28" max="28" width="20.85546875" style="1" customWidth="1"/>
    <col min="29" max="29" width="22.28515625" style="1" customWidth="1"/>
    <col min="30" max="30" width="22.5703125" style="1" customWidth="1"/>
    <col min="31" max="31" width="15.140625" style="1" customWidth="1"/>
    <col min="32" max="32" width="23" style="1" customWidth="1"/>
    <col min="33" max="33" width="19.140625" style="1" customWidth="1"/>
    <col min="34" max="34" width="16.140625" style="1" customWidth="1"/>
    <col min="35" max="16384" width="11.42578125" style="1"/>
  </cols>
  <sheetData>
    <row r="1" spans="1:34 16374:16377" s="23" customFormat="1" ht="14.25" customHeight="1" x14ac:dyDescent="0.2">
      <c r="A1" s="19"/>
      <c r="B1" s="19"/>
      <c r="C1" s="19"/>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XET1" s="20" t="s">
        <v>1</v>
      </c>
      <c r="XEU1" s="21" t="s">
        <v>2</v>
      </c>
      <c r="XEV1" s="22"/>
    </row>
    <row r="2" spans="1:34 16374:16377" s="23" customFormat="1" ht="14.25" customHeight="1" x14ac:dyDescent="0.2">
      <c r="A2" s="19"/>
      <c r="B2" s="19"/>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XET2" s="23" t="s">
        <v>17</v>
      </c>
      <c r="XEU2" s="23">
        <v>5</v>
      </c>
      <c r="XEV2" s="24"/>
    </row>
    <row r="3" spans="1:34 16374:16377" s="23" customFormat="1" ht="14.25" customHeight="1" x14ac:dyDescent="0.2">
      <c r="A3" s="19"/>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XET3" s="23" t="s">
        <v>16</v>
      </c>
      <c r="XEU3" s="23">
        <v>4</v>
      </c>
      <c r="XEV3" s="24"/>
    </row>
    <row r="4" spans="1:34 16374:16377" s="23" customFormat="1" ht="14.25" customHeight="1" x14ac:dyDescent="0.2">
      <c r="A4" s="19"/>
      <c r="B4" s="19"/>
      <c r="C4" s="19"/>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9"/>
      <c r="XET4" s="23" t="s">
        <v>15</v>
      </c>
      <c r="XEU4" s="23">
        <v>3</v>
      </c>
      <c r="XEV4" s="24"/>
    </row>
    <row r="5" spans="1:34 16374:16377" s="23" customFormat="1" ht="14.25" customHeight="1" x14ac:dyDescent="0.2">
      <c r="A5" s="19"/>
      <c r="B5" s="19"/>
      <c r="C5" s="19"/>
      <c r="D5" s="19"/>
      <c r="E5" s="19"/>
      <c r="F5" s="19"/>
      <c r="G5" s="19"/>
      <c r="H5" s="19"/>
      <c r="I5" s="19"/>
      <c r="J5" s="19"/>
      <c r="K5" s="19"/>
      <c r="L5" s="19"/>
      <c r="M5" s="19"/>
      <c r="N5" s="19"/>
      <c r="O5" s="19"/>
      <c r="P5" s="19"/>
      <c r="Q5" s="19"/>
      <c r="R5" s="19"/>
      <c r="S5" s="19"/>
      <c r="T5" s="19"/>
      <c r="U5" s="19"/>
      <c r="V5" s="19"/>
      <c r="W5" s="19"/>
      <c r="X5" s="19"/>
      <c r="Y5" s="19"/>
      <c r="Z5" s="19"/>
      <c r="AA5" s="19"/>
      <c r="AB5" s="19"/>
      <c r="AC5" s="19"/>
      <c r="AD5" s="19"/>
      <c r="AE5" s="19"/>
      <c r="AF5" s="19"/>
      <c r="AG5" s="19"/>
      <c r="AH5" s="19"/>
      <c r="XET5" s="23" t="s">
        <v>14</v>
      </c>
      <c r="XEU5" s="23">
        <v>2</v>
      </c>
      <c r="XEV5" s="24"/>
    </row>
    <row r="6" spans="1:34 16374:16377" s="23" customFormat="1" ht="14.25" customHeight="1" x14ac:dyDescent="0.2">
      <c r="A6" s="19"/>
      <c r="B6" s="19"/>
      <c r="C6" s="19"/>
      <c r="D6" s="19"/>
      <c r="E6" s="19"/>
      <c r="F6" s="19"/>
      <c r="G6" s="19"/>
      <c r="H6" s="19"/>
      <c r="I6" s="19"/>
      <c r="J6" s="19"/>
      <c r="K6" s="19"/>
      <c r="L6" s="19"/>
      <c r="M6" s="19"/>
      <c r="N6" s="19"/>
      <c r="O6" s="19"/>
      <c r="P6" s="19"/>
      <c r="Q6" s="19"/>
      <c r="R6" s="19"/>
      <c r="S6" s="19"/>
      <c r="T6" s="19"/>
      <c r="U6" s="19"/>
      <c r="V6" s="19"/>
      <c r="W6" s="19"/>
      <c r="X6" s="19"/>
      <c r="Y6" s="19"/>
      <c r="Z6" s="19"/>
      <c r="AA6" s="19"/>
      <c r="AB6" s="19"/>
      <c r="AC6" s="19"/>
      <c r="AD6" s="19"/>
      <c r="AE6" s="19"/>
      <c r="AF6" s="19"/>
      <c r="AG6" s="19"/>
      <c r="AH6" s="19"/>
      <c r="XET6" s="23" t="s">
        <v>13</v>
      </c>
      <c r="XEU6" s="23">
        <v>1</v>
      </c>
      <c r="XEV6" s="24"/>
    </row>
    <row r="7" spans="1:34 16374:16377" s="29" customFormat="1" ht="21" customHeight="1" thickBot="1" x14ac:dyDescent="0.3">
      <c r="A7" s="331" t="s">
        <v>58</v>
      </c>
      <c r="B7" s="331"/>
      <c r="C7" s="332" t="s">
        <v>56</v>
      </c>
      <c r="D7" s="332"/>
      <c r="E7" s="332"/>
      <c r="F7" s="329"/>
      <c r="G7" s="329"/>
      <c r="H7" s="329"/>
      <c r="I7" s="329"/>
      <c r="J7" s="329"/>
      <c r="K7" s="329"/>
      <c r="L7" s="329"/>
      <c r="M7" s="327" t="s">
        <v>72</v>
      </c>
      <c r="N7" s="327"/>
      <c r="O7" s="327"/>
      <c r="P7" s="327"/>
      <c r="Q7" s="327"/>
      <c r="R7" s="327"/>
      <c r="S7" s="327"/>
      <c r="T7" s="327"/>
      <c r="U7" s="327"/>
      <c r="V7" s="328"/>
      <c r="W7" s="59"/>
      <c r="X7" s="60" t="s">
        <v>68</v>
      </c>
      <c r="Y7" s="61"/>
      <c r="Z7" s="62"/>
      <c r="AA7" s="60" t="s">
        <v>69</v>
      </c>
      <c r="AB7" s="62" t="s">
        <v>138</v>
      </c>
      <c r="AC7" s="60" t="s">
        <v>70</v>
      </c>
      <c r="AD7" s="69"/>
      <c r="AE7" s="310" t="s">
        <v>71</v>
      </c>
      <c r="AF7" s="311"/>
      <c r="AG7" s="71"/>
      <c r="AH7" s="59"/>
      <c r="XET7" s="292" t="s">
        <v>0</v>
      </c>
      <c r="XEU7" s="293"/>
    </row>
    <row r="8" spans="1:34 16374:16377" s="29" customFormat="1" ht="18.75" customHeight="1" x14ac:dyDescent="0.25">
      <c r="A8" s="294" t="s">
        <v>47</v>
      </c>
      <c r="B8" s="295"/>
      <c r="C8" s="295"/>
      <c r="D8" s="295"/>
      <c r="E8" s="296"/>
      <c r="F8" s="324" t="s">
        <v>21</v>
      </c>
      <c r="G8" s="325"/>
      <c r="H8" s="325"/>
      <c r="I8" s="325"/>
      <c r="J8" s="325"/>
      <c r="K8" s="325"/>
      <c r="L8" s="325"/>
      <c r="M8" s="325"/>
      <c r="N8" s="325"/>
      <c r="O8" s="325"/>
      <c r="P8" s="325"/>
      <c r="Q8" s="325"/>
      <c r="R8" s="325"/>
      <c r="S8" s="325"/>
      <c r="T8" s="325"/>
      <c r="U8" s="325"/>
      <c r="V8" s="325"/>
      <c r="W8" s="325"/>
      <c r="X8" s="325"/>
      <c r="Y8" s="325"/>
      <c r="Z8" s="326"/>
      <c r="AA8" s="315" t="s">
        <v>44</v>
      </c>
      <c r="AB8" s="316"/>
      <c r="AC8" s="316"/>
      <c r="AD8" s="317"/>
      <c r="AE8" s="347" t="s">
        <v>34</v>
      </c>
      <c r="AF8" s="348"/>
      <c r="AG8" s="348"/>
      <c r="AH8" s="349"/>
      <c r="XET8" s="292" t="s">
        <v>2</v>
      </c>
      <c r="XEU8" s="293"/>
    </row>
    <row r="9" spans="1:34 16374:16377" s="9" customFormat="1" ht="15" customHeight="1" x14ac:dyDescent="0.25">
      <c r="A9" s="297" t="s">
        <v>52</v>
      </c>
      <c r="B9" s="300" t="s">
        <v>53</v>
      </c>
      <c r="C9" s="299" t="s">
        <v>35</v>
      </c>
      <c r="D9" s="299" t="s">
        <v>36</v>
      </c>
      <c r="E9" s="303" t="s">
        <v>37</v>
      </c>
      <c r="F9" s="305" t="s">
        <v>73</v>
      </c>
      <c r="G9" s="306"/>
      <c r="H9" s="306"/>
      <c r="I9" s="306"/>
      <c r="J9" s="306"/>
      <c r="K9" s="307" t="s">
        <v>25</v>
      </c>
      <c r="L9" s="312" t="s">
        <v>23</v>
      </c>
      <c r="M9" s="313"/>
      <c r="N9" s="313"/>
      <c r="O9" s="313"/>
      <c r="P9" s="313"/>
      <c r="Q9" s="313"/>
      <c r="R9" s="313"/>
      <c r="S9" s="313"/>
      <c r="T9" s="313"/>
      <c r="U9" s="313"/>
      <c r="V9" s="313"/>
      <c r="W9" s="313"/>
      <c r="X9" s="313"/>
      <c r="Y9" s="313"/>
      <c r="Z9" s="314"/>
      <c r="AA9" s="318"/>
      <c r="AB9" s="319"/>
      <c r="AC9" s="319"/>
      <c r="AD9" s="320"/>
      <c r="AE9" s="350"/>
      <c r="AF9" s="351"/>
      <c r="AG9" s="351"/>
      <c r="AH9" s="352"/>
      <c r="XET9" s="8" t="s">
        <v>18</v>
      </c>
      <c r="XEU9" s="8" t="s">
        <v>20</v>
      </c>
      <c r="XEV9" s="8" t="s">
        <v>19</v>
      </c>
    </row>
    <row r="10" spans="1:34 16374:16377" s="9" customFormat="1" ht="15" customHeight="1" x14ac:dyDescent="0.25">
      <c r="A10" s="297"/>
      <c r="B10" s="301"/>
      <c r="C10" s="299"/>
      <c r="D10" s="299"/>
      <c r="E10" s="303"/>
      <c r="F10" s="333" t="s">
        <v>38</v>
      </c>
      <c r="G10" s="334"/>
      <c r="H10" s="334"/>
      <c r="I10" s="334"/>
      <c r="J10" s="334"/>
      <c r="K10" s="308"/>
      <c r="L10" s="335" t="s">
        <v>48</v>
      </c>
      <c r="M10" s="337" t="s">
        <v>22</v>
      </c>
      <c r="N10" s="10"/>
      <c r="O10" s="11"/>
      <c r="P10" s="11"/>
      <c r="Q10" s="11"/>
      <c r="R10" s="11"/>
      <c r="S10" s="11"/>
      <c r="T10" s="11"/>
      <c r="U10" s="339" t="s">
        <v>40</v>
      </c>
      <c r="V10" s="341" t="s">
        <v>39</v>
      </c>
      <c r="W10" s="342"/>
      <c r="X10" s="342"/>
      <c r="Y10" s="342"/>
      <c r="Z10" s="343"/>
      <c r="AA10" s="321"/>
      <c r="AB10" s="322"/>
      <c r="AC10" s="322"/>
      <c r="AD10" s="323"/>
      <c r="AE10" s="353"/>
      <c r="AF10" s="354"/>
      <c r="AG10" s="354"/>
      <c r="AH10" s="355"/>
      <c r="XET10" s="9">
        <v>5</v>
      </c>
      <c r="XEU10" s="9">
        <v>10</v>
      </c>
      <c r="XEV10" s="9">
        <v>20</v>
      </c>
    </row>
    <row r="11" spans="1:34 16374:16377" s="9" customFormat="1" ht="44.25" customHeight="1" thickBot="1" x14ac:dyDescent="0.3">
      <c r="A11" s="298"/>
      <c r="B11" s="302"/>
      <c r="C11" s="300"/>
      <c r="D11" s="300"/>
      <c r="E11" s="304"/>
      <c r="F11" s="63" t="s">
        <v>8</v>
      </c>
      <c r="G11" s="64" t="s">
        <v>59</v>
      </c>
      <c r="H11" s="58" t="s">
        <v>74</v>
      </c>
      <c r="I11" s="65" t="s">
        <v>60</v>
      </c>
      <c r="J11" s="7" t="s">
        <v>10</v>
      </c>
      <c r="K11" s="309"/>
      <c r="L11" s="336"/>
      <c r="M11" s="338"/>
      <c r="N11" s="12"/>
      <c r="O11" s="12" t="s">
        <v>65</v>
      </c>
      <c r="P11" s="12" t="s">
        <v>66</v>
      </c>
      <c r="Q11" s="12" t="s">
        <v>64</v>
      </c>
      <c r="R11" s="12" t="s">
        <v>61</v>
      </c>
      <c r="S11" s="12" t="s">
        <v>62</v>
      </c>
      <c r="T11" s="12" t="s">
        <v>63</v>
      </c>
      <c r="U11" s="340"/>
      <c r="V11" s="13" t="s">
        <v>8</v>
      </c>
      <c r="W11" s="14" t="s">
        <v>59</v>
      </c>
      <c r="X11" s="5" t="s">
        <v>9</v>
      </c>
      <c r="Y11" s="15" t="s">
        <v>60</v>
      </c>
      <c r="Z11" s="66" t="s">
        <v>10</v>
      </c>
      <c r="AA11" s="74" t="s">
        <v>54</v>
      </c>
      <c r="AB11" s="16" t="s">
        <v>41</v>
      </c>
      <c r="AC11" s="57" t="s">
        <v>42</v>
      </c>
      <c r="AD11" s="70" t="s">
        <v>43</v>
      </c>
      <c r="AE11" s="72" t="s">
        <v>27</v>
      </c>
      <c r="AF11" s="17" t="s">
        <v>75</v>
      </c>
      <c r="AG11" s="18" t="s">
        <v>45</v>
      </c>
      <c r="AH11" s="73" t="s">
        <v>46</v>
      </c>
      <c r="XET11" s="9" t="s">
        <v>11</v>
      </c>
      <c r="XEU11" s="9" t="s">
        <v>12</v>
      </c>
      <c r="XEV11" s="9" t="s">
        <v>9</v>
      </c>
      <c r="XEW11" s="9" t="s">
        <v>8</v>
      </c>
    </row>
    <row r="12" spans="1:34 16374:16377" ht="50.25" customHeight="1" x14ac:dyDescent="0.25">
      <c r="A12" s="98" t="s">
        <v>203</v>
      </c>
      <c r="B12" s="278" t="s">
        <v>170</v>
      </c>
      <c r="C12" s="276" t="s">
        <v>141</v>
      </c>
      <c r="D12" s="275" t="s">
        <v>142</v>
      </c>
      <c r="E12" s="276" t="s">
        <v>143</v>
      </c>
      <c r="F12" s="146" t="s">
        <v>14</v>
      </c>
      <c r="G12" s="109" t="str">
        <f>IF(F12="(1) RARA VEZ","1", IF(F12="(2) IMPROBABLE","2",IF(F12="(3) POSIBLE","3",IF(F12="(4) PROBABLE","4",IF(F12="(5) CASI SEGURO","5","")))))</f>
        <v>2</v>
      </c>
      <c r="H12" s="105" t="s">
        <v>20</v>
      </c>
      <c r="I12" s="149" t="str">
        <f>IF(H12="(5) MODERADO","5", IF(H12="(10) MAYOR","10",IF(H12="(20) CATASTROFICO","20","")))</f>
        <v>10</v>
      </c>
      <c r="J12" s="107">
        <f>G12*I12</f>
        <v>20</v>
      </c>
      <c r="K12" s="255" t="s">
        <v>150</v>
      </c>
      <c r="L12" s="25" t="s">
        <v>6</v>
      </c>
      <c r="M12" s="3" t="s">
        <v>11</v>
      </c>
      <c r="N12" s="56">
        <f>IF(M12="SÍ",15,"0")</f>
        <v>15</v>
      </c>
      <c r="O12" s="180">
        <f>SUM(N12:N18)</f>
        <v>85</v>
      </c>
      <c r="P12" s="170">
        <f>IF(AND($O12&gt;=0,$O12&lt;=50),0,IF(AND($O12&gt;50,$O12&lt;=75),1,IF(AND($O12&gt;75,$O12&lt;=100),2,"")))</f>
        <v>2</v>
      </c>
      <c r="Q12" s="170">
        <f>$G12-$P12</f>
        <v>0</v>
      </c>
      <c r="R12" s="168">
        <f>IF($Q12&lt;=0,1,$Q12)</f>
        <v>1</v>
      </c>
      <c r="S12" s="170">
        <f>$I12-$P12</f>
        <v>8</v>
      </c>
      <c r="T12" s="168">
        <f>IF($S12=19,10,IF($S12=18,5,IF($S12=9,5,IF($S12=8,5,I12))))</f>
        <v>5</v>
      </c>
      <c r="U12" s="172" t="s">
        <v>8</v>
      </c>
      <c r="V12" s="213" t="str">
        <f>IF(AND($U12="PROBABILIDAD",$R12=1),$XET$6,IF(AND($U12="PROBABILIDAD",$R12=2),$XET$5,IF(AND($U12="PROBABILIDAD",$R12=3),$XET$4,IF(AND($U12="PROBABILIDAD",$R12=4),$XET$3,IF(AND($U12="PROBABILIDAD",$R12=5),$XET$2,$F12)))))</f>
        <v>(1) RARA VEZ</v>
      </c>
      <c r="W12" s="282">
        <f>IF($U12="PROBABILIDAD",$R12,$G12)</f>
        <v>1</v>
      </c>
      <c r="X12" s="219" t="str">
        <f>IF(AND($U12="IMPACTO",$S12=18),$XET$9,IF(AND($U12="IMPACTO",$S12=19),$XEU$9,IF(AND($U12="IMPACTO",$S12=20),$XEV$9,IF(AND($U12="IMPACTO",$S12&lt;10),$XET$9,$H12))))</f>
        <v>(10) MAYOR</v>
      </c>
      <c r="Y12" s="175" t="str">
        <f>IF($U12="IMPACTO",$T12,$I12)</f>
        <v>10</v>
      </c>
      <c r="Z12" s="176">
        <f>+W12*Y12</f>
        <v>10</v>
      </c>
      <c r="AA12" s="255" t="s">
        <v>151</v>
      </c>
      <c r="AB12" s="262" t="s">
        <v>152</v>
      </c>
      <c r="AC12" s="257" t="s">
        <v>153</v>
      </c>
      <c r="AD12" s="257" t="s">
        <v>154</v>
      </c>
      <c r="AE12" s="259">
        <v>43220</v>
      </c>
      <c r="AF12" s="260" t="s">
        <v>155</v>
      </c>
      <c r="AG12" s="160" t="s">
        <v>156</v>
      </c>
      <c r="AH12" s="160" t="s">
        <v>157</v>
      </c>
    </row>
    <row r="13" spans="1:34 16374:16377" ht="48" customHeight="1" x14ac:dyDescent="0.25">
      <c r="A13" s="99"/>
      <c r="B13" s="278"/>
      <c r="C13" s="344"/>
      <c r="D13" s="276"/>
      <c r="E13" s="344"/>
      <c r="F13" s="146"/>
      <c r="G13" s="109"/>
      <c r="H13" s="105"/>
      <c r="I13" s="149"/>
      <c r="J13" s="107"/>
      <c r="K13" s="290"/>
      <c r="L13" s="26" t="s">
        <v>7</v>
      </c>
      <c r="M13" s="3" t="s">
        <v>11</v>
      </c>
      <c r="N13" s="2">
        <f>IF(M13="SÍ",5,"0")</f>
        <v>5</v>
      </c>
      <c r="O13" s="149"/>
      <c r="P13" s="171"/>
      <c r="Q13" s="171"/>
      <c r="R13" s="169"/>
      <c r="S13" s="171"/>
      <c r="T13" s="169"/>
      <c r="U13" s="173"/>
      <c r="V13" s="214"/>
      <c r="W13" s="174"/>
      <c r="X13" s="220"/>
      <c r="Y13" s="175"/>
      <c r="Z13" s="177"/>
      <c r="AA13" s="256"/>
      <c r="AB13" s="263"/>
      <c r="AC13" s="258"/>
      <c r="AD13" s="258"/>
      <c r="AE13" s="185"/>
      <c r="AF13" s="291"/>
      <c r="AG13" s="161"/>
      <c r="AH13" s="161"/>
    </row>
    <row r="14" spans="1:34 16374:16377" ht="33" customHeight="1" x14ac:dyDescent="0.25">
      <c r="A14" s="99"/>
      <c r="B14" s="278"/>
      <c r="C14" s="344"/>
      <c r="D14" s="276"/>
      <c r="E14" s="344"/>
      <c r="F14" s="146"/>
      <c r="G14" s="109"/>
      <c r="H14" s="105"/>
      <c r="I14" s="149"/>
      <c r="J14" s="164" t="str">
        <f>IF(AND(J12&gt;=5,J12&lt;=10),"BAJA",IF(AND(J12&gt;=15,J12&lt;=25),"MODERADA",IF(AND(J12&gt;=30,J12&lt;=50),"ALTA",IF(AND(J12&gt;=60,J12&lt;=100),"EXTREMA",""))))</f>
        <v>MODERADA</v>
      </c>
      <c r="K14" s="290"/>
      <c r="L14" s="27" t="s">
        <v>3</v>
      </c>
      <c r="M14" s="3" t="s">
        <v>12</v>
      </c>
      <c r="N14" s="2" t="str">
        <f>IF(M14="SÍ",15,"0")</f>
        <v>0</v>
      </c>
      <c r="O14" s="149"/>
      <c r="P14" s="171"/>
      <c r="Q14" s="171"/>
      <c r="R14" s="169"/>
      <c r="S14" s="171"/>
      <c r="T14" s="169"/>
      <c r="U14" s="173"/>
      <c r="V14" s="214"/>
      <c r="W14" s="174"/>
      <c r="X14" s="220"/>
      <c r="Y14" s="175"/>
      <c r="Z14" s="166" t="str">
        <f>IF(AND($Z12&gt;=5,$Z12&lt;=10),"BAJA",IF(AND($Z12&gt;=15,$Z12&lt;=25),"MODERADA",IF(AND($Z12&gt;=30,$Z12&lt;=50),"ALTA",IF(AND($Z12&gt;=60,$Z12&lt;=100),"EXTREMA",""))))</f>
        <v>BAJA</v>
      </c>
      <c r="AA14" s="256"/>
      <c r="AB14" s="263"/>
      <c r="AC14" s="258"/>
      <c r="AD14" s="258"/>
      <c r="AE14" s="185"/>
      <c r="AF14" s="291"/>
      <c r="AG14" s="161"/>
      <c r="AH14" s="161"/>
    </row>
    <row r="15" spans="1:34 16374:16377" ht="26.25" customHeight="1" x14ac:dyDescent="0.25">
      <c r="A15" s="99"/>
      <c r="B15" s="278"/>
      <c r="C15" s="344"/>
      <c r="D15" s="276"/>
      <c r="E15" s="344"/>
      <c r="F15" s="146"/>
      <c r="G15" s="109"/>
      <c r="H15" s="105"/>
      <c r="I15" s="149"/>
      <c r="J15" s="164"/>
      <c r="K15" s="290"/>
      <c r="L15" s="27" t="s">
        <v>4</v>
      </c>
      <c r="M15" s="3" t="s">
        <v>11</v>
      </c>
      <c r="N15" s="2">
        <f>IF(M15="SÍ",10,"0")</f>
        <v>10</v>
      </c>
      <c r="O15" s="149"/>
      <c r="P15" s="171"/>
      <c r="Q15" s="171"/>
      <c r="R15" s="169"/>
      <c r="S15" s="171"/>
      <c r="T15" s="169"/>
      <c r="U15" s="173"/>
      <c r="V15" s="214"/>
      <c r="W15" s="174"/>
      <c r="X15" s="220"/>
      <c r="Y15" s="175"/>
      <c r="Z15" s="166"/>
      <c r="AA15" s="256"/>
      <c r="AB15" s="263"/>
      <c r="AC15" s="258"/>
      <c r="AD15" s="258"/>
      <c r="AE15" s="185"/>
      <c r="AF15" s="291"/>
      <c r="AG15" s="161"/>
      <c r="AH15" s="161"/>
    </row>
    <row r="16" spans="1:34 16374:16377" ht="45" customHeight="1" x14ac:dyDescent="0.25">
      <c r="A16" s="99"/>
      <c r="B16" s="278"/>
      <c r="C16" s="344"/>
      <c r="D16" s="276"/>
      <c r="E16" s="344"/>
      <c r="F16" s="146"/>
      <c r="G16" s="109"/>
      <c r="H16" s="105"/>
      <c r="I16" s="149"/>
      <c r="J16" s="164"/>
      <c r="K16" s="290"/>
      <c r="L16" s="26" t="s">
        <v>32</v>
      </c>
      <c r="M16" s="83" t="s">
        <v>11</v>
      </c>
      <c r="N16" s="2">
        <f>IF(M16="SÍ",15,"0")</f>
        <v>15</v>
      </c>
      <c r="O16" s="149"/>
      <c r="P16" s="171"/>
      <c r="Q16" s="171"/>
      <c r="R16" s="169"/>
      <c r="S16" s="171"/>
      <c r="T16" s="169"/>
      <c r="U16" s="173"/>
      <c r="V16" s="214"/>
      <c r="W16" s="174"/>
      <c r="X16" s="220"/>
      <c r="Y16" s="175"/>
      <c r="Z16" s="166"/>
      <c r="AA16" s="256"/>
      <c r="AB16" s="263"/>
      <c r="AC16" s="258"/>
      <c r="AD16" s="258"/>
      <c r="AE16" s="185"/>
      <c r="AF16" s="291"/>
      <c r="AG16" s="161"/>
      <c r="AH16" s="161"/>
    </row>
    <row r="17" spans="1:34" ht="51" customHeight="1" x14ac:dyDescent="0.25">
      <c r="A17" s="99"/>
      <c r="B17" s="278"/>
      <c r="C17" s="344"/>
      <c r="D17" s="276"/>
      <c r="E17" s="344"/>
      <c r="F17" s="146"/>
      <c r="G17" s="109"/>
      <c r="H17" s="105"/>
      <c r="I17" s="149"/>
      <c r="J17" s="164"/>
      <c r="K17" s="290"/>
      <c r="L17" s="26" t="s">
        <v>5</v>
      </c>
      <c r="M17" s="3" t="s">
        <v>11</v>
      </c>
      <c r="N17" s="2">
        <f>IF(M17="SÍ",10,"0")</f>
        <v>10</v>
      </c>
      <c r="O17" s="149"/>
      <c r="P17" s="171"/>
      <c r="Q17" s="171"/>
      <c r="R17" s="169"/>
      <c r="S17" s="171"/>
      <c r="T17" s="169"/>
      <c r="U17" s="173"/>
      <c r="V17" s="214"/>
      <c r="W17" s="174"/>
      <c r="X17" s="220"/>
      <c r="Y17" s="175"/>
      <c r="Z17" s="166"/>
      <c r="AA17" s="256"/>
      <c r="AB17" s="263"/>
      <c r="AC17" s="258"/>
      <c r="AD17" s="258"/>
      <c r="AE17" s="185"/>
      <c r="AF17" s="291"/>
      <c r="AG17" s="161"/>
      <c r="AH17" s="161"/>
    </row>
    <row r="18" spans="1:34" ht="225.75" customHeight="1" x14ac:dyDescent="0.25">
      <c r="A18" s="99"/>
      <c r="B18" s="278"/>
      <c r="C18" s="344"/>
      <c r="D18" s="277"/>
      <c r="E18" s="345"/>
      <c r="F18" s="147"/>
      <c r="G18" s="346"/>
      <c r="H18" s="148"/>
      <c r="I18" s="149"/>
      <c r="J18" s="165"/>
      <c r="K18" s="290"/>
      <c r="L18" s="28" t="s">
        <v>31</v>
      </c>
      <c r="M18" s="3" t="s">
        <v>11</v>
      </c>
      <c r="N18" s="2">
        <f>IF(M18="SÍ",30,"0")</f>
        <v>30</v>
      </c>
      <c r="O18" s="149"/>
      <c r="P18" s="171"/>
      <c r="Q18" s="171"/>
      <c r="R18" s="169"/>
      <c r="S18" s="171"/>
      <c r="T18" s="169"/>
      <c r="U18" s="173"/>
      <c r="V18" s="215"/>
      <c r="W18" s="283"/>
      <c r="X18" s="221"/>
      <c r="Y18" s="175"/>
      <c r="Z18" s="166"/>
      <c r="AA18" s="256"/>
      <c r="AB18" s="263"/>
      <c r="AC18" s="258"/>
      <c r="AD18" s="258"/>
      <c r="AE18" s="185"/>
      <c r="AF18" s="291"/>
      <c r="AG18" s="161"/>
      <c r="AH18" s="161"/>
    </row>
    <row r="19" spans="1:34" ht="50.25" customHeight="1" x14ac:dyDescent="0.25">
      <c r="A19" s="99"/>
      <c r="B19" s="278"/>
      <c r="C19" s="253" t="s">
        <v>144</v>
      </c>
      <c r="D19" s="279" t="s">
        <v>145</v>
      </c>
      <c r="E19" s="279" t="s">
        <v>146</v>
      </c>
      <c r="F19" s="146" t="s">
        <v>13</v>
      </c>
      <c r="G19" s="104" t="str">
        <f>IF(F19="(1) RARA VEZ","1", IF(F19="(2) IMPROBABLE","2",IF(F19="(3) POSIBLE","3",IF(F19="(4) PROBABLE","4",IF(F19="(5) CASI SEGURO","5","")))))</f>
        <v>1</v>
      </c>
      <c r="H19" s="105" t="s">
        <v>20</v>
      </c>
      <c r="I19" s="149" t="str">
        <f>IF(H19="(5) MODERADO","5", IF(H19="(10) MAYOR","10",IF(H19="(20) CATASTROFICO","20","")))</f>
        <v>10</v>
      </c>
      <c r="J19" s="224">
        <f>G19*I19</f>
        <v>10</v>
      </c>
      <c r="K19" s="266" t="s">
        <v>163</v>
      </c>
      <c r="L19" s="25" t="s">
        <v>6</v>
      </c>
      <c r="M19" s="3" t="s">
        <v>11</v>
      </c>
      <c r="N19" s="56">
        <f>IF(M19="SÍ",15,"0")</f>
        <v>15</v>
      </c>
      <c r="O19" s="180">
        <f>SUM(N19:N25)</f>
        <v>85</v>
      </c>
      <c r="P19" s="170">
        <f>IF(AND($O19&gt;=0,$O19&lt;=50),0,IF(AND($O19&gt;50,$O19&lt;=75),1,IF(AND($O19&gt;75,$O19&lt;=100),2,"")))</f>
        <v>2</v>
      </c>
      <c r="Q19" s="170">
        <f>$G19-$P19</f>
        <v>-1</v>
      </c>
      <c r="R19" s="168">
        <f>IF($Q19&lt;=0,1,$Q19)</f>
        <v>1</v>
      </c>
      <c r="S19" s="170">
        <f>$I19-$P19</f>
        <v>8</v>
      </c>
      <c r="T19" s="168">
        <f>IF($S19=19,10,IF($S19=18,5,IF($S19=9,5,IF($S19=8,5,I19))))</f>
        <v>5</v>
      </c>
      <c r="U19" s="250" t="s">
        <v>8</v>
      </c>
      <c r="V19" s="147" t="s">
        <v>13</v>
      </c>
      <c r="W19" s="268">
        <f>IF($U19="PROBABILIDAD",$R19,$G19)</f>
        <v>1</v>
      </c>
      <c r="X19" s="105" t="s">
        <v>20</v>
      </c>
      <c r="Y19" s="175" t="str">
        <f>IF($U19="IMPACTO",$T19,$I19)</f>
        <v>10</v>
      </c>
      <c r="Z19" s="176">
        <f>+W19*Y19</f>
        <v>10</v>
      </c>
      <c r="AA19" s="273" t="s">
        <v>158</v>
      </c>
      <c r="AB19" s="271" t="s">
        <v>152</v>
      </c>
      <c r="AC19" s="273" t="s">
        <v>159</v>
      </c>
      <c r="AD19" s="273" t="s">
        <v>160</v>
      </c>
      <c r="AE19" s="259">
        <v>43220</v>
      </c>
      <c r="AF19" s="260" t="s">
        <v>161</v>
      </c>
      <c r="AG19" s="160" t="s">
        <v>156</v>
      </c>
      <c r="AH19" s="160" t="s">
        <v>162</v>
      </c>
    </row>
    <row r="20" spans="1:34" ht="48" customHeight="1" x14ac:dyDescent="0.25">
      <c r="A20" s="99"/>
      <c r="B20" s="278"/>
      <c r="C20" s="254"/>
      <c r="D20" s="280"/>
      <c r="E20" s="280"/>
      <c r="F20" s="146"/>
      <c r="G20" s="104"/>
      <c r="H20" s="105"/>
      <c r="I20" s="149"/>
      <c r="J20" s="225"/>
      <c r="K20" s="267"/>
      <c r="L20" s="26" t="s">
        <v>7</v>
      </c>
      <c r="M20" s="3" t="s">
        <v>11</v>
      </c>
      <c r="N20" s="2">
        <f>IF(M20="SÍ",5,"0")</f>
        <v>5</v>
      </c>
      <c r="O20" s="149"/>
      <c r="P20" s="171"/>
      <c r="Q20" s="171"/>
      <c r="R20" s="169"/>
      <c r="S20" s="171"/>
      <c r="T20" s="169"/>
      <c r="U20" s="251"/>
      <c r="V20" s="264"/>
      <c r="W20" s="269"/>
      <c r="X20" s="105"/>
      <c r="Y20" s="175"/>
      <c r="Z20" s="177"/>
      <c r="AA20" s="274"/>
      <c r="AB20" s="272"/>
      <c r="AC20" s="274"/>
      <c r="AD20" s="274"/>
      <c r="AE20" s="185"/>
      <c r="AF20" s="261"/>
      <c r="AG20" s="161"/>
      <c r="AH20" s="161"/>
    </row>
    <row r="21" spans="1:34" ht="33" customHeight="1" x14ac:dyDescent="0.25">
      <c r="A21" s="99"/>
      <c r="B21" s="278"/>
      <c r="C21" s="254"/>
      <c r="D21" s="280"/>
      <c r="E21" s="280"/>
      <c r="F21" s="146"/>
      <c r="G21" s="104"/>
      <c r="H21" s="105"/>
      <c r="I21" s="149"/>
      <c r="J21" s="164" t="str">
        <f>IF(AND(J19&gt;=5,J19&lt;=10),"BAJA",IF(AND(J19&gt;=15,J19&lt;=25),"MODERADA",IF(AND(J19&gt;=30,J19&lt;=50),"ALTA",IF(AND(J19&gt;=60,J19&lt;=100),"EXTREMA",""))))</f>
        <v>BAJA</v>
      </c>
      <c r="K21" s="267"/>
      <c r="L21" s="27" t="s">
        <v>3</v>
      </c>
      <c r="M21" s="3" t="s">
        <v>12</v>
      </c>
      <c r="N21" s="2" t="str">
        <f>IF(M21="SÍ",15,"0")</f>
        <v>0</v>
      </c>
      <c r="O21" s="149"/>
      <c r="P21" s="171"/>
      <c r="Q21" s="171"/>
      <c r="R21" s="169"/>
      <c r="S21" s="171"/>
      <c r="T21" s="169"/>
      <c r="U21" s="251"/>
      <c r="V21" s="264"/>
      <c r="W21" s="269"/>
      <c r="X21" s="105"/>
      <c r="Y21" s="175"/>
      <c r="Z21" s="166" t="str">
        <f>IF(AND($Z19&gt;=5,$Z19&lt;=10),"BAJA",IF(AND($Z19&gt;=15,$Z19&lt;=25),"MODERADA",IF(AND($Z19&gt;=30,$Z19&lt;=50),"ALTA",IF(AND($Z19&gt;=60,$Z19&lt;=100),"EXTREMA",""))))</f>
        <v>BAJA</v>
      </c>
      <c r="AA21" s="274"/>
      <c r="AB21" s="272"/>
      <c r="AC21" s="274"/>
      <c r="AD21" s="274"/>
      <c r="AE21" s="185"/>
      <c r="AF21" s="261"/>
      <c r="AG21" s="161"/>
      <c r="AH21" s="161"/>
    </row>
    <row r="22" spans="1:34" ht="26.25" customHeight="1" x14ac:dyDescent="0.25">
      <c r="A22" s="99"/>
      <c r="B22" s="278"/>
      <c r="C22" s="254"/>
      <c r="D22" s="280"/>
      <c r="E22" s="280"/>
      <c r="F22" s="146"/>
      <c r="G22" s="104"/>
      <c r="H22" s="105"/>
      <c r="I22" s="149"/>
      <c r="J22" s="164"/>
      <c r="K22" s="267"/>
      <c r="L22" s="27" t="s">
        <v>4</v>
      </c>
      <c r="M22" s="3" t="s">
        <v>11</v>
      </c>
      <c r="N22" s="2">
        <f>IF(M22="SÍ",10,"0")</f>
        <v>10</v>
      </c>
      <c r="O22" s="149"/>
      <c r="P22" s="171"/>
      <c r="Q22" s="171"/>
      <c r="R22" s="169"/>
      <c r="S22" s="171"/>
      <c r="T22" s="169"/>
      <c r="U22" s="251"/>
      <c r="V22" s="264"/>
      <c r="W22" s="269"/>
      <c r="X22" s="105"/>
      <c r="Y22" s="175"/>
      <c r="Z22" s="166"/>
      <c r="AA22" s="274"/>
      <c r="AB22" s="272"/>
      <c r="AC22" s="274"/>
      <c r="AD22" s="274"/>
      <c r="AE22" s="185"/>
      <c r="AF22" s="261"/>
      <c r="AG22" s="161"/>
      <c r="AH22" s="161"/>
    </row>
    <row r="23" spans="1:34" ht="45" customHeight="1" x14ac:dyDescent="0.25">
      <c r="A23" s="99"/>
      <c r="B23" s="278"/>
      <c r="C23" s="254"/>
      <c r="D23" s="280"/>
      <c r="E23" s="280"/>
      <c r="F23" s="146"/>
      <c r="G23" s="104"/>
      <c r="H23" s="105"/>
      <c r="I23" s="149"/>
      <c r="J23" s="164"/>
      <c r="K23" s="267"/>
      <c r="L23" s="26" t="s">
        <v>32</v>
      </c>
      <c r="M23" s="3" t="s">
        <v>11</v>
      </c>
      <c r="N23" s="2">
        <f>IF(M23="SÍ",15,"0")</f>
        <v>15</v>
      </c>
      <c r="O23" s="149"/>
      <c r="P23" s="171"/>
      <c r="Q23" s="171"/>
      <c r="R23" s="169"/>
      <c r="S23" s="171"/>
      <c r="T23" s="169"/>
      <c r="U23" s="251"/>
      <c r="V23" s="264"/>
      <c r="W23" s="269"/>
      <c r="X23" s="105"/>
      <c r="Y23" s="175"/>
      <c r="Z23" s="166"/>
      <c r="AA23" s="274"/>
      <c r="AB23" s="272"/>
      <c r="AC23" s="274"/>
      <c r="AD23" s="274"/>
      <c r="AE23" s="185"/>
      <c r="AF23" s="261"/>
      <c r="AG23" s="161"/>
      <c r="AH23" s="161"/>
    </row>
    <row r="24" spans="1:34" ht="51" customHeight="1" x14ac:dyDescent="0.25">
      <c r="A24" s="99"/>
      <c r="B24" s="278"/>
      <c r="C24" s="254"/>
      <c r="D24" s="280"/>
      <c r="E24" s="280"/>
      <c r="F24" s="146"/>
      <c r="G24" s="104"/>
      <c r="H24" s="105"/>
      <c r="I24" s="149"/>
      <c r="J24" s="164"/>
      <c r="K24" s="267"/>
      <c r="L24" s="26" t="s">
        <v>5</v>
      </c>
      <c r="M24" s="3" t="s">
        <v>11</v>
      </c>
      <c r="N24" s="2">
        <f>IF(M24="SÍ",10,"0")</f>
        <v>10</v>
      </c>
      <c r="O24" s="149"/>
      <c r="P24" s="171"/>
      <c r="Q24" s="171"/>
      <c r="R24" s="169"/>
      <c r="S24" s="171"/>
      <c r="T24" s="169"/>
      <c r="U24" s="251"/>
      <c r="V24" s="264"/>
      <c r="W24" s="269"/>
      <c r="X24" s="105"/>
      <c r="Y24" s="175"/>
      <c r="Z24" s="166"/>
      <c r="AA24" s="274"/>
      <c r="AB24" s="272"/>
      <c r="AC24" s="274"/>
      <c r="AD24" s="274"/>
      <c r="AE24" s="185"/>
      <c r="AF24" s="261"/>
      <c r="AG24" s="161"/>
      <c r="AH24" s="161"/>
    </row>
    <row r="25" spans="1:34" ht="39.75" customHeight="1" x14ac:dyDescent="0.25">
      <c r="A25" s="99"/>
      <c r="B25" s="278"/>
      <c r="C25" s="254"/>
      <c r="D25" s="281"/>
      <c r="E25" s="281"/>
      <c r="F25" s="147"/>
      <c r="G25" s="121"/>
      <c r="H25" s="148"/>
      <c r="I25" s="149"/>
      <c r="J25" s="165"/>
      <c r="K25" s="267"/>
      <c r="L25" s="28" t="s">
        <v>31</v>
      </c>
      <c r="M25" s="3" t="s">
        <v>11</v>
      </c>
      <c r="N25" s="2">
        <f>IF(M25="SÍ",30,"0")</f>
        <v>30</v>
      </c>
      <c r="O25" s="149"/>
      <c r="P25" s="171"/>
      <c r="Q25" s="171"/>
      <c r="R25" s="169"/>
      <c r="S25" s="171"/>
      <c r="T25" s="169"/>
      <c r="U25" s="252"/>
      <c r="V25" s="265"/>
      <c r="W25" s="270"/>
      <c r="X25" s="148"/>
      <c r="Y25" s="175"/>
      <c r="Z25" s="166"/>
      <c r="AA25" s="274"/>
      <c r="AB25" s="272"/>
      <c r="AC25" s="274"/>
      <c r="AD25" s="274"/>
      <c r="AE25" s="185"/>
      <c r="AF25" s="261"/>
      <c r="AG25" s="161"/>
      <c r="AH25" s="161"/>
    </row>
    <row r="26" spans="1:34" ht="50.25" customHeight="1" x14ac:dyDescent="0.25">
      <c r="A26" s="99"/>
      <c r="B26" s="278"/>
      <c r="C26" s="284" t="s">
        <v>147</v>
      </c>
      <c r="D26" s="276" t="s">
        <v>148</v>
      </c>
      <c r="E26" s="287" t="s">
        <v>149</v>
      </c>
      <c r="F26" s="146" t="s">
        <v>15</v>
      </c>
      <c r="G26" s="104" t="str">
        <f>IF(F26="(1) RARA VEZ","1", IF(F26="(2) IMPROBABLE","2",IF(F26="(3) POSIBLE","3",IF(F26="(4) PROBABLE","4",IF(F26="(5) CASI SEGURO","5","")))))</f>
        <v>3</v>
      </c>
      <c r="H26" s="105" t="s">
        <v>20</v>
      </c>
      <c r="I26" s="149" t="str">
        <f>IF(H26="(5) MODERADO","5", IF(H26="(10) MAYOR","10",IF(H26="(20) CATASTROFICO","20","")))</f>
        <v>10</v>
      </c>
      <c r="J26" s="107">
        <f>+G26*I26</f>
        <v>30</v>
      </c>
      <c r="K26" s="255" t="s">
        <v>164</v>
      </c>
      <c r="L26" s="25" t="s">
        <v>6</v>
      </c>
      <c r="M26" s="3" t="s">
        <v>12</v>
      </c>
      <c r="N26" s="56" t="str">
        <f>IF(M26="SÍ",15,"0")</f>
        <v>0</v>
      </c>
      <c r="O26" s="180">
        <f>SUM(N26:N32)</f>
        <v>0</v>
      </c>
      <c r="P26" s="170">
        <f>IF(AND($O26&gt;=0,$O26&lt;=50),0,IF(AND($O26&gt;50,$O26&lt;=75),1,IF(AND($O26&gt;75,$O26&lt;=100),2,"")))</f>
        <v>0</v>
      </c>
      <c r="Q26" s="170">
        <f>$G26-$P26</f>
        <v>3</v>
      </c>
      <c r="R26" s="168">
        <f>IF($Q26&lt;=0,1,$Q26)</f>
        <v>3</v>
      </c>
      <c r="S26" s="170">
        <f>$I26-$P26</f>
        <v>10</v>
      </c>
      <c r="T26" s="168" t="str">
        <f>IF($S26=19,10,IF($S26=18,5,IF($S26=9,5,IF($S26=8,5,I26))))</f>
        <v>10</v>
      </c>
      <c r="U26" s="250" t="s">
        <v>8</v>
      </c>
      <c r="V26" s="146" t="s">
        <v>13</v>
      </c>
      <c r="W26" s="104" t="str">
        <f>IF(V26="(1) RARA VEZ","1", IF(V26="(2) IMPROBABLE","2",IF(V26="(3) POSIBLE","3",IF(V26="(4) PROBABLE","4",IF(V26="(5) CASI SEGURO","5","")))))</f>
        <v>1</v>
      </c>
      <c r="X26" s="105" t="s">
        <v>20</v>
      </c>
      <c r="Y26" s="175" t="str">
        <f>IF($U26="IMPACTO",$T26,$I26)</f>
        <v>10</v>
      </c>
      <c r="Z26" s="176">
        <f>+W26*Y26</f>
        <v>10</v>
      </c>
      <c r="AA26" s="255" t="s">
        <v>165</v>
      </c>
      <c r="AB26" s="262" t="s">
        <v>152</v>
      </c>
      <c r="AC26" s="255" t="s">
        <v>166</v>
      </c>
      <c r="AD26" s="257" t="s">
        <v>167</v>
      </c>
      <c r="AE26" s="259">
        <v>43220</v>
      </c>
      <c r="AF26" s="260" t="s">
        <v>168</v>
      </c>
      <c r="AG26" s="160" t="s">
        <v>156</v>
      </c>
      <c r="AH26" s="160" t="s">
        <v>169</v>
      </c>
    </row>
    <row r="27" spans="1:34" ht="48" customHeight="1" x14ac:dyDescent="0.25">
      <c r="A27" s="99"/>
      <c r="B27" s="278"/>
      <c r="C27" s="285"/>
      <c r="D27" s="276"/>
      <c r="E27" s="288"/>
      <c r="F27" s="146"/>
      <c r="G27" s="104"/>
      <c r="H27" s="105"/>
      <c r="I27" s="149"/>
      <c r="J27" s="107"/>
      <c r="K27" s="256"/>
      <c r="L27" s="26" t="s">
        <v>7</v>
      </c>
      <c r="M27" s="3" t="s">
        <v>12</v>
      </c>
      <c r="N27" s="2" t="str">
        <f>IF(M27="SÍ",5,"0")</f>
        <v>0</v>
      </c>
      <c r="O27" s="149"/>
      <c r="P27" s="171"/>
      <c r="Q27" s="171"/>
      <c r="R27" s="169"/>
      <c r="S27" s="171"/>
      <c r="T27" s="169"/>
      <c r="U27" s="251"/>
      <c r="V27" s="146"/>
      <c r="W27" s="104"/>
      <c r="X27" s="105"/>
      <c r="Y27" s="175"/>
      <c r="Z27" s="177"/>
      <c r="AA27" s="256"/>
      <c r="AB27" s="263"/>
      <c r="AC27" s="256"/>
      <c r="AD27" s="258"/>
      <c r="AE27" s="185"/>
      <c r="AF27" s="261"/>
      <c r="AG27" s="161"/>
      <c r="AH27" s="161"/>
    </row>
    <row r="28" spans="1:34" ht="33" customHeight="1" x14ac:dyDescent="0.25">
      <c r="A28" s="99"/>
      <c r="B28" s="278"/>
      <c r="C28" s="285"/>
      <c r="D28" s="276"/>
      <c r="E28" s="288"/>
      <c r="F28" s="146"/>
      <c r="G28" s="104"/>
      <c r="H28" s="105"/>
      <c r="I28" s="149"/>
      <c r="J28" s="164" t="str">
        <f>IF(AND(J26&gt;=5,J26&lt;=10),"BAJA",IF(AND(J26&gt;=15,J26&lt;=25),"MODERADA",IF(AND(J26&gt;=30,J26&lt;=50),"ALTA",IF(AND(J26&gt;=60,J26&lt;=100),"EXTREMA",""))))</f>
        <v>ALTA</v>
      </c>
      <c r="K28" s="256"/>
      <c r="L28" s="27" t="s">
        <v>3</v>
      </c>
      <c r="M28" s="3" t="s">
        <v>12</v>
      </c>
      <c r="N28" s="2" t="str">
        <f>IF(M28="SÍ",15,"0")</f>
        <v>0</v>
      </c>
      <c r="O28" s="149"/>
      <c r="P28" s="171"/>
      <c r="Q28" s="171"/>
      <c r="R28" s="169"/>
      <c r="S28" s="171"/>
      <c r="T28" s="169"/>
      <c r="U28" s="251"/>
      <c r="V28" s="146"/>
      <c r="W28" s="104"/>
      <c r="X28" s="105"/>
      <c r="Y28" s="175"/>
      <c r="Z28" s="166" t="str">
        <f>IF(AND($Z26&gt;=5,$Z26&lt;=10),"BAJA",IF(AND($Z26&gt;=15,$Z26&lt;=25),"MODERADA",IF(AND($Z26&gt;=30,$Z26&lt;=50),"ALTA",IF(AND($Z26&gt;=60,$Z26&lt;=100),"EXTREMA",""))))</f>
        <v>BAJA</v>
      </c>
      <c r="AA28" s="256"/>
      <c r="AB28" s="263"/>
      <c r="AC28" s="256"/>
      <c r="AD28" s="258"/>
      <c r="AE28" s="185"/>
      <c r="AF28" s="261"/>
      <c r="AG28" s="161"/>
      <c r="AH28" s="161"/>
    </row>
    <row r="29" spans="1:34" ht="26.25" customHeight="1" x14ac:dyDescent="0.25">
      <c r="A29" s="99"/>
      <c r="B29" s="278"/>
      <c r="C29" s="285"/>
      <c r="D29" s="276"/>
      <c r="E29" s="288"/>
      <c r="F29" s="146"/>
      <c r="G29" s="104"/>
      <c r="H29" s="105"/>
      <c r="I29" s="149"/>
      <c r="J29" s="164"/>
      <c r="K29" s="256"/>
      <c r="L29" s="27" t="s">
        <v>4</v>
      </c>
      <c r="M29" s="3" t="s">
        <v>12</v>
      </c>
      <c r="N29" s="2" t="str">
        <f>IF(M29="SÍ",10,"0")</f>
        <v>0</v>
      </c>
      <c r="O29" s="149"/>
      <c r="P29" s="171"/>
      <c r="Q29" s="171"/>
      <c r="R29" s="169"/>
      <c r="S29" s="171"/>
      <c r="T29" s="169"/>
      <c r="U29" s="251"/>
      <c r="V29" s="146"/>
      <c r="W29" s="104"/>
      <c r="X29" s="105"/>
      <c r="Y29" s="175"/>
      <c r="Z29" s="166"/>
      <c r="AA29" s="256"/>
      <c r="AB29" s="263"/>
      <c r="AC29" s="256"/>
      <c r="AD29" s="258"/>
      <c r="AE29" s="185"/>
      <c r="AF29" s="261"/>
      <c r="AG29" s="161"/>
      <c r="AH29" s="161"/>
    </row>
    <row r="30" spans="1:34" ht="45" customHeight="1" x14ac:dyDescent="0.25">
      <c r="A30" s="99"/>
      <c r="B30" s="278"/>
      <c r="C30" s="285"/>
      <c r="D30" s="276"/>
      <c r="E30" s="288"/>
      <c r="F30" s="146"/>
      <c r="G30" s="104"/>
      <c r="H30" s="105"/>
      <c r="I30" s="149"/>
      <c r="J30" s="164"/>
      <c r="K30" s="256"/>
      <c r="L30" s="26" t="s">
        <v>32</v>
      </c>
      <c r="M30" s="3" t="s">
        <v>12</v>
      </c>
      <c r="N30" s="2" t="str">
        <f>IF(M30="SÍ",15,"0")</f>
        <v>0</v>
      </c>
      <c r="O30" s="149"/>
      <c r="P30" s="171"/>
      <c r="Q30" s="171"/>
      <c r="R30" s="169"/>
      <c r="S30" s="171"/>
      <c r="T30" s="169"/>
      <c r="U30" s="251"/>
      <c r="V30" s="146"/>
      <c r="W30" s="104"/>
      <c r="X30" s="105"/>
      <c r="Y30" s="175"/>
      <c r="Z30" s="166"/>
      <c r="AA30" s="256"/>
      <c r="AB30" s="263"/>
      <c r="AC30" s="256"/>
      <c r="AD30" s="258"/>
      <c r="AE30" s="185"/>
      <c r="AF30" s="261"/>
      <c r="AG30" s="161"/>
      <c r="AH30" s="161"/>
    </row>
    <row r="31" spans="1:34" ht="51" customHeight="1" x14ac:dyDescent="0.25">
      <c r="A31" s="99"/>
      <c r="B31" s="278"/>
      <c r="C31" s="285"/>
      <c r="D31" s="276"/>
      <c r="E31" s="288"/>
      <c r="F31" s="146"/>
      <c r="G31" s="104"/>
      <c r="H31" s="105"/>
      <c r="I31" s="149"/>
      <c r="J31" s="164"/>
      <c r="K31" s="256"/>
      <c r="L31" s="26" t="s">
        <v>5</v>
      </c>
      <c r="M31" s="3" t="s">
        <v>12</v>
      </c>
      <c r="N31" s="2" t="str">
        <f>IF(M31="SÍ",10,"0")</f>
        <v>0</v>
      </c>
      <c r="O31" s="149"/>
      <c r="P31" s="171"/>
      <c r="Q31" s="171"/>
      <c r="R31" s="169"/>
      <c r="S31" s="171"/>
      <c r="T31" s="169"/>
      <c r="U31" s="251"/>
      <c r="V31" s="146"/>
      <c r="W31" s="104"/>
      <c r="X31" s="105"/>
      <c r="Y31" s="175"/>
      <c r="Z31" s="166"/>
      <c r="AA31" s="256"/>
      <c r="AB31" s="263"/>
      <c r="AC31" s="256"/>
      <c r="AD31" s="258"/>
      <c r="AE31" s="185"/>
      <c r="AF31" s="261"/>
      <c r="AG31" s="161"/>
      <c r="AH31" s="161"/>
    </row>
    <row r="32" spans="1:34" ht="39.75" customHeight="1" x14ac:dyDescent="0.25">
      <c r="A32" s="99"/>
      <c r="B32" s="278"/>
      <c r="C32" s="286"/>
      <c r="D32" s="277"/>
      <c r="E32" s="289"/>
      <c r="F32" s="147"/>
      <c r="G32" s="121"/>
      <c r="H32" s="148"/>
      <c r="I32" s="149"/>
      <c r="J32" s="165"/>
      <c r="K32" s="256"/>
      <c r="L32" s="28" t="s">
        <v>31</v>
      </c>
      <c r="M32" s="4" t="s">
        <v>12</v>
      </c>
      <c r="N32" s="2" t="str">
        <f>IF(M32="SÍ",30,"0")</f>
        <v>0</v>
      </c>
      <c r="O32" s="149"/>
      <c r="P32" s="171"/>
      <c r="Q32" s="171"/>
      <c r="R32" s="169"/>
      <c r="S32" s="171"/>
      <c r="T32" s="169"/>
      <c r="U32" s="252"/>
      <c r="V32" s="147"/>
      <c r="W32" s="121"/>
      <c r="X32" s="148"/>
      <c r="Y32" s="175"/>
      <c r="Z32" s="166"/>
      <c r="AA32" s="256"/>
      <c r="AB32" s="263"/>
      <c r="AC32" s="256"/>
      <c r="AD32" s="258"/>
      <c r="AE32" s="185"/>
      <c r="AF32" s="261"/>
      <c r="AG32" s="161"/>
      <c r="AH32" s="161"/>
    </row>
    <row r="33" spans="1:34" ht="50.25" customHeight="1" x14ac:dyDescent="0.25">
      <c r="A33" s="99"/>
      <c r="B33" s="96" t="s">
        <v>181</v>
      </c>
      <c r="C33" s="248" t="s">
        <v>171</v>
      </c>
      <c r="D33" s="94" t="s">
        <v>172</v>
      </c>
      <c r="E33" s="94" t="s">
        <v>173</v>
      </c>
      <c r="F33" s="146" t="s">
        <v>15</v>
      </c>
      <c r="G33" s="104" t="str">
        <f>IF(F33="(1) RARA VEZ","1", IF(F33="(2) IMPROBABLE","2",IF(F33="(3) POSIBLE","3",IF(F33="(4) PROBABLE","4",IF(F33="(5) CASI SEGURO","5","")))))</f>
        <v>3</v>
      </c>
      <c r="H33" s="105" t="s">
        <v>19</v>
      </c>
      <c r="I33" s="149" t="str">
        <f>IF(H33="(5) MODERADO","5", IF(H33="(10) MAYOR","10",IF(H33="(20) CATASTROFICO","20","")))</f>
        <v>20</v>
      </c>
      <c r="J33" s="107">
        <f>+G33*I33</f>
        <v>60</v>
      </c>
      <c r="K33" s="108" t="s">
        <v>174</v>
      </c>
      <c r="L33" s="84" t="s">
        <v>6</v>
      </c>
      <c r="M33" s="85" t="s">
        <v>11</v>
      </c>
      <c r="N33" s="56">
        <f>IF(M33="SÍ",15,"0")</f>
        <v>15</v>
      </c>
      <c r="O33" s="180">
        <f>SUM(N33:N39)</f>
        <v>90</v>
      </c>
      <c r="P33" s="170">
        <f>IF(AND($O33&gt;=0,$O33&lt;=50),0,IF(AND($O33&gt;50,$O33&lt;=75),1,IF(AND($O33&gt;75,$O33&lt;=100),2,"")))</f>
        <v>2</v>
      </c>
      <c r="Q33" s="170">
        <f>$G33-$P33</f>
        <v>1</v>
      </c>
      <c r="R33" s="168">
        <f>IF($Q33&lt;=0,1,$Q33)</f>
        <v>1</v>
      </c>
      <c r="S33" s="170">
        <f>$I33-$P33</f>
        <v>18</v>
      </c>
      <c r="T33" s="168">
        <f>IF($S33=19,10,IF($S33=18,5,IF($S33=9,5,IF($S33=8,5,I33))))</f>
        <v>5</v>
      </c>
      <c r="U33" s="250" t="s">
        <v>8</v>
      </c>
      <c r="V33" s="146" t="s">
        <v>15</v>
      </c>
      <c r="W33" s="174">
        <f>IF($U33="PROBABILIDAD",$R33,$G33)</f>
        <v>1</v>
      </c>
      <c r="X33" s="105" t="s">
        <v>18</v>
      </c>
      <c r="Y33" s="175" t="str">
        <f>IF($U33="IMPACTO",$T33,$I33)</f>
        <v>20</v>
      </c>
      <c r="Z33" s="176">
        <f>+W33*Y33</f>
        <v>20</v>
      </c>
      <c r="AA33" s="93" t="s">
        <v>175</v>
      </c>
      <c r="AB33" s="246" t="s">
        <v>176</v>
      </c>
      <c r="AC33" s="93" t="s">
        <v>177</v>
      </c>
      <c r="AD33" s="93" t="s">
        <v>178</v>
      </c>
      <c r="AE33" s="246">
        <v>43186</v>
      </c>
      <c r="AF33" s="243" t="s">
        <v>179</v>
      </c>
      <c r="AG33" s="93" t="s">
        <v>180</v>
      </c>
      <c r="AH33" s="113"/>
    </row>
    <row r="34" spans="1:34" ht="48" customHeight="1" x14ac:dyDescent="0.25">
      <c r="A34" s="99"/>
      <c r="B34" s="96"/>
      <c r="C34" s="249"/>
      <c r="D34" s="94"/>
      <c r="E34" s="223"/>
      <c r="F34" s="146"/>
      <c r="G34" s="104"/>
      <c r="H34" s="105"/>
      <c r="I34" s="149"/>
      <c r="J34" s="107"/>
      <c r="K34" s="109"/>
      <c r="L34" s="84" t="s">
        <v>7</v>
      </c>
      <c r="M34" s="86" t="s">
        <v>11</v>
      </c>
      <c r="N34" s="2">
        <f>IF(M34="SÍ",5,"0")</f>
        <v>5</v>
      </c>
      <c r="O34" s="149"/>
      <c r="P34" s="171"/>
      <c r="Q34" s="171"/>
      <c r="R34" s="169"/>
      <c r="S34" s="171"/>
      <c r="T34" s="169"/>
      <c r="U34" s="251"/>
      <c r="V34" s="146"/>
      <c r="W34" s="174"/>
      <c r="X34" s="105"/>
      <c r="Y34" s="175"/>
      <c r="Z34" s="177"/>
      <c r="AA34" s="93"/>
      <c r="AB34" s="104"/>
      <c r="AC34" s="93"/>
      <c r="AD34" s="93"/>
      <c r="AE34" s="104"/>
      <c r="AF34" s="244"/>
      <c r="AG34" s="93"/>
      <c r="AH34" s="113"/>
    </row>
    <row r="35" spans="1:34" ht="33" customHeight="1" x14ac:dyDescent="0.25">
      <c r="A35" s="99"/>
      <c r="B35" s="96"/>
      <c r="C35" s="249"/>
      <c r="D35" s="94"/>
      <c r="E35" s="223"/>
      <c r="F35" s="146"/>
      <c r="G35" s="104"/>
      <c r="H35" s="105"/>
      <c r="I35" s="149"/>
      <c r="J35" s="164" t="str">
        <f>IF(AND(J33&gt;=5,J33&lt;=10),"BAJA",IF(AND(J33&gt;=15,J33&lt;=25),"MODERADA",IF(AND(J33&gt;=30,J33&lt;=50),"ALTA",IF(AND(J33&gt;=60,J33&lt;=100),"EXTREMA",""))))</f>
        <v>EXTREMA</v>
      </c>
      <c r="K35" s="109"/>
      <c r="L35" s="87" t="s">
        <v>3</v>
      </c>
      <c r="M35" s="86" t="s">
        <v>11</v>
      </c>
      <c r="N35" s="2">
        <f>IF(M35="SÍ",15,"0")</f>
        <v>15</v>
      </c>
      <c r="O35" s="149"/>
      <c r="P35" s="171"/>
      <c r="Q35" s="171"/>
      <c r="R35" s="169"/>
      <c r="S35" s="171"/>
      <c r="T35" s="169"/>
      <c r="U35" s="251"/>
      <c r="V35" s="146"/>
      <c r="W35" s="174"/>
      <c r="X35" s="105"/>
      <c r="Y35" s="175"/>
      <c r="Z35" s="166" t="str">
        <f>IF(AND($Z33&gt;=5,$Z33&lt;=10),"BAJA",IF(AND($Z33&gt;=15,$Z33&lt;=25),"MODERADA",IF(AND($Z33&gt;=30,$Z33&lt;=50),"ALTA",IF(AND($Z33&gt;=60,$Z33&lt;=100),"EXTREMA",""))))</f>
        <v>MODERADA</v>
      </c>
      <c r="AA35" s="93"/>
      <c r="AB35" s="104"/>
      <c r="AC35" s="93"/>
      <c r="AD35" s="93"/>
      <c r="AE35" s="104"/>
      <c r="AF35" s="244"/>
      <c r="AG35" s="93"/>
      <c r="AH35" s="113"/>
    </row>
    <row r="36" spans="1:34" ht="26.25" customHeight="1" x14ac:dyDescent="0.25">
      <c r="A36" s="99"/>
      <c r="B36" s="96"/>
      <c r="C36" s="249"/>
      <c r="D36" s="94"/>
      <c r="E36" s="223"/>
      <c r="F36" s="146"/>
      <c r="G36" s="104"/>
      <c r="H36" s="105"/>
      <c r="I36" s="149"/>
      <c r="J36" s="164"/>
      <c r="K36" s="109"/>
      <c r="L36" s="87" t="s">
        <v>4</v>
      </c>
      <c r="M36" s="86" t="s">
        <v>12</v>
      </c>
      <c r="N36" s="2" t="str">
        <f>IF(M36="SÍ",10,"0")</f>
        <v>0</v>
      </c>
      <c r="O36" s="149"/>
      <c r="P36" s="171"/>
      <c r="Q36" s="171"/>
      <c r="R36" s="169"/>
      <c r="S36" s="171"/>
      <c r="T36" s="169"/>
      <c r="U36" s="251"/>
      <c r="V36" s="146"/>
      <c r="W36" s="174"/>
      <c r="X36" s="105"/>
      <c r="Y36" s="175"/>
      <c r="Z36" s="166"/>
      <c r="AA36" s="93"/>
      <c r="AB36" s="104"/>
      <c r="AC36" s="93"/>
      <c r="AD36" s="93"/>
      <c r="AE36" s="104"/>
      <c r="AF36" s="244"/>
      <c r="AG36" s="93"/>
      <c r="AH36" s="113"/>
    </row>
    <row r="37" spans="1:34" ht="45" customHeight="1" x14ac:dyDescent="0.25">
      <c r="A37" s="99"/>
      <c r="B37" s="96"/>
      <c r="C37" s="249"/>
      <c r="D37" s="94"/>
      <c r="E37" s="223"/>
      <c r="F37" s="146"/>
      <c r="G37" s="104"/>
      <c r="H37" s="105"/>
      <c r="I37" s="149"/>
      <c r="J37" s="164"/>
      <c r="K37" s="109"/>
      <c r="L37" s="84" t="s">
        <v>32</v>
      </c>
      <c r="M37" s="86" t="s">
        <v>11</v>
      </c>
      <c r="N37" s="2">
        <f>IF(M37="SÍ",15,"0")</f>
        <v>15</v>
      </c>
      <c r="O37" s="149"/>
      <c r="P37" s="171"/>
      <c r="Q37" s="171"/>
      <c r="R37" s="169"/>
      <c r="S37" s="171"/>
      <c r="T37" s="169"/>
      <c r="U37" s="251"/>
      <c r="V37" s="146"/>
      <c r="W37" s="174"/>
      <c r="X37" s="105"/>
      <c r="Y37" s="175"/>
      <c r="Z37" s="166"/>
      <c r="AA37" s="93"/>
      <c r="AB37" s="104"/>
      <c r="AC37" s="93"/>
      <c r="AD37" s="93"/>
      <c r="AE37" s="104"/>
      <c r="AF37" s="244"/>
      <c r="AG37" s="93"/>
      <c r="AH37" s="113"/>
    </row>
    <row r="38" spans="1:34" ht="51" customHeight="1" x14ac:dyDescent="0.25">
      <c r="A38" s="99"/>
      <c r="B38" s="96"/>
      <c r="C38" s="249"/>
      <c r="D38" s="94"/>
      <c r="E38" s="223"/>
      <c r="F38" s="146"/>
      <c r="G38" s="104"/>
      <c r="H38" s="105"/>
      <c r="I38" s="149"/>
      <c r="J38" s="164"/>
      <c r="K38" s="109"/>
      <c r="L38" s="84" t="s">
        <v>5</v>
      </c>
      <c r="M38" s="86" t="s">
        <v>11</v>
      </c>
      <c r="N38" s="2">
        <f>IF(M38="SÍ",10,"0")</f>
        <v>10</v>
      </c>
      <c r="O38" s="149"/>
      <c r="P38" s="171"/>
      <c r="Q38" s="171"/>
      <c r="R38" s="169"/>
      <c r="S38" s="171"/>
      <c r="T38" s="169"/>
      <c r="U38" s="251"/>
      <c r="V38" s="146"/>
      <c r="W38" s="174"/>
      <c r="X38" s="105"/>
      <c r="Y38" s="175"/>
      <c r="Z38" s="166"/>
      <c r="AA38" s="93"/>
      <c r="AB38" s="104"/>
      <c r="AC38" s="93"/>
      <c r="AD38" s="93"/>
      <c r="AE38" s="104"/>
      <c r="AF38" s="244"/>
      <c r="AG38" s="93"/>
      <c r="AH38" s="113"/>
    </row>
    <row r="39" spans="1:34" ht="39.75" customHeight="1" thickBot="1" x14ac:dyDescent="0.3">
      <c r="A39" s="99"/>
      <c r="B39" s="96"/>
      <c r="C39" s="249"/>
      <c r="D39" s="94"/>
      <c r="E39" s="223"/>
      <c r="F39" s="196"/>
      <c r="G39" s="200"/>
      <c r="H39" s="198"/>
      <c r="I39" s="201"/>
      <c r="J39" s="247"/>
      <c r="K39" s="109"/>
      <c r="L39" s="84" t="s">
        <v>31</v>
      </c>
      <c r="M39" s="86" t="s">
        <v>11</v>
      </c>
      <c r="N39" s="68">
        <f>IF(M39="SÍ",30,"0")</f>
        <v>30</v>
      </c>
      <c r="O39" s="201"/>
      <c r="P39" s="195"/>
      <c r="Q39" s="195"/>
      <c r="R39" s="194"/>
      <c r="S39" s="195"/>
      <c r="T39" s="194"/>
      <c r="U39" s="252"/>
      <c r="V39" s="196"/>
      <c r="W39" s="197"/>
      <c r="X39" s="198"/>
      <c r="Y39" s="199"/>
      <c r="Z39" s="193"/>
      <c r="AA39" s="93"/>
      <c r="AB39" s="104"/>
      <c r="AC39" s="93"/>
      <c r="AD39" s="93"/>
      <c r="AE39" s="104"/>
      <c r="AF39" s="245"/>
      <c r="AG39" s="93"/>
      <c r="AH39" s="113"/>
    </row>
    <row r="40" spans="1:34" ht="39.75" customHeight="1" x14ac:dyDescent="0.25">
      <c r="A40" s="99"/>
      <c r="B40" s="278" t="s">
        <v>188</v>
      </c>
      <c r="C40" s="130" t="s">
        <v>182</v>
      </c>
      <c r="D40" s="130" t="s">
        <v>183</v>
      </c>
      <c r="E40" s="398" t="s">
        <v>184</v>
      </c>
      <c r="F40" s="146" t="s">
        <v>16</v>
      </c>
      <c r="G40" s="109" t="str">
        <f>IF(F40="(1) RARA VEZ","1", IF(F40="(2) IMPROBABLE","2",IF(F40="(3) POSIBLE","3",IF(F40="(4) PROBABLE","4",IF(F40="(5) CASI SEGURO","5","")))))</f>
        <v>4</v>
      </c>
      <c r="H40" s="105" t="s">
        <v>18</v>
      </c>
      <c r="I40" s="149" t="str">
        <f>IF(H40="(5) MODERADO","5", IF(H40="(10) MAYOR","10",IF(H40="(20) CATASTROFICO","20","")))</f>
        <v>5</v>
      </c>
      <c r="J40" s="107">
        <f>G40*I40</f>
        <v>20</v>
      </c>
      <c r="K40" s="178" t="s">
        <v>189</v>
      </c>
      <c r="L40" s="25" t="s">
        <v>6</v>
      </c>
      <c r="M40" s="3" t="s">
        <v>11</v>
      </c>
      <c r="N40" s="78">
        <f>IF(M40="SÍ",15,"0")</f>
        <v>15</v>
      </c>
      <c r="O40" s="180">
        <f>SUM(N40:N46)</f>
        <v>55</v>
      </c>
      <c r="P40" s="170">
        <f>IF(AND($O40&gt;=0,$O40&lt;=50),0,IF(AND($O40&gt;50,$O40&lt;=75),1,IF(AND($O40&gt;75,$O40&lt;=100),2,"")))</f>
        <v>1</v>
      </c>
      <c r="Q40" s="170">
        <f>$G40-$P40</f>
        <v>3</v>
      </c>
      <c r="R40" s="168">
        <f>IF($Q40&lt;=0,1,$Q40)</f>
        <v>3</v>
      </c>
      <c r="S40" s="170">
        <f>$I40-$P40</f>
        <v>4</v>
      </c>
      <c r="T40" s="168" t="str">
        <f>IF($S40=19,10,IF($S40=18,5,IF($S40=9,5,IF($S40=8,5,I40))))</f>
        <v>5</v>
      </c>
      <c r="U40" s="172" t="s">
        <v>8</v>
      </c>
      <c r="V40" s="146" t="s">
        <v>15</v>
      </c>
      <c r="W40" s="282">
        <f>IF($U40="PROBABILIDAD",$R40,$G40)</f>
        <v>3</v>
      </c>
      <c r="X40" s="105" t="s">
        <v>18</v>
      </c>
      <c r="Y40" s="175" t="str">
        <f>IF($U40="IMPACTO",$T40,$I40)</f>
        <v>5</v>
      </c>
      <c r="Z40" s="107">
        <f>W40*Y40</f>
        <v>15</v>
      </c>
      <c r="AA40" s="364" t="s">
        <v>197</v>
      </c>
      <c r="AB40" s="365">
        <v>2018</v>
      </c>
      <c r="AC40" s="365" t="s">
        <v>198</v>
      </c>
      <c r="AD40" s="365" t="s">
        <v>199</v>
      </c>
      <c r="AE40" s="368">
        <v>43220</v>
      </c>
      <c r="AF40" s="160" t="s">
        <v>200</v>
      </c>
      <c r="AG40" s="160" t="s">
        <v>201</v>
      </c>
      <c r="AH40" s="122" t="s">
        <v>202</v>
      </c>
    </row>
    <row r="41" spans="1:34" ht="39.75" customHeight="1" x14ac:dyDescent="0.25">
      <c r="A41" s="99"/>
      <c r="B41" s="278"/>
      <c r="C41" s="131"/>
      <c r="D41" s="130"/>
      <c r="E41" s="399"/>
      <c r="F41" s="146"/>
      <c r="G41" s="109"/>
      <c r="H41" s="105"/>
      <c r="I41" s="149"/>
      <c r="J41" s="107"/>
      <c r="K41" s="179"/>
      <c r="L41" s="26" t="s">
        <v>7</v>
      </c>
      <c r="M41" s="3" t="s">
        <v>11</v>
      </c>
      <c r="N41" s="2">
        <f>IF(M41="SÍ",5,"0")</f>
        <v>5</v>
      </c>
      <c r="O41" s="149"/>
      <c r="P41" s="171"/>
      <c r="Q41" s="171"/>
      <c r="R41" s="169"/>
      <c r="S41" s="171"/>
      <c r="T41" s="169"/>
      <c r="U41" s="173"/>
      <c r="V41" s="146"/>
      <c r="W41" s="174"/>
      <c r="X41" s="105"/>
      <c r="Y41" s="175"/>
      <c r="Z41" s="107"/>
      <c r="AA41" s="203"/>
      <c r="AB41" s="366"/>
      <c r="AC41" s="367"/>
      <c r="AD41" s="367"/>
      <c r="AE41" s="139"/>
      <c r="AF41" s="139"/>
      <c r="AG41" s="139"/>
      <c r="AH41" s="369"/>
    </row>
    <row r="42" spans="1:34" ht="39.75" customHeight="1" x14ac:dyDescent="0.25">
      <c r="A42" s="99"/>
      <c r="B42" s="278"/>
      <c r="C42" s="131"/>
      <c r="D42" s="130"/>
      <c r="E42" s="399"/>
      <c r="F42" s="146"/>
      <c r="G42" s="109"/>
      <c r="H42" s="105"/>
      <c r="I42" s="149"/>
      <c r="J42" s="164" t="str">
        <f>IF(AND(J40&gt;=5,J40&lt;=10),"BAJA",IF(AND(J40&gt;=15,J40&lt;=25),"MODERADA",IF(AND(J40&gt;=30,J40&lt;=50),"ALTA",IF(AND(J40&gt;=60,J40&lt;=100),"EXTREMA",""))))</f>
        <v>MODERADA</v>
      </c>
      <c r="K42" s="179"/>
      <c r="L42" s="27" t="s">
        <v>3</v>
      </c>
      <c r="M42" s="3" t="s">
        <v>12</v>
      </c>
      <c r="N42" s="2" t="str">
        <f>IF(M42="SÍ",15,"0")</f>
        <v>0</v>
      </c>
      <c r="O42" s="149"/>
      <c r="P42" s="171"/>
      <c r="Q42" s="171"/>
      <c r="R42" s="169"/>
      <c r="S42" s="171"/>
      <c r="T42" s="169"/>
      <c r="U42" s="173"/>
      <c r="V42" s="146"/>
      <c r="W42" s="174"/>
      <c r="X42" s="105"/>
      <c r="Y42" s="175"/>
      <c r="Z42" s="164" t="str">
        <f>IF(AND(Z40&gt;=5,Z40&lt;=10),"BAJA",IF(AND(Z40&gt;=15,Z40&lt;=25),"MODERADA",IF(AND(Z40&gt;=30,Z40&lt;=50),"ALTA",IF(AND(Z40&gt;=60,Z40&lt;=100),"EXTREMA",""))))</f>
        <v>MODERADA</v>
      </c>
      <c r="AA42" s="203"/>
      <c r="AB42" s="366"/>
      <c r="AC42" s="367"/>
      <c r="AD42" s="367"/>
      <c r="AE42" s="139"/>
      <c r="AF42" s="139"/>
      <c r="AG42" s="139"/>
      <c r="AH42" s="369"/>
    </row>
    <row r="43" spans="1:34" ht="39.75" customHeight="1" x14ac:dyDescent="0.25">
      <c r="A43" s="99"/>
      <c r="B43" s="278"/>
      <c r="C43" s="131"/>
      <c r="D43" s="130"/>
      <c r="E43" s="399"/>
      <c r="F43" s="146"/>
      <c r="G43" s="109"/>
      <c r="H43" s="105"/>
      <c r="I43" s="149"/>
      <c r="J43" s="164"/>
      <c r="K43" s="179"/>
      <c r="L43" s="27" t="s">
        <v>4</v>
      </c>
      <c r="M43" s="3" t="s">
        <v>11</v>
      </c>
      <c r="N43" s="2">
        <f>IF(M43="SÍ",10,"0")</f>
        <v>10</v>
      </c>
      <c r="O43" s="149"/>
      <c r="P43" s="171"/>
      <c r="Q43" s="171"/>
      <c r="R43" s="169"/>
      <c r="S43" s="171"/>
      <c r="T43" s="169"/>
      <c r="U43" s="173"/>
      <c r="V43" s="146"/>
      <c r="W43" s="174"/>
      <c r="X43" s="105"/>
      <c r="Y43" s="175"/>
      <c r="Z43" s="164"/>
      <c r="AA43" s="203"/>
      <c r="AB43" s="366"/>
      <c r="AC43" s="367"/>
      <c r="AD43" s="367"/>
      <c r="AE43" s="139"/>
      <c r="AF43" s="139"/>
      <c r="AG43" s="139"/>
      <c r="AH43" s="369"/>
    </row>
    <row r="44" spans="1:34" ht="39.75" customHeight="1" x14ac:dyDescent="0.25">
      <c r="A44" s="99"/>
      <c r="B44" s="278"/>
      <c r="C44" s="131"/>
      <c r="D44" s="130"/>
      <c r="E44" s="399"/>
      <c r="F44" s="146"/>
      <c r="G44" s="109"/>
      <c r="H44" s="105"/>
      <c r="I44" s="149"/>
      <c r="J44" s="164"/>
      <c r="K44" s="179"/>
      <c r="L44" s="26" t="s">
        <v>32</v>
      </c>
      <c r="M44" s="77" t="s">
        <v>11</v>
      </c>
      <c r="N44" s="2">
        <f>IF(M44="SÍ",15,"0")</f>
        <v>15</v>
      </c>
      <c r="O44" s="149"/>
      <c r="P44" s="171"/>
      <c r="Q44" s="171"/>
      <c r="R44" s="169"/>
      <c r="S44" s="171"/>
      <c r="T44" s="169"/>
      <c r="U44" s="173"/>
      <c r="V44" s="146"/>
      <c r="W44" s="174"/>
      <c r="X44" s="105"/>
      <c r="Y44" s="175"/>
      <c r="Z44" s="164"/>
      <c r="AA44" s="203"/>
      <c r="AB44" s="366"/>
      <c r="AC44" s="367"/>
      <c r="AD44" s="367"/>
      <c r="AE44" s="139"/>
      <c r="AF44" s="139"/>
      <c r="AG44" s="139"/>
      <c r="AH44" s="369"/>
    </row>
    <row r="45" spans="1:34" ht="39.75" customHeight="1" x14ac:dyDescent="0.25">
      <c r="A45" s="99"/>
      <c r="B45" s="278"/>
      <c r="C45" s="131"/>
      <c r="D45" s="130"/>
      <c r="E45" s="399"/>
      <c r="F45" s="146"/>
      <c r="G45" s="109"/>
      <c r="H45" s="105"/>
      <c r="I45" s="149"/>
      <c r="J45" s="164"/>
      <c r="K45" s="179"/>
      <c r="L45" s="26" t="s">
        <v>5</v>
      </c>
      <c r="M45" s="3" t="s">
        <v>11</v>
      </c>
      <c r="N45" s="2">
        <f>IF(M45="SÍ",10,"0")</f>
        <v>10</v>
      </c>
      <c r="O45" s="149"/>
      <c r="P45" s="171"/>
      <c r="Q45" s="171"/>
      <c r="R45" s="169"/>
      <c r="S45" s="171"/>
      <c r="T45" s="169"/>
      <c r="U45" s="173"/>
      <c r="V45" s="146"/>
      <c r="W45" s="174"/>
      <c r="X45" s="105"/>
      <c r="Y45" s="175"/>
      <c r="Z45" s="164"/>
      <c r="AA45" s="203"/>
      <c r="AB45" s="366"/>
      <c r="AC45" s="367"/>
      <c r="AD45" s="367"/>
      <c r="AE45" s="139"/>
      <c r="AF45" s="139"/>
      <c r="AG45" s="139"/>
      <c r="AH45" s="369"/>
    </row>
    <row r="46" spans="1:34" ht="39.75" customHeight="1" x14ac:dyDescent="0.25">
      <c r="A46" s="99"/>
      <c r="B46" s="278"/>
      <c r="C46" s="132"/>
      <c r="D46" s="397"/>
      <c r="E46" s="400"/>
      <c r="F46" s="147"/>
      <c r="G46" s="346"/>
      <c r="H46" s="148"/>
      <c r="I46" s="149"/>
      <c r="J46" s="165"/>
      <c r="K46" s="179"/>
      <c r="L46" s="28" t="s">
        <v>31</v>
      </c>
      <c r="M46" s="3" t="s">
        <v>12</v>
      </c>
      <c r="N46" s="2" t="str">
        <f>IF(M46="SÍ",30,"0")</f>
        <v>0</v>
      </c>
      <c r="O46" s="149"/>
      <c r="P46" s="171"/>
      <c r="Q46" s="171"/>
      <c r="R46" s="169"/>
      <c r="S46" s="171"/>
      <c r="T46" s="169"/>
      <c r="U46" s="173"/>
      <c r="V46" s="147"/>
      <c r="W46" s="283"/>
      <c r="X46" s="148"/>
      <c r="Y46" s="175"/>
      <c r="Z46" s="165"/>
      <c r="AA46" s="203"/>
      <c r="AB46" s="366"/>
      <c r="AC46" s="367"/>
      <c r="AD46" s="367"/>
      <c r="AE46" s="139"/>
      <c r="AF46" s="139"/>
      <c r="AG46" s="139"/>
      <c r="AH46" s="370"/>
    </row>
    <row r="47" spans="1:34" ht="39.75" customHeight="1" x14ac:dyDescent="0.25">
      <c r="A47" s="99"/>
      <c r="B47" s="278"/>
      <c r="C47" s="130" t="s">
        <v>185</v>
      </c>
      <c r="D47" s="93" t="s">
        <v>186</v>
      </c>
      <c r="E47" s="287" t="s">
        <v>187</v>
      </c>
      <c r="F47" s="371" t="s">
        <v>15</v>
      </c>
      <c r="G47" s="104" t="str">
        <f>IF(F47="(1) RARA VEZ","1", IF(F47="(2) IMPROBABLE","2",IF(F47="(3) POSIBLE","3",IF(F47="(4) PROBABLE","4",IF(F47="(5) CASI SEGURO","5","")))))</f>
        <v>3</v>
      </c>
      <c r="H47" s="105" t="s">
        <v>19</v>
      </c>
      <c r="I47" s="149" t="str">
        <f>IF(H47="(5) MODERADO","5", IF(H47="(10) MAYOR","10",IF(H47="(20) CATASTROFICO","20","")))</f>
        <v>20</v>
      </c>
      <c r="J47" s="107">
        <f>+G47*I47</f>
        <v>60</v>
      </c>
      <c r="K47" s="202" t="s">
        <v>190</v>
      </c>
      <c r="L47" s="25" t="s">
        <v>6</v>
      </c>
      <c r="M47" s="3" t="s">
        <v>11</v>
      </c>
      <c r="N47" s="78">
        <f>IF(M47="SÍ",15,"0")</f>
        <v>15</v>
      </c>
      <c r="O47" s="180">
        <f>SUM(N47:N53)</f>
        <v>85</v>
      </c>
      <c r="P47" s="170">
        <f>IF(AND($O47&gt;=0,$O47&lt;=50),0,IF(AND($O47&gt;50,$O47&lt;=75),1,IF(AND($O47&gt;75,$O47&lt;=100),2,"")))</f>
        <v>2</v>
      </c>
      <c r="Q47" s="170">
        <f>$G47-$P47</f>
        <v>1</v>
      </c>
      <c r="R47" s="168">
        <f>IF($Q47&lt;=0,1,$Q47)</f>
        <v>1</v>
      </c>
      <c r="S47" s="170">
        <f>$I47-$P47</f>
        <v>18</v>
      </c>
      <c r="T47" s="168">
        <f>IF($S47=19,10,IF($S47=18,5,IF($S47=9,5,IF($S47=8,5,I47))))</f>
        <v>5</v>
      </c>
      <c r="U47" s="172" t="s">
        <v>8</v>
      </c>
      <c r="V47" s="213" t="str">
        <f>IF(AND($U47="PROBABILIDAD",$R47=1),$XET$6,IF(AND($U47="PROBABILIDAD",$R47=2),$XET$5,IF(AND($U47="PROBABILIDAD",$R47=3),$XET$4,IF(AND($U47="PROBABILIDAD",$R47=4),$XET$3,IF(AND($U47="PROBABILIDAD",$R47=5),$XET$2,$F47)))))</f>
        <v>(1) RARA VEZ</v>
      </c>
      <c r="W47" s="216">
        <f>IF($U47="PROBABILIDAD",$R47,$G47)</f>
        <v>1</v>
      </c>
      <c r="X47" s="219" t="str">
        <f>IF(AND($U47="IMPACTO",$S47=18),$XET$9,IF(AND($U47="IMPACTO",$S47=19),$XEU$9,IF(AND($U47="IMPACTO",$S47=20),$XEV$9,IF(AND($U47="IMPACTO",$S47&lt;10),$XET$9,$H47))))</f>
        <v>(20) CATASTROFICO</v>
      </c>
      <c r="Y47" s="175" t="str">
        <f>IF($U47="IMPACTO",$T47,$I47)</f>
        <v>20</v>
      </c>
      <c r="Z47" s="176">
        <f>+W47*Y47</f>
        <v>20</v>
      </c>
      <c r="AA47" s="160" t="s">
        <v>191</v>
      </c>
      <c r="AB47" s="365">
        <v>2018</v>
      </c>
      <c r="AC47" s="365" t="s">
        <v>192</v>
      </c>
      <c r="AD47" s="365" t="s">
        <v>193</v>
      </c>
      <c r="AE47" s="368">
        <v>43220</v>
      </c>
      <c r="AF47" s="160" t="s">
        <v>194</v>
      </c>
      <c r="AG47" s="160" t="s">
        <v>195</v>
      </c>
      <c r="AH47" s="373" t="s">
        <v>196</v>
      </c>
    </row>
    <row r="48" spans="1:34" ht="39.75" customHeight="1" x14ac:dyDescent="0.25">
      <c r="A48" s="99"/>
      <c r="B48" s="278"/>
      <c r="C48" s="131"/>
      <c r="D48" s="93"/>
      <c r="E48" s="288"/>
      <c r="F48" s="371"/>
      <c r="G48" s="104"/>
      <c r="H48" s="105"/>
      <c r="I48" s="149"/>
      <c r="J48" s="107"/>
      <c r="K48" s="203"/>
      <c r="L48" s="26" t="s">
        <v>7</v>
      </c>
      <c r="M48" s="3" t="s">
        <v>11</v>
      </c>
      <c r="N48" s="2">
        <f>IF(M48="SÍ",5,"0")</f>
        <v>5</v>
      </c>
      <c r="O48" s="149"/>
      <c r="P48" s="171"/>
      <c r="Q48" s="171"/>
      <c r="R48" s="169"/>
      <c r="S48" s="171"/>
      <c r="T48" s="169"/>
      <c r="U48" s="173"/>
      <c r="V48" s="214"/>
      <c r="W48" s="217"/>
      <c r="X48" s="220"/>
      <c r="Y48" s="175"/>
      <c r="Z48" s="177"/>
      <c r="AA48" s="139"/>
      <c r="AB48" s="366"/>
      <c r="AC48" s="367"/>
      <c r="AD48" s="367"/>
      <c r="AE48" s="139"/>
      <c r="AF48" s="139"/>
      <c r="AG48" s="139"/>
      <c r="AH48" s="369"/>
    </row>
    <row r="49" spans="1:34" ht="39.75" customHeight="1" x14ac:dyDescent="0.25">
      <c r="A49" s="99"/>
      <c r="B49" s="278"/>
      <c r="C49" s="131"/>
      <c r="D49" s="93"/>
      <c r="E49" s="288"/>
      <c r="F49" s="371"/>
      <c r="G49" s="104"/>
      <c r="H49" s="105"/>
      <c r="I49" s="149"/>
      <c r="J49" s="164" t="str">
        <f>IF(AND(J47&gt;=5,J47&lt;=10),"BAJA",IF(AND(J47&gt;=15,J47&lt;=25),"MODERADA",IF(AND(J47&gt;=30,J47&lt;=50),"ALTA",IF(AND(J47&gt;=60,J47&lt;=100),"EXTREMA",""))))</f>
        <v>EXTREMA</v>
      </c>
      <c r="K49" s="203"/>
      <c r="L49" s="27" t="s">
        <v>3</v>
      </c>
      <c r="M49" s="3" t="s">
        <v>12</v>
      </c>
      <c r="N49" s="2" t="str">
        <f>IF(M49="SÍ",15,"0")</f>
        <v>0</v>
      </c>
      <c r="O49" s="149"/>
      <c r="P49" s="171"/>
      <c r="Q49" s="171"/>
      <c r="R49" s="169"/>
      <c r="S49" s="171"/>
      <c r="T49" s="169"/>
      <c r="U49" s="173"/>
      <c r="V49" s="214"/>
      <c r="W49" s="217"/>
      <c r="X49" s="220"/>
      <c r="Y49" s="175"/>
      <c r="Z49" s="166" t="str">
        <f>IF(AND($Z47&gt;=5,$Z47&lt;=10),"BAJA",IF(AND($Z47&gt;=15,$Z47&lt;=25),"MODERADA",IF(AND($Z47&gt;=30,$Z47&lt;=50),"ALTA",IF(AND($Z47&gt;=60,$Z47&lt;=100),"EXTREMA",""))))</f>
        <v>MODERADA</v>
      </c>
      <c r="AA49" s="139"/>
      <c r="AB49" s="366"/>
      <c r="AC49" s="367"/>
      <c r="AD49" s="367"/>
      <c r="AE49" s="139"/>
      <c r="AF49" s="139"/>
      <c r="AG49" s="139"/>
      <c r="AH49" s="369"/>
    </row>
    <row r="50" spans="1:34" ht="39.75" customHeight="1" x14ac:dyDescent="0.25">
      <c r="A50" s="99"/>
      <c r="B50" s="278"/>
      <c r="C50" s="131"/>
      <c r="D50" s="93"/>
      <c r="E50" s="288"/>
      <c r="F50" s="371"/>
      <c r="G50" s="104"/>
      <c r="H50" s="105"/>
      <c r="I50" s="149"/>
      <c r="J50" s="164"/>
      <c r="K50" s="203"/>
      <c r="L50" s="27" t="s">
        <v>4</v>
      </c>
      <c r="M50" s="3" t="s">
        <v>11</v>
      </c>
      <c r="N50" s="2">
        <f>IF(M50="SÍ",10,"0")</f>
        <v>10</v>
      </c>
      <c r="O50" s="149"/>
      <c r="P50" s="171"/>
      <c r="Q50" s="171"/>
      <c r="R50" s="169"/>
      <c r="S50" s="171"/>
      <c r="T50" s="169"/>
      <c r="U50" s="173"/>
      <c r="V50" s="214"/>
      <c r="W50" s="217"/>
      <c r="X50" s="220"/>
      <c r="Y50" s="175"/>
      <c r="Z50" s="166"/>
      <c r="AA50" s="139"/>
      <c r="AB50" s="366"/>
      <c r="AC50" s="367"/>
      <c r="AD50" s="367"/>
      <c r="AE50" s="139"/>
      <c r="AF50" s="139"/>
      <c r="AG50" s="139"/>
      <c r="AH50" s="369"/>
    </row>
    <row r="51" spans="1:34" ht="39.75" customHeight="1" x14ac:dyDescent="0.25">
      <c r="A51" s="99"/>
      <c r="B51" s="278"/>
      <c r="C51" s="131"/>
      <c r="D51" s="93"/>
      <c r="E51" s="288"/>
      <c r="F51" s="371"/>
      <c r="G51" s="104"/>
      <c r="H51" s="105"/>
      <c r="I51" s="149"/>
      <c r="J51" s="164"/>
      <c r="K51" s="203"/>
      <c r="L51" s="26" t="s">
        <v>32</v>
      </c>
      <c r="M51" s="3" t="s">
        <v>11</v>
      </c>
      <c r="N51" s="2">
        <f>IF(M51="SÍ",15,"0")</f>
        <v>15</v>
      </c>
      <c r="O51" s="149"/>
      <c r="P51" s="171"/>
      <c r="Q51" s="171"/>
      <c r="R51" s="169"/>
      <c r="S51" s="171"/>
      <c r="T51" s="169"/>
      <c r="U51" s="173"/>
      <c r="V51" s="214"/>
      <c r="W51" s="217"/>
      <c r="X51" s="220"/>
      <c r="Y51" s="175"/>
      <c r="Z51" s="166"/>
      <c r="AA51" s="139"/>
      <c r="AB51" s="366"/>
      <c r="AC51" s="367"/>
      <c r="AD51" s="367"/>
      <c r="AE51" s="139"/>
      <c r="AF51" s="139"/>
      <c r="AG51" s="139"/>
      <c r="AH51" s="369"/>
    </row>
    <row r="52" spans="1:34" ht="39.75" customHeight="1" x14ac:dyDescent="0.25">
      <c r="A52" s="99"/>
      <c r="B52" s="278"/>
      <c r="C52" s="131"/>
      <c r="D52" s="93"/>
      <c r="E52" s="288"/>
      <c r="F52" s="371"/>
      <c r="G52" s="104"/>
      <c r="H52" s="105"/>
      <c r="I52" s="149"/>
      <c r="J52" s="164"/>
      <c r="K52" s="203"/>
      <c r="L52" s="26" t="s">
        <v>5</v>
      </c>
      <c r="M52" s="3" t="s">
        <v>11</v>
      </c>
      <c r="N52" s="2">
        <f>IF(M52="SÍ",10,"0")</f>
        <v>10</v>
      </c>
      <c r="O52" s="149"/>
      <c r="P52" s="171"/>
      <c r="Q52" s="171"/>
      <c r="R52" s="169"/>
      <c r="S52" s="171"/>
      <c r="T52" s="169"/>
      <c r="U52" s="173"/>
      <c r="V52" s="214"/>
      <c r="W52" s="217"/>
      <c r="X52" s="220"/>
      <c r="Y52" s="175"/>
      <c r="Z52" s="166"/>
      <c r="AA52" s="139"/>
      <c r="AB52" s="366"/>
      <c r="AC52" s="367"/>
      <c r="AD52" s="367"/>
      <c r="AE52" s="139"/>
      <c r="AF52" s="139"/>
      <c r="AG52" s="139"/>
      <c r="AH52" s="369"/>
    </row>
    <row r="53" spans="1:34" ht="39.75" customHeight="1" thickBot="1" x14ac:dyDescent="0.3">
      <c r="A53" s="99"/>
      <c r="B53" s="278"/>
      <c r="C53" s="131"/>
      <c r="D53" s="93"/>
      <c r="E53" s="288"/>
      <c r="F53" s="372"/>
      <c r="G53" s="121"/>
      <c r="H53" s="148"/>
      <c r="I53" s="149"/>
      <c r="J53" s="247"/>
      <c r="K53" s="203"/>
      <c r="L53" s="28" t="s">
        <v>31</v>
      </c>
      <c r="M53" s="3" t="s">
        <v>11</v>
      </c>
      <c r="N53" s="2">
        <f>IF(M53="SÍ",30,"0")</f>
        <v>30</v>
      </c>
      <c r="O53" s="149"/>
      <c r="P53" s="171"/>
      <c r="Q53" s="171"/>
      <c r="R53" s="169"/>
      <c r="S53" s="171"/>
      <c r="T53" s="169"/>
      <c r="U53" s="173"/>
      <c r="V53" s="215"/>
      <c r="W53" s="218"/>
      <c r="X53" s="221"/>
      <c r="Y53" s="175"/>
      <c r="Z53" s="193"/>
      <c r="AA53" s="139"/>
      <c r="AB53" s="366"/>
      <c r="AC53" s="367"/>
      <c r="AD53" s="367"/>
      <c r="AE53" s="139"/>
      <c r="AF53" s="139"/>
      <c r="AG53" s="139"/>
      <c r="AH53" s="370"/>
    </row>
    <row r="54" spans="1:34" ht="39.75" customHeight="1" x14ac:dyDescent="0.25">
      <c r="A54" s="99"/>
      <c r="B54" s="390" t="s">
        <v>204</v>
      </c>
      <c r="C54" s="93" t="s">
        <v>205</v>
      </c>
      <c r="D54" s="93" t="s">
        <v>206</v>
      </c>
      <c r="E54" s="133" t="s">
        <v>207</v>
      </c>
      <c r="F54" s="146" t="s">
        <v>15</v>
      </c>
      <c r="G54" s="104" t="str">
        <f>IF(F54="(1) RARA VEZ","1", IF(F54="(2) IMPROBABLE","2",IF(F54="(3) POSIBLE","3",IF(F54="(4) PROBABLE","4",IF(F54="(5) CASI SEGURO","5","")))))</f>
        <v>3</v>
      </c>
      <c r="H54" s="105" t="s">
        <v>18</v>
      </c>
      <c r="I54" s="149" t="str">
        <f>IF(H54="(5) MODERADO","5", IF(H54="(10) MAYOR","10",IF(H54="(20) CATASTROFICO","20","")))</f>
        <v>5</v>
      </c>
      <c r="J54" s="107">
        <f>G54*I54</f>
        <v>15</v>
      </c>
      <c r="K54" s="373" t="s">
        <v>208</v>
      </c>
      <c r="L54" s="25" t="s">
        <v>6</v>
      </c>
      <c r="M54" s="3" t="s">
        <v>12</v>
      </c>
      <c r="N54" s="78" t="str">
        <f>IF(M54="SÍ",15,"0")</f>
        <v>0</v>
      </c>
      <c r="O54" s="180">
        <f>SUM(N54:N60)</f>
        <v>70</v>
      </c>
      <c r="P54" s="170">
        <f>IF(AND($O54&gt;=0,$O54&lt;=50),0,IF(AND($O54&gt;50,$O54&lt;=75),1,IF(AND($O54&gt;75,$O54&lt;=100),2,"")))</f>
        <v>1</v>
      </c>
      <c r="Q54" s="170">
        <f>$G54-$P54</f>
        <v>2</v>
      </c>
      <c r="R54" s="168">
        <f>IF($Q54&lt;=0,1,$Q54)</f>
        <v>2</v>
      </c>
      <c r="S54" s="170">
        <f>$I54-$P54</f>
        <v>4</v>
      </c>
      <c r="T54" s="168" t="str">
        <f>IF($S54=19,10,IF($S54=18,5,IF($S54=9,5,IF($S54=8,5,I54))))</f>
        <v>5</v>
      </c>
      <c r="U54" s="376" t="s">
        <v>8</v>
      </c>
      <c r="V54" s="103" t="s">
        <v>14</v>
      </c>
      <c r="W54" s="104" t="str">
        <f>IF(V54="(1) RARA VEZ","1", IF(V54="(2) IMPROBABLE","2",IF(V54="(3) POSIBLE","3",IF(V54="(4) PROBABLE","4",IF(V54="(5) CASI SEGURO","5","")))))</f>
        <v>2</v>
      </c>
      <c r="X54" s="105" t="s">
        <v>18</v>
      </c>
      <c r="Y54" s="175" t="str">
        <f>IF($U54="IMPACTO",$T54,$I54)</f>
        <v>5</v>
      </c>
      <c r="Z54" s="176">
        <f>+W54*Y54</f>
        <v>10</v>
      </c>
      <c r="AA54" s="153" t="s">
        <v>209</v>
      </c>
      <c r="AB54" s="156" t="s">
        <v>210</v>
      </c>
      <c r="AC54" s="160" t="s">
        <v>211</v>
      </c>
      <c r="AD54" s="142" t="s">
        <v>212</v>
      </c>
      <c r="AE54" s="259">
        <v>43220</v>
      </c>
      <c r="AF54" s="160" t="s">
        <v>213</v>
      </c>
      <c r="AG54" s="160" t="s">
        <v>214</v>
      </c>
      <c r="AH54" s="142" t="s">
        <v>215</v>
      </c>
    </row>
    <row r="55" spans="1:34" ht="39.75" customHeight="1" x14ac:dyDescent="0.25">
      <c r="A55" s="99"/>
      <c r="B55" s="390"/>
      <c r="C55" s="93"/>
      <c r="D55" s="93"/>
      <c r="E55" s="134"/>
      <c r="F55" s="146"/>
      <c r="G55" s="104"/>
      <c r="H55" s="105"/>
      <c r="I55" s="149"/>
      <c r="J55" s="107"/>
      <c r="K55" s="374"/>
      <c r="L55" s="26" t="s">
        <v>7</v>
      </c>
      <c r="M55" s="3" t="s">
        <v>11</v>
      </c>
      <c r="N55" s="2">
        <f>IF(M55="SÍ",5,"0")</f>
        <v>5</v>
      </c>
      <c r="O55" s="149"/>
      <c r="P55" s="171"/>
      <c r="Q55" s="171"/>
      <c r="R55" s="169"/>
      <c r="S55" s="171"/>
      <c r="T55" s="169"/>
      <c r="U55" s="377"/>
      <c r="V55" s="103"/>
      <c r="W55" s="104"/>
      <c r="X55" s="105"/>
      <c r="Y55" s="175"/>
      <c r="Z55" s="177"/>
      <c r="AA55" s="154"/>
      <c r="AB55" s="139"/>
      <c r="AC55" s="161"/>
      <c r="AD55" s="143"/>
      <c r="AE55" s="185"/>
      <c r="AF55" s="161"/>
      <c r="AG55" s="139"/>
      <c r="AH55" s="143"/>
    </row>
    <row r="56" spans="1:34" ht="39.75" customHeight="1" x14ac:dyDescent="0.25">
      <c r="A56" s="99"/>
      <c r="B56" s="390"/>
      <c r="C56" s="93"/>
      <c r="D56" s="93"/>
      <c r="E56" s="134"/>
      <c r="F56" s="146"/>
      <c r="G56" s="104"/>
      <c r="H56" s="105"/>
      <c r="I56" s="149"/>
      <c r="J56" s="164" t="str">
        <f>IF(AND(J54&gt;=5,J54&lt;=10),"BAJA",IF(AND(J54&gt;=15,J54&lt;=25),"MODERADA",IF(AND(J54&gt;=30,J54&lt;=50),"ALTA",IF(AND(J54&gt;=60,J54&lt;=100),"EXTREMA",""))))</f>
        <v>MODERADA</v>
      </c>
      <c r="K56" s="374"/>
      <c r="L56" s="27" t="s">
        <v>3</v>
      </c>
      <c r="M56" s="3" t="s">
        <v>12</v>
      </c>
      <c r="N56" s="2" t="str">
        <f>IF(M56="SÍ",15,"0")</f>
        <v>0</v>
      </c>
      <c r="O56" s="149"/>
      <c r="P56" s="171"/>
      <c r="Q56" s="171"/>
      <c r="R56" s="169"/>
      <c r="S56" s="171"/>
      <c r="T56" s="169"/>
      <c r="U56" s="377"/>
      <c r="V56" s="103"/>
      <c r="W56" s="104"/>
      <c r="X56" s="105"/>
      <c r="Y56" s="175"/>
      <c r="Z56" s="166" t="str">
        <f>IF(AND($Z54&gt;=5,$Z54&lt;=10),"BAJA",IF(AND($Z54&gt;=15,$Z54&lt;=25),"MODERADA",IF(AND($Z54&gt;=30,$Z54&lt;=50),"ALTA",IF(AND($Z54&gt;=60,$Z54&lt;=100),"EXTREMA",""))))</f>
        <v>BAJA</v>
      </c>
      <c r="AA56" s="154"/>
      <c r="AB56" s="139"/>
      <c r="AC56" s="161"/>
      <c r="AD56" s="143"/>
      <c r="AE56" s="185"/>
      <c r="AF56" s="161"/>
      <c r="AG56" s="139"/>
      <c r="AH56" s="143"/>
    </row>
    <row r="57" spans="1:34" ht="39.75" customHeight="1" x14ac:dyDescent="0.25">
      <c r="A57" s="99"/>
      <c r="B57" s="390"/>
      <c r="C57" s="93"/>
      <c r="D57" s="93"/>
      <c r="E57" s="134"/>
      <c r="F57" s="146"/>
      <c r="G57" s="104"/>
      <c r="H57" s="105"/>
      <c r="I57" s="149"/>
      <c r="J57" s="164"/>
      <c r="K57" s="374"/>
      <c r="L57" s="27" t="s">
        <v>4</v>
      </c>
      <c r="M57" s="3" t="s">
        <v>11</v>
      </c>
      <c r="N57" s="2">
        <f>IF(M57="SÍ",10,"0")</f>
        <v>10</v>
      </c>
      <c r="O57" s="149"/>
      <c r="P57" s="171"/>
      <c r="Q57" s="171"/>
      <c r="R57" s="169"/>
      <c r="S57" s="171"/>
      <c r="T57" s="169"/>
      <c r="U57" s="377"/>
      <c r="V57" s="103"/>
      <c r="W57" s="104"/>
      <c r="X57" s="105"/>
      <c r="Y57" s="175"/>
      <c r="Z57" s="166"/>
      <c r="AA57" s="154"/>
      <c r="AB57" s="139"/>
      <c r="AC57" s="161"/>
      <c r="AD57" s="143"/>
      <c r="AE57" s="185"/>
      <c r="AF57" s="161"/>
      <c r="AG57" s="139"/>
      <c r="AH57" s="143"/>
    </row>
    <row r="58" spans="1:34" ht="39.75" customHeight="1" x14ac:dyDescent="0.25">
      <c r="A58" s="99"/>
      <c r="B58" s="390"/>
      <c r="C58" s="93"/>
      <c r="D58" s="93"/>
      <c r="E58" s="134"/>
      <c r="F58" s="146"/>
      <c r="G58" s="104"/>
      <c r="H58" s="105"/>
      <c r="I58" s="149"/>
      <c r="J58" s="164"/>
      <c r="K58" s="374"/>
      <c r="L58" s="26" t="s">
        <v>32</v>
      </c>
      <c r="M58" s="3" t="s">
        <v>11</v>
      </c>
      <c r="N58" s="2">
        <f>IF(M58="SÍ",15,"0")</f>
        <v>15</v>
      </c>
      <c r="O58" s="149"/>
      <c r="P58" s="171"/>
      <c r="Q58" s="171"/>
      <c r="R58" s="169"/>
      <c r="S58" s="171"/>
      <c r="T58" s="169"/>
      <c r="U58" s="377"/>
      <c r="V58" s="103"/>
      <c r="W58" s="104"/>
      <c r="X58" s="105"/>
      <c r="Y58" s="175"/>
      <c r="Z58" s="166"/>
      <c r="AA58" s="154"/>
      <c r="AB58" s="139"/>
      <c r="AC58" s="161"/>
      <c r="AD58" s="143"/>
      <c r="AE58" s="185"/>
      <c r="AF58" s="161"/>
      <c r="AG58" s="139"/>
      <c r="AH58" s="143"/>
    </row>
    <row r="59" spans="1:34" ht="39.75" customHeight="1" x14ac:dyDescent="0.25">
      <c r="A59" s="99"/>
      <c r="B59" s="390"/>
      <c r="C59" s="93"/>
      <c r="D59" s="93"/>
      <c r="E59" s="134"/>
      <c r="F59" s="146"/>
      <c r="G59" s="104"/>
      <c r="H59" s="105"/>
      <c r="I59" s="149"/>
      <c r="J59" s="164"/>
      <c r="K59" s="374"/>
      <c r="L59" s="26" t="s">
        <v>5</v>
      </c>
      <c r="M59" s="3" t="s">
        <v>11</v>
      </c>
      <c r="N59" s="2">
        <f>IF(M59="SÍ",10,"0")</f>
        <v>10</v>
      </c>
      <c r="O59" s="149"/>
      <c r="P59" s="171"/>
      <c r="Q59" s="171"/>
      <c r="R59" s="169"/>
      <c r="S59" s="171"/>
      <c r="T59" s="169"/>
      <c r="U59" s="377"/>
      <c r="V59" s="103"/>
      <c r="W59" s="104"/>
      <c r="X59" s="105"/>
      <c r="Y59" s="175"/>
      <c r="Z59" s="166"/>
      <c r="AA59" s="154"/>
      <c r="AB59" s="139"/>
      <c r="AC59" s="161"/>
      <c r="AD59" s="143"/>
      <c r="AE59" s="185"/>
      <c r="AF59" s="161"/>
      <c r="AG59" s="139"/>
      <c r="AH59" s="143"/>
    </row>
    <row r="60" spans="1:34" ht="39.75" customHeight="1" x14ac:dyDescent="0.25">
      <c r="A60" s="99"/>
      <c r="B60" s="390"/>
      <c r="C60" s="93"/>
      <c r="D60" s="93"/>
      <c r="E60" s="134"/>
      <c r="F60" s="147"/>
      <c r="G60" s="121"/>
      <c r="H60" s="148"/>
      <c r="I60" s="149"/>
      <c r="J60" s="165"/>
      <c r="K60" s="375"/>
      <c r="L60" s="28" t="s">
        <v>31</v>
      </c>
      <c r="M60" s="4" t="s">
        <v>11</v>
      </c>
      <c r="N60" s="2">
        <f>IF(M60="SÍ",30,"0")</f>
        <v>30</v>
      </c>
      <c r="O60" s="149"/>
      <c r="P60" s="171"/>
      <c r="Q60" s="171"/>
      <c r="R60" s="169"/>
      <c r="S60" s="171"/>
      <c r="T60" s="169"/>
      <c r="U60" s="377"/>
      <c r="V60" s="103"/>
      <c r="W60" s="104"/>
      <c r="X60" s="105"/>
      <c r="Y60" s="175"/>
      <c r="Z60" s="166"/>
      <c r="AA60" s="155"/>
      <c r="AB60" s="157"/>
      <c r="AC60" s="181"/>
      <c r="AD60" s="378"/>
      <c r="AE60" s="186"/>
      <c r="AF60" s="181"/>
      <c r="AG60" s="157"/>
      <c r="AH60" s="378"/>
    </row>
    <row r="61" spans="1:34" ht="39.75" customHeight="1" x14ac:dyDescent="0.25">
      <c r="A61" s="99"/>
      <c r="B61" s="95" t="s">
        <v>252</v>
      </c>
      <c r="C61" s="391" t="s">
        <v>216</v>
      </c>
      <c r="D61" s="394" t="s">
        <v>217</v>
      </c>
      <c r="E61" s="394" t="s">
        <v>218</v>
      </c>
      <c r="F61" s="146" t="s">
        <v>15</v>
      </c>
      <c r="G61" s="104" t="str">
        <f>IF(F61="(1) RARA VEZ","1", IF(F61="(2) IMPROBABLE","2",IF(F61="(3) POSIBLE","3",IF(F61="(4) PROBABLE","4",IF(F61="(5) CASI SEGURO","5","")))))</f>
        <v>3</v>
      </c>
      <c r="H61" s="105" t="s">
        <v>19</v>
      </c>
      <c r="I61" s="149" t="str">
        <f>IF(H61="(5) MODERADO","5", IF(H61="(10) MAYOR","10",IF(H61="(20) CATASTROFICO","20","")))</f>
        <v>20</v>
      </c>
      <c r="J61" s="107">
        <f>+G61*I61</f>
        <v>60</v>
      </c>
      <c r="K61" s="379" t="s">
        <v>219</v>
      </c>
      <c r="L61" s="25" t="s">
        <v>6</v>
      </c>
      <c r="M61" s="3" t="s">
        <v>11</v>
      </c>
      <c r="N61" s="78">
        <f>IF(M61="SÍ",15,"0")</f>
        <v>15</v>
      </c>
      <c r="O61" s="180">
        <f>SUM(N61:N67)</f>
        <v>70</v>
      </c>
      <c r="P61" s="170">
        <f>IF(AND($O61&gt;=0,$O61&lt;=50),0,IF(AND($O61&gt;50,$O61&lt;=75),1,IF(AND($O61&gt;75,$O61&lt;=100),2,"")))</f>
        <v>1</v>
      </c>
      <c r="Q61" s="170">
        <f>$G61-$P61</f>
        <v>2</v>
      </c>
      <c r="R61" s="168">
        <f>IF($Q61&lt;=0,1,$Q61)</f>
        <v>2</v>
      </c>
      <c r="S61" s="170">
        <f>$I61-$P61</f>
        <v>19</v>
      </c>
      <c r="T61" s="168">
        <f>IF($S61=19,10,IF($S61=18,5,IF($S61=9,5,IF($S61=8,5,I61))))</f>
        <v>10</v>
      </c>
      <c r="U61" s="376" t="s">
        <v>8</v>
      </c>
      <c r="V61" s="146" t="s">
        <v>15</v>
      </c>
      <c r="W61" s="104" t="str">
        <f>IF(V61="(1) RARA VEZ","1", IF(V61="(2) IMPROBABLE","2",IF(V61="(3) POSIBLE","3",IF(V61="(4) PROBABLE","4",IF(V61="(5) CASI SEGURO","5","")))))</f>
        <v>3</v>
      </c>
      <c r="X61" s="105" t="s">
        <v>19</v>
      </c>
      <c r="Y61" s="149" t="str">
        <f>IF(X61="(5) MODERADO","5", IF(X61="(10) MAYOR","10",IF(X61="(20) CATASTROFICO","20","")))</f>
        <v>20</v>
      </c>
      <c r="Z61" s="107">
        <f>+W61*Y61</f>
        <v>60</v>
      </c>
      <c r="AA61" s="381" t="s">
        <v>219</v>
      </c>
      <c r="AB61" s="383">
        <v>2018</v>
      </c>
      <c r="AC61" s="384" t="s">
        <v>220</v>
      </c>
      <c r="AD61" s="384" t="s">
        <v>221</v>
      </c>
      <c r="AE61" s="389">
        <v>43191</v>
      </c>
      <c r="AF61" s="122" t="s">
        <v>222</v>
      </c>
      <c r="AG61" s="122" t="s">
        <v>223</v>
      </c>
      <c r="AH61" s="122" t="s">
        <v>224</v>
      </c>
    </row>
    <row r="62" spans="1:34" ht="39.75" customHeight="1" x14ac:dyDescent="0.25">
      <c r="A62" s="99"/>
      <c r="B62" s="96"/>
      <c r="C62" s="392"/>
      <c r="D62" s="394"/>
      <c r="E62" s="395"/>
      <c r="F62" s="146"/>
      <c r="G62" s="104"/>
      <c r="H62" s="105"/>
      <c r="I62" s="149"/>
      <c r="J62" s="107"/>
      <c r="K62" s="380"/>
      <c r="L62" s="26" t="s">
        <v>7</v>
      </c>
      <c r="M62" s="3" t="s">
        <v>11</v>
      </c>
      <c r="N62" s="2">
        <f>IF(M62="SÍ",5,"0")</f>
        <v>5</v>
      </c>
      <c r="O62" s="149"/>
      <c r="P62" s="171"/>
      <c r="Q62" s="171"/>
      <c r="R62" s="169"/>
      <c r="S62" s="171"/>
      <c r="T62" s="169"/>
      <c r="U62" s="377"/>
      <c r="V62" s="146"/>
      <c r="W62" s="104"/>
      <c r="X62" s="105"/>
      <c r="Y62" s="149"/>
      <c r="Z62" s="107"/>
      <c r="AA62" s="382"/>
      <c r="AB62" s="382"/>
      <c r="AC62" s="385"/>
      <c r="AD62" s="387"/>
      <c r="AE62" s="126"/>
      <c r="AF62" s="369"/>
      <c r="AG62" s="126"/>
      <c r="AH62" s="126"/>
    </row>
    <row r="63" spans="1:34" ht="39.75" customHeight="1" x14ac:dyDescent="0.25">
      <c r="A63" s="99"/>
      <c r="B63" s="96"/>
      <c r="C63" s="392"/>
      <c r="D63" s="394"/>
      <c r="E63" s="395"/>
      <c r="F63" s="146"/>
      <c r="G63" s="104"/>
      <c r="H63" s="105"/>
      <c r="I63" s="149"/>
      <c r="J63" s="164" t="str">
        <f>IF(AND(J61&gt;=5,J61&lt;=10),"BAJA",IF(AND(J61&gt;=15,J61&lt;=25),"MODERADA",IF(AND(J61&gt;=30,J61&lt;=50),"ALTA",IF(AND(J61&gt;=60,J61&lt;=100),"EXTREMA",""))))</f>
        <v>EXTREMA</v>
      </c>
      <c r="K63" s="380"/>
      <c r="L63" s="27" t="s">
        <v>3</v>
      </c>
      <c r="M63" s="3" t="s">
        <v>12</v>
      </c>
      <c r="N63" s="2" t="str">
        <f>IF(M63="SÍ",15,"0")</f>
        <v>0</v>
      </c>
      <c r="O63" s="149"/>
      <c r="P63" s="171"/>
      <c r="Q63" s="171"/>
      <c r="R63" s="169"/>
      <c r="S63" s="171"/>
      <c r="T63" s="169"/>
      <c r="U63" s="377"/>
      <c r="V63" s="146"/>
      <c r="W63" s="104"/>
      <c r="X63" s="105"/>
      <c r="Y63" s="149"/>
      <c r="Z63" s="164" t="str">
        <f>IF(AND(Z61&gt;=5,Z61&lt;=10),"BAJA",IF(AND(Z61&gt;=15,Z61&lt;=25),"MODERADA",IF(AND(Z61&gt;=30,Z61&lt;=50),"ALTA",IF(AND(Z61&gt;=60,Z61&lt;=100),"EXTREMA",""))))</f>
        <v>EXTREMA</v>
      </c>
      <c r="AA63" s="382"/>
      <c r="AB63" s="382"/>
      <c r="AC63" s="385"/>
      <c r="AD63" s="387"/>
      <c r="AE63" s="126"/>
      <c r="AF63" s="369"/>
      <c r="AG63" s="126"/>
      <c r="AH63" s="126"/>
    </row>
    <row r="64" spans="1:34" ht="39.75" customHeight="1" x14ac:dyDescent="0.25">
      <c r="A64" s="99"/>
      <c r="B64" s="96"/>
      <c r="C64" s="392"/>
      <c r="D64" s="394"/>
      <c r="E64" s="395"/>
      <c r="F64" s="146"/>
      <c r="G64" s="104"/>
      <c r="H64" s="105"/>
      <c r="I64" s="149"/>
      <c r="J64" s="164"/>
      <c r="K64" s="380"/>
      <c r="L64" s="27" t="s">
        <v>4</v>
      </c>
      <c r="M64" s="3" t="s">
        <v>11</v>
      </c>
      <c r="N64" s="2">
        <f>IF(M64="SÍ",10,"0")</f>
        <v>10</v>
      </c>
      <c r="O64" s="149"/>
      <c r="P64" s="171"/>
      <c r="Q64" s="171"/>
      <c r="R64" s="169"/>
      <c r="S64" s="171"/>
      <c r="T64" s="169"/>
      <c r="U64" s="377"/>
      <c r="V64" s="146"/>
      <c r="W64" s="104"/>
      <c r="X64" s="105"/>
      <c r="Y64" s="149"/>
      <c r="Z64" s="164"/>
      <c r="AA64" s="382"/>
      <c r="AB64" s="382"/>
      <c r="AC64" s="385"/>
      <c r="AD64" s="387"/>
      <c r="AE64" s="126"/>
      <c r="AF64" s="369"/>
      <c r="AG64" s="126"/>
      <c r="AH64" s="126"/>
    </row>
    <row r="65" spans="1:34" ht="39.75" customHeight="1" x14ac:dyDescent="0.25">
      <c r="A65" s="99"/>
      <c r="B65" s="96"/>
      <c r="C65" s="392"/>
      <c r="D65" s="394"/>
      <c r="E65" s="395"/>
      <c r="F65" s="146"/>
      <c r="G65" s="104"/>
      <c r="H65" s="105"/>
      <c r="I65" s="149"/>
      <c r="J65" s="164"/>
      <c r="K65" s="380"/>
      <c r="L65" s="26" t="s">
        <v>32</v>
      </c>
      <c r="M65" s="77" t="s">
        <v>12</v>
      </c>
      <c r="N65" s="2" t="str">
        <f>IF(M65="SÍ",15,"0")</f>
        <v>0</v>
      </c>
      <c r="O65" s="149"/>
      <c r="P65" s="171"/>
      <c r="Q65" s="171"/>
      <c r="R65" s="169"/>
      <c r="S65" s="171"/>
      <c r="T65" s="169"/>
      <c r="U65" s="377"/>
      <c r="V65" s="146"/>
      <c r="W65" s="104"/>
      <c r="X65" s="105"/>
      <c r="Y65" s="149"/>
      <c r="Z65" s="164"/>
      <c r="AA65" s="382"/>
      <c r="AB65" s="382"/>
      <c r="AC65" s="385"/>
      <c r="AD65" s="387"/>
      <c r="AE65" s="126"/>
      <c r="AF65" s="369"/>
      <c r="AG65" s="126"/>
      <c r="AH65" s="126"/>
    </row>
    <row r="66" spans="1:34" ht="39.75" customHeight="1" x14ac:dyDescent="0.25">
      <c r="A66" s="99"/>
      <c r="B66" s="96"/>
      <c r="C66" s="392"/>
      <c r="D66" s="394"/>
      <c r="E66" s="395"/>
      <c r="F66" s="146"/>
      <c r="G66" s="104"/>
      <c r="H66" s="105"/>
      <c r="I66" s="149"/>
      <c r="J66" s="164"/>
      <c r="K66" s="380"/>
      <c r="L66" s="26" t="s">
        <v>5</v>
      </c>
      <c r="M66" s="3" t="s">
        <v>11</v>
      </c>
      <c r="N66" s="2">
        <f>IF(M66="SÍ",10,"0")</f>
        <v>10</v>
      </c>
      <c r="O66" s="149"/>
      <c r="P66" s="171"/>
      <c r="Q66" s="171"/>
      <c r="R66" s="169"/>
      <c r="S66" s="171"/>
      <c r="T66" s="169"/>
      <c r="U66" s="377"/>
      <c r="V66" s="146"/>
      <c r="W66" s="104"/>
      <c r="X66" s="105"/>
      <c r="Y66" s="149"/>
      <c r="Z66" s="164"/>
      <c r="AA66" s="382"/>
      <c r="AB66" s="382"/>
      <c r="AC66" s="385"/>
      <c r="AD66" s="387"/>
      <c r="AE66" s="126"/>
      <c r="AF66" s="369"/>
      <c r="AG66" s="126"/>
      <c r="AH66" s="126"/>
    </row>
    <row r="67" spans="1:34" ht="39.75" customHeight="1" thickBot="1" x14ac:dyDescent="0.3">
      <c r="A67" s="99"/>
      <c r="B67" s="96"/>
      <c r="C67" s="393"/>
      <c r="D67" s="391"/>
      <c r="E67" s="396"/>
      <c r="F67" s="196"/>
      <c r="G67" s="200"/>
      <c r="H67" s="198"/>
      <c r="I67" s="201"/>
      <c r="J67" s="247"/>
      <c r="K67" s="380"/>
      <c r="L67" s="67" t="s">
        <v>31</v>
      </c>
      <c r="M67" s="3" t="s">
        <v>11</v>
      </c>
      <c r="N67" s="68">
        <f>IF(M67="SÍ",30,"0")</f>
        <v>30</v>
      </c>
      <c r="O67" s="201"/>
      <c r="P67" s="195"/>
      <c r="Q67" s="195"/>
      <c r="R67" s="194"/>
      <c r="S67" s="195"/>
      <c r="T67" s="194"/>
      <c r="U67" s="377"/>
      <c r="V67" s="196"/>
      <c r="W67" s="200"/>
      <c r="X67" s="198"/>
      <c r="Y67" s="201"/>
      <c r="Z67" s="247"/>
      <c r="AA67" s="382"/>
      <c r="AB67" s="382"/>
      <c r="AC67" s="386"/>
      <c r="AD67" s="388"/>
      <c r="AE67" s="127"/>
      <c r="AF67" s="370"/>
      <c r="AG67" s="127"/>
      <c r="AH67" s="127"/>
    </row>
    <row r="68" spans="1:34" ht="39.75" customHeight="1" x14ac:dyDescent="0.25">
      <c r="A68" s="99"/>
      <c r="B68" s="96"/>
      <c r="C68" s="391" t="s">
        <v>225</v>
      </c>
      <c r="D68" s="394" t="s">
        <v>226</v>
      </c>
      <c r="E68" s="394" t="s">
        <v>227</v>
      </c>
      <c r="F68" s="146" t="s">
        <v>15</v>
      </c>
      <c r="G68" s="104" t="str">
        <f>IF(F68="(1) RARA VEZ","1", IF(F68="(2) IMPROBABLE","2",IF(F68="(3) POSIBLE","3",IF(F68="(4) PROBABLE","4",IF(F68="(5) CASI SEGURO","5","")))))</f>
        <v>3</v>
      </c>
      <c r="H68" s="105" t="s">
        <v>18</v>
      </c>
      <c r="I68" s="149" t="str">
        <f>IF(H68="(5) MODERADO","5", IF(H68="(10) MAYOR","10",IF(H68="(20) CATASTROFICO","20","")))</f>
        <v>5</v>
      </c>
      <c r="J68" s="107">
        <f>G68*I68</f>
        <v>15</v>
      </c>
      <c r="K68" s="379" t="s">
        <v>228</v>
      </c>
      <c r="L68" s="25" t="s">
        <v>6</v>
      </c>
      <c r="M68" s="3" t="s">
        <v>11</v>
      </c>
      <c r="N68" s="78">
        <f>IF(M68="SÍ",15,"0")</f>
        <v>15</v>
      </c>
      <c r="O68" s="180">
        <f>SUM(N68:N74)</f>
        <v>85</v>
      </c>
      <c r="P68" s="170">
        <f>IF(AND($O68&gt;=0,$O68&lt;=50),0,IF(AND($O68&gt;50,$O68&lt;=75),1,IF(AND($O68&gt;75,$O68&lt;=100),2,"")))</f>
        <v>2</v>
      </c>
      <c r="Q68" s="170">
        <f>$G68-$P68</f>
        <v>1</v>
      </c>
      <c r="R68" s="168">
        <f>IF($Q68&lt;=0,1,$Q68)</f>
        <v>1</v>
      </c>
      <c r="S68" s="170">
        <f>$I68-$P68</f>
        <v>3</v>
      </c>
      <c r="T68" s="168" t="str">
        <f>IF($S68=19,10,IF($S68=18,5,IF($S68=9,5,IF($S68=8,5,I68))))</f>
        <v>5</v>
      </c>
      <c r="U68" s="172" t="s">
        <v>8</v>
      </c>
      <c r="V68" s="146" t="s">
        <v>15</v>
      </c>
      <c r="W68" s="104" t="str">
        <f>IF(V68="(1) RARA VEZ","1", IF(V68="(2) IMPROBABLE","2",IF(V68="(3) POSIBLE","3",IF(V68="(4) PROBABLE","4",IF(V68="(5) CASI SEGURO","5","")))))</f>
        <v>3</v>
      </c>
      <c r="X68" s="105" t="s">
        <v>18</v>
      </c>
      <c r="Y68" s="149" t="str">
        <f>IF(X68="(5) MODERADO","5", IF(X68="(10) MAYOR","10",IF(X68="(20) CATASTROFICO","20","")))</f>
        <v>5</v>
      </c>
      <c r="Z68" s="107">
        <f>W68*Y68</f>
        <v>15</v>
      </c>
      <c r="AA68" s="391" t="s">
        <v>228</v>
      </c>
      <c r="AB68" s="383">
        <v>2018</v>
      </c>
      <c r="AC68" s="391" t="s">
        <v>229</v>
      </c>
      <c r="AD68" s="391" t="s">
        <v>230</v>
      </c>
      <c r="AE68" s="389">
        <v>43191</v>
      </c>
      <c r="AF68" s="122" t="s">
        <v>231</v>
      </c>
      <c r="AG68" s="122" t="s">
        <v>232</v>
      </c>
      <c r="AH68" s="122" t="s">
        <v>233</v>
      </c>
    </row>
    <row r="69" spans="1:34" ht="39.75" customHeight="1" x14ac:dyDescent="0.25">
      <c r="A69" s="99"/>
      <c r="B69" s="96"/>
      <c r="C69" s="392"/>
      <c r="D69" s="394"/>
      <c r="E69" s="395"/>
      <c r="F69" s="146"/>
      <c r="G69" s="104"/>
      <c r="H69" s="105"/>
      <c r="I69" s="149"/>
      <c r="J69" s="107"/>
      <c r="K69" s="380"/>
      <c r="L69" s="26" t="s">
        <v>7</v>
      </c>
      <c r="M69" s="3" t="s">
        <v>11</v>
      </c>
      <c r="N69" s="2">
        <f>IF(M69="SÍ",5,"0")</f>
        <v>5</v>
      </c>
      <c r="O69" s="149"/>
      <c r="P69" s="171"/>
      <c r="Q69" s="171"/>
      <c r="R69" s="169"/>
      <c r="S69" s="171"/>
      <c r="T69" s="169"/>
      <c r="U69" s="173"/>
      <c r="V69" s="146"/>
      <c r="W69" s="104"/>
      <c r="X69" s="105"/>
      <c r="Y69" s="149"/>
      <c r="Z69" s="107"/>
      <c r="AA69" s="401"/>
      <c r="AB69" s="382"/>
      <c r="AC69" s="401"/>
      <c r="AD69" s="401"/>
      <c r="AE69" s="126"/>
      <c r="AF69" s="369"/>
      <c r="AG69" s="126"/>
      <c r="AH69" s="126"/>
    </row>
    <row r="70" spans="1:34" ht="39.75" customHeight="1" x14ac:dyDescent="0.25">
      <c r="A70" s="99"/>
      <c r="B70" s="96"/>
      <c r="C70" s="392"/>
      <c r="D70" s="394"/>
      <c r="E70" s="395"/>
      <c r="F70" s="146"/>
      <c r="G70" s="104"/>
      <c r="H70" s="105"/>
      <c r="I70" s="149"/>
      <c r="J70" s="164" t="str">
        <f>IF(AND(J68&gt;=5,J68&lt;=10),"BAJA",IF(AND(J68&gt;=15,J68&lt;=25),"MODERADA",IF(AND(J68&gt;=30,J68&lt;=50),"ALTA",IF(AND(J68&gt;=60,J68&lt;=100),"EXTREMA",""))))</f>
        <v>MODERADA</v>
      </c>
      <c r="K70" s="380"/>
      <c r="L70" s="27" t="s">
        <v>3</v>
      </c>
      <c r="M70" s="3" t="s">
        <v>12</v>
      </c>
      <c r="N70" s="2" t="str">
        <f>IF(M70="SÍ",15,"0")</f>
        <v>0</v>
      </c>
      <c r="O70" s="149"/>
      <c r="P70" s="171"/>
      <c r="Q70" s="171"/>
      <c r="R70" s="169"/>
      <c r="S70" s="171"/>
      <c r="T70" s="169"/>
      <c r="U70" s="173"/>
      <c r="V70" s="146"/>
      <c r="W70" s="104"/>
      <c r="X70" s="105"/>
      <c r="Y70" s="149"/>
      <c r="Z70" s="164" t="str">
        <f>IF(AND(Z68&gt;=5,Z68&lt;=10),"BAJA",IF(AND(Z68&gt;=15,Z68&lt;=25),"MODERADA",IF(AND(Z68&gt;=30,Z68&lt;=50),"ALTA",IF(AND(Z68&gt;=60,Z68&lt;=100),"EXTREMA",""))))</f>
        <v>MODERADA</v>
      </c>
      <c r="AA70" s="401"/>
      <c r="AB70" s="382"/>
      <c r="AC70" s="401"/>
      <c r="AD70" s="401"/>
      <c r="AE70" s="126"/>
      <c r="AF70" s="369"/>
      <c r="AG70" s="126"/>
      <c r="AH70" s="126"/>
    </row>
    <row r="71" spans="1:34" ht="39.75" customHeight="1" x14ac:dyDescent="0.25">
      <c r="A71" s="99"/>
      <c r="B71" s="96"/>
      <c r="C71" s="392"/>
      <c r="D71" s="394"/>
      <c r="E71" s="395"/>
      <c r="F71" s="146"/>
      <c r="G71" s="104"/>
      <c r="H71" s="105"/>
      <c r="I71" s="149"/>
      <c r="J71" s="164"/>
      <c r="K71" s="380"/>
      <c r="L71" s="27" t="s">
        <v>4</v>
      </c>
      <c r="M71" s="3" t="s">
        <v>11</v>
      </c>
      <c r="N71" s="2">
        <f>IF(M71="SÍ",10,"0")</f>
        <v>10</v>
      </c>
      <c r="O71" s="149"/>
      <c r="P71" s="171"/>
      <c r="Q71" s="171"/>
      <c r="R71" s="169"/>
      <c r="S71" s="171"/>
      <c r="T71" s="169"/>
      <c r="U71" s="173"/>
      <c r="V71" s="146"/>
      <c r="W71" s="104"/>
      <c r="X71" s="105"/>
      <c r="Y71" s="149"/>
      <c r="Z71" s="164"/>
      <c r="AA71" s="401"/>
      <c r="AB71" s="382"/>
      <c r="AC71" s="401"/>
      <c r="AD71" s="401"/>
      <c r="AE71" s="126"/>
      <c r="AF71" s="369"/>
      <c r="AG71" s="126"/>
      <c r="AH71" s="126"/>
    </row>
    <row r="72" spans="1:34" ht="39.75" customHeight="1" x14ac:dyDescent="0.25">
      <c r="A72" s="99"/>
      <c r="B72" s="96"/>
      <c r="C72" s="392"/>
      <c r="D72" s="394"/>
      <c r="E72" s="395"/>
      <c r="F72" s="146"/>
      <c r="G72" s="104"/>
      <c r="H72" s="105"/>
      <c r="I72" s="149"/>
      <c r="J72" s="164"/>
      <c r="K72" s="380"/>
      <c r="L72" s="26" t="s">
        <v>32</v>
      </c>
      <c r="M72" s="3" t="s">
        <v>11</v>
      </c>
      <c r="N72" s="2">
        <f>IF(M72="SÍ",15,"0")</f>
        <v>15</v>
      </c>
      <c r="O72" s="149"/>
      <c r="P72" s="171"/>
      <c r="Q72" s="171"/>
      <c r="R72" s="169"/>
      <c r="S72" s="171"/>
      <c r="T72" s="169"/>
      <c r="U72" s="173"/>
      <c r="V72" s="146"/>
      <c r="W72" s="104"/>
      <c r="X72" s="105"/>
      <c r="Y72" s="149"/>
      <c r="Z72" s="164"/>
      <c r="AA72" s="401"/>
      <c r="AB72" s="382"/>
      <c r="AC72" s="401"/>
      <c r="AD72" s="401"/>
      <c r="AE72" s="126"/>
      <c r="AF72" s="369"/>
      <c r="AG72" s="126"/>
      <c r="AH72" s="126"/>
    </row>
    <row r="73" spans="1:34" ht="39.75" customHeight="1" x14ac:dyDescent="0.25">
      <c r="A73" s="99"/>
      <c r="B73" s="96"/>
      <c r="C73" s="392"/>
      <c r="D73" s="394"/>
      <c r="E73" s="395"/>
      <c r="F73" s="146"/>
      <c r="G73" s="104"/>
      <c r="H73" s="105"/>
      <c r="I73" s="149"/>
      <c r="J73" s="164"/>
      <c r="K73" s="380"/>
      <c r="L73" s="26" t="s">
        <v>5</v>
      </c>
      <c r="M73" s="3" t="s">
        <v>11</v>
      </c>
      <c r="N73" s="2">
        <f>IF(M73="SÍ",10,"0")</f>
        <v>10</v>
      </c>
      <c r="O73" s="149"/>
      <c r="P73" s="171"/>
      <c r="Q73" s="171"/>
      <c r="R73" s="169"/>
      <c r="S73" s="171"/>
      <c r="T73" s="169"/>
      <c r="U73" s="173"/>
      <c r="V73" s="146"/>
      <c r="W73" s="104"/>
      <c r="X73" s="105"/>
      <c r="Y73" s="149"/>
      <c r="Z73" s="164"/>
      <c r="AA73" s="401"/>
      <c r="AB73" s="382"/>
      <c r="AC73" s="401"/>
      <c r="AD73" s="401"/>
      <c r="AE73" s="126"/>
      <c r="AF73" s="369"/>
      <c r="AG73" s="126"/>
      <c r="AH73" s="126"/>
    </row>
    <row r="74" spans="1:34" ht="39.75" customHeight="1" x14ac:dyDescent="0.25">
      <c r="A74" s="99"/>
      <c r="B74" s="96"/>
      <c r="C74" s="393"/>
      <c r="D74" s="391"/>
      <c r="E74" s="396"/>
      <c r="F74" s="147"/>
      <c r="G74" s="121"/>
      <c r="H74" s="148"/>
      <c r="I74" s="149"/>
      <c r="J74" s="165"/>
      <c r="K74" s="380"/>
      <c r="L74" s="28" t="s">
        <v>31</v>
      </c>
      <c r="M74" s="3" t="s">
        <v>11</v>
      </c>
      <c r="N74" s="2">
        <f>IF(M74="SÍ",30,"0")</f>
        <v>30</v>
      </c>
      <c r="O74" s="149"/>
      <c r="P74" s="171"/>
      <c r="Q74" s="171"/>
      <c r="R74" s="169"/>
      <c r="S74" s="171"/>
      <c r="T74" s="169"/>
      <c r="U74" s="173"/>
      <c r="V74" s="147"/>
      <c r="W74" s="121"/>
      <c r="X74" s="148"/>
      <c r="Y74" s="149"/>
      <c r="Z74" s="165"/>
      <c r="AA74" s="402"/>
      <c r="AB74" s="382"/>
      <c r="AC74" s="402"/>
      <c r="AD74" s="402"/>
      <c r="AE74" s="127"/>
      <c r="AF74" s="370"/>
      <c r="AG74" s="127"/>
      <c r="AH74" s="127"/>
    </row>
    <row r="75" spans="1:34" ht="39.75" customHeight="1" x14ac:dyDescent="0.25">
      <c r="A75" s="99"/>
      <c r="B75" s="96"/>
      <c r="C75" s="391" t="s">
        <v>234</v>
      </c>
      <c r="D75" s="394" t="s">
        <v>235</v>
      </c>
      <c r="E75" s="394" t="s">
        <v>236</v>
      </c>
      <c r="F75" s="146" t="s">
        <v>13</v>
      </c>
      <c r="G75" s="104" t="str">
        <f>IF(F75="(1) RARA VEZ","1", IF(F75="(2) IMPROBABLE","2",IF(F75="(3) POSIBLE","3",IF(F75="(4) PROBABLE","4",IF(F75="(5) CASI SEGURO","5","")))))</f>
        <v>1</v>
      </c>
      <c r="H75" s="105" t="s">
        <v>20</v>
      </c>
      <c r="I75" s="149" t="str">
        <f>IF(H75="(5) MODERADO","5", IF(H75="(10) MAYOR","10",IF(H75="(20) CATASTROFICO","20","")))</f>
        <v>10</v>
      </c>
      <c r="J75" s="176">
        <f>+G75*I75</f>
        <v>10</v>
      </c>
      <c r="K75" s="379" t="s">
        <v>237</v>
      </c>
      <c r="L75" s="25" t="s">
        <v>6</v>
      </c>
      <c r="M75" s="3" t="s">
        <v>12</v>
      </c>
      <c r="N75" s="78" t="str">
        <f>IF(M75="SÍ",15,"0")</f>
        <v>0</v>
      </c>
      <c r="O75" s="180">
        <f>SUM(N75:N81)</f>
        <v>0</v>
      </c>
      <c r="P75" s="170">
        <f>IF(AND($O75&gt;=0,$O75&lt;=50),0,IF(AND($O75&gt;50,$O75&lt;=75),1,IF(AND($O75&gt;75,$O75&lt;=100),2,"")))</f>
        <v>0</v>
      </c>
      <c r="Q75" s="170">
        <f>$G75-$P75</f>
        <v>1</v>
      </c>
      <c r="R75" s="168">
        <f>IF($Q75&lt;=0,1,$Q75)</f>
        <v>1</v>
      </c>
      <c r="S75" s="170">
        <f>$I75-$P75</f>
        <v>10</v>
      </c>
      <c r="T75" s="168" t="str">
        <f>IF($S75=19,10,IF($S75=18,5,IF($S75=9,5,IF($S75=8,5,I75))))</f>
        <v>10</v>
      </c>
      <c r="U75" s="172" t="s">
        <v>8</v>
      </c>
      <c r="V75" s="146" t="s">
        <v>13</v>
      </c>
      <c r="W75" s="174">
        <f>IF($U75="PROBABILIDAD",$R75,$G75)</f>
        <v>1</v>
      </c>
      <c r="X75" s="105" t="s">
        <v>20</v>
      </c>
      <c r="Y75" s="175" t="str">
        <f>IF($U75="IMPACTO",$T75,$I75)</f>
        <v>10</v>
      </c>
      <c r="Z75" s="176">
        <f>+W75*Y75</f>
        <v>10</v>
      </c>
      <c r="AA75" s="381" t="s">
        <v>251</v>
      </c>
      <c r="AB75" s="383">
        <v>2018</v>
      </c>
      <c r="AC75" s="391" t="s">
        <v>238</v>
      </c>
      <c r="AD75" s="391" t="s">
        <v>239</v>
      </c>
      <c r="AE75" s="389">
        <v>43191</v>
      </c>
      <c r="AF75" s="122" t="s">
        <v>240</v>
      </c>
      <c r="AG75" s="160" t="s">
        <v>241</v>
      </c>
      <c r="AH75" s="160" t="s">
        <v>242</v>
      </c>
    </row>
    <row r="76" spans="1:34" ht="39.75" customHeight="1" x14ac:dyDescent="0.25">
      <c r="A76" s="99"/>
      <c r="B76" s="96"/>
      <c r="C76" s="392"/>
      <c r="D76" s="394"/>
      <c r="E76" s="395"/>
      <c r="F76" s="146"/>
      <c r="G76" s="104"/>
      <c r="H76" s="105"/>
      <c r="I76" s="149"/>
      <c r="J76" s="177"/>
      <c r="K76" s="380"/>
      <c r="L76" s="26" t="s">
        <v>7</v>
      </c>
      <c r="M76" s="3" t="s">
        <v>12</v>
      </c>
      <c r="N76" s="2" t="str">
        <f>IF(M76="SÍ",5,"0")</f>
        <v>0</v>
      </c>
      <c r="O76" s="149"/>
      <c r="P76" s="171"/>
      <c r="Q76" s="171"/>
      <c r="R76" s="169"/>
      <c r="S76" s="171"/>
      <c r="T76" s="169"/>
      <c r="U76" s="173"/>
      <c r="V76" s="146"/>
      <c r="W76" s="174"/>
      <c r="X76" s="105"/>
      <c r="Y76" s="175"/>
      <c r="Z76" s="177"/>
      <c r="AA76" s="406"/>
      <c r="AB76" s="382"/>
      <c r="AC76" s="401"/>
      <c r="AD76" s="401"/>
      <c r="AE76" s="126"/>
      <c r="AF76" s="126"/>
      <c r="AG76" s="139"/>
      <c r="AH76" s="139"/>
    </row>
    <row r="77" spans="1:34" ht="39.75" customHeight="1" x14ac:dyDescent="0.25">
      <c r="A77" s="99"/>
      <c r="B77" s="96"/>
      <c r="C77" s="392"/>
      <c r="D77" s="394"/>
      <c r="E77" s="395"/>
      <c r="F77" s="146"/>
      <c r="G77" s="104"/>
      <c r="H77" s="105"/>
      <c r="I77" s="149"/>
      <c r="J77" s="166" t="str">
        <f>IF(AND($Z75&gt;=5,$Z75&lt;=10),"BAJA",IF(AND($Z75&gt;=15,$Z75&lt;=25),"MODERADA",IF(AND($Z75&gt;=30,$Z75&lt;=50),"ALTA",IF(AND($Z75&gt;=60,$Z75&lt;=100),"EXTREMA",""))))</f>
        <v>BAJA</v>
      </c>
      <c r="K77" s="380"/>
      <c r="L77" s="27" t="s">
        <v>3</v>
      </c>
      <c r="M77" s="3" t="s">
        <v>12</v>
      </c>
      <c r="N77" s="2" t="str">
        <f>IF(M77="SÍ",15,"0")</f>
        <v>0</v>
      </c>
      <c r="O77" s="149"/>
      <c r="P77" s="171"/>
      <c r="Q77" s="171"/>
      <c r="R77" s="169"/>
      <c r="S77" s="171"/>
      <c r="T77" s="169"/>
      <c r="U77" s="173"/>
      <c r="V77" s="146"/>
      <c r="W77" s="174"/>
      <c r="X77" s="105"/>
      <c r="Y77" s="175"/>
      <c r="Z77" s="166" t="str">
        <f>IF(AND($Z75&gt;=5,$Z75&lt;=10),"BAJA",IF(AND($Z75&gt;=15,$Z75&lt;=25),"MODERADA",IF(AND($Z75&gt;=30,$Z75&lt;=50),"ALTA",IF(AND($Z75&gt;=60,$Z75&lt;=100),"EXTREMA",""))))</f>
        <v>BAJA</v>
      </c>
      <c r="AA77" s="406"/>
      <c r="AB77" s="382"/>
      <c r="AC77" s="401"/>
      <c r="AD77" s="401"/>
      <c r="AE77" s="126"/>
      <c r="AF77" s="126"/>
      <c r="AG77" s="139"/>
      <c r="AH77" s="139"/>
    </row>
    <row r="78" spans="1:34" ht="39.75" customHeight="1" x14ac:dyDescent="0.25">
      <c r="A78" s="99"/>
      <c r="B78" s="96"/>
      <c r="C78" s="392"/>
      <c r="D78" s="394"/>
      <c r="E78" s="395"/>
      <c r="F78" s="146"/>
      <c r="G78" s="104"/>
      <c r="H78" s="105"/>
      <c r="I78" s="149"/>
      <c r="J78" s="166"/>
      <c r="K78" s="380"/>
      <c r="L78" s="27" t="s">
        <v>4</v>
      </c>
      <c r="M78" s="3" t="s">
        <v>12</v>
      </c>
      <c r="N78" s="2" t="str">
        <f>IF(M78="SÍ",10,"0")</f>
        <v>0</v>
      </c>
      <c r="O78" s="149"/>
      <c r="P78" s="171"/>
      <c r="Q78" s="171"/>
      <c r="R78" s="169"/>
      <c r="S78" s="171"/>
      <c r="T78" s="169"/>
      <c r="U78" s="173"/>
      <c r="V78" s="146"/>
      <c r="W78" s="174"/>
      <c r="X78" s="105"/>
      <c r="Y78" s="175"/>
      <c r="Z78" s="166"/>
      <c r="AA78" s="406"/>
      <c r="AB78" s="382"/>
      <c r="AC78" s="401"/>
      <c r="AD78" s="401"/>
      <c r="AE78" s="126"/>
      <c r="AF78" s="126"/>
      <c r="AG78" s="139"/>
      <c r="AH78" s="139"/>
    </row>
    <row r="79" spans="1:34" ht="39.75" customHeight="1" x14ac:dyDescent="0.25">
      <c r="A79" s="99"/>
      <c r="B79" s="96"/>
      <c r="C79" s="392"/>
      <c r="D79" s="394"/>
      <c r="E79" s="395"/>
      <c r="F79" s="146"/>
      <c r="G79" s="104"/>
      <c r="H79" s="105"/>
      <c r="I79" s="149"/>
      <c r="J79" s="166"/>
      <c r="K79" s="380"/>
      <c r="L79" s="26" t="s">
        <v>32</v>
      </c>
      <c r="M79" s="3" t="s">
        <v>12</v>
      </c>
      <c r="N79" s="2" t="str">
        <f>IF(M79="SÍ",15,"0")</f>
        <v>0</v>
      </c>
      <c r="O79" s="149"/>
      <c r="P79" s="171"/>
      <c r="Q79" s="171"/>
      <c r="R79" s="169"/>
      <c r="S79" s="171"/>
      <c r="T79" s="169"/>
      <c r="U79" s="173"/>
      <c r="V79" s="146"/>
      <c r="W79" s="174"/>
      <c r="X79" s="105"/>
      <c r="Y79" s="175"/>
      <c r="Z79" s="166"/>
      <c r="AA79" s="406"/>
      <c r="AB79" s="382"/>
      <c r="AC79" s="401"/>
      <c r="AD79" s="401"/>
      <c r="AE79" s="126"/>
      <c r="AF79" s="126"/>
      <c r="AG79" s="139"/>
      <c r="AH79" s="139"/>
    </row>
    <row r="80" spans="1:34" ht="39.75" customHeight="1" x14ac:dyDescent="0.25">
      <c r="A80" s="99"/>
      <c r="B80" s="96"/>
      <c r="C80" s="392"/>
      <c r="D80" s="394"/>
      <c r="E80" s="395"/>
      <c r="F80" s="146"/>
      <c r="G80" s="104"/>
      <c r="H80" s="105"/>
      <c r="I80" s="149"/>
      <c r="J80" s="166"/>
      <c r="K80" s="380"/>
      <c r="L80" s="26" t="s">
        <v>5</v>
      </c>
      <c r="M80" s="3" t="s">
        <v>12</v>
      </c>
      <c r="N80" s="2" t="str">
        <f>IF(M80="SÍ",10,"0")</f>
        <v>0</v>
      </c>
      <c r="O80" s="149"/>
      <c r="P80" s="171"/>
      <c r="Q80" s="171"/>
      <c r="R80" s="169"/>
      <c r="S80" s="171"/>
      <c r="T80" s="169"/>
      <c r="U80" s="173"/>
      <c r="V80" s="146"/>
      <c r="W80" s="174"/>
      <c r="X80" s="105"/>
      <c r="Y80" s="175"/>
      <c r="Z80" s="166"/>
      <c r="AA80" s="406"/>
      <c r="AB80" s="382"/>
      <c r="AC80" s="401"/>
      <c r="AD80" s="401"/>
      <c r="AE80" s="126"/>
      <c r="AF80" s="126"/>
      <c r="AG80" s="139"/>
      <c r="AH80" s="139"/>
    </row>
    <row r="81" spans="1:34" ht="39.75" customHeight="1" x14ac:dyDescent="0.25">
      <c r="A81" s="99"/>
      <c r="B81" s="96"/>
      <c r="C81" s="392"/>
      <c r="D81" s="391"/>
      <c r="E81" s="396"/>
      <c r="F81" s="147"/>
      <c r="G81" s="121"/>
      <c r="H81" s="148"/>
      <c r="I81" s="149"/>
      <c r="J81" s="167"/>
      <c r="K81" s="380"/>
      <c r="L81" s="28" t="s">
        <v>31</v>
      </c>
      <c r="M81" s="4" t="s">
        <v>12</v>
      </c>
      <c r="N81" s="2" t="str">
        <f>IF(M81="SÍ",30,"0")</f>
        <v>0</v>
      </c>
      <c r="O81" s="149"/>
      <c r="P81" s="171"/>
      <c r="Q81" s="171"/>
      <c r="R81" s="169"/>
      <c r="S81" s="171"/>
      <c r="T81" s="169"/>
      <c r="U81" s="173"/>
      <c r="V81" s="147"/>
      <c r="W81" s="174"/>
      <c r="X81" s="148"/>
      <c r="Y81" s="175"/>
      <c r="Z81" s="166"/>
      <c r="AA81" s="406"/>
      <c r="AB81" s="382"/>
      <c r="AC81" s="402"/>
      <c r="AD81" s="402"/>
      <c r="AE81" s="127"/>
      <c r="AF81" s="127"/>
      <c r="AG81" s="139"/>
      <c r="AH81" s="139"/>
    </row>
    <row r="82" spans="1:34" ht="39.75" customHeight="1" x14ac:dyDescent="0.25">
      <c r="A82" s="99"/>
      <c r="B82" s="96"/>
      <c r="C82" s="394" t="s">
        <v>243</v>
      </c>
      <c r="D82" s="394" t="s">
        <v>244</v>
      </c>
      <c r="E82" s="403" t="s">
        <v>245</v>
      </c>
      <c r="F82" s="103" t="s">
        <v>13</v>
      </c>
      <c r="G82" s="104" t="str">
        <f>IF(F82="(1) RARA VEZ","1", IF(F82="(2) IMPROBABLE","2",IF(F82="(3) POSIBLE","3",IF(F82="(4) PROBABLE","4",IF(F82="(5) CASI SEGURO","5","")))))</f>
        <v>1</v>
      </c>
      <c r="H82" s="105" t="s">
        <v>20</v>
      </c>
      <c r="I82" s="106" t="str">
        <f>IF(H82="(5) MODERADO","5", IF(H82="(10) MAYOR","10",IF(H82="(20) CATASTROFICO","20","")))</f>
        <v>10</v>
      </c>
      <c r="J82" s="107">
        <f>G82*I82</f>
        <v>10</v>
      </c>
      <c r="K82" s="105" t="s">
        <v>246</v>
      </c>
      <c r="L82" s="25" t="s">
        <v>6</v>
      </c>
      <c r="M82" s="3" t="s">
        <v>11</v>
      </c>
      <c r="N82" s="78">
        <f>IF(M82="SÍ",15,"0")</f>
        <v>15</v>
      </c>
      <c r="O82" s="180">
        <f>SUM(N82:N88)</f>
        <v>85</v>
      </c>
      <c r="P82" s="170">
        <f>IF(AND($O82&gt;=0,$O82&lt;=50),0,IF(AND($O82&gt;50,$O82&lt;=75),1,IF(AND($O82&gt;75,$O82&lt;=100),2,"")))</f>
        <v>2</v>
      </c>
      <c r="Q82" s="170">
        <f>$G82-$P82</f>
        <v>-1</v>
      </c>
      <c r="R82" s="168">
        <f>IF($Q82&lt;=0,1,$Q82)</f>
        <v>1</v>
      </c>
      <c r="S82" s="170">
        <f>$I82-$P82</f>
        <v>8</v>
      </c>
      <c r="T82" s="168">
        <f>IF($S82=19,10,IF($S82=18,5,IF($S82=9,5,IF($S82=8,5,I82))))</f>
        <v>5</v>
      </c>
      <c r="U82" s="172" t="s">
        <v>9</v>
      </c>
      <c r="V82" s="213" t="str">
        <f>IF(AND($U82="PROBABILIDAD",$R82=1),$XET$6,IF(AND($U82="PROBABILIDAD",$R82=2),$XET$5,IF(AND($U82="PROBABILIDAD",$R82=3),$XET$4,IF(AND($U82="PROBABILIDAD",$R82=4),$XET$3,IF(AND($U82="PROBABILIDAD",$R82=5),$XET$2,$F82)))))</f>
        <v>(1) RARA VEZ</v>
      </c>
      <c r="W82" s="216" t="str">
        <f>IF($U82="PROBABILIDAD",$R82,$G82)</f>
        <v>1</v>
      </c>
      <c r="X82" s="219" t="str">
        <f>IF(AND($U82="IMPACTO",$S82=18),$XET$9,IF(AND($U82="IMPACTO",$S82=19),$XEU$9,IF(AND($U82="IMPACTO",$S82=20),$XEV$9,IF(AND($U82="IMPACTO",$S82&lt;10),$XET$9,$H82))))</f>
        <v>(5) MODERADO</v>
      </c>
      <c r="Y82" s="175">
        <f>IF($U82="IMPACTO",$T82,$I82)</f>
        <v>5</v>
      </c>
      <c r="Z82" s="209">
        <f>+W82*Y82</f>
        <v>5</v>
      </c>
      <c r="AA82" s="394" t="s">
        <v>246</v>
      </c>
      <c r="AB82" s="395">
        <v>2018</v>
      </c>
      <c r="AC82" s="391" t="s">
        <v>247</v>
      </c>
      <c r="AD82" s="391" t="s">
        <v>248</v>
      </c>
      <c r="AE82" s="389">
        <v>43191</v>
      </c>
      <c r="AF82" s="122" t="s">
        <v>249</v>
      </c>
      <c r="AG82" s="160" t="s">
        <v>250</v>
      </c>
      <c r="AH82" s="407"/>
    </row>
    <row r="83" spans="1:34" ht="39.75" customHeight="1" x14ac:dyDescent="0.25">
      <c r="A83" s="99"/>
      <c r="B83" s="96"/>
      <c r="C83" s="395"/>
      <c r="D83" s="394"/>
      <c r="E83" s="404"/>
      <c r="F83" s="103"/>
      <c r="G83" s="104"/>
      <c r="H83" s="105"/>
      <c r="I83" s="106"/>
      <c r="J83" s="107"/>
      <c r="K83" s="105"/>
      <c r="L83" s="26" t="s">
        <v>7</v>
      </c>
      <c r="M83" s="3" t="s">
        <v>11</v>
      </c>
      <c r="N83" s="2">
        <f>IF(M83="SÍ",5,"0")</f>
        <v>5</v>
      </c>
      <c r="O83" s="149"/>
      <c r="P83" s="171"/>
      <c r="Q83" s="171"/>
      <c r="R83" s="169"/>
      <c r="S83" s="171"/>
      <c r="T83" s="169"/>
      <c r="U83" s="173"/>
      <c r="V83" s="214"/>
      <c r="W83" s="217"/>
      <c r="X83" s="220"/>
      <c r="Y83" s="175"/>
      <c r="Z83" s="210"/>
      <c r="AA83" s="394"/>
      <c r="AB83" s="395"/>
      <c r="AC83" s="401"/>
      <c r="AD83" s="401"/>
      <c r="AE83" s="126"/>
      <c r="AF83" s="126"/>
      <c r="AG83" s="139"/>
      <c r="AH83" s="408"/>
    </row>
    <row r="84" spans="1:34" ht="39.75" customHeight="1" x14ac:dyDescent="0.25">
      <c r="A84" s="99"/>
      <c r="B84" s="96"/>
      <c r="C84" s="395"/>
      <c r="D84" s="394"/>
      <c r="E84" s="404"/>
      <c r="F84" s="103"/>
      <c r="G84" s="104"/>
      <c r="H84" s="105"/>
      <c r="I84" s="106"/>
      <c r="J84" s="164" t="str">
        <f>IF(AND(J82&gt;=5,J82&lt;=10),"BAJA",IF(AND(J82&gt;=15,J82&lt;=25),"MODERADA",IF(AND(J82&gt;=30,J82&lt;=50),"ALTA",IF(AND(J82&gt;=60,J82&lt;=100),"EXTREMA",""))))</f>
        <v>BAJA</v>
      </c>
      <c r="K84" s="105"/>
      <c r="L84" s="27" t="s">
        <v>3</v>
      </c>
      <c r="M84" s="3" t="s">
        <v>12</v>
      </c>
      <c r="N84" s="2" t="str">
        <f>IF(M84="SÍ",15,"0")</f>
        <v>0</v>
      </c>
      <c r="O84" s="149"/>
      <c r="P84" s="171"/>
      <c r="Q84" s="171"/>
      <c r="R84" s="169"/>
      <c r="S84" s="171"/>
      <c r="T84" s="169"/>
      <c r="U84" s="173"/>
      <c r="V84" s="214"/>
      <c r="W84" s="217"/>
      <c r="X84" s="220"/>
      <c r="Y84" s="175"/>
      <c r="Z84" s="207" t="str">
        <f>IF(AND($Z82&gt;=5,$Z82&lt;=10),"BAJA",IF(AND($Z82&gt;=15,$Z82&lt;=25),"MODERADA",IF(AND($Z82&gt;=30,$Z82&lt;=50),"ALTA",IF(AND($Z82&gt;=60,$Z82&lt;=100),"EXTREMA",""))))</f>
        <v>BAJA</v>
      </c>
      <c r="AA84" s="394"/>
      <c r="AB84" s="395"/>
      <c r="AC84" s="401"/>
      <c r="AD84" s="401"/>
      <c r="AE84" s="126"/>
      <c r="AF84" s="126"/>
      <c r="AG84" s="139"/>
      <c r="AH84" s="408"/>
    </row>
    <row r="85" spans="1:34" ht="39.75" customHeight="1" x14ac:dyDescent="0.25">
      <c r="A85" s="99"/>
      <c r="B85" s="96"/>
      <c r="C85" s="395"/>
      <c r="D85" s="394"/>
      <c r="E85" s="404"/>
      <c r="F85" s="103"/>
      <c r="G85" s="104"/>
      <c r="H85" s="105"/>
      <c r="I85" s="106"/>
      <c r="J85" s="164"/>
      <c r="K85" s="105"/>
      <c r="L85" s="27" t="s">
        <v>4</v>
      </c>
      <c r="M85" s="3" t="s">
        <v>11</v>
      </c>
      <c r="N85" s="2">
        <f>IF(M85="SÍ",10,"0")</f>
        <v>10</v>
      </c>
      <c r="O85" s="149"/>
      <c r="P85" s="171"/>
      <c r="Q85" s="171"/>
      <c r="R85" s="169"/>
      <c r="S85" s="171"/>
      <c r="T85" s="169"/>
      <c r="U85" s="173"/>
      <c r="V85" s="214"/>
      <c r="W85" s="217"/>
      <c r="X85" s="220"/>
      <c r="Y85" s="175"/>
      <c r="Z85" s="207"/>
      <c r="AA85" s="394"/>
      <c r="AB85" s="395"/>
      <c r="AC85" s="401"/>
      <c r="AD85" s="401"/>
      <c r="AE85" s="126"/>
      <c r="AF85" s="126"/>
      <c r="AG85" s="139"/>
      <c r="AH85" s="408"/>
    </row>
    <row r="86" spans="1:34" ht="39.75" customHeight="1" x14ac:dyDescent="0.25">
      <c r="A86" s="99"/>
      <c r="B86" s="96"/>
      <c r="C86" s="395"/>
      <c r="D86" s="394"/>
      <c r="E86" s="404"/>
      <c r="F86" s="103"/>
      <c r="G86" s="104"/>
      <c r="H86" s="105"/>
      <c r="I86" s="106"/>
      <c r="J86" s="164"/>
      <c r="K86" s="105"/>
      <c r="L86" s="26" t="s">
        <v>32</v>
      </c>
      <c r="M86" s="3" t="s">
        <v>11</v>
      </c>
      <c r="N86" s="2">
        <f>IF(M86="SÍ",15,"0")</f>
        <v>15</v>
      </c>
      <c r="O86" s="149"/>
      <c r="P86" s="171"/>
      <c r="Q86" s="171"/>
      <c r="R86" s="169"/>
      <c r="S86" s="171"/>
      <c r="T86" s="169"/>
      <c r="U86" s="173"/>
      <c r="V86" s="214"/>
      <c r="W86" s="217"/>
      <c r="X86" s="220"/>
      <c r="Y86" s="175"/>
      <c r="Z86" s="207"/>
      <c r="AA86" s="394"/>
      <c r="AB86" s="395"/>
      <c r="AC86" s="401"/>
      <c r="AD86" s="401"/>
      <c r="AE86" s="126"/>
      <c r="AF86" s="126"/>
      <c r="AG86" s="139"/>
      <c r="AH86" s="408"/>
    </row>
    <row r="87" spans="1:34" ht="39.75" customHeight="1" x14ac:dyDescent="0.25">
      <c r="A87" s="99"/>
      <c r="B87" s="96"/>
      <c r="C87" s="395"/>
      <c r="D87" s="394"/>
      <c r="E87" s="404"/>
      <c r="F87" s="103"/>
      <c r="G87" s="104"/>
      <c r="H87" s="105"/>
      <c r="I87" s="106"/>
      <c r="J87" s="164"/>
      <c r="K87" s="105"/>
      <c r="L87" s="26" t="s">
        <v>5</v>
      </c>
      <c r="M87" s="3" t="s">
        <v>11</v>
      </c>
      <c r="N87" s="2">
        <f>IF(M87="SÍ",10,"0")</f>
        <v>10</v>
      </c>
      <c r="O87" s="149"/>
      <c r="P87" s="171"/>
      <c r="Q87" s="171"/>
      <c r="R87" s="169"/>
      <c r="S87" s="171"/>
      <c r="T87" s="169"/>
      <c r="U87" s="173"/>
      <c r="V87" s="214"/>
      <c r="W87" s="217"/>
      <c r="X87" s="220"/>
      <c r="Y87" s="175"/>
      <c r="Z87" s="207"/>
      <c r="AA87" s="394"/>
      <c r="AB87" s="395"/>
      <c r="AC87" s="401"/>
      <c r="AD87" s="401"/>
      <c r="AE87" s="126"/>
      <c r="AF87" s="126"/>
      <c r="AG87" s="139"/>
      <c r="AH87" s="408"/>
    </row>
    <row r="88" spans="1:34" ht="39.75" customHeight="1" x14ac:dyDescent="0.25">
      <c r="A88" s="99"/>
      <c r="B88" s="96"/>
      <c r="C88" s="396"/>
      <c r="D88" s="391"/>
      <c r="E88" s="405"/>
      <c r="F88" s="409"/>
      <c r="G88" s="121"/>
      <c r="H88" s="148"/>
      <c r="I88" s="106"/>
      <c r="J88" s="164"/>
      <c r="K88" s="105"/>
      <c r="L88" s="28" t="s">
        <v>31</v>
      </c>
      <c r="M88" s="3" t="s">
        <v>11</v>
      </c>
      <c r="N88" s="2">
        <f>IF(M88="SÍ",30,"0")</f>
        <v>30</v>
      </c>
      <c r="O88" s="149"/>
      <c r="P88" s="171"/>
      <c r="Q88" s="171"/>
      <c r="R88" s="169"/>
      <c r="S88" s="171"/>
      <c r="T88" s="169"/>
      <c r="U88" s="173"/>
      <c r="V88" s="215"/>
      <c r="W88" s="218"/>
      <c r="X88" s="221"/>
      <c r="Y88" s="175"/>
      <c r="Z88" s="207"/>
      <c r="AA88" s="394"/>
      <c r="AB88" s="395"/>
      <c r="AC88" s="402"/>
      <c r="AD88" s="402"/>
      <c r="AE88" s="127"/>
      <c r="AF88" s="127"/>
      <c r="AG88" s="139"/>
      <c r="AH88" s="408"/>
    </row>
    <row r="89" spans="1:34" ht="39.75" customHeight="1" x14ac:dyDescent="0.25">
      <c r="A89" s="99"/>
      <c r="B89" s="278" t="s">
        <v>273</v>
      </c>
      <c r="C89" s="93" t="s">
        <v>253</v>
      </c>
      <c r="D89" s="93" t="s">
        <v>254</v>
      </c>
      <c r="E89" s="128" t="s">
        <v>255</v>
      </c>
      <c r="F89" s="103" t="s">
        <v>17</v>
      </c>
      <c r="G89" s="104" t="str">
        <f>IF(F89="(1) RARA VEZ","1", IF(F89="(2) IMPROBABLE","2",IF(F89="(3) POSIBLE","3",IF(F89="(4) PROBABLE","4",IF(F89="(5) CASI SEGURO","5","")))))</f>
        <v>5</v>
      </c>
      <c r="H89" s="105" t="s">
        <v>20</v>
      </c>
      <c r="I89" s="149" t="str">
        <f>IF(H89="(5) MODERADO","5", IF(H89="(10) MAYOR","10",IF(H89="(20) CATASTROFICO","20","")))</f>
        <v>10</v>
      </c>
      <c r="J89" s="107">
        <f>+G89*I89</f>
        <v>50</v>
      </c>
      <c r="K89" s="417" t="s">
        <v>256</v>
      </c>
      <c r="L89" s="25" t="s">
        <v>6</v>
      </c>
      <c r="M89" s="3" t="s">
        <v>11</v>
      </c>
      <c r="N89" s="78">
        <f>IF(M89="SÍ",15,"0")</f>
        <v>15</v>
      </c>
      <c r="O89" s="180">
        <f>SUM(N89:N95)</f>
        <v>70</v>
      </c>
      <c r="P89" s="170">
        <f>IF(AND($O89&gt;=0,$O89&lt;=50),0,IF(AND($O89&gt;50,$O89&lt;=75),1,IF(AND($O89&gt;75,$O89&lt;=100),2,"")))</f>
        <v>1</v>
      </c>
      <c r="Q89" s="170">
        <f>$G89-$P89</f>
        <v>4</v>
      </c>
      <c r="R89" s="168">
        <f>IF($Q89&lt;=0,1,$Q89)</f>
        <v>4</v>
      </c>
      <c r="S89" s="170">
        <f>$I89-$P89</f>
        <v>9</v>
      </c>
      <c r="T89" s="168">
        <f>IF($S89=19,10,IF($S89=18,5,IF($S89=9,5,IF($S89=8,5,I89))))</f>
        <v>5</v>
      </c>
      <c r="U89" s="172" t="s">
        <v>8</v>
      </c>
      <c r="V89" s="146" t="s">
        <v>17</v>
      </c>
      <c r="W89" s="174">
        <f>IF($U89="PROBABILIDAD",$R89,$G89)</f>
        <v>4</v>
      </c>
      <c r="X89" s="105" t="s">
        <v>20</v>
      </c>
      <c r="Y89" s="175" t="str">
        <f>IF($U89="IMPACTO",$T89,$I89)</f>
        <v>10</v>
      </c>
      <c r="Z89" s="107">
        <f>+W89*Y89</f>
        <v>40</v>
      </c>
      <c r="AA89" s="160" t="s">
        <v>257</v>
      </c>
      <c r="AB89" s="156">
        <v>2018</v>
      </c>
      <c r="AC89" s="415" t="s">
        <v>262</v>
      </c>
      <c r="AD89" s="160" t="s">
        <v>258</v>
      </c>
      <c r="AE89" s="184" t="s">
        <v>259</v>
      </c>
      <c r="AF89" s="160" t="s">
        <v>260</v>
      </c>
      <c r="AG89" s="160" t="s">
        <v>261</v>
      </c>
      <c r="AH89" s="142"/>
    </row>
    <row r="90" spans="1:34" ht="39.75" customHeight="1" x14ac:dyDescent="0.25">
      <c r="A90" s="99"/>
      <c r="B90" s="278"/>
      <c r="C90" s="104"/>
      <c r="D90" s="93"/>
      <c r="E90" s="419"/>
      <c r="F90" s="103"/>
      <c r="G90" s="104"/>
      <c r="H90" s="105"/>
      <c r="I90" s="149"/>
      <c r="J90" s="107"/>
      <c r="K90" s="418"/>
      <c r="L90" s="26" t="s">
        <v>7</v>
      </c>
      <c r="M90" s="3" t="s">
        <v>11</v>
      </c>
      <c r="N90" s="2">
        <f>IF(M90="SÍ",5,"0")</f>
        <v>5</v>
      </c>
      <c r="O90" s="149"/>
      <c r="P90" s="171"/>
      <c r="Q90" s="171"/>
      <c r="R90" s="169"/>
      <c r="S90" s="171"/>
      <c r="T90" s="169"/>
      <c r="U90" s="173"/>
      <c r="V90" s="146"/>
      <c r="W90" s="174"/>
      <c r="X90" s="105"/>
      <c r="Y90" s="175"/>
      <c r="Z90" s="107"/>
      <c r="AA90" s="139"/>
      <c r="AB90" s="139"/>
      <c r="AC90" s="416"/>
      <c r="AD90" s="139"/>
      <c r="AE90" s="185"/>
      <c r="AF90" s="161"/>
      <c r="AG90" s="161"/>
      <c r="AH90" s="143"/>
    </row>
    <row r="91" spans="1:34" ht="39.75" customHeight="1" x14ac:dyDescent="0.25">
      <c r="A91" s="99"/>
      <c r="B91" s="278"/>
      <c r="C91" s="104"/>
      <c r="D91" s="93"/>
      <c r="E91" s="419"/>
      <c r="F91" s="103"/>
      <c r="G91" s="104"/>
      <c r="H91" s="105"/>
      <c r="I91" s="149"/>
      <c r="J91" s="164" t="str">
        <f>IF(AND(J89&gt;=5,J89&lt;=10),"BAJA",IF(AND(J89&gt;=15,J89&lt;=25),"MODERADA",IF(AND(J89&gt;=30,J89&lt;=50),"ALTA",IF(AND(J89&gt;=60,J89&lt;=100),"EXTREMA",""))))</f>
        <v>ALTA</v>
      </c>
      <c r="K91" s="418"/>
      <c r="L91" s="27" t="s">
        <v>3</v>
      </c>
      <c r="M91" s="3" t="s">
        <v>12</v>
      </c>
      <c r="N91" s="2" t="str">
        <f>IF(M91="SÍ",15,"0")</f>
        <v>0</v>
      </c>
      <c r="O91" s="149"/>
      <c r="P91" s="171"/>
      <c r="Q91" s="171"/>
      <c r="R91" s="169"/>
      <c r="S91" s="171"/>
      <c r="T91" s="169"/>
      <c r="U91" s="173"/>
      <c r="V91" s="146"/>
      <c r="W91" s="174"/>
      <c r="X91" s="105"/>
      <c r="Y91" s="175"/>
      <c r="Z91" s="164" t="str">
        <f>IF(AND(Z89&gt;=5,Z89&lt;=10),"BAJA",IF(AND(Z89&gt;=15,Z89&lt;=25),"MODERADA",IF(AND(Z89&gt;=30,Z89&lt;=50),"ALTA",IF(AND(Z89&gt;=60,Z89&lt;=100),"EXTREMA",""))))</f>
        <v>ALTA</v>
      </c>
      <c r="AA91" s="139"/>
      <c r="AB91" s="139"/>
      <c r="AC91" s="416"/>
      <c r="AD91" s="139"/>
      <c r="AE91" s="185"/>
      <c r="AF91" s="161"/>
      <c r="AG91" s="161"/>
      <c r="AH91" s="143"/>
    </row>
    <row r="92" spans="1:34" ht="39.75" customHeight="1" x14ac:dyDescent="0.25">
      <c r="A92" s="99"/>
      <c r="B92" s="278"/>
      <c r="C92" s="104"/>
      <c r="D92" s="93"/>
      <c r="E92" s="419"/>
      <c r="F92" s="103"/>
      <c r="G92" s="104"/>
      <c r="H92" s="105"/>
      <c r="I92" s="149"/>
      <c r="J92" s="164"/>
      <c r="K92" s="418"/>
      <c r="L92" s="27" t="s">
        <v>4</v>
      </c>
      <c r="M92" s="3" t="s">
        <v>11</v>
      </c>
      <c r="N92" s="2">
        <f>IF(M92="SÍ",10,"0")</f>
        <v>10</v>
      </c>
      <c r="O92" s="149"/>
      <c r="P92" s="171"/>
      <c r="Q92" s="171"/>
      <c r="R92" s="169"/>
      <c r="S92" s="171"/>
      <c r="T92" s="169"/>
      <c r="U92" s="173"/>
      <c r="V92" s="146"/>
      <c r="W92" s="174"/>
      <c r="X92" s="105"/>
      <c r="Y92" s="175"/>
      <c r="Z92" s="164"/>
      <c r="AA92" s="139"/>
      <c r="AB92" s="139"/>
      <c r="AC92" s="416"/>
      <c r="AD92" s="139"/>
      <c r="AE92" s="185"/>
      <c r="AF92" s="161"/>
      <c r="AG92" s="161"/>
      <c r="AH92" s="143"/>
    </row>
    <row r="93" spans="1:34" ht="39.75" customHeight="1" x14ac:dyDescent="0.25">
      <c r="A93" s="99"/>
      <c r="B93" s="278"/>
      <c r="C93" s="104"/>
      <c r="D93" s="93"/>
      <c r="E93" s="419"/>
      <c r="F93" s="103"/>
      <c r="G93" s="104"/>
      <c r="H93" s="105"/>
      <c r="I93" s="149"/>
      <c r="J93" s="164"/>
      <c r="K93" s="418"/>
      <c r="L93" s="26" t="s">
        <v>32</v>
      </c>
      <c r="M93" s="77" t="s">
        <v>12</v>
      </c>
      <c r="N93" s="2" t="str">
        <f>IF(M93="SÍ",15,"0")</f>
        <v>0</v>
      </c>
      <c r="O93" s="149"/>
      <c r="P93" s="171"/>
      <c r="Q93" s="171"/>
      <c r="R93" s="169"/>
      <c r="S93" s="171"/>
      <c r="T93" s="169"/>
      <c r="U93" s="173"/>
      <c r="V93" s="146"/>
      <c r="W93" s="174"/>
      <c r="X93" s="105"/>
      <c r="Y93" s="175"/>
      <c r="Z93" s="164"/>
      <c r="AA93" s="139"/>
      <c r="AB93" s="139"/>
      <c r="AC93" s="416"/>
      <c r="AD93" s="139"/>
      <c r="AE93" s="185"/>
      <c r="AF93" s="161"/>
      <c r="AG93" s="161"/>
      <c r="AH93" s="143"/>
    </row>
    <row r="94" spans="1:34" ht="39.75" customHeight="1" x14ac:dyDescent="0.25">
      <c r="A94" s="99"/>
      <c r="B94" s="278"/>
      <c r="C94" s="104"/>
      <c r="D94" s="93"/>
      <c r="E94" s="419"/>
      <c r="F94" s="103"/>
      <c r="G94" s="104"/>
      <c r="H94" s="105"/>
      <c r="I94" s="149"/>
      <c r="J94" s="164"/>
      <c r="K94" s="418"/>
      <c r="L94" s="26" t="s">
        <v>5</v>
      </c>
      <c r="M94" s="3" t="s">
        <v>11</v>
      </c>
      <c r="N94" s="2">
        <f>IF(M94="SÍ",10,"0")</f>
        <v>10</v>
      </c>
      <c r="O94" s="149"/>
      <c r="P94" s="171"/>
      <c r="Q94" s="171"/>
      <c r="R94" s="169"/>
      <c r="S94" s="171"/>
      <c r="T94" s="169"/>
      <c r="U94" s="173"/>
      <c r="V94" s="146"/>
      <c r="W94" s="174"/>
      <c r="X94" s="105"/>
      <c r="Y94" s="175"/>
      <c r="Z94" s="164"/>
      <c r="AA94" s="139"/>
      <c r="AB94" s="139"/>
      <c r="AC94" s="416"/>
      <c r="AD94" s="139"/>
      <c r="AE94" s="185"/>
      <c r="AF94" s="161"/>
      <c r="AG94" s="161"/>
      <c r="AH94" s="143"/>
    </row>
    <row r="95" spans="1:34" ht="39.75" customHeight="1" x14ac:dyDescent="0.25">
      <c r="A95" s="99"/>
      <c r="B95" s="278"/>
      <c r="C95" s="104"/>
      <c r="D95" s="93"/>
      <c r="E95" s="419"/>
      <c r="F95" s="103"/>
      <c r="G95" s="104"/>
      <c r="H95" s="105"/>
      <c r="I95" s="149"/>
      <c r="J95" s="165"/>
      <c r="K95" s="418"/>
      <c r="L95" s="28" t="s">
        <v>31</v>
      </c>
      <c r="M95" s="4" t="s">
        <v>11</v>
      </c>
      <c r="N95" s="2">
        <f>IF(M95="SÍ",30,"0")</f>
        <v>30</v>
      </c>
      <c r="O95" s="149"/>
      <c r="P95" s="171"/>
      <c r="Q95" s="171"/>
      <c r="R95" s="169"/>
      <c r="S95" s="171"/>
      <c r="T95" s="169"/>
      <c r="U95" s="173"/>
      <c r="V95" s="147"/>
      <c r="W95" s="174"/>
      <c r="X95" s="148"/>
      <c r="Y95" s="175"/>
      <c r="Z95" s="165"/>
      <c r="AA95" s="139"/>
      <c r="AB95" s="139"/>
      <c r="AC95" s="416"/>
      <c r="AD95" s="139"/>
      <c r="AE95" s="185"/>
      <c r="AF95" s="161"/>
      <c r="AG95" s="161"/>
      <c r="AH95" s="143"/>
    </row>
    <row r="96" spans="1:34" ht="39.75" customHeight="1" x14ac:dyDescent="0.25">
      <c r="A96" s="99"/>
      <c r="B96" s="278"/>
      <c r="C96" s="93" t="s">
        <v>270</v>
      </c>
      <c r="D96" s="93" t="s">
        <v>271</v>
      </c>
      <c r="E96" s="128" t="s">
        <v>272</v>
      </c>
      <c r="F96" s="103" t="s">
        <v>16</v>
      </c>
      <c r="G96" s="104" t="str">
        <f>IF(F96="(1) RARA VEZ","1", IF(F96="(2) IMPROBABLE","2",IF(F96="(3) POSIBLE","3",IF(F96="(4) PROBABLE","4",IF(F96="(5) CASI SEGURO","5","")))))</f>
        <v>4</v>
      </c>
      <c r="H96" s="105" t="s">
        <v>18</v>
      </c>
      <c r="I96" s="149" t="str">
        <f>IF(H96="(5) MODERADO","5", IF(H96="(10) MAYOR","10",IF(H96="(20) CATASTROFICO","20","")))</f>
        <v>5</v>
      </c>
      <c r="J96" s="209">
        <f>+G96*I96</f>
        <v>20</v>
      </c>
      <c r="K96" s="413" t="s">
        <v>263</v>
      </c>
      <c r="L96" s="84" t="s">
        <v>6</v>
      </c>
      <c r="M96" s="85" t="s">
        <v>11</v>
      </c>
      <c r="N96" s="88">
        <f>IF(M96="SÍ",15,"0")</f>
        <v>15</v>
      </c>
      <c r="O96" s="118">
        <f>SUM(N96:N102)</f>
        <v>85</v>
      </c>
      <c r="P96" s="119">
        <f>IF(AND($O96&gt;=0,$O96&lt;=50),0,IF(AND($O96&gt;50,$O96&lt;=75),1,IF(AND($O96&gt;75,$O96&lt;=100),2,"")))</f>
        <v>2</v>
      </c>
      <c r="Q96" s="119">
        <f>$G96-$P96</f>
        <v>2</v>
      </c>
      <c r="R96" s="120">
        <f>IF($Q96&lt;=0,1,$Q96)</f>
        <v>2</v>
      </c>
      <c r="S96" s="119">
        <f>$I96-$P96</f>
        <v>3</v>
      </c>
      <c r="T96" s="120" t="str">
        <f>IF($S96=19,10,IF($S96=18,5,IF($S96=9,5,IF($S96=8,5,I96))))</f>
        <v>5</v>
      </c>
      <c r="U96" s="110" t="s">
        <v>8</v>
      </c>
      <c r="V96" s="103" t="s">
        <v>16</v>
      </c>
      <c r="W96" s="104" t="str">
        <f>IF(V96="(1) RARA VEZ","1", IF(V96="(2) IMPROBABLE","2",IF(V96="(3) POSIBLE","3",IF(V96="(4) PROBABLE","4",IF(V96="(5) CASI SEGURO","5","")))))</f>
        <v>4</v>
      </c>
      <c r="X96" s="105" t="s">
        <v>18</v>
      </c>
      <c r="Y96" s="106" t="str">
        <f>IF(X96="(5) MODERADO","5", IF(X96="(10) MAYOR","10",IF(X96="(20) CATASTROFICO","20","")))</f>
        <v>5</v>
      </c>
      <c r="Z96" s="107">
        <f>+W96*Y96</f>
        <v>20</v>
      </c>
      <c r="AA96" s="128" t="s">
        <v>264</v>
      </c>
      <c r="AB96" s="104">
        <v>2018</v>
      </c>
      <c r="AC96" s="410" t="s">
        <v>265</v>
      </c>
      <c r="AD96" s="93" t="s">
        <v>258</v>
      </c>
      <c r="AE96" s="412" t="s">
        <v>266</v>
      </c>
      <c r="AF96" s="412" t="s">
        <v>267</v>
      </c>
      <c r="AG96" s="93" t="s">
        <v>268</v>
      </c>
      <c r="AH96" s="412" t="s">
        <v>269</v>
      </c>
    </row>
    <row r="97" spans="1:34" ht="39.75" customHeight="1" x14ac:dyDescent="0.25">
      <c r="A97" s="99"/>
      <c r="B97" s="278"/>
      <c r="C97" s="104"/>
      <c r="D97" s="93"/>
      <c r="E97" s="129"/>
      <c r="F97" s="103"/>
      <c r="G97" s="104"/>
      <c r="H97" s="105"/>
      <c r="I97" s="149"/>
      <c r="J97" s="210"/>
      <c r="K97" s="414"/>
      <c r="L97" s="84" t="s">
        <v>7</v>
      </c>
      <c r="M97" s="85" t="s">
        <v>11</v>
      </c>
      <c r="N97" s="88">
        <f>IF(M97="SÍ",5,"0")</f>
        <v>5</v>
      </c>
      <c r="O97" s="106"/>
      <c r="P97" s="119"/>
      <c r="Q97" s="119"/>
      <c r="R97" s="120"/>
      <c r="S97" s="119"/>
      <c r="T97" s="120"/>
      <c r="U97" s="110"/>
      <c r="V97" s="103"/>
      <c r="W97" s="104"/>
      <c r="X97" s="105"/>
      <c r="Y97" s="106"/>
      <c r="Z97" s="107"/>
      <c r="AA97" s="128"/>
      <c r="AB97" s="104"/>
      <c r="AC97" s="411"/>
      <c r="AD97" s="104"/>
      <c r="AE97" s="113"/>
      <c r="AF97" s="113"/>
      <c r="AG97" s="104"/>
      <c r="AH97" s="412"/>
    </row>
    <row r="98" spans="1:34" ht="39.75" customHeight="1" x14ac:dyDescent="0.25">
      <c r="A98" s="99"/>
      <c r="B98" s="278"/>
      <c r="C98" s="104"/>
      <c r="D98" s="93"/>
      <c r="E98" s="129"/>
      <c r="F98" s="103"/>
      <c r="G98" s="104"/>
      <c r="H98" s="105"/>
      <c r="I98" s="149"/>
      <c r="J98" s="207" t="str">
        <f>IF(AND($Z96&gt;=5,$Z96&lt;=10),"BAJA",IF(AND($Z96&gt;=15,$Z96&lt;=25),"MODERADA",IF(AND($Z96&gt;=30,$Z96&lt;=50),"ALTA",IF(AND($Z96&gt;=60,$Z96&lt;=100),"EXTREMA",""))))</f>
        <v>MODERADA</v>
      </c>
      <c r="K98" s="414"/>
      <c r="L98" s="87" t="s">
        <v>3</v>
      </c>
      <c r="M98" s="85" t="s">
        <v>12</v>
      </c>
      <c r="N98" s="88" t="str">
        <f>IF(M98="SÍ",15,"0")</f>
        <v>0</v>
      </c>
      <c r="O98" s="106"/>
      <c r="P98" s="119"/>
      <c r="Q98" s="119"/>
      <c r="R98" s="120"/>
      <c r="S98" s="119"/>
      <c r="T98" s="120"/>
      <c r="U98" s="110"/>
      <c r="V98" s="103"/>
      <c r="W98" s="104"/>
      <c r="X98" s="105"/>
      <c r="Y98" s="106"/>
      <c r="Z98" s="102" t="str">
        <f>IF(AND($Z96&gt;=5,$Z96&lt;=10),"BAJA",IF(AND($Z96&gt;=15,$Z96&lt;=25),"MODERADA",IF(AND($Z96&gt;=30,$Z96&lt;=50),"ALTA",IF(AND($Z96&gt;=60,$Z96&lt;=100),"EXTREMA",""))))</f>
        <v>MODERADA</v>
      </c>
      <c r="AA98" s="128"/>
      <c r="AB98" s="104"/>
      <c r="AC98" s="411"/>
      <c r="AD98" s="104"/>
      <c r="AE98" s="113"/>
      <c r="AF98" s="113"/>
      <c r="AG98" s="104"/>
      <c r="AH98" s="412"/>
    </row>
    <row r="99" spans="1:34" ht="39.75" customHeight="1" x14ac:dyDescent="0.25">
      <c r="A99" s="99"/>
      <c r="B99" s="278"/>
      <c r="C99" s="104"/>
      <c r="D99" s="93"/>
      <c r="E99" s="129"/>
      <c r="F99" s="103"/>
      <c r="G99" s="104"/>
      <c r="H99" s="105"/>
      <c r="I99" s="149"/>
      <c r="J99" s="207"/>
      <c r="K99" s="414"/>
      <c r="L99" s="87" t="s">
        <v>4</v>
      </c>
      <c r="M99" s="85" t="s">
        <v>11</v>
      </c>
      <c r="N99" s="88">
        <f>IF(M99="SÍ",10,"0")</f>
        <v>10</v>
      </c>
      <c r="O99" s="106"/>
      <c r="P99" s="119"/>
      <c r="Q99" s="119"/>
      <c r="R99" s="120"/>
      <c r="S99" s="119"/>
      <c r="T99" s="120"/>
      <c r="U99" s="110"/>
      <c r="V99" s="103"/>
      <c r="W99" s="104"/>
      <c r="X99" s="105"/>
      <c r="Y99" s="106"/>
      <c r="Z99" s="102"/>
      <c r="AA99" s="128"/>
      <c r="AB99" s="104"/>
      <c r="AC99" s="411"/>
      <c r="AD99" s="104"/>
      <c r="AE99" s="113"/>
      <c r="AF99" s="113"/>
      <c r="AG99" s="104"/>
      <c r="AH99" s="412"/>
    </row>
    <row r="100" spans="1:34" ht="39.75" customHeight="1" x14ac:dyDescent="0.25">
      <c r="A100" s="99"/>
      <c r="B100" s="278"/>
      <c r="C100" s="104"/>
      <c r="D100" s="93"/>
      <c r="E100" s="129"/>
      <c r="F100" s="103"/>
      <c r="G100" s="104"/>
      <c r="H100" s="105"/>
      <c r="I100" s="149"/>
      <c r="J100" s="207"/>
      <c r="K100" s="414"/>
      <c r="L100" s="84" t="s">
        <v>32</v>
      </c>
      <c r="M100" s="85" t="s">
        <v>11</v>
      </c>
      <c r="N100" s="88">
        <f>IF(M100="SÍ",15,"0")</f>
        <v>15</v>
      </c>
      <c r="O100" s="106"/>
      <c r="P100" s="119"/>
      <c r="Q100" s="119"/>
      <c r="R100" s="120"/>
      <c r="S100" s="119"/>
      <c r="T100" s="120"/>
      <c r="U100" s="110"/>
      <c r="V100" s="103"/>
      <c r="W100" s="104"/>
      <c r="X100" s="105"/>
      <c r="Y100" s="106"/>
      <c r="Z100" s="102"/>
      <c r="AA100" s="128"/>
      <c r="AB100" s="104"/>
      <c r="AC100" s="411"/>
      <c r="AD100" s="104"/>
      <c r="AE100" s="113"/>
      <c r="AF100" s="113"/>
      <c r="AG100" s="104"/>
      <c r="AH100" s="412"/>
    </row>
    <row r="101" spans="1:34" ht="39.75" customHeight="1" x14ac:dyDescent="0.25">
      <c r="A101" s="99"/>
      <c r="B101" s="278"/>
      <c r="C101" s="104"/>
      <c r="D101" s="93"/>
      <c r="E101" s="129"/>
      <c r="F101" s="103"/>
      <c r="G101" s="104"/>
      <c r="H101" s="105"/>
      <c r="I101" s="149"/>
      <c r="J101" s="207"/>
      <c r="K101" s="414"/>
      <c r="L101" s="84" t="s">
        <v>5</v>
      </c>
      <c r="M101" s="85" t="s">
        <v>11</v>
      </c>
      <c r="N101" s="88">
        <f>IF(M101="SÍ",10,"0")</f>
        <v>10</v>
      </c>
      <c r="O101" s="106"/>
      <c r="P101" s="119"/>
      <c r="Q101" s="119"/>
      <c r="R101" s="120"/>
      <c r="S101" s="119"/>
      <c r="T101" s="120"/>
      <c r="U101" s="110"/>
      <c r="V101" s="103"/>
      <c r="W101" s="104"/>
      <c r="X101" s="105"/>
      <c r="Y101" s="106"/>
      <c r="Z101" s="102"/>
      <c r="AA101" s="128"/>
      <c r="AB101" s="104"/>
      <c r="AC101" s="411"/>
      <c r="AD101" s="104"/>
      <c r="AE101" s="113"/>
      <c r="AF101" s="113"/>
      <c r="AG101" s="104"/>
      <c r="AH101" s="412"/>
    </row>
    <row r="102" spans="1:34" ht="39.75" customHeight="1" thickBot="1" x14ac:dyDescent="0.3">
      <c r="A102" s="99"/>
      <c r="B102" s="278"/>
      <c r="C102" s="104"/>
      <c r="D102" s="93"/>
      <c r="E102" s="129"/>
      <c r="F102" s="103"/>
      <c r="G102" s="104"/>
      <c r="H102" s="105"/>
      <c r="I102" s="149"/>
      <c r="J102" s="208"/>
      <c r="K102" s="414"/>
      <c r="L102" s="84" t="s">
        <v>31</v>
      </c>
      <c r="M102" s="85" t="s">
        <v>11</v>
      </c>
      <c r="N102" s="88">
        <f>IF(M102="SÍ",30,"0")</f>
        <v>30</v>
      </c>
      <c r="O102" s="106"/>
      <c r="P102" s="119"/>
      <c r="Q102" s="119"/>
      <c r="R102" s="120"/>
      <c r="S102" s="119"/>
      <c r="T102" s="120"/>
      <c r="U102" s="110"/>
      <c r="V102" s="103"/>
      <c r="W102" s="104"/>
      <c r="X102" s="105"/>
      <c r="Y102" s="106"/>
      <c r="Z102" s="102"/>
      <c r="AA102" s="128"/>
      <c r="AB102" s="104"/>
      <c r="AC102" s="411"/>
      <c r="AD102" s="104"/>
      <c r="AE102" s="113"/>
      <c r="AF102" s="113"/>
      <c r="AG102" s="104"/>
      <c r="AH102" s="412"/>
    </row>
    <row r="103" spans="1:34" ht="39.75" customHeight="1" x14ac:dyDescent="0.25">
      <c r="A103" s="99"/>
      <c r="B103" s="95" t="s">
        <v>284</v>
      </c>
      <c r="C103" s="93" t="s">
        <v>274</v>
      </c>
      <c r="D103" s="93" t="s">
        <v>275</v>
      </c>
      <c r="E103" s="133" t="s">
        <v>276</v>
      </c>
      <c r="F103" s="146" t="s">
        <v>13</v>
      </c>
      <c r="G103" s="104" t="str">
        <f>IF(F103="(1) RARA VEZ","1", IF(F103="(2) IMPROBABLE","2",IF(F103="(3) POSIBLE","3",IF(F103="(4) PROBABLE","4",IF(F103="(5) CASI SEGURO","5","")))))</f>
        <v>1</v>
      </c>
      <c r="H103" s="105" t="s">
        <v>18</v>
      </c>
      <c r="I103" s="149" t="str">
        <f>IF(H103="(5) MODERADO","5", IF(H103="(10) MAYOR","10",IF(H103="(20) CATASTROFICO","20","")))</f>
        <v>5</v>
      </c>
      <c r="J103" s="224">
        <f>G103*I103</f>
        <v>5</v>
      </c>
      <c r="K103" s="226" t="s">
        <v>277</v>
      </c>
      <c r="L103" s="25" t="s">
        <v>6</v>
      </c>
      <c r="M103" s="3" t="s">
        <v>11</v>
      </c>
      <c r="N103" s="79">
        <f>IF(M103="SÍ",15,"0")</f>
        <v>15</v>
      </c>
      <c r="O103" s="180">
        <f>SUM(N103:N109)</f>
        <v>85</v>
      </c>
      <c r="P103" s="170">
        <f>IF(AND($O103&gt;=0,$O103&lt;=50),0,IF(AND($O103&gt;50,$O103&lt;=75),1,IF(AND($O103&gt;75,$O103&lt;=100),2,"")))</f>
        <v>2</v>
      </c>
      <c r="Q103" s="170">
        <f>$G103-$P103</f>
        <v>-1</v>
      </c>
      <c r="R103" s="168">
        <f>IF($Q103&lt;=0,1,$Q103)</f>
        <v>1</v>
      </c>
      <c r="S103" s="170">
        <f>$I103-$P103</f>
        <v>3</v>
      </c>
      <c r="T103" s="168" t="str">
        <f>IF($S103=19,10,IF($S103=18,5,IF($S103=9,5,IF($S103=8,5,I103))))</f>
        <v>5</v>
      </c>
      <c r="U103" s="172" t="s">
        <v>8</v>
      </c>
      <c r="V103" s="213" t="str">
        <f>IF(AND($U103="PROBABILIDAD",$R103=1),$XET$6,IF(AND($U103="PROBABILIDAD",$R103=2),$XET$5,IF(AND($U103="PROBABILIDAD",$R103=3),$XET$4,IF(AND($U103="PROBABILIDAD",$R103=4),$XET$3,IF(AND($U103="PROBABILIDAD",$R103=5),$XET$2,$F103)))))</f>
        <v>(1) RARA VEZ</v>
      </c>
      <c r="W103" s="216">
        <f>IF($U103="PROBABILIDAD",$R103,$G103)</f>
        <v>1</v>
      </c>
      <c r="X103" s="219" t="str">
        <f>IF(AND($U103="IMPACTO",$S103=18),$XET$9,IF(AND($U103="IMPACTO",$S103=19),$XEU$9,IF(AND($U103="IMPACTO",$S103=20),$XEV$9,IF(AND($U103="IMPACTO",$S103&lt;10),$XET$9,$H103))))</f>
        <v>(5) MODERADO</v>
      </c>
      <c r="Y103" s="175" t="str">
        <f>IF($U103="IMPACTO",$T103,$I103)</f>
        <v>5</v>
      </c>
      <c r="Z103" s="176">
        <f>+W103*Y103</f>
        <v>5</v>
      </c>
      <c r="AA103" s="153" t="s">
        <v>278</v>
      </c>
      <c r="AB103" s="156">
        <v>2018</v>
      </c>
      <c r="AC103" s="160" t="s">
        <v>279</v>
      </c>
      <c r="AD103" s="142" t="s">
        <v>280</v>
      </c>
      <c r="AE103" s="156">
        <v>2018</v>
      </c>
      <c r="AF103" s="142" t="s">
        <v>281</v>
      </c>
      <c r="AG103" s="160" t="s">
        <v>282</v>
      </c>
      <c r="AH103" s="160" t="s">
        <v>283</v>
      </c>
    </row>
    <row r="104" spans="1:34" ht="39.75" customHeight="1" x14ac:dyDescent="0.25">
      <c r="A104" s="99"/>
      <c r="B104" s="96"/>
      <c r="C104" s="104"/>
      <c r="D104" s="93"/>
      <c r="E104" s="134"/>
      <c r="F104" s="146"/>
      <c r="G104" s="104"/>
      <c r="H104" s="105"/>
      <c r="I104" s="149"/>
      <c r="J104" s="225"/>
      <c r="K104" s="227"/>
      <c r="L104" s="26" t="s">
        <v>7</v>
      </c>
      <c r="M104" s="3" t="s">
        <v>11</v>
      </c>
      <c r="N104" s="2">
        <f>IF(M104="SÍ",5,"0")</f>
        <v>5</v>
      </c>
      <c r="O104" s="149"/>
      <c r="P104" s="171"/>
      <c r="Q104" s="171"/>
      <c r="R104" s="169"/>
      <c r="S104" s="171"/>
      <c r="T104" s="169"/>
      <c r="U104" s="173"/>
      <c r="V104" s="214"/>
      <c r="W104" s="217"/>
      <c r="X104" s="220"/>
      <c r="Y104" s="175"/>
      <c r="Z104" s="177"/>
      <c r="AA104" s="154"/>
      <c r="AB104" s="139"/>
      <c r="AC104" s="139"/>
      <c r="AD104" s="143"/>
      <c r="AE104" s="139"/>
      <c r="AF104" s="143"/>
      <c r="AG104" s="161"/>
      <c r="AH104" s="139"/>
    </row>
    <row r="105" spans="1:34" ht="39.75" customHeight="1" x14ac:dyDescent="0.25">
      <c r="A105" s="99"/>
      <c r="B105" s="96"/>
      <c r="C105" s="104"/>
      <c r="D105" s="93"/>
      <c r="E105" s="134"/>
      <c r="F105" s="146"/>
      <c r="G105" s="104"/>
      <c r="H105" s="105"/>
      <c r="I105" s="149"/>
      <c r="J105" s="164" t="str">
        <f>IF(AND(J103&gt;=5,J103&lt;=10),"BAJA",IF(AND(J103&gt;=15,J103&lt;=25),"MODERADA",IF(AND(J103&gt;=30,J103&lt;=50),"ALTA",IF(AND(J103&gt;=60,J103&lt;=100),"EXTREMA",""))))</f>
        <v>BAJA</v>
      </c>
      <c r="K105" s="227"/>
      <c r="L105" s="27" t="s">
        <v>3</v>
      </c>
      <c r="M105" s="3" t="s">
        <v>12</v>
      </c>
      <c r="N105" s="2" t="str">
        <f>IF(M105="SÍ",15,"0")</f>
        <v>0</v>
      </c>
      <c r="O105" s="149"/>
      <c r="P105" s="171"/>
      <c r="Q105" s="171"/>
      <c r="R105" s="169"/>
      <c r="S105" s="171"/>
      <c r="T105" s="169"/>
      <c r="U105" s="173"/>
      <c r="V105" s="214"/>
      <c r="W105" s="217"/>
      <c r="X105" s="220"/>
      <c r="Y105" s="175"/>
      <c r="Z105" s="166" t="str">
        <f>IF(AND($Z103&gt;=5,$Z103&lt;=10),"BAJA",IF(AND($Z103&gt;=15,$Z103&lt;=25),"MODERADA",IF(AND($Z103&gt;=30,$Z103&lt;=50),"ALTA",IF(AND($Z103&gt;=60,$Z103&lt;=100),"EXTREMA",""))))</f>
        <v>BAJA</v>
      </c>
      <c r="AA105" s="154"/>
      <c r="AB105" s="139"/>
      <c r="AC105" s="139"/>
      <c r="AD105" s="143"/>
      <c r="AE105" s="139"/>
      <c r="AF105" s="143"/>
      <c r="AG105" s="161"/>
      <c r="AH105" s="139"/>
    </row>
    <row r="106" spans="1:34" ht="39.75" customHeight="1" x14ac:dyDescent="0.25">
      <c r="A106" s="99"/>
      <c r="B106" s="96"/>
      <c r="C106" s="104"/>
      <c r="D106" s="93"/>
      <c r="E106" s="134"/>
      <c r="F106" s="146"/>
      <c r="G106" s="104"/>
      <c r="H106" s="105"/>
      <c r="I106" s="149"/>
      <c r="J106" s="164"/>
      <c r="K106" s="227"/>
      <c r="L106" s="27" t="s">
        <v>4</v>
      </c>
      <c r="M106" s="3" t="s">
        <v>11</v>
      </c>
      <c r="N106" s="2">
        <f>IF(M106="SÍ",10,"0")</f>
        <v>10</v>
      </c>
      <c r="O106" s="149"/>
      <c r="P106" s="171"/>
      <c r="Q106" s="171"/>
      <c r="R106" s="169"/>
      <c r="S106" s="171"/>
      <c r="T106" s="169"/>
      <c r="U106" s="173"/>
      <c r="V106" s="214"/>
      <c r="W106" s="217"/>
      <c r="X106" s="220"/>
      <c r="Y106" s="175"/>
      <c r="Z106" s="166"/>
      <c r="AA106" s="154"/>
      <c r="AB106" s="139"/>
      <c r="AC106" s="139"/>
      <c r="AD106" s="143"/>
      <c r="AE106" s="139"/>
      <c r="AF106" s="143"/>
      <c r="AG106" s="161"/>
      <c r="AH106" s="139"/>
    </row>
    <row r="107" spans="1:34" ht="39.75" customHeight="1" x14ac:dyDescent="0.25">
      <c r="A107" s="99"/>
      <c r="B107" s="96"/>
      <c r="C107" s="104"/>
      <c r="D107" s="93"/>
      <c r="E107" s="134"/>
      <c r="F107" s="146"/>
      <c r="G107" s="104"/>
      <c r="H107" s="105"/>
      <c r="I107" s="149"/>
      <c r="J107" s="164"/>
      <c r="K107" s="227"/>
      <c r="L107" s="26" t="s">
        <v>32</v>
      </c>
      <c r="M107" s="3" t="s">
        <v>11</v>
      </c>
      <c r="N107" s="2">
        <f>IF(M107="SÍ",15,"0")</f>
        <v>15</v>
      </c>
      <c r="O107" s="149"/>
      <c r="P107" s="171"/>
      <c r="Q107" s="171"/>
      <c r="R107" s="169"/>
      <c r="S107" s="171"/>
      <c r="T107" s="169"/>
      <c r="U107" s="173"/>
      <c r="V107" s="214"/>
      <c r="W107" s="217"/>
      <c r="X107" s="220"/>
      <c r="Y107" s="175"/>
      <c r="Z107" s="166"/>
      <c r="AA107" s="154"/>
      <c r="AB107" s="139"/>
      <c r="AC107" s="139"/>
      <c r="AD107" s="143"/>
      <c r="AE107" s="139"/>
      <c r="AF107" s="143"/>
      <c r="AG107" s="161"/>
      <c r="AH107" s="139"/>
    </row>
    <row r="108" spans="1:34" ht="39.75" customHeight="1" x14ac:dyDescent="0.25">
      <c r="A108" s="99"/>
      <c r="B108" s="96"/>
      <c r="C108" s="104"/>
      <c r="D108" s="93"/>
      <c r="E108" s="134"/>
      <c r="F108" s="146"/>
      <c r="G108" s="104"/>
      <c r="H108" s="105"/>
      <c r="I108" s="149"/>
      <c r="J108" s="164"/>
      <c r="K108" s="227"/>
      <c r="L108" s="26" t="s">
        <v>5</v>
      </c>
      <c r="M108" s="3" t="s">
        <v>11</v>
      </c>
      <c r="N108" s="2">
        <f>IF(M108="SÍ",10,"0")</f>
        <v>10</v>
      </c>
      <c r="O108" s="149"/>
      <c r="P108" s="171"/>
      <c r="Q108" s="171"/>
      <c r="R108" s="169"/>
      <c r="S108" s="171"/>
      <c r="T108" s="169"/>
      <c r="U108" s="173"/>
      <c r="V108" s="214"/>
      <c r="W108" s="217"/>
      <c r="X108" s="220"/>
      <c r="Y108" s="175"/>
      <c r="Z108" s="166"/>
      <c r="AA108" s="154"/>
      <c r="AB108" s="139"/>
      <c r="AC108" s="139"/>
      <c r="AD108" s="143"/>
      <c r="AE108" s="139"/>
      <c r="AF108" s="143"/>
      <c r="AG108" s="161"/>
      <c r="AH108" s="139"/>
    </row>
    <row r="109" spans="1:34" ht="39.75" customHeight="1" x14ac:dyDescent="0.25">
      <c r="A109" s="99"/>
      <c r="B109" s="96"/>
      <c r="C109" s="121"/>
      <c r="D109" s="122"/>
      <c r="E109" s="135"/>
      <c r="F109" s="147"/>
      <c r="G109" s="121"/>
      <c r="H109" s="148"/>
      <c r="I109" s="149"/>
      <c r="J109" s="165"/>
      <c r="K109" s="227"/>
      <c r="L109" s="28" t="s">
        <v>31</v>
      </c>
      <c r="M109" s="4" t="s">
        <v>11</v>
      </c>
      <c r="N109" s="2">
        <f>IF(M109="SÍ",30,"0")</f>
        <v>30</v>
      </c>
      <c r="O109" s="149"/>
      <c r="P109" s="171"/>
      <c r="Q109" s="171"/>
      <c r="R109" s="169"/>
      <c r="S109" s="171"/>
      <c r="T109" s="169"/>
      <c r="U109" s="173"/>
      <c r="V109" s="214"/>
      <c r="W109" s="217"/>
      <c r="X109" s="220"/>
      <c r="Y109" s="175"/>
      <c r="Z109" s="167"/>
      <c r="AA109" s="154"/>
      <c r="AB109" s="139"/>
      <c r="AC109" s="139"/>
      <c r="AD109" s="143"/>
      <c r="AE109" s="139"/>
      <c r="AF109" s="143"/>
      <c r="AG109" s="161"/>
      <c r="AH109" s="139"/>
    </row>
    <row r="110" spans="1:34" ht="39.75" customHeight="1" x14ac:dyDescent="0.25">
      <c r="A110" s="99"/>
      <c r="B110" s="96"/>
      <c r="C110" s="93" t="s">
        <v>285</v>
      </c>
      <c r="D110" s="93" t="s">
        <v>286</v>
      </c>
      <c r="E110" s="94" t="s">
        <v>287</v>
      </c>
      <c r="F110" s="103" t="s">
        <v>15</v>
      </c>
      <c r="G110" s="104" t="str">
        <f>IF(F110="(1) RARA VEZ","1", IF(F110="(2) IMPROBABLE","2",IF(F110="(3) POSIBLE","3",IF(F110="(4) PROBABLE","4",IF(F110="(5) CASI SEGURO","5","")))))</f>
        <v>3</v>
      </c>
      <c r="H110" s="105" t="s">
        <v>18</v>
      </c>
      <c r="I110" s="106" t="str">
        <f>IF(H110="(5) MODERADO","5", IF(H110="(10) MAYOR","10",IF(H110="(20) CATASTROFICO","20","")))</f>
        <v>5</v>
      </c>
      <c r="J110" s="107">
        <f>+G110*I110</f>
        <v>15</v>
      </c>
      <c r="K110" s="108" t="s">
        <v>288</v>
      </c>
      <c r="L110" s="84" t="s">
        <v>6</v>
      </c>
      <c r="M110" s="85" t="s">
        <v>11</v>
      </c>
      <c r="N110" s="89">
        <f>IF(M110="SÍ",15,"0")</f>
        <v>15</v>
      </c>
      <c r="O110" s="118">
        <f>SUM(N110:N116)</f>
        <v>85</v>
      </c>
      <c r="P110" s="119">
        <f>IF(AND($O110&gt;=0,$O110&lt;=50),0,IF(AND($O110&gt;50,$O110&lt;=75),1,IF(AND($O110&gt;75,$O110&lt;=100),2,"")))</f>
        <v>2</v>
      </c>
      <c r="Q110" s="119">
        <f>$G110-$P110</f>
        <v>1</v>
      </c>
      <c r="R110" s="120">
        <f>IF($Q110&lt;=0,1,$Q110)</f>
        <v>1</v>
      </c>
      <c r="S110" s="119">
        <f>$I110-$P110</f>
        <v>3</v>
      </c>
      <c r="T110" s="120" t="str">
        <f>IF($S110=19,10,IF($S110=18,5,IF($S110=9,5,IF($S110=8,5,I110))))</f>
        <v>5</v>
      </c>
      <c r="U110" s="110" t="s">
        <v>8</v>
      </c>
      <c r="V110" s="103" t="s">
        <v>13</v>
      </c>
      <c r="W110" s="222">
        <f>IF($U110="PROBABILIDAD",$R110,$G110)</f>
        <v>1</v>
      </c>
      <c r="X110" s="105" t="s">
        <v>18</v>
      </c>
      <c r="Y110" s="106" t="str">
        <f>IF($U110="IMPACTO",$T110,$I110)</f>
        <v>5</v>
      </c>
      <c r="Z110" s="107">
        <f>+W110*Y110</f>
        <v>5</v>
      </c>
      <c r="AA110" s="93" t="s">
        <v>289</v>
      </c>
      <c r="AB110" s="104">
        <v>2018</v>
      </c>
      <c r="AC110" s="108" t="s">
        <v>290</v>
      </c>
      <c r="AD110" s="93" t="s">
        <v>291</v>
      </c>
      <c r="AE110" s="93">
        <v>2018</v>
      </c>
      <c r="AF110" s="93" t="s">
        <v>292</v>
      </c>
      <c r="AG110" s="93" t="s">
        <v>293</v>
      </c>
      <c r="AH110" s="108" t="s">
        <v>294</v>
      </c>
    </row>
    <row r="111" spans="1:34" ht="39.75" customHeight="1" x14ac:dyDescent="0.25">
      <c r="A111" s="99"/>
      <c r="B111" s="96"/>
      <c r="C111" s="104"/>
      <c r="D111" s="93"/>
      <c r="E111" s="223"/>
      <c r="F111" s="103"/>
      <c r="G111" s="104"/>
      <c r="H111" s="105"/>
      <c r="I111" s="106"/>
      <c r="J111" s="107"/>
      <c r="K111" s="108"/>
      <c r="L111" s="84" t="s">
        <v>7</v>
      </c>
      <c r="M111" s="85" t="s">
        <v>11</v>
      </c>
      <c r="N111" s="89">
        <f>IF(M111="SÍ",5,"0")</f>
        <v>5</v>
      </c>
      <c r="O111" s="106"/>
      <c r="P111" s="119"/>
      <c r="Q111" s="119"/>
      <c r="R111" s="120"/>
      <c r="S111" s="119"/>
      <c r="T111" s="120"/>
      <c r="U111" s="110"/>
      <c r="V111" s="103"/>
      <c r="W111" s="222"/>
      <c r="X111" s="105"/>
      <c r="Y111" s="106"/>
      <c r="Z111" s="107"/>
      <c r="AA111" s="93"/>
      <c r="AB111" s="104"/>
      <c r="AC111" s="108"/>
      <c r="AD111" s="93"/>
      <c r="AE111" s="93"/>
      <c r="AF111" s="93"/>
      <c r="AG111" s="93"/>
      <c r="AH111" s="108"/>
    </row>
    <row r="112" spans="1:34" ht="39.75" customHeight="1" x14ac:dyDescent="0.25">
      <c r="A112" s="99"/>
      <c r="B112" s="96"/>
      <c r="C112" s="104"/>
      <c r="D112" s="93"/>
      <c r="E112" s="223"/>
      <c r="F112" s="103"/>
      <c r="G112" s="104"/>
      <c r="H112" s="105"/>
      <c r="I112" s="106"/>
      <c r="J112" s="102" t="str">
        <f>IF(AND($Z110&gt;=5,$Z110&lt;=10),"BAJA",IF(AND($Z110&gt;=15,$Z110&lt;=25),"MODERADA",IF(AND($Z110&gt;=30,$Z110&lt;=50),"ALTA",IF(AND($Z110&gt;=60,$Z110&lt;=100),"EXTREMA",""))))</f>
        <v>BAJA</v>
      </c>
      <c r="K112" s="108"/>
      <c r="L112" s="87" t="s">
        <v>3</v>
      </c>
      <c r="M112" s="85" t="s">
        <v>12</v>
      </c>
      <c r="N112" s="89" t="str">
        <f>IF(M112="SÍ",15,"0")</f>
        <v>0</v>
      </c>
      <c r="O112" s="106"/>
      <c r="P112" s="119"/>
      <c r="Q112" s="119"/>
      <c r="R112" s="120"/>
      <c r="S112" s="119"/>
      <c r="T112" s="120"/>
      <c r="U112" s="110"/>
      <c r="V112" s="103"/>
      <c r="W112" s="222"/>
      <c r="X112" s="105"/>
      <c r="Y112" s="106"/>
      <c r="Z112" s="102" t="str">
        <f>IF(AND($Z110&gt;=5,$Z110&lt;=10),"BAJA",IF(AND($Z110&gt;=15,$Z110&lt;=25),"MODERADA",IF(AND($Z110&gt;=30,$Z110&lt;=50),"ALTA",IF(AND($Z110&gt;=60,$Z110&lt;=100),"EXTREMA",""))))</f>
        <v>BAJA</v>
      </c>
      <c r="AA112" s="93"/>
      <c r="AB112" s="104"/>
      <c r="AC112" s="108"/>
      <c r="AD112" s="93"/>
      <c r="AE112" s="93"/>
      <c r="AF112" s="93"/>
      <c r="AG112" s="93"/>
      <c r="AH112" s="108"/>
    </row>
    <row r="113" spans="1:34" ht="39.75" customHeight="1" x14ac:dyDescent="0.25">
      <c r="A113" s="99"/>
      <c r="B113" s="96"/>
      <c r="C113" s="104"/>
      <c r="D113" s="93"/>
      <c r="E113" s="223"/>
      <c r="F113" s="103"/>
      <c r="G113" s="104"/>
      <c r="H113" s="105"/>
      <c r="I113" s="106"/>
      <c r="J113" s="102"/>
      <c r="K113" s="108"/>
      <c r="L113" s="87" t="s">
        <v>4</v>
      </c>
      <c r="M113" s="85" t="s">
        <v>11</v>
      </c>
      <c r="N113" s="89">
        <f>IF(M113="SÍ",10,"0")</f>
        <v>10</v>
      </c>
      <c r="O113" s="106"/>
      <c r="P113" s="119"/>
      <c r="Q113" s="119"/>
      <c r="R113" s="120"/>
      <c r="S113" s="119"/>
      <c r="T113" s="120"/>
      <c r="U113" s="110"/>
      <c r="V113" s="103"/>
      <c r="W113" s="222"/>
      <c r="X113" s="105"/>
      <c r="Y113" s="106"/>
      <c r="Z113" s="102"/>
      <c r="AA113" s="93"/>
      <c r="AB113" s="104"/>
      <c r="AC113" s="108"/>
      <c r="AD113" s="93"/>
      <c r="AE113" s="93"/>
      <c r="AF113" s="93"/>
      <c r="AG113" s="93"/>
      <c r="AH113" s="108"/>
    </row>
    <row r="114" spans="1:34" ht="39.75" customHeight="1" x14ac:dyDescent="0.25">
      <c r="A114" s="99"/>
      <c r="B114" s="96"/>
      <c r="C114" s="104"/>
      <c r="D114" s="93"/>
      <c r="E114" s="223"/>
      <c r="F114" s="103"/>
      <c r="G114" s="104"/>
      <c r="H114" s="105"/>
      <c r="I114" s="106"/>
      <c r="J114" s="102"/>
      <c r="K114" s="108"/>
      <c r="L114" s="84" t="s">
        <v>32</v>
      </c>
      <c r="M114" s="85" t="s">
        <v>11</v>
      </c>
      <c r="N114" s="89">
        <f>IF(M114="SÍ",15,"0")</f>
        <v>15</v>
      </c>
      <c r="O114" s="106"/>
      <c r="P114" s="119"/>
      <c r="Q114" s="119"/>
      <c r="R114" s="120"/>
      <c r="S114" s="119"/>
      <c r="T114" s="120"/>
      <c r="U114" s="110"/>
      <c r="V114" s="103"/>
      <c r="W114" s="222"/>
      <c r="X114" s="105"/>
      <c r="Y114" s="106"/>
      <c r="Z114" s="102"/>
      <c r="AA114" s="93"/>
      <c r="AB114" s="104"/>
      <c r="AC114" s="108"/>
      <c r="AD114" s="93"/>
      <c r="AE114" s="93"/>
      <c r="AF114" s="93"/>
      <c r="AG114" s="93"/>
      <c r="AH114" s="108"/>
    </row>
    <row r="115" spans="1:34" ht="39.75" customHeight="1" x14ac:dyDescent="0.25">
      <c r="A115" s="99"/>
      <c r="B115" s="96"/>
      <c r="C115" s="104"/>
      <c r="D115" s="93"/>
      <c r="E115" s="223"/>
      <c r="F115" s="103"/>
      <c r="G115" s="104"/>
      <c r="H115" s="105"/>
      <c r="I115" s="106"/>
      <c r="J115" s="102"/>
      <c r="K115" s="108"/>
      <c r="L115" s="84" t="s">
        <v>5</v>
      </c>
      <c r="M115" s="85" t="s">
        <v>11</v>
      </c>
      <c r="N115" s="89">
        <f>IF(M115="SÍ",10,"0")</f>
        <v>10</v>
      </c>
      <c r="O115" s="106"/>
      <c r="P115" s="119"/>
      <c r="Q115" s="119"/>
      <c r="R115" s="120"/>
      <c r="S115" s="119"/>
      <c r="T115" s="120"/>
      <c r="U115" s="110"/>
      <c r="V115" s="103"/>
      <c r="W115" s="222"/>
      <c r="X115" s="105"/>
      <c r="Y115" s="106"/>
      <c r="Z115" s="102"/>
      <c r="AA115" s="93"/>
      <c r="AB115" s="104"/>
      <c r="AC115" s="108"/>
      <c r="AD115" s="93"/>
      <c r="AE115" s="93"/>
      <c r="AF115" s="93"/>
      <c r="AG115" s="93"/>
      <c r="AH115" s="108"/>
    </row>
    <row r="116" spans="1:34" ht="39.75" customHeight="1" x14ac:dyDescent="0.25">
      <c r="A116" s="99"/>
      <c r="B116" s="97"/>
      <c r="C116" s="104"/>
      <c r="D116" s="93"/>
      <c r="E116" s="223"/>
      <c r="F116" s="103"/>
      <c r="G116" s="104"/>
      <c r="H116" s="105"/>
      <c r="I116" s="106"/>
      <c r="J116" s="102"/>
      <c r="K116" s="108"/>
      <c r="L116" s="84" t="s">
        <v>31</v>
      </c>
      <c r="M116" s="85" t="s">
        <v>11</v>
      </c>
      <c r="N116" s="89">
        <f>IF(M116="SÍ",30,"0")</f>
        <v>30</v>
      </c>
      <c r="O116" s="106"/>
      <c r="P116" s="119"/>
      <c r="Q116" s="119"/>
      <c r="R116" s="120"/>
      <c r="S116" s="119"/>
      <c r="T116" s="120"/>
      <c r="U116" s="110"/>
      <c r="V116" s="103"/>
      <c r="W116" s="222"/>
      <c r="X116" s="105"/>
      <c r="Y116" s="106"/>
      <c r="Z116" s="102"/>
      <c r="AA116" s="93"/>
      <c r="AB116" s="104"/>
      <c r="AC116" s="108"/>
      <c r="AD116" s="93"/>
      <c r="AE116" s="93"/>
      <c r="AF116" s="93"/>
      <c r="AG116" s="93"/>
      <c r="AH116" s="108"/>
    </row>
    <row r="117" spans="1:34" ht="39.75" customHeight="1" x14ac:dyDescent="0.25">
      <c r="A117" s="99"/>
      <c r="B117" s="90" t="s">
        <v>295</v>
      </c>
      <c r="C117" s="130" t="s">
        <v>296</v>
      </c>
      <c r="D117" s="93" t="s">
        <v>297</v>
      </c>
      <c r="E117" s="133" t="s">
        <v>298</v>
      </c>
      <c r="F117" s="146" t="s">
        <v>16</v>
      </c>
      <c r="G117" s="104" t="str">
        <f>IF(F117="(1) RARA VEZ","1", IF(F117="(2) IMPROBABLE","2",IF(F117="(3) POSIBLE","3",IF(F117="(4) PROBABLE","4",IF(F117="(5) CASI SEGURO","5","")))))</f>
        <v>4</v>
      </c>
      <c r="H117" s="105" t="s">
        <v>20</v>
      </c>
      <c r="I117" s="149" t="str">
        <f>IF(H117="(5) MODERADO","5", IF(H117="(10) MAYOR","10",IF(H117="(20) CATASTROFICO","20","")))</f>
        <v>10</v>
      </c>
      <c r="J117" s="107">
        <f>+G117*I117</f>
        <v>40</v>
      </c>
      <c r="K117" s="178" t="s">
        <v>299</v>
      </c>
      <c r="L117" s="25" t="s">
        <v>6</v>
      </c>
      <c r="M117" s="3" t="s">
        <v>11</v>
      </c>
      <c r="N117" s="79">
        <f>IF(M117="SÍ",15,"0")</f>
        <v>15</v>
      </c>
      <c r="O117" s="180">
        <f>SUM(N117:N123)</f>
        <v>40</v>
      </c>
      <c r="P117" s="170">
        <f>IF(AND($O117&gt;=0,$O117&lt;=50),0,IF(AND($O117&gt;50,$O117&lt;=75),1,IF(AND($O117&gt;75,$O117&lt;=100),2,"")))</f>
        <v>0</v>
      </c>
      <c r="Q117" s="170">
        <f>$G117-$P117</f>
        <v>4</v>
      </c>
      <c r="R117" s="168">
        <f>IF($Q117&lt;=0,1,$Q117)</f>
        <v>4</v>
      </c>
      <c r="S117" s="170">
        <f>$I117-$P117</f>
        <v>10</v>
      </c>
      <c r="T117" s="168" t="str">
        <f>IF($S117=19,10,IF($S117=18,5,IF($S117=9,5,IF($S117=8,5,I117))))</f>
        <v>10</v>
      </c>
      <c r="U117" s="172" t="s">
        <v>8</v>
      </c>
      <c r="V117" s="213" t="str">
        <f>IF(AND($U117="PROBABILIDAD",$R117=1),$XET$6,IF(AND($U117="PROBABILIDAD",$R117=2),$XET$5,IF(AND($U117="PROBABILIDAD",$R117=3),$XET$4,IF(AND($U117="PROBABILIDAD",$R117=4),$XET$3,IF(AND($U117="PROBABILIDAD",$R117=5),$XET$2,$F117)))))</f>
        <v>(4) PROBABLE</v>
      </c>
      <c r="W117" s="216">
        <f>IF($U117="PROBABILIDAD",$R117,$G117)</f>
        <v>4</v>
      </c>
      <c r="X117" s="219" t="str">
        <f>IF(AND($U117="IMPACTO",$S117=18),$XET$9,IF(AND($U117="IMPACTO",$S117=19),$XEU$9,IF(AND($U117="IMPACTO",$S117=20),$XEV$9,IF(AND($U117="IMPACTO",$S117&lt;10),$XET$9,$H117))))</f>
        <v>(10) MAYOR</v>
      </c>
      <c r="Y117" s="175" t="str">
        <f>IF($U117="IMPACTO",$T117,$I117)</f>
        <v>10</v>
      </c>
      <c r="Z117" s="107">
        <f>+W117*Y117</f>
        <v>40</v>
      </c>
      <c r="AA117" s="153" t="s">
        <v>300</v>
      </c>
      <c r="AB117" s="156">
        <v>2018</v>
      </c>
      <c r="AC117" s="160" t="s">
        <v>301</v>
      </c>
      <c r="AD117" s="142" t="s">
        <v>302</v>
      </c>
      <c r="AE117" s="184" t="s">
        <v>303</v>
      </c>
      <c r="AF117" s="160" t="s">
        <v>304</v>
      </c>
      <c r="AG117" s="160" t="s">
        <v>305</v>
      </c>
      <c r="AH117" s="212"/>
    </row>
    <row r="118" spans="1:34" ht="39.75" customHeight="1" x14ac:dyDescent="0.25">
      <c r="A118" s="99"/>
      <c r="B118" s="91"/>
      <c r="C118" s="131"/>
      <c r="D118" s="93"/>
      <c r="E118" s="134"/>
      <c r="F118" s="146"/>
      <c r="G118" s="104"/>
      <c r="H118" s="105"/>
      <c r="I118" s="149"/>
      <c r="J118" s="107"/>
      <c r="K118" s="179"/>
      <c r="L118" s="26" t="s">
        <v>7</v>
      </c>
      <c r="M118" s="3" t="s">
        <v>11</v>
      </c>
      <c r="N118" s="2">
        <f>IF(M118="SÍ",5,"0")</f>
        <v>5</v>
      </c>
      <c r="O118" s="149"/>
      <c r="P118" s="171"/>
      <c r="Q118" s="171"/>
      <c r="R118" s="169"/>
      <c r="S118" s="171"/>
      <c r="T118" s="169"/>
      <c r="U118" s="173"/>
      <c r="V118" s="214"/>
      <c r="W118" s="217"/>
      <c r="X118" s="220"/>
      <c r="Y118" s="175"/>
      <c r="Z118" s="107"/>
      <c r="AA118" s="154"/>
      <c r="AB118" s="139"/>
      <c r="AC118" s="161"/>
      <c r="AD118" s="143"/>
      <c r="AE118" s="185"/>
      <c r="AF118" s="161"/>
      <c r="AG118" s="161"/>
      <c r="AH118" s="182"/>
    </row>
    <row r="119" spans="1:34" ht="39.75" customHeight="1" x14ac:dyDescent="0.25">
      <c r="A119" s="99"/>
      <c r="B119" s="96"/>
      <c r="C119" s="131"/>
      <c r="D119" s="93"/>
      <c r="E119" s="134"/>
      <c r="F119" s="146"/>
      <c r="G119" s="104"/>
      <c r="H119" s="105"/>
      <c r="I119" s="149"/>
      <c r="J119" s="164" t="str">
        <f>IF(AND(J117&gt;=5,J117&lt;=10),"BAJA",IF(AND(J117&gt;=15,J117&lt;=25),"MODERADA",IF(AND(J117&gt;=30,J117&lt;=50),"ALTA",IF(AND(J117&gt;=60,J117&lt;=100),"EXTREMA",""))))</f>
        <v>ALTA</v>
      </c>
      <c r="K119" s="179"/>
      <c r="L119" s="27" t="s">
        <v>3</v>
      </c>
      <c r="M119" s="3" t="s">
        <v>12</v>
      </c>
      <c r="N119" s="2" t="str">
        <f>IF(M119="SÍ",15,"0")</f>
        <v>0</v>
      </c>
      <c r="O119" s="149"/>
      <c r="P119" s="171"/>
      <c r="Q119" s="171"/>
      <c r="R119" s="169"/>
      <c r="S119" s="171"/>
      <c r="T119" s="169"/>
      <c r="U119" s="173"/>
      <c r="V119" s="214"/>
      <c r="W119" s="217"/>
      <c r="X119" s="220"/>
      <c r="Y119" s="175"/>
      <c r="Z119" s="164" t="str">
        <f>IF(AND(Z117&gt;=5,Z117&lt;=10),"BAJA",IF(AND(Z117&gt;=15,Z117&lt;=25),"MODERADA",IF(AND(Z117&gt;=30,Z117&lt;=50),"ALTA",IF(AND(Z117&gt;=60,Z117&lt;=100),"EXTREMA",""))))</f>
        <v>ALTA</v>
      </c>
      <c r="AA119" s="154"/>
      <c r="AB119" s="139"/>
      <c r="AC119" s="161"/>
      <c r="AD119" s="143"/>
      <c r="AE119" s="185"/>
      <c r="AF119" s="161"/>
      <c r="AG119" s="161"/>
      <c r="AH119" s="182"/>
    </row>
    <row r="120" spans="1:34" ht="39.75" customHeight="1" x14ac:dyDescent="0.25">
      <c r="A120" s="99"/>
      <c r="B120" s="96"/>
      <c r="C120" s="131"/>
      <c r="D120" s="93"/>
      <c r="E120" s="134"/>
      <c r="F120" s="146"/>
      <c r="G120" s="104"/>
      <c r="H120" s="105"/>
      <c r="I120" s="149"/>
      <c r="J120" s="164"/>
      <c r="K120" s="179"/>
      <c r="L120" s="27" t="s">
        <v>4</v>
      </c>
      <c r="M120" s="3" t="s">
        <v>11</v>
      </c>
      <c r="N120" s="2">
        <f>IF(M120="SÍ",10,"0")</f>
        <v>10</v>
      </c>
      <c r="O120" s="149"/>
      <c r="P120" s="171"/>
      <c r="Q120" s="171"/>
      <c r="R120" s="169"/>
      <c r="S120" s="171"/>
      <c r="T120" s="169"/>
      <c r="U120" s="173"/>
      <c r="V120" s="214"/>
      <c r="W120" s="217"/>
      <c r="X120" s="220"/>
      <c r="Y120" s="175"/>
      <c r="Z120" s="164"/>
      <c r="AA120" s="154"/>
      <c r="AB120" s="139"/>
      <c r="AC120" s="161"/>
      <c r="AD120" s="143"/>
      <c r="AE120" s="185"/>
      <c r="AF120" s="161"/>
      <c r="AG120" s="161"/>
      <c r="AH120" s="182"/>
    </row>
    <row r="121" spans="1:34" ht="39.75" customHeight="1" x14ac:dyDescent="0.25">
      <c r="A121" s="99"/>
      <c r="B121" s="96"/>
      <c r="C121" s="131"/>
      <c r="D121" s="93"/>
      <c r="E121" s="134"/>
      <c r="F121" s="146"/>
      <c r="G121" s="104"/>
      <c r="H121" s="105"/>
      <c r="I121" s="149"/>
      <c r="J121" s="164"/>
      <c r="K121" s="179"/>
      <c r="L121" s="26" t="s">
        <v>32</v>
      </c>
      <c r="M121" s="77" t="s">
        <v>12</v>
      </c>
      <c r="N121" s="2" t="str">
        <f>IF(M121="SÍ",15,"0")</f>
        <v>0</v>
      </c>
      <c r="O121" s="149"/>
      <c r="P121" s="171"/>
      <c r="Q121" s="171"/>
      <c r="R121" s="169"/>
      <c r="S121" s="171"/>
      <c r="T121" s="169"/>
      <c r="U121" s="173"/>
      <c r="V121" s="214"/>
      <c r="W121" s="217"/>
      <c r="X121" s="220"/>
      <c r="Y121" s="175"/>
      <c r="Z121" s="164"/>
      <c r="AA121" s="154"/>
      <c r="AB121" s="139"/>
      <c r="AC121" s="161"/>
      <c r="AD121" s="143"/>
      <c r="AE121" s="185"/>
      <c r="AF121" s="161"/>
      <c r="AG121" s="161"/>
      <c r="AH121" s="182"/>
    </row>
    <row r="122" spans="1:34" ht="39.75" customHeight="1" x14ac:dyDescent="0.25">
      <c r="A122" s="99"/>
      <c r="B122" s="96"/>
      <c r="C122" s="131"/>
      <c r="D122" s="93"/>
      <c r="E122" s="134"/>
      <c r="F122" s="146"/>
      <c r="G122" s="104"/>
      <c r="H122" s="105"/>
      <c r="I122" s="149"/>
      <c r="J122" s="164"/>
      <c r="K122" s="179"/>
      <c r="L122" s="26" t="s">
        <v>5</v>
      </c>
      <c r="M122" s="3" t="s">
        <v>11</v>
      </c>
      <c r="N122" s="2">
        <f>IF(M122="SÍ",10,"0")</f>
        <v>10</v>
      </c>
      <c r="O122" s="149"/>
      <c r="P122" s="171"/>
      <c r="Q122" s="171"/>
      <c r="R122" s="169"/>
      <c r="S122" s="171"/>
      <c r="T122" s="169"/>
      <c r="U122" s="173"/>
      <c r="V122" s="214"/>
      <c r="W122" s="217"/>
      <c r="X122" s="220"/>
      <c r="Y122" s="175"/>
      <c r="Z122" s="164"/>
      <c r="AA122" s="154"/>
      <c r="AB122" s="139"/>
      <c r="AC122" s="161"/>
      <c r="AD122" s="143"/>
      <c r="AE122" s="185"/>
      <c r="AF122" s="161"/>
      <c r="AG122" s="161"/>
      <c r="AH122" s="182"/>
    </row>
    <row r="123" spans="1:34" ht="39.75" customHeight="1" x14ac:dyDescent="0.25">
      <c r="A123" s="99"/>
      <c r="B123" s="96"/>
      <c r="C123" s="132"/>
      <c r="D123" s="93"/>
      <c r="E123" s="135"/>
      <c r="F123" s="147"/>
      <c r="G123" s="121"/>
      <c r="H123" s="148"/>
      <c r="I123" s="149"/>
      <c r="J123" s="165"/>
      <c r="K123" s="179"/>
      <c r="L123" s="28" t="s">
        <v>31</v>
      </c>
      <c r="M123" s="3" t="s">
        <v>12</v>
      </c>
      <c r="N123" s="2" t="str">
        <f>IF(M123="SÍ",30,"0")</f>
        <v>0</v>
      </c>
      <c r="O123" s="149"/>
      <c r="P123" s="171"/>
      <c r="Q123" s="171"/>
      <c r="R123" s="169"/>
      <c r="S123" s="171"/>
      <c r="T123" s="169"/>
      <c r="U123" s="173"/>
      <c r="V123" s="215"/>
      <c r="W123" s="218"/>
      <c r="X123" s="221"/>
      <c r="Y123" s="175"/>
      <c r="Z123" s="165"/>
      <c r="AA123" s="154"/>
      <c r="AB123" s="139"/>
      <c r="AC123" s="161"/>
      <c r="AD123" s="143"/>
      <c r="AE123" s="185"/>
      <c r="AF123" s="161"/>
      <c r="AG123" s="161"/>
      <c r="AH123" s="182"/>
    </row>
    <row r="124" spans="1:34" ht="39.75" customHeight="1" x14ac:dyDescent="0.25">
      <c r="A124" s="99"/>
      <c r="B124" s="96"/>
      <c r="C124" s="93" t="s">
        <v>306</v>
      </c>
      <c r="D124" s="93" t="s">
        <v>307</v>
      </c>
      <c r="E124" s="133" t="s">
        <v>308</v>
      </c>
      <c r="F124" s="146" t="s">
        <v>16</v>
      </c>
      <c r="G124" s="104" t="str">
        <f>IF(F124="(1) RARA VEZ","1", IF(F124="(2) IMPROBABLE","2",IF(F124="(3) POSIBLE","3",IF(F124="(4) PROBABLE","4",IF(F124="(5) CASI SEGURO","5","")))))</f>
        <v>4</v>
      </c>
      <c r="H124" s="105" t="s">
        <v>18</v>
      </c>
      <c r="I124" s="149" t="str">
        <f>IF(H124="(5) MODERADO","5", IF(H124="(10) MAYOR","10",IF(H124="(20) CATASTROFICO","20","")))</f>
        <v>5</v>
      </c>
      <c r="J124" s="209">
        <f>+G124*I124</f>
        <v>20</v>
      </c>
      <c r="K124" s="178" t="s">
        <v>309</v>
      </c>
      <c r="L124" s="25" t="s">
        <v>6</v>
      </c>
      <c r="M124" s="3" t="s">
        <v>11</v>
      </c>
      <c r="N124" s="79">
        <f>IF(M124="SÍ",15,"0")</f>
        <v>15</v>
      </c>
      <c r="O124" s="180">
        <f>SUM(N124:N130)</f>
        <v>85</v>
      </c>
      <c r="P124" s="170">
        <f>IF(AND($O124&gt;=0,$O124&lt;=50),0,IF(AND($O124&gt;50,$O124&lt;=75),1,IF(AND($O124&gt;75,$O124&lt;=100),2,"")))</f>
        <v>2</v>
      </c>
      <c r="Q124" s="170">
        <f>$G124-$P124</f>
        <v>2</v>
      </c>
      <c r="R124" s="168">
        <f>IF($Q124&lt;=0,1,$Q124)</f>
        <v>2</v>
      </c>
      <c r="S124" s="170">
        <f>$I124-$P124</f>
        <v>3</v>
      </c>
      <c r="T124" s="168" t="str">
        <f>IF($S124=19,10,IF($S124=18,5,IF($S124=9,5,IF($S124=8,5,I124))))</f>
        <v>5</v>
      </c>
      <c r="U124" s="172" t="s">
        <v>8</v>
      </c>
      <c r="V124" s="146" t="s">
        <v>14</v>
      </c>
      <c r="W124" s="104" t="str">
        <f>IF(V124="(1) RARA VEZ","1", IF(V124="(2) IMPROBABLE","2",IF(V124="(3) POSIBLE","3",IF(V124="(4) PROBABLE","4",IF(V124="(5) CASI SEGURO","5","")))))</f>
        <v>2</v>
      </c>
      <c r="X124" s="105" t="s">
        <v>18</v>
      </c>
      <c r="Y124" s="175" t="str">
        <f>IF($U124="IMPACTO",$T124,$I124)</f>
        <v>5</v>
      </c>
      <c r="Z124" s="176">
        <f>+W124*Y124</f>
        <v>10</v>
      </c>
      <c r="AA124" s="153" t="s">
        <v>310</v>
      </c>
      <c r="AB124" s="156">
        <v>2018</v>
      </c>
      <c r="AC124" s="160" t="s">
        <v>311</v>
      </c>
      <c r="AD124" s="205" t="s">
        <v>312</v>
      </c>
      <c r="AE124" s="136" t="s">
        <v>313</v>
      </c>
      <c r="AF124" s="187" t="s">
        <v>314</v>
      </c>
      <c r="AG124" s="187" t="s">
        <v>305</v>
      </c>
      <c r="AH124" s="190"/>
    </row>
    <row r="125" spans="1:34" ht="39.75" customHeight="1" x14ac:dyDescent="0.25">
      <c r="A125" s="99"/>
      <c r="B125" s="96"/>
      <c r="C125" s="104"/>
      <c r="D125" s="93"/>
      <c r="E125" s="134"/>
      <c r="F125" s="146"/>
      <c r="G125" s="104"/>
      <c r="H125" s="105"/>
      <c r="I125" s="149"/>
      <c r="J125" s="210"/>
      <c r="K125" s="211"/>
      <c r="L125" s="26" t="s">
        <v>7</v>
      </c>
      <c r="M125" s="3" t="s">
        <v>11</v>
      </c>
      <c r="N125" s="2">
        <f>IF(M125="SÍ",5,"0")</f>
        <v>5</v>
      </c>
      <c r="O125" s="149"/>
      <c r="P125" s="171"/>
      <c r="Q125" s="171"/>
      <c r="R125" s="169"/>
      <c r="S125" s="171"/>
      <c r="T125" s="169"/>
      <c r="U125" s="173"/>
      <c r="V125" s="146"/>
      <c r="W125" s="104"/>
      <c r="X125" s="105"/>
      <c r="Y125" s="175"/>
      <c r="Z125" s="177"/>
      <c r="AA125" s="154"/>
      <c r="AB125" s="139"/>
      <c r="AC125" s="139"/>
      <c r="AD125" s="206"/>
      <c r="AE125" s="137"/>
      <c r="AF125" s="188"/>
      <c r="AG125" s="188"/>
      <c r="AH125" s="191"/>
    </row>
    <row r="126" spans="1:34" ht="39.75" customHeight="1" x14ac:dyDescent="0.25">
      <c r="A126" s="99"/>
      <c r="B126" s="96"/>
      <c r="C126" s="104"/>
      <c r="D126" s="93"/>
      <c r="E126" s="134"/>
      <c r="F126" s="146"/>
      <c r="G126" s="104"/>
      <c r="H126" s="105"/>
      <c r="I126" s="149"/>
      <c r="J126" s="207" t="str">
        <f>IF(AND($Z124&gt;=5,$Z124&lt;=10),"BAJA",IF(AND($Z124&gt;=15,$Z124&lt;=25),"MODERADA",IF(AND($Z124&gt;=30,$Z124&lt;=50),"ALTA",IF(AND($Z124&gt;=60,$Z124&lt;=100),"EXTREMA",""))))</f>
        <v>BAJA</v>
      </c>
      <c r="K126" s="211"/>
      <c r="L126" s="27" t="s">
        <v>3</v>
      </c>
      <c r="M126" s="3" t="s">
        <v>12</v>
      </c>
      <c r="N126" s="2" t="str">
        <f>IF(M126="SÍ",15,"0")</f>
        <v>0</v>
      </c>
      <c r="O126" s="149"/>
      <c r="P126" s="171"/>
      <c r="Q126" s="171"/>
      <c r="R126" s="169"/>
      <c r="S126" s="171"/>
      <c r="T126" s="169"/>
      <c r="U126" s="173"/>
      <c r="V126" s="146"/>
      <c r="W126" s="104"/>
      <c r="X126" s="105"/>
      <c r="Y126" s="175"/>
      <c r="Z126" s="166" t="str">
        <f>IF(AND($Z124&gt;=5,$Z124&lt;=10),"BAJA",IF(AND($Z124&gt;=15,$Z124&lt;=25),"MODERADA",IF(AND($Z124&gt;=30,$Z124&lt;=50),"ALTA",IF(AND($Z124&gt;=60,$Z124&lt;=100),"EXTREMA",""))))</f>
        <v>BAJA</v>
      </c>
      <c r="AA126" s="154"/>
      <c r="AB126" s="139"/>
      <c r="AC126" s="139"/>
      <c r="AD126" s="206"/>
      <c r="AE126" s="137"/>
      <c r="AF126" s="188"/>
      <c r="AG126" s="188"/>
      <c r="AH126" s="191"/>
    </row>
    <row r="127" spans="1:34" ht="39.75" customHeight="1" x14ac:dyDescent="0.25">
      <c r="A127" s="99"/>
      <c r="B127" s="96"/>
      <c r="C127" s="104"/>
      <c r="D127" s="93"/>
      <c r="E127" s="134"/>
      <c r="F127" s="146"/>
      <c r="G127" s="104"/>
      <c r="H127" s="105"/>
      <c r="I127" s="149"/>
      <c r="J127" s="207"/>
      <c r="K127" s="211"/>
      <c r="L127" s="27" t="s">
        <v>4</v>
      </c>
      <c r="M127" s="3" t="s">
        <v>11</v>
      </c>
      <c r="N127" s="2">
        <f>IF(M127="SÍ",10,"0")</f>
        <v>10</v>
      </c>
      <c r="O127" s="149"/>
      <c r="P127" s="171"/>
      <c r="Q127" s="171"/>
      <c r="R127" s="169"/>
      <c r="S127" s="171"/>
      <c r="T127" s="169"/>
      <c r="U127" s="173"/>
      <c r="V127" s="146"/>
      <c r="W127" s="104"/>
      <c r="X127" s="105"/>
      <c r="Y127" s="175"/>
      <c r="Z127" s="166"/>
      <c r="AA127" s="154"/>
      <c r="AB127" s="139"/>
      <c r="AC127" s="139"/>
      <c r="AD127" s="206"/>
      <c r="AE127" s="137"/>
      <c r="AF127" s="188"/>
      <c r="AG127" s="188"/>
      <c r="AH127" s="191"/>
    </row>
    <row r="128" spans="1:34" ht="39.75" customHeight="1" x14ac:dyDescent="0.25">
      <c r="A128" s="99"/>
      <c r="B128" s="96"/>
      <c r="C128" s="104"/>
      <c r="D128" s="93"/>
      <c r="E128" s="134"/>
      <c r="F128" s="146"/>
      <c r="G128" s="104"/>
      <c r="H128" s="105"/>
      <c r="I128" s="149"/>
      <c r="J128" s="207"/>
      <c r="K128" s="211"/>
      <c r="L128" s="26" t="s">
        <v>32</v>
      </c>
      <c r="M128" s="3" t="s">
        <v>11</v>
      </c>
      <c r="N128" s="2">
        <f>IF(M128="SÍ",15,"0")</f>
        <v>15</v>
      </c>
      <c r="O128" s="149"/>
      <c r="P128" s="171"/>
      <c r="Q128" s="171"/>
      <c r="R128" s="169"/>
      <c r="S128" s="171"/>
      <c r="T128" s="169"/>
      <c r="U128" s="173"/>
      <c r="V128" s="146"/>
      <c r="W128" s="104"/>
      <c r="X128" s="105"/>
      <c r="Y128" s="175"/>
      <c r="Z128" s="166"/>
      <c r="AA128" s="154"/>
      <c r="AB128" s="139"/>
      <c r="AC128" s="139"/>
      <c r="AD128" s="206"/>
      <c r="AE128" s="137"/>
      <c r="AF128" s="188"/>
      <c r="AG128" s="188"/>
      <c r="AH128" s="191"/>
    </row>
    <row r="129" spans="1:34" ht="39.75" customHeight="1" x14ac:dyDescent="0.25">
      <c r="A129" s="99"/>
      <c r="B129" s="96"/>
      <c r="C129" s="104"/>
      <c r="D129" s="93"/>
      <c r="E129" s="134"/>
      <c r="F129" s="146"/>
      <c r="G129" s="104"/>
      <c r="H129" s="105"/>
      <c r="I129" s="149"/>
      <c r="J129" s="207"/>
      <c r="K129" s="211"/>
      <c r="L129" s="26" t="s">
        <v>5</v>
      </c>
      <c r="M129" s="3" t="s">
        <v>11</v>
      </c>
      <c r="N129" s="2">
        <f>IF(M129="SÍ",10,"0")</f>
        <v>10</v>
      </c>
      <c r="O129" s="149"/>
      <c r="P129" s="171"/>
      <c r="Q129" s="171"/>
      <c r="R129" s="169"/>
      <c r="S129" s="171"/>
      <c r="T129" s="169"/>
      <c r="U129" s="173"/>
      <c r="V129" s="146"/>
      <c r="W129" s="104"/>
      <c r="X129" s="105"/>
      <c r="Y129" s="175"/>
      <c r="Z129" s="166"/>
      <c r="AA129" s="154"/>
      <c r="AB129" s="139"/>
      <c r="AC129" s="139"/>
      <c r="AD129" s="206"/>
      <c r="AE129" s="137"/>
      <c r="AF129" s="188"/>
      <c r="AG129" s="188"/>
      <c r="AH129" s="191"/>
    </row>
    <row r="130" spans="1:34" ht="39.75" customHeight="1" thickBot="1" x14ac:dyDescent="0.3">
      <c r="A130" s="99"/>
      <c r="B130" s="96"/>
      <c r="C130" s="121"/>
      <c r="D130" s="122"/>
      <c r="E130" s="135"/>
      <c r="F130" s="147"/>
      <c r="G130" s="121"/>
      <c r="H130" s="148"/>
      <c r="I130" s="149"/>
      <c r="J130" s="208"/>
      <c r="K130" s="211"/>
      <c r="L130" s="28" t="s">
        <v>31</v>
      </c>
      <c r="M130" s="3" t="s">
        <v>11</v>
      </c>
      <c r="N130" s="2">
        <f>IF(M130="SÍ",30,"0")</f>
        <v>30</v>
      </c>
      <c r="O130" s="149"/>
      <c r="P130" s="171"/>
      <c r="Q130" s="171"/>
      <c r="R130" s="169"/>
      <c r="S130" s="171"/>
      <c r="T130" s="169"/>
      <c r="U130" s="173"/>
      <c r="V130" s="147"/>
      <c r="W130" s="121"/>
      <c r="X130" s="148"/>
      <c r="Y130" s="175"/>
      <c r="Z130" s="166"/>
      <c r="AA130" s="154"/>
      <c r="AB130" s="139"/>
      <c r="AC130" s="139"/>
      <c r="AD130" s="206"/>
      <c r="AE130" s="137"/>
      <c r="AF130" s="188"/>
      <c r="AG130" s="188"/>
      <c r="AH130" s="191"/>
    </row>
    <row r="131" spans="1:34" ht="39.75" customHeight="1" x14ac:dyDescent="0.25">
      <c r="A131" s="99"/>
      <c r="B131" s="96"/>
      <c r="C131" s="93" t="s">
        <v>315</v>
      </c>
      <c r="D131" s="150" t="s">
        <v>316</v>
      </c>
      <c r="E131" s="151" t="s">
        <v>317</v>
      </c>
      <c r="F131" s="146" t="s">
        <v>16</v>
      </c>
      <c r="G131" s="104" t="str">
        <f>IF(F131="(1) RARA VEZ","1", IF(F131="(2) IMPROBABLE","2",IF(F131="(3) POSIBLE","3",IF(F131="(4) PROBABLE","4",IF(F131="(5) CASI SEGURO","5","")))))</f>
        <v>4</v>
      </c>
      <c r="H131" s="105" t="s">
        <v>18</v>
      </c>
      <c r="I131" s="149" t="str">
        <f>IF(H131="(5) MODERADO","5", IF(H131="(10) MAYOR","10",IF(H131="(20) CATASTROFICO","20","")))</f>
        <v>5</v>
      </c>
      <c r="J131" s="176">
        <f>+G131*I131</f>
        <v>20</v>
      </c>
      <c r="K131" s="202" t="s">
        <v>318</v>
      </c>
      <c r="L131" s="25" t="s">
        <v>6</v>
      </c>
      <c r="M131" s="3" t="s">
        <v>11</v>
      </c>
      <c r="N131" s="79">
        <f>IF(M131="SÍ",15,"0")</f>
        <v>15</v>
      </c>
      <c r="O131" s="180">
        <f>SUM(N131:N137)</f>
        <v>45</v>
      </c>
      <c r="P131" s="170">
        <f>IF(AND($O131&gt;=0,$O131&lt;=50),0,IF(AND($O131&gt;50,$O131&lt;=75),1,IF(AND($O131&gt;75,$O131&lt;=100),2,"")))</f>
        <v>0</v>
      </c>
      <c r="Q131" s="170">
        <f>$G131-$P131</f>
        <v>4</v>
      </c>
      <c r="R131" s="168">
        <f>IF($Q131&lt;=0,1,$Q131)</f>
        <v>4</v>
      </c>
      <c r="S131" s="170">
        <f>$I131-$P131</f>
        <v>5</v>
      </c>
      <c r="T131" s="168" t="str">
        <f>IF($S131=19,10,IF($S131=18,5,IF($S131=9,5,IF($S131=8,5,I131))))</f>
        <v>5</v>
      </c>
      <c r="U131" s="172" t="s">
        <v>8</v>
      </c>
      <c r="V131" s="146" t="s">
        <v>16</v>
      </c>
      <c r="W131" s="174">
        <f>IF($U131="PROBABILIDAD",$R131,$G131)</f>
        <v>4</v>
      </c>
      <c r="X131" s="105" t="s">
        <v>18</v>
      </c>
      <c r="Y131" s="175" t="str">
        <f>IF($U131="IMPACTO",$T131,$I131)</f>
        <v>5</v>
      </c>
      <c r="Z131" s="107">
        <f>+W131*Y131</f>
        <v>20</v>
      </c>
      <c r="AA131" s="153" t="s">
        <v>319</v>
      </c>
      <c r="AB131" s="156">
        <v>2018</v>
      </c>
      <c r="AC131" s="160" t="s">
        <v>320</v>
      </c>
      <c r="AD131" s="142" t="s">
        <v>321</v>
      </c>
      <c r="AE131" s="184" t="s">
        <v>322</v>
      </c>
      <c r="AF131" s="160" t="s">
        <v>323</v>
      </c>
      <c r="AG131" s="187" t="s">
        <v>305</v>
      </c>
      <c r="AH131" s="190"/>
    </row>
    <row r="132" spans="1:34" ht="39.75" customHeight="1" x14ac:dyDescent="0.25">
      <c r="A132" s="99"/>
      <c r="B132" s="96"/>
      <c r="C132" s="104"/>
      <c r="D132" s="150"/>
      <c r="E132" s="152"/>
      <c r="F132" s="146"/>
      <c r="G132" s="104"/>
      <c r="H132" s="105"/>
      <c r="I132" s="149"/>
      <c r="J132" s="177"/>
      <c r="K132" s="203"/>
      <c r="L132" s="26" t="s">
        <v>7</v>
      </c>
      <c r="M132" s="3" t="s">
        <v>11</v>
      </c>
      <c r="N132" s="2">
        <f>IF(M132="SÍ",5,"0")</f>
        <v>5</v>
      </c>
      <c r="O132" s="149"/>
      <c r="P132" s="171"/>
      <c r="Q132" s="171"/>
      <c r="R132" s="169"/>
      <c r="S132" s="171"/>
      <c r="T132" s="169"/>
      <c r="U132" s="173"/>
      <c r="V132" s="146"/>
      <c r="W132" s="174"/>
      <c r="X132" s="105"/>
      <c r="Y132" s="175"/>
      <c r="Z132" s="107"/>
      <c r="AA132" s="154"/>
      <c r="AB132" s="139"/>
      <c r="AC132" s="161"/>
      <c r="AD132" s="182"/>
      <c r="AE132" s="185"/>
      <c r="AF132" s="161"/>
      <c r="AG132" s="188"/>
      <c r="AH132" s="191"/>
    </row>
    <row r="133" spans="1:34" ht="39.75" customHeight="1" x14ac:dyDescent="0.25">
      <c r="A133" s="99"/>
      <c r="B133" s="96"/>
      <c r="C133" s="104"/>
      <c r="D133" s="150"/>
      <c r="E133" s="152"/>
      <c r="F133" s="146"/>
      <c r="G133" s="104"/>
      <c r="H133" s="105"/>
      <c r="I133" s="149"/>
      <c r="J133" s="166" t="str">
        <f>IF(AND($Z131&gt;=5,$Z131&lt;=10),"BAJA",IF(AND($Z131&gt;=15,$Z131&lt;=25),"MODERADA",IF(AND($Z131&gt;=30,$Z131&lt;=50),"ALTA",IF(AND($Z131&gt;=60,$Z131&lt;=100),"EXTREMA",""))))</f>
        <v>MODERADA</v>
      </c>
      <c r="K133" s="203"/>
      <c r="L133" s="27" t="s">
        <v>3</v>
      </c>
      <c r="M133" s="3" t="s">
        <v>12</v>
      </c>
      <c r="N133" s="2" t="str">
        <f>IF(M133="SÍ",15,"0")</f>
        <v>0</v>
      </c>
      <c r="O133" s="149"/>
      <c r="P133" s="171"/>
      <c r="Q133" s="171"/>
      <c r="R133" s="169"/>
      <c r="S133" s="171"/>
      <c r="T133" s="169"/>
      <c r="U133" s="173"/>
      <c r="V133" s="146"/>
      <c r="W133" s="174"/>
      <c r="X133" s="105"/>
      <c r="Y133" s="175"/>
      <c r="Z133" s="164" t="str">
        <f>IF(AND(Z131&gt;=5,Z131&lt;=10),"BAJA",IF(AND(Z131&gt;=15,Z131&lt;=25),"MODERADA",IF(AND(Z131&gt;=30,Z131&lt;=50),"ALTA",IF(AND(Z131&gt;=60,Z131&lt;=100),"EXTREMA",""))))</f>
        <v>MODERADA</v>
      </c>
      <c r="AA133" s="154"/>
      <c r="AB133" s="139"/>
      <c r="AC133" s="161"/>
      <c r="AD133" s="182"/>
      <c r="AE133" s="185"/>
      <c r="AF133" s="161"/>
      <c r="AG133" s="188"/>
      <c r="AH133" s="191"/>
    </row>
    <row r="134" spans="1:34" ht="39.75" customHeight="1" x14ac:dyDescent="0.25">
      <c r="A134" s="99"/>
      <c r="B134" s="96"/>
      <c r="C134" s="104"/>
      <c r="D134" s="150"/>
      <c r="E134" s="152"/>
      <c r="F134" s="146"/>
      <c r="G134" s="104"/>
      <c r="H134" s="105"/>
      <c r="I134" s="149"/>
      <c r="J134" s="166"/>
      <c r="K134" s="203"/>
      <c r="L134" s="27" t="s">
        <v>4</v>
      </c>
      <c r="M134" s="3" t="s">
        <v>11</v>
      </c>
      <c r="N134" s="2">
        <f>IF(M134="SÍ",10,"0")</f>
        <v>10</v>
      </c>
      <c r="O134" s="149"/>
      <c r="P134" s="171"/>
      <c r="Q134" s="171"/>
      <c r="R134" s="169"/>
      <c r="S134" s="171"/>
      <c r="T134" s="169"/>
      <c r="U134" s="173"/>
      <c r="V134" s="146"/>
      <c r="W134" s="174"/>
      <c r="X134" s="105"/>
      <c r="Y134" s="175"/>
      <c r="Z134" s="164"/>
      <c r="AA134" s="154"/>
      <c r="AB134" s="139"/>
      <c r="AC134" s="161"/>
      <c r="AD134" s="182"/>
      <c r="AE134" s="185"/>
      <c r="AF134" s="161"/>
      <c r="AG134" s="188"/>
      <c r="AH134" s="191"/>
    </row>
    <row r="135" spans="1:34" ht="39.75" customHeight="1" x14ac:dyDescent="0.25">
      <c r="A135" s="99"/>
      <c r="B135" s="96"/>
      <c r="C135" s="104"/>
      <c r="D135" s="150"/>
      <c r="E135" s="152"/>
      <c r="F135" s="146"/>
      <c r="G135" s="104"/>
      <c r="H135" s="105"/>
      <c r="I135" s="149"/>
      <c r="J135" s="166"/>
      <c r="K135" s="203"/>
      <c r="L135" s="26" t="s">
        <v>32</v>
      </c>
      <c r="M135" s="3" t="s">
        <v>11</v>
      </c>
      <c r="N135" s="2">
        <f>IF(M135="SÍ",15,"0")</f>
        <v>15</v>
      </c>
      <c r="O135" s="149"/>
      <c r="P135" s="171"/>
      <c r="Q135" s="171"/>
      <c r="R135" s="169"/>
      <c r="S135" s="171"/>
      <c r="T135" s="169"/>
      <c r="U135" s="173"/>
      <c r="V135" s="146"/>
      <c r="W135" s="174"/>
      <c r="X135" s="105"/>
      <c r="Y135" s="175"/>
      <c r="Z135" s="164"/>
      <c r="AA135" s="154"/>
      <c r="AB135" s="139"/>
      <c r="AC135" s="161"/>
      <c r="AD135" s="182"/>
      <c r="AE135" s="185"/>
      <c r="AF135" s="161"/>
      <c r="AG135" s="188"/>
      <c r="AH135" s="191"/>
    </row>
    <row r="136" spans="1:34" ht="39.75" customHeight="1" x14ac:dyDescent="0.25">
      <c r="A136" s="99"/>
      <c r="B136" s="96"/>
      <c r="C136" s="104"/>
      <c r="D136" s="150"/>
      <c r="E136" s="152"/>
      <c r="F136" s="146"/>
      <c r="G136" s="104"/>
      <c r="H136" s="105"/>
      <c r="I136" s="149"/>
      <c r="J136" s="166"/>
      <c r="K136" s="203"/>
      <c r="L136" s="26" t="s">
        <v>5</v>
      </c>
      <c r="M136" s="3" t="s">
        <v>12</v>
      </c>
      <c r="N136" s="2" t="str">
        <f>IF(M136="SÍ",10,"0")</f>
        <v>0</v>
      </c>
      <c r="O136" s="149"/>
      <c r="P136" s="171"/>
      <c r="Q136" s="171"/>
      <c r="R136" s="169"/>
      <c r="S136" s="171"/>
      <c r="T136" s="169"/>
      <c r="U136" s="173"/>
      <c r="V136" s="146"/>
      <c r="W136" s="174"/>
      <c r="X136" s="105"/>
      <c r="Y136" s="175"/>
      <c r="Z136" s="164"/>
      <c r="AA136" s="154"/>
      <c r="AB136" s="139"/>
      <c r="AC136" s="161"/>
      <c r="AD136" s="182"/>
      <c r="AE136" s="185"/>
      <c r="AF136" s="161"/>
      <c r="AG136" s="188"/>
      <c r="AH136" s="191"/>
    </row>
    <row r="137" spans="1:34" ht="39.75" customHeight="1" thickBot="1" x14ac:dyDescent="0.3">
      <c r="A137" s="99"/>
      <c r="B137" s="97"/>
      <c r="C137" s="104"/>
      <c r="D137" s="150"/>
      <c r="E137" s="152"/>
      <c r="F137" s="196"/>
      <c r="G137" s="200"/>
      <c r="H137" s="198"/>
      <c r="I137" s="201"/>
      <c r="J137" s="193"/>
      <c r="K137" s="204"/>
      <c r="L137" s="92" t="s">
        <v>31</v>
      </c>
      <c r="M137" s="3" t="s">
        <v>12</v>
      </c>
      <c r="N137" s="68" t="str">
        <f>IF(M137="SÍ",30,"0")</f>
        <v>0</v>
      </c>
      <c r="O137" s="201"/>
      <c r="P137" s="195"/>
      <c r="Q137" s="195"/>
      <c r="R137" s="194"/>
      <c r="S137" s="195"/>
      <c r="T137" s="194"/>
      <c r="U137" s="173"/>
      <c r="V137" s="196"/>
      <c r="W137" s="197"/>
      <c r="X137" s="198"/>
      <c r="Y137" s="199"/>
      <c r="Z137" s="165"/>
      <c r="AA137" s="155"/>
      <c r="AB137" s="157"/>
      <c r="AC137" s="181"/>
      <c r="AD137" s="183"/>
      <c r="AE137" s="186"/>
      <c r="AF137" s="181"/>
      <c r="AG137" s="189"/>
      <c r="AH137" s="192"/>
    </row>
    <row r="138" spans="1:34" ht="39.75" customHeight="1" x14ac:dyDescent="0.25">
      <c r="A138" s="99"/>
      <c r="B138" s="95" t="s">
        <v>340</v>
      </c>
      <c r="C138" s="130" t="s">
        <v>324</v>
      </c>
      <c r="D138" s="93" t="s">
        <v>325</v>
      </c>
      <c r="E138" s="133" t="s">
        <v>326</v>
      </c>
      <c r="F138" s="146" t="s">
        <v>16</v>
      </c>
      <c r="G138" s="104" t="str">
        <f>IF(F138="(1) RARA VEZ","1", IF(F138="(2) IMPROBABLE","2",IF(F138="(3) POSIBLE","3",IF(F138="(4) PROBABLE","4",IF(F138="(5) CASI SEGURO","5","")))))</f>
        <v>4</v>
      </c>
      <c r="H138" s="105" t="s">
        <v>20</v>
      </c>
      <c r="I138" s="149" t="str">
        <f>IF(H138="(5) MODERADO","5", IF(H138="(10) MAYOR","10",IF(H138="(20) CATASTROFICO","20","")))</f>
        <v>10</v>
      </c>
      <c r="J138" s="107">
        <f>+G138*I138</f>
        <v>40</v>
      </c>
      <c r="K138" s="178" t="s">
        <v>327</v>
      </c>
      <c r="L138" s="25" t="s">
        <v>6</v>
      </c>
      <c r="M138" s="3" t="s">
        <v>11</v>
      </c>
      <c r="N138" s="79">
        <f>IF(M138="SÍ",15,"0")</f>
        <v>15</v>
      </c>
      <c r="O138" s="180">
        <f>SUM(N138:N144)</f>
        <v>85</v>
      </c>
      <c r="P138" s="170">
        <f>IF(AND($O138&gt;=0,$O138&lt;=50),0,IF(AND($O138&gt;50,$O138&lt;=75),1,IF(AND($O138&gt;75,$O138&lt;=100),2,"")))</f>
        <v>2</v>
      </c>
      <c r="Q138" s="170">
        <f>$G138-$P138</f>
        <v>2</v>
      </c>
      <c r="R138" s="168">
        <f>IF($Q138&lt;=0,1,$Q138)</f>
        <v>2</v>
      </c>
      <c r="S138" s="170">
        <f>$I138-$P138</f>
        <v>8</v>
      </c>
      <c r="T138" s="168">
        <f>IF($S138=19,10,IF($S138=18,5,IF($S138=9,5,IF($S138=8,5,I138))))</f>
        <v>5</v>
      </c>
      <c r="U138" s="172" t="s">
        <v>8</v>
      </c>
      <c r="V138" s="146" t="s">
        <v>14</v>
      </c>
      <c r="W138" s="174">
        <f>IF($U138="PROBABILIDAD",$R138,$G138)</f>
        <v>2</v>
      </c>
      <c r="X138" s="105" t="s">
        <v>20</v>
      </c>
      <c r="Y138" s="175" t="str">
        <f>IF($U138="IMPACTO",$T138,$I138)</f>
        <v>10</v>
      </c>
      <c r="Z138" s="176">
        <f>+W138*Y138</f>
        <v>20</v>
      </c>
      <c r="AA138" s="136" t="s">
        <v>334</v>
      </c>
      <c r="AB138" s="138">
        <v>43435</v>
      </c>
      <c r="AC138" s="140" t="s">
        <v>335</v>
      </c>
      <c r="AD138" s="142" t="s">
        <v>336</v>
      </c>
      <c r="AE138" s="144">
        <v>43220</v>
      </c>
      <c r="AF138" s="158" t="s">
        <v>337</v>
      </c>
      <c r="AG138" s="160" t="s">
        <v>338</v>
      </c>
      <c r="AH138" s="162" t="s">
        <v>339</v>
      </c>
    </row>
    <row r="139" spans="1:34" ht="39.75" customHeight="1" x14ac:dyDescent="0.25">
      <c r="A139" s="99"/>
      <c r="B139" s="96"/>
      <c r="C139" s="131"/>
      <c r="D139" s="93"/>
      <c r="E139" s="134"/>
      <c r="F139" s="146"/>
      <c r="G139" s="104"/>
      <c r="H139" s="105"/>
      <c r="I139" s="149"/>
      <c r="J139" s="107"/>
      <c r="K139" s="179"/>
      <c r="L139" s="26" t="s">
        <v>7</v>
      </c>
      <c r="M139" s="3" t="s">
        <v>11</v>
      </c>
      <c r="N139" s="2">
        <f>IF(M139="SÍ",5,"0")</f>
        <v>5</v>
      </c>
      <c r="O139" s="149"/>
      <c r="P139" s="171"/>
      <c r="Q139" s="171"/>
      <c r="R139" s="169"/>
      <c r="S139" s="171"/>
      <c r="T139" s="169"/>
      <c r="U139" s="173"/>
      <c r="V139" s="146"/>
      <c r="W139" s="174"/>
      <c r="X139" s="105"/>
      <c r="Y139" s="175"/>
      <c r="Z139" s="177"/>
      <c r="AA139" s="137"/>
      <c r="AB139" s="139"/>
      <c r="AC139" s="141"/>
      <c r="AD139" s="143"/>
      <c r="AE139" s="145"/>
      <c r="AF139" s="159"/>
      <c r="AG139" s="161"/>
      <c r="AH139" s="163"/>
    </row>
    <row r="140" spans="1:34" ht="39.75" customHeight="1" x14ac:dyDescent="0.25">
      <c r="A140" s="99"/>
      <c r="B140" s="96"/>
      <c r="C140" s="131"/>
      <c r="D140" s="93"/>
      <c r="E140" s="134"/>
      <c r="F140" s="146"/>
      <c r="G140" s="104"/>
      <c r="H140" s="105"/>
      <c r="I140" s="149"/>
      <c r="J140" s="164" t="str">
        <f>IF(AND(J138&gt;=5,J138&lt;=10),"BAJA",IF(AND(J138&gt;=15,J138&lt;=25),"MODERADA",IF(AND(J138&gt;=30,J138&lt;=50),"ALTA",IF(AND(J138&gt;=60,J138&lt;=100),"EXTREMA",""))))</f>
        <v>ALTA</v>
      </c>
      <c r="K140" s="179"/>
      <c r="L140" s="27" t="s">
        <v>3</v>
      </c>
      <c r="M140" s="3" t="s">
        <v>12</v>
      </c>
      <c r="N140" s="2" t="str">
        <f>IF(M140="SÍ",15,"0")</f>
        <v>0</v>
      </c>
      <c r="O140" s="149"/>
      <c r="P140" s="171"/>
      <c r="Q140" s="171"/>
      <c r="R140" s="169"/>
      <c r="S140" s="171"/>
      <c r="T140" s="169"/>
      <c r="U140" s="173"/>
      <c r="V140" s="146"/>
      <c r="W140" s="174"/>
      <c r="X140" s="105"/>
      <c r="Y140" s="175"/>
      <c r="Z140" s="166" t="str">
        <f>IF(AND($Z138&gt;=5,$Z138&lt;=10),"BAJA",IF(AND($Z138&gt;=15,$Z138&lt;=25),"MODERADA",IF(AND($Z138&gt;=30,$Z138&lt;=50),"ALTA",IF(AND($Z138&gt;=60,$Z138&lt;=100),"EXTREMA",""))))</f>
        <v>MODERADA</v>
      </c>
      <c r="AA140" s="137"/>
      <c r="AB140" s="139"/>
      <c r="AC140" s="141"/>
      <c r="AD140" s="143"/>
      <c r="AE140" s="145"/>
      <c r="AF140" s="159"/>
      <c r="AG140" s="161"/>
      <c r="AH140" s="163"/>
    </row>
    <row r="141" spans="1:34" ht="39.75" customHeight="1" x14ac:dyDescent="0.25">
      <c r="A141" s="99"/>
      <c r="B141" s="96"/>
      <c r="C141" s="131"/>
      <c r="D141" s="93"/>
      <c r="E141" s="134"/>
      <c r="F141" s="146"/>
      <c r="G141" s="104"/>
      <c r="H141" s="105"/>
      <c r="I141" s="149"/>
      <c r="J141" s="164"/>
      <c r="K141" s="179"/>
      <c r="L141" s="27" t="s">
        <v>4</v>
      </c>
      <c r="M141" s="3" t="s">
        <v>11</v>
      </c>
      <c r="N141" s="2">
        <f>IF(M141="SÍ",10,"0")</f>
        <v>10</v>
      </c>
      <c r="O141" s="149"/>
      <c r="P141" s="171"/>
      <c r="Q141" s="171"/>
      <c r="R141" s="169"/>
      <c r="S141" s="171"/>
      <c r="T141" s="169"/>
      <c r="U141" s="173"/>
      <c r="V141" s="146"/>
      <c r="W141" s="174"/>
      <c r="X141" s="105"/>
      <c r="Y141" s="175"/>
      <c r="Z141" s="166"/>
      <c r="AA141" s="137"/>
      <c r="AB141" s="139"/>
      <c r="AC141" s="141"/>
      <c r="AD141" s="143"/>
      <c r="AE141" s="145"/>
      <c r="AF141" s="159"/>
      <c r="AG141" s="161"/>
      <c r="AH141" s="163"/>
    </row>
    <row r="142" spans="1:34" ht="39.75" customHeight="1" x14ac:dyDescent="0.25">
      <c r="A142" s="99"/>
      <c r="B142" s="96"/>
      <c r="C142" s="131"/>
      <c r="D142" s="93"/>
      <c r="E142" s="134"/>
      <c r="F142" s="146"/>
      <c r="G142" s="104"/>
      <c r="H142" s="105"/>
      <c r="I142" s="149"/>
      <c r="J142" s="164"/>
      <c r="K142" s="179"/>
      <c r="L142" s="26" t="s">
        <v>32</v>
      </c>
      <c r="M142" s="83" t="s">
        <v>11</v>
      </c>
      <c r="N142" s="2">
        <f>IF(M142="SÍ",15,"0")</f>
        <v>15</v>
      </c>
      <c r="O142" s="149"/>
      <c r="P142" s="171"/>
      <c r="Q142" s="171"/>
      <c r="R142" s="169"/>
      <c r="S142" s="171"/>
      <c r="T142" s="169"/>
      <c r="U142" s="173"/>
      <c r="V142" s="146"/>
      <c r="W142" s="174"/>
      <c r="X142" s="105"/>
      <c r="Y142" s="175"/>
      <c r="Z142" s="166"/>
      <c r="AA142" s="137"/>
      <c r="AB142" s="139"/>
      <c r="AC142" s="141"/>
      <c r="AD142" s="143"/>
      <c r="AE142" s="145"/>
      <c r="AF142" s="159"/>
      <c r="AG142" s="161"/>
      <c r="AH142" s="163"/>
    </row>
    <row r="143" spans="1:34" ht="39.75" customHeight="1" x14ac:dyDescent="0.25">
      <c r="A143" s="99"/>
      <c r="B143" s="96"/>
      <c r="C143" s="131"/>
      <c r="D143" s="93"/>
      <c r="E143" s="134"/>
      <c r="F143" s="146"/>
      <c r="G143" s="104"/>
      <c r="H143" s="105"/>
      <c r="I143" s="149"/>
      <c r="J143" s="164"/>
      <c r="K143" s="179"/>
      <c r="L143" s="26" t="s">
        <v>5</v>
      </c>
      <c r="M143" s="3" t="s">
        <v>11</v>
      </c>
      <c r="N143" s="2">
        <f>IF(M143="SÍ",10,"0")</f>
        <v>10</v>
      </c>
      <c r="O143" s="149"/>
      <c r="P143" s="171"/>
      <c r="Q143" s="171"/>
      <c r="R143" s="169"/>
      <c r="S143" s="171"/>
      <c r="T143" s="169"/>
      <c r="U143" s="173"/>
      <c r="V143" s="146"/>
      <c r="W143" s="174"/>
      <c r="X143" s="105"/>
      <c r="Y143" s="175"/>
      <c r="Z143" s="166"/>
      <c r="AA143" s="137"/>
      <c r="AB143" s="139"/>
      <c r="AC143" s="141"/>
      <c r="AD143" s="143"/>
      <c r="AE143" s="145"/>
      <c r="AF143" s="159"/>
      <c r="AG143" s="161"/>
      <c r="AH143" s="163"/>
    </row>
    <row r="144" spans="1:34" ht="39.75" customHeight="1" x14ac:dyDescent="0.25">
      <c r="A144" s="99"/>
      <c r="B144" s="96"/>
      <c r="C144" s="132"/>
      <c r="D144" s="93"/>
      <c r="E144" s="135"/>
      <c r="F144" s="147"/>
      <c r="G144" s="121"/>
      <c r="H144" s="148"/>
      <c r="I144" s="149"/>
      <c r="J144" s="165"/>
      <c r="K144" s="179"/>
      <c r="L144" s="28" t="s">
        <v>31</v>
      </c>
      <c r="M144" s="4" t="s">
        <v>11</v>
      </c>
      <c r="N144" s="2">
        <f>IF(M144="SÍ",30,"0")</f>
        <v>30</v>
      </c>
      <c r="O144" s="149"/>
      <c r="P144" s="171"/>
      <c r="Q144" s="171"/>
      <c r="R144" s="169"/>
      <c r="S144" s="171"/>
      <c r="T144" s="169"/>
      <c r="U144" s="173"/>
      <c r="V144" s="147"/>
      <c r="W144" s="174"/>
      <c r="X144" s="148"/>
      <c r="Y144" s="175"/>
      <c r="Z144" s="167"/>
      <c r="AA144" s="137"/>
      <c r="AB144" s="139"/>
      <c r="AC144" s="141"/>
      <c r="AD144" s="143"/>
      <c r="AE144" s="145"/>
      <c r="AF144" s="159"/>
      <c r="AG144" s="161"/>
      <c r="AH144" s="163"/>
    </row>
    <row r="145" spans="1:34" ht="39.75" customHeight="1" x14ac:dyDescent="0.25">
      <c r="A145" s="99"/>
      <c r="B145" s="96"/>
      <c r="C145" s="93" t="s">
        <v>328</v>
      </c>
      <c r="D145" s="93" t="s">
        <v>329</v>
      </c>
      <c r="E145" s="123" t="s">
        <v>330</v>
      </c>
      <c r="F145" s="103" t="s">
        <v>14</v>
      </c>
      <c r="G145" s="104" t="str">
        <f>IF(F145="(1) RARA VEZ","1", IF(F145="(2) IMPROBABLE","2",IF(F145="(3) POSIBLE","3",IF(F145="(4) PROBABLE","4",IF(F145="(5) CASI SEGURO","5","")))))</f>
        <v>2</v>
      </c>
      <c r="H145" s="105" t="s">
        <v>20</v>
      </c>
      <c r="I145" s="106" t="str">
        <f>IF(H145="(5) MODERADO","5", IF(H145="(10) MAYOR","10",IF(H145="(20) CATASTROFICO","20","")))</f>
        <v>10</v>
      </c>
      <c r="J145" s="107">
        <f>+G145*I145</f>
        <v>20</v>
      </c>
      <c r="K145" s="117" t="s">
        <v>341</v>
      </c>
      <c r="L145" s="84" t="s">
        <v>6</v>
      </c>
      <c r="M145" s="85" t="s">
        <v>11</v>
      </c>
      <c r="N145" s="89">
        <f>IF(M145="SÍ",15,"0")</f>
        <v>15</v>
      </c>
      <c r="O145" s="118">
        <f>SUM(N145:N151)</f>
        <v>85</v>
      </c>
      <c r="P145" s="119">
        <f>IF(AND($O145&gt;=0,$O145&lt;=50),0,IF(AND($O145&gt;50,$O145&lt;=75),1,IF(AND($O145&gt;75,$O145&lt;=100),2,"")))</f>
        <v>2</v>
      </c>
      <c r="Q145" s="119">
        <f>$G145-$P145</f>
        <v>0</v>
      </c>
      <c r="R145" s="120">
        <f>IF($Q145&lt;=0,1,$Q145)</f>
        <v>1</v>
      </c>
      <c r="S145" s="119">
        <f>$I145-$P145</f>
        <v>8</v>
      </c>
      <c r="T145" s="120">
        <f>IF($S145=19,10,IF($S145=18,5,IF($S145=9,5,IF($S145=8,5,I145))))</f>
        <v>5</v>
      </c>
      <c r="U145" s="110" t="s">
        <v>8</v>
      </c>
      <c r="V145" s="103" t="s">
        <v>13</v>
      </c>
      <c r="W145" s="104" t="str">
        <f>IF(V145="(1) RARA VEZ","1", IF(V145="(2) IMPROBABLE","2",IF(V145="(3) POSIBLE","3",IF(V145="(4) PROBABLE","4",IF(V145="(5) CASI SEGURO","5","")))))</f>
        <v>1</v>
      </c>
      <c r="X145" s="105" t="s">
        <v>20</v>
      </c>
      <c r="Y145" s="106" t="str">
        <f>IF($U145="IMPACTO",$T145,$I145)</f>
        <v>10</v>
      </c>
      <c r="Z145" s="107">
        <f>+W145*Y145</f>
        <v>10</v>
      </c>
      <c r="AA145" s="93" t="s">
        <v>342</v>
      </c>
      <c r="AB145" s="112">
        <v>43435</v>
      </c>
      <c r="AC145" s="93" t="s">
        <v>343</v>
      </c>
      <c r="AD145" s="93" t="s">
        <v>344</v>
      </c>
      <c r="AE145" s="113"/>
      <c r="AF145" s="100" t="s">
        <v>345</v>
      </c>
      <c r="AG145" s="93" t="s">
        <v>338</v>
      </c>
      <c r="AH145" s="94" t="s">
        <v>346</v>
      </c>
    </row>
    <row r="146" spans="1:34" ht="39.75" customHeight="1" x14ac:dyDescent="0.25">
      <c r="A146" s="99"/>
      <c r="B146" s="96"/>
      <c r="C146" s="104"/>
      <c r="D146" s="93"/>
      <c r="E146" s="124"/>
      <c r="F146" s="103"/>
      <c r="G146" s="104"/>
      <c r="H146" s="105"/>
      <c r="I146" s="106"/>
      <c r="J146" s="107"/>
      <c r="K146" s="117"/>
      <c r="L146" s="84" t="s">
        <v>7</v>
      </c>
      <c r="M146" s="85" t="s">
        <v>11</v>
      </c>
      <c r="N146" s="89">
        <f>IF(M146="SÍ",5,"0")</f>
        <v>5</v>
      </c>
      <c r="O146" s="106"/>
      <c r="P146" s="119"/>
      <c r="Q146" s="119"/>
      <c r="R146" s="120"/>
      <c r="S146" s="119"/>
      <c r="T146" s="120"/>
      <c r="U146" s="110"/>
      <c r="V146" s="103"/>
      <c r="W146" s="104"/>
      <c r="X146" s="105"/>
      <c r="Y146" s="106"/>
      <c r="Z146" s="107"/>
      <c r="AA146" s="93"/>
      <c r="AB146" s="104"/>
      <c r="AC146" s="104"/>
      <c r="AD146" s="93"/>
      <c r="AE146" s="113"/>
      <c r="AF146" s="101"/>
      <c r="AG146" s="93"/>
      <c r="AH146" s="94"/>
    </row>
    <row r="147" spans="1:34" ht="39.75" customHeight="1" x14ac:dyDescent="0.25">
      <c r="A147" s="99"/>
      <c r="B147" s="96"/>
      <c r="C147" s="104"/>
      <c r="D147" s="93"/>
      <c r="E147" s="124"/>
      <c r="F147" s="103"/>
      <c r="G147" s="104"/>
      <c r="H147" s="105"/>
      <c r="I147" s="106"/>
      <c r="J147" s="102" t="str">
        <f>IF(AND($Z145&gt;=5,$Z145&lt;=10),"BAJA",IF(AND($Z145&gt;=15,$Z145&lt;=25),"MODERADA",IF(AND($Z145&gt;=30,$Z145&lt;=50),"ALTA",IF(AND($Z145&gt;=60,$Z145&lt;=100),"EXTREMA",""))))</f>
        <v>BAJA</v>
      </c>
      <c r="K147" s="117"/>
      <c r="L147" s="87" t="s">
        <v>3</v>
      </c>
      <c r="M147" s="85" t="s">
        <v>12</v>
      </c>
      <c r="N147" s="89" t="str">
        <f>IF(M147="SÍ",15,"0")</f>
        <v>0</v>
      </c>
      <c r="O147" s="106"/>
      <c r="P147" s="119"/>
      <c r="Q147" s="119"/>
      <c r="R147" s="120"/>
      <c r="S147" s="119"/>
      <c r="T147" s="120"/>
      <c r="U147" s="110"/>
      <c r="V147" s="103"/>
      <c r="W147" s="104"/>
      <c r="X147" s="105"/>
      <c r="Y147" s="106"/>
      <c r="Z147" s="102" t="str">
        <f>IF(AND($Z145&gt;=5,$Z145&lt;=10),"BAJA",IF(AND($Z145&gt;=15,$Z145&lt;=25),"MODERADA",IF(AND($Z145&gt;=30,$Z145&lt;=50),"ALTA",IF(AND($Z145&gt;=60,$Z145&lt;=100),"EXTREMA",""))))</f>
        <v>BAJA</v>
      </c>
      <c r="AA147" s="93"/>
      <c r="AB147" s="104"/>
      <c r="AC147" s="104"/>
      <c r="AD147" s="93"/>
      <c r="AE147" s="113"/>
      <c r="AF147" s="101"/>
      <c r="AG147" s="93"/>
      <c r="AH147" s="94"/>
    </row>
    <row r="148" spans="1:34" ht="39.75" customHeight="1" x14ac:dyDescent="0.25">
      <c r="A148" s="99"/>
      <c r="B148" s="96"/>
      <c r="C148" s="104"/>
      <c r="D148" s="93"/>
      <c r="E148" s="124"/>
      <c r="F148" s="103"/>
      <c r="G148" s="104"/>
      <c r="H148" s="105"/>
      <c r="I148" s="106"/>
      <c r="J148" s="102"/>
      <c r="K148" s="117"/>
      <c r="L148" s="87" t="s">
        <v>4</v>
      </c>
      <c r="M148" s="85" t="s">
        <v>11</v>
      </c>
      <c r="N148" s="89">
        <f>IF(M148="SÍ",10,"0")</f>
        <v>10</v>
      </c>
      <c r="O148" s="106"/>
      <c r="P148" s="119"/>
      <c r="Q148" s="119"/>
      <c r="R148" s="120"/>
      <c r="S148" s="119"/>
      <c r="T148" s="120"/>
      <c r="U148" s="110"/>
      <c r="V148" s="103"/>
      <c r="W148" s="104"/>
      <c r="X148" s="105"/>
      <c r="Y148" s="106"/>
      <c r="Z148" s="102"/>
      <c r="AA148" s="93"/>
      <c r="AB148" s="104"/>
      <c r="AC148" s="104"/>
      <c r="AD148" s="93"/>
      <c r="AE148" s="113"/>
      <c r="AF148" s="101"/>
      <c r="AG148" s="93"/>
      <c r="AH148" s="94"/>
    </row>
    <row r="149" spans="1:34" ht="39.75" customHeight="1" x14ac:dyDescent="0.25">
      <c r="A149" s="99"/>
      <c r="B149" s="96"/>
      <c r="C149" s="104"/>
      <c r="D149" s="93"/>
      <c r="E149" s="124"/>
      <c r="F149" s="103"/>
      <c r="G149" s="104"/>
      <c r="H149" s="105"/>
      <c r="I149" s="106"/>
      <c r="J149" s="102"/>
      <c r="K149" s="117"/>
      <c r="L149" s="84" t="s">
        <v>32</v>
      </c>
      <c r="M149" s="85" t="s">
        <v>11</v>
      </c>
      <c r="N149" s="89">
        <f>IF(M149="SÍ",15,"0")</f>
        <v>15</v>
      </c>
      <c r="O149" s="106"/>
      <c r="P149" s="119"/>
      <c r="Q149" s="119"/>
      <c r="R149" s="120"/>
      <c r="S149" s="119"/>
      <c r="T149" s="120"/>
      <c r="U149" s="110"/>
      <c r="V149" s="103"/>
      <c r="W149" s="104"/>
      <c r="X149" s="105"/>
      <c r="Y149" s="106"/>
      <c r="Z149" s="102"/>
      <c r="AA149" s="93"/>
      <c r="AB149" s="104"/>
      <c r="AC149" s="104"/>
      <c r="AD149" s="93"/>
      <c r="AE149" s="113"/>
      <c r="AF149" s="101"/>
      <c r="AG149" s="93"/>
      <c r="AH149" s="94"/>
    </row>
    <row r="150" spans="1:34" ht="39.75" customHeight="1" x14ac:dyDescent="0.25">
      <c r="A150" s="99"/>
      <c r="B150" s="96"/>
      <c r="C150" s="104"/>
      <c r="D150" s="93"/>
      <c r="E150" s="124"/>
      <c r="F150" s="103"/>
      <c r="G150" s="104"/>
      <c r="H150" s="105"/>
      <c r="I150" s="106"/>
      <c r="J150" s="102"/>
      <c r="K150" s="117"/>
      <c r="L150" s="84" t="s">
        <v>5</v>
      </c>
      <c r="M150" s="85" t="s">
        <v>11</v>
      </c>
      <c r="N150" s="89">
        <f>IF(M150="SÍ",10,"0")</f>
        <v>10</v>
      </c>
      <c r="O150" s="106"/>
      <c r="P150" s="119"/>
      <c r="Q150" s="119"/>
      <c r="R150" s="120"/>
      <c r="S150" s="119"/>
      <c r="T150" s="120"/>
      <c r="U150" s="110"/>
      <c r="V150" s="103"/>
      <c r="W150" s="104"/>
      <c r="X150" s="105"/>
      <c r="Y150" s="106"/>
      <c r="Z150" s="102"/>
      <c r="AA150" s="93"/>
      <c r="AB150" s="104"/>
      <c r="AC150" s="104"/>
      <c r="AD150" s="93"/>
      <c r="AE150" s="113"/>
      <c r="AF150" s="101"/>
      <c r="AG150" s="93"/>
      <c r="AH150" s="94"/>
    </row>
    <row r="151" spans="1:34" ht="39.75" customHeight="1" x14ac:dyDescent="0.25">
      <c r="A151" s="99"/>
      <c r="B151" s="96"/>
      <c r="C151" s="121"/>
      <c r="D151" s="122"/>
      <c r="E151" s="125"/>
      <c r="F151" s="103"/>
      <c r="G151" s="104"/>
      <c r="H151" s="105"/>
      <c r="I151" s="106"/>
      <c r="J151" s="102"/>
      <c r="K151" s="117"/>
      <c r="L151" s="84" t="s">
        <v>31</v>
      </c>
      <c r="M151" s="85" t="s">
        <v>11</v>
      </c>
      <c r="N151" s="89">
        <f>IF(M151="SÍ",30,"0")</f>
        <v>30</v>
      </c>
      <c r="O151" s="106"/>
      <c r="P151" s="119"/>
      <c r="Q151" s="119"/>
      <c r="R151" s="120"/>
      <c r="S151" s="119"/>
      <c r="T151" s="120"/>
      <c r="U151" s="110"/>
      <c r="V151" s="103"/>
      <c r="W151" s="104"/>
      <c r="X151" s="105"/>
      <c r="Y151" s="106"/>
      <c r="Z151" s="102"/>
      <c r="AA151" s="93"/>
      <c r="AB151" s="104"/>
      <c r="AC151" s="104"/>
      <c r="AD151" s="93"/>
      <c r="AE151" s="113"/>
      <c r="AF151" s="101"/>
      <c r="AG151" s="93"/>
      <c r="AH151" s="94"/>
    </row>
    <row r="152" spans="1:34" ht="39.75" customHeight="1" x14ac:dyDescent="0.25">
      <c r="A152" s="99"/>
      <c r="B152" s="96"/>
      <c r="C152" s="122" t="s">
        <v>331</v>
      </c>
      <c r="D152" s="93" t="s">
        <v>332</v>
      </c>
      <c r="E152" s="128" t="s">
        <v>333</v>
      </c>
      <c r="F152" s="103" t="s">
        <v>14</v>
      </c>
      <c r="G152" s="104" t="str">
        <f>IF(F152="(1) RARA VEZ","1", IF(F152="(2) IMPROBABLE","2",IF(F152="(3) POSIBLE","3",IF(F152="(4) PROBABLE","4",IF(F152="(5) CASI SEGURO","5","")))))</f>
        <v>2</v>
      </c>
      <c r="H152" s="105" t="s">
        <v>20</v>
      </c>
      <c r="I152" s="106" t="str">
        <f>IF(H152="(5) MODERADO","5", IF(H152="(10) MAYOR","10",IF(H152="(20) CATASTROFICO","20","")))</f>
        <v>10</v>
      </c>
      <c r="J152" s="107">
        <f>+G152*I152</f>
        <v>20</v>
      </c>
      <c r="K152" s="108" t="s">
        <v>347</v>
      </c>
      <c r="L152" s="84" t="s">
        <v>6</v>
      </c>
      <c r="M152" s="85" t="s">
        <v>12</v>
      </c>
      <c r="N152" s="2"/>
      <c r="O152" s="80"/>
      <c r="P152" s="81"/>
      <c r="Q152" s="81"/>
      <c r="R152" s="82"/>
      <c r="S152" s="81"/>
      <c r="T152" s="82"/>
      <c r="U152" s="110" t="s">
        <v>8</v>
      </c>
      <c r="V152" s="103" t="s">
        <v>13</v>
      </c>
      <c r="W152" s="104" t="str">
        <f>IF(V152="(1) RARA VEZ","1", IF(V152="(2) IMPROBABLE","2",IF(V152="(3) POSIBLE","3",IF(V152="(4) PROBABLE","4",IF(V152="(5) CASI SEGURO","5","")))))</f>
        <v>1</v>
      </c>
      <c r="X152" s="105" t="s">
        <v>20</v>
      </c>
      <c r="Y152" s="106" t="str">
        <f>IF($U152="IMPACTO",$T152,$I152)</f>
        <v>10</v>
      </c>
      <c r="Z152" s="107">
        <f>+W152*Y152</f>
        <v>10</v>
      </c>
      <c r="AA152" s="108" t="s">
        <v>319</v>
      </c>
      <c r="AB152" s="112">
        <v>43435</v>
      </c>
      <c r="AC152" s="108" t="s">
        <v>348</v>
      </c>
      <c r="AD152" s="93" t="s">
        <v>349</v>
      </c>
      <c r="AE152" s="113"/>
      <c r="AF152" s="114" t="s">
        <v>350</v>
      </c>
      <c r="AG152" s="93" t="s">
        <v>338</v>
      </c>
      <c r="AH152" s="94" t="s">
        <v>351</v>
      </c>
    </row>
    <row r="153" spans="1:34" ht="39.75" customHeight="1" x14ac:dyDescent="0.25">
      <c r="A153" s="99"/>
      <c r="B153" s="96"/>
      <c r="C153" s="126"/>
      <c r="D153" s="93"/>
      <c r="E153" s="129"/>
      <c r="F153" s="103"/>
      <c r="G153" s="104"/>
      <c r="H153" s="105"/>
      <c r="I153" s="106"/>
      <c r="J153" s="107"/>
      <c r="K153" s="109"/>
      <c r="L153" s="84" t="s">
        <v>7</v>
      </c>
      <c r="M153" s="85" t="s">
        <v>12</v>
      </c>
      <c r="N153" s="2"/>
      <c r="O153" s="80"/>
      <c r="P153" s="81"/>
      <c r="Q153" s="81"/>
      <c r="R153" s="82"/>
      <c r="S153" s="81"/>
      <c r="T153" s="82"/>
      <c r="U153" s="110"/>
      <c r="V153" s="103"/>
      <c r="W153" s="104"/>
      <c r="X153" s="105"/>
      <c r="Y153" s="106"/>
      <c r="Z153" s="107"/>
      <c r="AA153" s="111"/>
      <c r="AB153" s="104"/>
      <c r="AC153" s="109"/>
      <c r="AD153" s="93"/>
      <c r="AE153" s="113"/>
      <c r="AF153" s="115"/>
      <c r="AG153" s="93"/>
      <c r="AH153" s="94"/>
    </row>
    <row r="154" spans="1:34" ht="39.75" customHeight="1" x14ac:dyDescent="0.25">
      <c r="A154" s="99"/>
      <c r="B154" s="96"/>
      <c r="C154" s="126"/>
      <c r="D154" s="93"/>
      <c r="E154" s="129"/>
      <c r="F154" s="103"/>
      <c r="G154" s="104"/>
      <c r="H154" s="105"/>
      <c r="I154" s="106"/>
      <c r="J154" s="102" t="str">
        <f>IF(AND($Z152&gt;=5,$Z152&lt;=10),"BAJA",IF(AND($Z152&gt;=15,$Z152&lt;=25),"MODERADA",IF(AND($Z152&gt;=30,$Z152&lt;=50),"ALTA",IF(AND($Z152&gt;=60,$Z152&lt;=100),"EXTREMA",""))))</f>
        <v>BAJA</v>
      </c>
      <c r="K154" s="109"/>
      <c r="L154" s="87" t="s">
        <v>3</v>
      </c>
      <c r="M154" s="85" t="s">
        <v>12</v>
      </c>
      <c r="N154" s="2"/>
      <c r="O154" s="80"/>
      <c r="P154" s="81"/>
      <c r="Q154" s="81"/>
      <c r="R154" s="82"/>
      <c r="S154" s="81"/>
      <c r="T154" s="82"/>
      <c r="U154" s="110"/>
      <c r="V154" s="103"/>
      <c r="W154" s="104"/>
      <c r="X154" s="105"/>
      <c r="Y154" s="106"/>
      <c r="Z154" s="102" t="str">
        <f>IF(AND($Z152&gt;=5,$Z152&lt;=10),"BAJA",IF(AND($Z152&gt;=15,$Z152&lt;=25),"MODERADA",IF(AND($Z152&gt;=30,$Z152&lt;=50),"ALTA",IF(AND($Z152&gt;=60,$Z152&lt;=100),"EXTREMA",""))))</f>
        <v>BAJA</v>
      </c>
      <c r="AA154" s="111"/>
      <c r="AB154" s="104"/>
      <c r="AC154" s="109"/>
      <c r="AD154" s="93"/>
      <c r="AE154" s="113"/>
      <c r="AF154" s="115"/>
      <c r="AG154" s="93"/>
      <c r="AH154" s="94"/>
    </row>
    <row r="155" spans="1:34" ht="39.75" customHeight="1" x14ac:dyDescent="0.25">
      <c r="A155" s="99"/>
      <c r="B155" s="96"/>
      <c r="C155" s="126"/>
      <c r="D155" s="93"/>
      <c r="E155" s="129"/>
      <c r="F155" s="103"/>
      <c r="G155" s="104"/>
      <c r="H155" s="105"/>
      <c r="I155" s="106"/>
      <c r="J155" s="102"/>
      <c r="K155" s="109"/>
      <c r="L155" s="87" t="s">
        <v>4</v>
      </c>
      <c r="M155" s="85" t="s">
        <v>11</v>
      </c>
      <c r="N155" s="2"/>
      <c r="O155" s="80"/>
      <c r="P155" s="81"/>
      <c r="Q155" s="81"/>
      <c r="R155" s="82"/>
      <c r="S155" s="81"/>
      <c r="T155" s="82"/>
      <c r="U155" s="110"/>
      <c r="V155" s="103"/>
      <c r="W155" s="104"/>
      <c r="X155" s="105"/>
      <c r="Y155" s="106"/>
      <c r="Z155" s="102"/>
      <c r="AA155" s="111"/>
      <c r="AB155" s="104"/>
      <c r="AC155" s="109"/>
      <c r="AD155" s="93"/>
      <c r="AE155" s="113"/>
      <c r="AF155" s="115"/>
      <c r="AG155" s="93"/>
      <c r="AH155" s="94"/>
    </row>
    <row r="156" spans="1:34" ht="39.75" customHeight="1" x14ac:dyDescent="0.25">
      <c r="A156" s="99"/>
      <c r="B156" s="96"/>
      <c r="C156" s="126"/>
      <c r="D156" s="93"/>
      <c r="E156" s="129"/>
      <c r="F156" s="103"/>
      <c r="G156" s="104"/>
      <c r="H156" s="105"/>
      <c r="I156" s="106"/>
      <c r="J156" s="102"/>
      <c r="K156" s="109"/>
      <c r="L156" s="84" t="s">
        <v>32</v>
      </c>
      <c r="M156" s="85" t="s">
        <v>11</v>
      </c>
      <c r="N156" s="2"/>
      <c r="O156" s="80"/>
      <c r="P156" s="81"/>
      <c r="Q156" s="81"/>
      <c r="R156" s="82"/>
      <c r="S156" s="81"/>
      <c r="T156" s="82"/>
      <c r="U156" s="110"/>
      <c r="V156" s="103"/>
      <c r="W156" s="104"/>
      <c r="X156" s="105"/>
      <c r="Y156" s="106"/>
      <c r="Z156" s="102"/>
      <c r="AA156" s="111"/>
      <c r="AB156" s="104"/>
      <c r="AC156" s="109"/>
      <c r="AD156" s="93"/>
      <c r="AE156" s="113"/>
      <c r="AF156" s="115"/>
      <c r="AG156" s="93"/>
      <c r="AH156" s="94"/>
    </row>
    <row r="157" spans="1:34" ht="39.75" customHeight="1" x14ac:dyDescent="0.25">
      <c r="A157" s="99"/>
      <c r="B157" s="96"/>
      <c r="C157" s="126"/>
      <c r="D157" s="93"/>
      <c r="E157" s="129"/>
      <c r="F157" s="103"/>
      <c r="G157" s="104"/>
      <c r="H157" s="105"/>
      <c r="I157" s="106"/>
      <c r="J157" s="102"/>
      <c r="K157" s="109"/>
      <c r="L157" s="84" t="s">
        <v>5</v>
      </c>
      <c r="M157" s="85" t="s">
        <v>11</v>
      </c>
      <c r="N157" s="2"/>
      <c r="O157" s="80"/>
      <c r="P157" s="81"/>
      <c r="Q157" s="81"/>
      <c r="R157" s="82"/>
      <c r="S157" s="81"/>
      <c r="T157" s="82"/>
      <c r="U157" s="110"/>
      <c r="V157" s="103"/>
      <c r="W157" s="104"/>
      <c r="X157" s="105"/>
      <c r="Y157" s="106"/>
      <c r="Z157" s="102"/>
      <c r="AA157" s="111"/>
      <c r="AB157" s="104"/>
      <c r="AC157" s="109"/>
      <c r="AD157" s="93"/>
      <c r="AE157" s="113"/>
      <c r="AF157" s="115"/>
      <c r="AG157" s="93"/>
      <c r="AH157" s="94"/>
    </row>
    <row r="158" spans="1:34" ht="39.75" customHeight="1" x14ac:dyDescent="0.25">
      <c r="A158" s="99"/>
      <c r="B158" s="97"/>
      <c r="C158" s="127"/>
      <c r="D158" s="93"/>
      <c r="E158" s="129"/>
      <c r="F158" s="103"/>
      <c r="G158" s="104"/>
      <c r="H158" s="105"/>
      <c r="I158" s="106"/>
      <c r="J158" s="102"/>
      <c r="K158" s="109"/>
      <c r="L158" s="84" t="s">
        <v>31</v>
      </c>
      <c r="M158" s="85" t="s">
        <v>11</v>
      </c>
      <c r="N158" s="2"/>
      <c r="O158" s="80"/>
      <c r="P158" s="81"/>
      <c r="Q158" s="81"/>
      <c r="R158" s="82"/>
      <c r="S158" s="81"/>
      <c r="T158" s="82"/>
      <c r="U158" s="110"/>
      <c r="V158" s="103"/>
      <c r="W158" s="104"/>
      <c r="X158" s="105"/>
      <c r="Y158" s="106"/>
      <c r="Z158" s="102"/>
      <c r="AA158" s="111"/>
      <c r="AB158" s="104"/>
      <c r="AC158" s="109"/>
      <c r="AD158" s="93"/>
      <c r="AE158" s="113"/>
      <c r="AF158" s="116"/>
      <c r="AG158" s="93"/>
      <c r="AH158" s="94"/>
    </row>
    <row r="159" spans="1:34" ht="21" customHeight="1" x14ac:dyDescent="0.25">
      <c r="A159" s="330" t="s">
        <v>55</v>
      </c>
      <c r="B159" s="330"/>
      <c r="C159" s="330"/>
      <c r="D159" s="330"/>
      <c r="E159" s="330"/>
      <c r="F159" s="330"/>
      <c r="G159" s="330"/>
      <c r="H159" s="330"/>
      <c r="I159" s="330"/>
      <c r="J159" s="330"/>
      <c r="K159" s="330"/>
      <c r="L159" s="330"/>
      <c r="M159" s="330"/>
      <c r="N159" s="330"/>
      <c r="O159" s="330"/>
      <c r="P159" s="330"/>
      <c r="Q159" s="330"/>
      <c r="R159" s="330"/>
      <c r="S159" s="330"/>
      <c r="T159" s="330"/>
      <c r="U159" s="330"/>
      <c r="V159" s="330"/>
      <c r="W159" s="330"/>
      <c r="X159" s="330"/>
      <c r="Y159" s="330"/>
      <c r="Z159" s="330"/>
      <c r="AA159" s="330"/>
      <c r="AB159" s="330"/>
      <c r="AC159" s="330"/>
      <c r="AD159" s="330"/>
      <c r="AE159" s="330"/>
      <c r="AF159" s="330"/>
      <c r="AG159" s="330"/>
      <c r="AH159" s="330"/>
    </row>
    <row r="160" spans="1:34" ht="21.75" customHeight="1" x14ac:dyDescent="0.25">
      <c r="A160" s="228" t="s">
        <v>30</v>
      </c>
      <c r="B160" s="228"/>
      <c r="C160" s="229"/>
      <c r="D160" s="229"/>
      <c r="E160" s="229"/>
      <c r="F160" s="229"/>
      <c r="G160" s="229"/>
      <c r="H160" s="229"/>
      <c r="I160" s="229"/>
      <c r="J160" s="229"/>
      <c r="K160" s="229"/>
      <c r="L160" s="229"/>
      <c r="M160" s="229"/>
      <c r="N160" s="229"/>
      <c r="O160" s="229"/>
      <c r="P160" s="229"/>
      <c r="Q160" s="229"/>
      <c r="R160" s="229"/>
      <c r="S160" s="229"/>
      <c r="T160" s="229"/>
      <c r="U160" s="229"/>
      <c r="V160" s="229"/>
      <c r="W160" s="229"/>
      <c r="X160" s="229"/>
      <c r="Y160" s="229"/>
      <c r="Z160" s="229"/>
      <c r="AA160" s="229"/>
      <c r="AB160" s="229"/>
      <c r="AC160" s="229"/>
      <c r="AD160" s="229"/>
      <c r="AE160" s="229"/>
      <c r="AF160" s="229"/>
      <c r="AG160" s="229"/>
      <c r="AH160" s="229"/>
    </row>
    <row r="161" spans="1:34" ht="27.75" customHeight="1" x14ac:dyDescent="0.25">
      <c r="A161" s="234" t="s">
        <v>77</v>
      </c>
      <c r="B161" s="235"/>
      <c r="C161" s="235"/>
      <c r="D161" s="235"/>
      <c r="E161" s="235"/>
      <c r="F161" s="235"/>
      <c r="G161" s="235"/>
      <c r="H161" s="235"/>
      <c r="I161" s="235"/>
      <c r="J161" s="235"/>
      <c r="K161" s="235"/>
      <c r="L161" s="235"/>
      <c r="M161" s="235"/>
      <c r="N161" s="235"/>
      <c r="O161" s="235"/>
      <c r="P161" s="235"/>
      <c r="Q161" s="235"/>
      <c r="R161" s="235"/>
      <c r="S161" s="235"/>
      <c r="T161" s="235"/>
      <c r="U161" s="235"/>
      <c r="V161" s="235"/>
      <c r="W161" s="235"/>
      <c r="X161" s="235"/>
      <c r="Y161" s="235"/>
      <c r="Z161" s="235"/>
      <c r="AA161" s="235"/>
      <c r="AB161" s="236"/>
      <c r="AC161" s="230" t="s">
        <v>49</v>
      </c>
      <c r="AD161" s="230"/>
      <c r="AE161" s="230"/>
      <c r="AF161" s="230" t="s">
        <v>26</v>
      </c>
      <c r="AG161" s="230"/>
      <c r="AH161" s="230"/>
    </row>
    <row r="162" spans="1:34" s="6" customFormat="1" ht="14.25" customHeight="1" x14ac:dyDescent="0.25">
      <c r="A162" s="237"/>
      <c r="B162" s="238"/>
      <c r="C162" s="238"/>
      <c r="D162" s="238"/>
      <c r="E162" s="238"/>
      <c r="F162" s="238"/>
      <c r="G162" s="238"/>
      <c r="H162" s="238"/>
      <c r="I162" s="238"/>
      <c r="J162" s="238"/>
      <c r="K162" s="238"/>
      <c r="L162" s="238"/>
      <c r="M162" s="238"/>
      <c r="N162" s="238"/>
      <c r="O162" s="238"/>
      <c r="P162" s="238"/>
      <c r="Q162" s="238"/>
      <c r="R162" s="238"/>
      <c r="S162" s="238"/>
      <c r="T162" s="238"/>
      <c r="U162" s="238"/>
      <c r="V162" s="238"/>
      <c r="W162" s="238"/>
      <c r="X162" s="238"/>
      <c r="Y162" s="238"/>
      <c r="Z162" s="238"/>
      <c r="AA162" s="238"/>
      <c r="AB162" s="239"/>
      <c r="AC162" s="231"/>
      <c r="AD162" s="232"/>
      <c r="AE162" s="233"/>
      <c r="AF162" s="231"/>
      <c r="AG162" s="232"/>
      <c r="AH162" s="233"/>
    </row>
    <row r="163" spans="1:34" s="6" customFormat="1" ht="12.75" customHeight="1" x14ac:dyDescent="0.25">
      <c r="A163" s="240"/>
      <c r="B163" s="241"/>
      <c r="C163" s="241"/>
      <c r="D163" s="241"/>
      <c r="E163" s="241"/>
      <c r="F163" s="241"/>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2"/>
      <c r="AC163" s="113"/>
      <c r="AD163" s="113"/>
      <c r="AE163" s="113"/>
      <c r="AF163" s="113"/>
      <c r="AG163" s="113"/>
      <c r="AH163" s="113"/>
    </row>
    <row r="164" spans="1:34" s="6" customFormat="1" ht="17.25" customHeight="1" x14ac:dyDescent="0.25">
      <c r="A164" s="240"/>
      <c r="B164" s="241"/>
      <c r="C164" s="241"/>
      <c r="D164" s="241"/>
      <c r="E164" s="241"/>
      <c r="F164" s="241"/>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2"/>
      <c r="AC164" s="113"/>
      <c r="AD164" s="113"/>
      <c r="AE164" s="113"/>
      <c r="AF164" s="113"/>
      <c r="AG164" s="113"/>
      <c r="AH164" s="113"/>
    </row>
    <row r="165" spans="1:34" ht="15" customHeight="1" x14ac:dyDescent="0.25">
      <c r="A165" s="240"/>
      <c r="B165" s="241"/>
      <c r="C165" s="241"/>
      <c r="D165" s="241"/>
      <c r="E165" s="241"/>
      <c r="F165" s="241"/>
      <c r="G165" s="241"/>
      <c r="H165" s="241"/>
      <c r="I165" s="241"/>
      <c r="J165" s="241"/>
      <c r="K165" s="241"/>
      <c r="L165" s="241"/>
      <c r="M165" s="241"/>
      <c r="N165" s="241"/>
      <c r="O165" s="241"/>
      <c r="P165" s="241"/>
      <c r="Q165" s="241"/>
      <c r="R165" s="241"/>
      <c r="S165" s="241"/>
      <c r="T165" s="241"/>
      <c r="U165" s="241"/>
      <c r="V165" s="241"/>
      <c r="W165" s="241"/>
      <c r="X165" s="241"/>
      <c r="Y165" s="241"/>
      <c r="Z165" s="241"/>
      <c r="AA165" s="241"/>
      <c r="AB165" s="242"/>
      <c r="AC165" s="113"/>
      <c r="AD165" s="113"/>
      <c r="AE165" s="113"/>
      <c r="AF165" s="113"/>
      <c r="AG165" s="113"/>
      <c r="AH165" s="113"/>
    </row>
    <row r="166" spans="1:34" ht="30.75" customHeight="1" x14ac:dyDescent="0.25">
      <c r="A166" s="361" t="s">
        <v>33</v>
      </c>
      <c r="B166" s="362"/>
      <c r="C166" s="362"/>
      <c r="D166" s="362"/>
      <c r="E166" s="362"/>
      <c r="F166" s="362"/>
      <c r="G166" s="362"/>
      <c r="H166" s="362"/>
      <c r="I166" s="362"/>
      <c r="J166" s="362"/>
      <c r="K166" s="362"/>
      <c r="L166" s="362"/>
      <c r="M166" s="362"/>
      <c r="N166" s="362"/>
      <c r="O166" s="362"/>
      <c r="P166" s="362"/>
      <c r="Q166" s="362"/>
      <c r="R166" s="362"/>
      <c r="S166" s="362"/>
      <c r="T166" s="362"/>
      <c r="U166" s="362"/>
      <c r="V166" s="362"/>
      <c r="W166" s="362"/>
      <c r="X166" s="362"/>
      <c r="Y166" s="362"/>
      <c r="Z166" s="362"/>
      <c r="AA166" s="362"/>
      <c r="AB166" s="362"/>
      <c r="AC166" s="362"/>
      <c r="AD166" s="362"/>
      <c r="AE166" s="362"/>
      <c r="AF166" s="362"/>
      <c r="AG166" s="362"/>
      <c r="AH166" s="363"/>
    </row>
    <row r="167" spans="1:34" s="31" customFormat="1" ht="27.75" customHeight="1" x14ac:dyDescent="0.25">
      <c r="A167" s="356" t="s">
        <v>26</v>
      </c>
      <c r="B167" s="356"/>
      <c r="C167" s="356"/>
      <c r="D167" s="356"/>
      <c r="E167" s="356"/>
      <c r="F167" s="356" t="s">
        <v>67</v>
      </c>
      <c r="G167" s="356"/>
      <c r="H167" s="356"/>
      <c r="I167" s="356"/>
      <c r="J167" s="356"/>
      <c r="K167" s="356"/>
      <c r="L167" s="356"/>
      <c r="M167" s="356" t="s">
        <v>57</v>
      </c>
      <c r="N167" s="356"/>
      <c r="O167" s="356"/>
      <c r="P167" s="356"/>
      <c r="Q167" s="356"/>
      <c r="R167" s="356"/>
      <c r="S167" s="356"/>
      <c r="T167" s="356"/>
      <c r="U167" s="356"/>
      <c r="V167" s="356"/>
      <c r="W167" s="356"/>
      <c r="X167" s="356"/>
      <c r="Y167" s="356"/>
      <c r="Z167" s="356"/>
      <c r="AA167" s="356"/>
      <c r="AB167" s="356"/>
      <c r="AC167" s="356"/>
      <c r="AD167" s="357" t="str">
        <f>IF(Z7="X","APOYO OFICINA ASESORA DE PLANEACIÓN","APOYO OFICINA DE CONTROL INTERNO")</f>
        <v>APOYO OFICINA DE CONTROL INTERNO</v>
      </c>
      <c r="AE167" s="357"/>
      <c r="AF167" s="357"/>
      <c r="AG167" s="357"/>
      <c r="AH167" s="357"/>
    </row>
    <row r="168" spans="1:34" s="31" customFormat="1" ht="22.5" customHeight="1" x14ac:dyDescent="0.25">
      <c r="A168" s="30" t="s">
        <v>28</v>
      </c>
      <c r="B168" s="358" t="s">
        <v>352</v>
      </c>
      <c r="C168" s="358"/>
      <c r="D168" s="358"/>
      <c r="E168" s="358"/>
      <c r="F168" s="30" t="s">
        <v>28</v>
      </c>
      <c r="G168" s="48"/>
      <c r="H168" s="358" t="s">
        <v>352</v>
      </c>
      <c r="I168" s="358"/>
      <c r="J168" s="358"/>
      <c r="K168" s="358"/>
      <c r="L168" s="358"/>
      <c r="M168" s="359" t="s">
        <v>28</v>
      </c>
      <c r="N168" s="359"/>
      <c r="O168" s="359"/>
      <c r="P168" s="359"/>
      <c r="Q168" s="359"/>
      <c r="R168" s="359"/>
      <c r="S168" s="359"/>
      <c r="T168" s="359"/>
      <c r="U168" s="359"/>
      <c r="V168" s="360" t="s">
        <v>352</v>
      </c>
      <c r="W168" s="360"/>
      <c r="X168" s="360"/>
      <c r="Y168" s="360"/>
      <c r="Z168" s="360"/>
      <c r="AA168" s="360"/>
      <c r="AB168" s="360"/>
      <c r="AC168" s="360"/>
      <c r="AD168" s="49" t="s">
        <v>28</v>
      </c>
      <c r="AE168" s="360" t="s">
        <v>352</v>
      </c>
      <c r="AF168" s="360"/>
      <c r="AG168" s="360"/>
      <c r="AH168" s="360"/>
    </row>
    <row r="169" spans="1:34" ht="22.5" customHeight="1" x14ac:dyDescent="0.25">
      <c r="A169" s="30" t="s">
        <v>29</v>
      </c>
      <c r="B169" s="358" t="s">
        <v>352</v>
      </c>
      <c r="C169" s="358"/>
      <c r="D169" s="358"/>
      <c r="E169" s="358"/>
      <c r="F169" s="30" t="s">
        <v>29</v>
      </c>
      <c r="G169" s="48"/>
      <c r="H169" s="358" t="s">
        <v>352</v>
      </c>
      <c r="I169" s="358"/>
      <c r="J169" s="358"/>
      <c r="K169" s="358"/>
      <c r="L169" s="358"/>
      <c r="M169" s="359" t="s">
        <v>29</v>
      </c>
      <c r="N169" s="359"/>
      <c r="O169" s="359"/>
      <c r="P169" s="359"/>
      <c r="Q169" s="359"/>
      <c r="R169" s="359"/>
      <c r="S169" s="359"/>
      <c r="T169" s="359"/>
      <c r="U169" s="359"/>
      <c r="V169" s="360" t="s">
        <v>352</v>
      </c>
      <c r="W169" s="360"/>
      <c r="X169" s="360"/>
      <c r="Y169" s="360"/>
      <c r="Z169" s="360"/>
      <c r="AA169" s="360"/>
      <c r="AB169" s="360"/>
      <c r="AC169" s="360"/>
      <c r="AD169" s="49" t="s">
        <v>29</v>
      </c>
      <c r="AE169" s="360" t="s">
        <v>352</v>
      </c>
      <c r="AF169" s="360"/>
      <c r="AG169" s="360"/>
      <c r="AH169" s="360"/>
    </row>
  </sheetData>
  <sheetProtection selectLockedCells="1"/>
  <mergeCells count="711">
    <mergeCell ref="C96:C102"/>
    <mergeCell ref="D96:D102"/>
    <mergeCell ref="E96:E102"/>
    <mergeCell ref="B89:B102"/>
    <mergeCell ref="AA89:AA95"/>
    <mergeCell ref="F89:F95"/>
    <mergeCell ref="G89:G95"/>
    <mergeCell ref="H89:H95"/>
    <mergeCell ref="I89:I95"/>
    <mergeCell ref="AA96:AA102"/>
    <mergeCell ref="F96:F102"/>
    <mergeCell ref="G96:G102"/>
    <mergeCell ref="H96:H102"/>
    <mergeCell ref="I96:I102"/>
    <mergeCell ref="C89:C95"/>
    <mergeCell ref="D89:D95"/>
    <mergeCell ref="E89:E95"/>
    <mergeCell ref="AB89:AB95"/>
    <mergeCell ref="AC89:AC95"/>
    <mergeCell ref="AD89:AD95"/>
    <mergeCell ref="AE89:AE95"/>
    <mergeCell ref="AF89:AF95"/>
    <mergeCell ref="AG89:AG95"/>
    <mergeCell ref="AH89:AH95"/>
    <mergeCell ref="J91:J95"/>
    <mergeCell ref="Z91:Z95"/>
    <mergeCell ref="R89:R95"/>
    <mergeCell ref="S89:S95"/>
    <mergeCell ref="T89:T95"/>
    <mergeCell ref="U89:U95"/>
    <mergeCell ref="V89:V95"/>
    <mergeCell ref="W89:W95"/>
    <mergeCell ref="X89:X95"/>
    <mergeCell ref="Y89:Y95"/>
    <mergeCell ref="Z89:Z90"/>
    <mergeCell ref="J89:J90"/>
    <mergeCell ref="K89:K95"/>
    <mergeCell ref="O89:O95"/>
    <mergeCell ref="P89:P95"/>
    <mergeCell ref="Q89:Q95"/>
    <mergeCell ref="AB96:AB102"/>
    <mergeCell ref="AC96:AC102"/>
    <mergeCell ref="AD96:AD102"/>
    <mergeCell ref="AE96:AE102"/>
    <mergeCell ref="AF96:AF102"/>
    <mergeCell ref="AG96:AG102"/>
    <mergeCell ref="AH96:AH102"/>
    <mergeCell ref="J98:J102"/>
    <mergeCell ref="Z98:Z102"/>
    <mergeCell ref="R96:R102"/>
    <mergeCell ref="S96:S102"/>
    <mergeCell ref="T96:T102"/>
    <mergeCell ref="U96:U102"/>
    <mergeCell ref="V96:V102"/>
    <mergeCell ref="W96:W102"/>
    <mergeCell ref="X96:X102"/>
    <mergeCell ref="Y96:Y102"/>
    <mergeCell ref="Z96:Z97"/>
    <mergeCell ref="J96:J97"/>
    <mergeCell ref="K96:K102"/>
    <mergeCell ref="O96:O102"/>
    <mergeCell ref="P96:P102"/>
    <mergeCell ref="Q96:Q102"/>
    <mergeCell ref="AF82:AF88"/>
    <mergeCell ref="AG82:AG88"/>
    <mergeCell ref="AH82:AH88"/>
    <mergeCell ref="J84:J88"/>
    <mergeCell ref="Z84:Z88"/>
    <mergeCell ref="F82:F88"/>
    <mergeCell ref="G82:G88"/>
    <mergeCell ref="H82:H88"/>
    <mergeCell ref="I82:I88"/>
    <mergeCell ref="K82:K88"/>
    <mergeCell ref="O82:O88"/>
    <mergeCell ref="P82:P88"/>
    <mergeCell ref="Q82:Q88"/>
    <mergeCell ref="R82:R88"/>
    <mergeCell ref="T82:T88"/>
    <mergeCell ref="U82:U88"/>
    <mergeCell ref="V82:V88"/>
    <mergeCell ref="W82:W88"/>
    <mergeCell ref="X82:X88"/>
    <mergeCell ref="Y82:Y88"/>
    <mergeCell ref="AA82:AA88"/>
    <mergeCell ref="J82:J83"/>
    <mergeCell ref="S82:S88"/>
    <mergeCell ref="Z82:Z83"/>
    <mergeCell ref="AG75:AG81"/>
    <mergeCell ref="AH75:AH81"/>
    <mergeCell ref="J77:J81"/>
    <mergeCell ref="Z77:Z81"/>
    <mergeCell ref="X75:X81"/>
    <mergeCell ref="Y75:Y81"/>
    <mergeCell ref="Z75:Z76"/>
    <mergeCell ref="AA75:AA81"/>
    <mergeCell ref="AB75:AB81"/>
    <mergeCell ref="AC75:AC81"/>
    <mergeCell ref="AD75:AD81"/>
    <mergeCell ref="AE75:AE81"/>
    <mergeCell ref="AF75:AF81"/>
    <mergeCell ref="O75:O81"/>
    <mergeCell ref="P75:P81"/>
    <mergeCell ref="Q75:Q81"/>
    <mergeCell ref="R75:R81"/>
    <mergeCell ref="S75:S81"/>
    <mergeCell ref="T75:T81"/>
    <mergeCell ref="U75:U81"/>
    <mergeCell ref="V75:V81"/>
    <mergeCell ref="W75:W81"/>
    <mergeCell ref="J75:J76"/>
    <mergeCell ref="K75:K81"/>
    <mergeCell ref="F68:F74"/>
    <mergeCell ref="G68:G74"/>
    <mergeCell ref="H68:H74"/>
    <mergeCell ref="I68:I74"/>
    <mergeCell ref="AB68:AB74"/>
    <mergeCell ref="AC68:AC74"/>
    <mergeCell ref="AD68:AD74"/>
    <mergeCell ref="AE68:AE74"/>
    <mergeCell ref="AB82:AB88"/>
    <mergeCell ref="AC82:AC88"/>
    <mergeCell ref="AD82:AD88"/>
    <mergeCell ref="AE82:AE88"/>
    <mergeCell ref="F75:F81"/>
    <mergeCell ref="G75:G81"/>
    <mergeCell ref="H75:H81"/>
    <mergeCell ref="I75:I81"/>
    <mergeCell ref="AF68:AF74"/>
    <mergeCell ref="AG68:AG74"/>
    <mergeCell ref="AH68:AH74"/>
    <mergeCell ref="J70:J74"/>
    <mergeCell ref="Z70:Z74"/>
    <mergeCell ref="R68:R74"/>
    <mergeCell ref="S68:S74"/>
    <mergeCell ref="T68:T74"/>
    <mergeCell ref="U68:U74"/>
    <mergeCell ref="V68:V74"/>
    <mergeCell ref="W68:W74"/>
    <mergeCell ref="X68:X74"/>
    <mergeCell ref="Y68:Y74"/>
    <mergeCell ref="Z68:Z69"/>
    <mergeCell ref="J68:J69"/>
    <mergeCell ref="K68:K74"/>
    <mergeCell ref="O68:O74"/>
    <mergeCell ref="P68:P74"/>
    <mergeCell ref="Q68:Q74"/>
    <mergeCell ref="AA68:AA74"/>
    <mergeCell ref="B40:B53"/>
    <mergeCell ref="C54:C60"/>
    <mergeCell ref="D54:D60"/>
    <mergeCell ref="E54:E60"/>
    <mergeCell ref="B54:B60"/>
    <mergeCell ref="C61:C67"/>
    <mergeCell ref="D61:D67"/>
    <mergeCell ref="E61:E67"/>
    <mergeCell ref="C68:C74"/>
    <mergeCell ref="D68:D74"/>
    <mergeCell ref="E68:E74"/>
    <mergeCell ref="B61:B88"/>
    <mergeCell ref="C40:C46"/>
    <mergeCell ref="D40:D46"/>
    <mergeCell ref="E40:E46"/>
    <mergeCell ref="C47:C53"/>
    <mergeCell ref="D47:D53"/>
    <mergeCell ref="E47:E53"/>
    <mergeCell ref="D75:D81"/>
    <mergeCell ref="E75:E81"/>
    <mergeCell ref="C82:C88"/>
    <mergeCell ref="D82:D88"/>
    <mergeCell ref="E82:E88"/>
    <mergeCell ref="C75:C81"/>
    <mergeCell ref="AA61:AA67"/>
    <mergeCell ref="AB61:AB67"/>
    <mergeCell ref="AC61:AC67"/>
    <mergeCell ref="AD61:AD67"/>
    <mergeCell ref="AE61:AE67"/>
    <mergeCell ref="AF61:AF67"/>
    <mergeCell ref="AG61:AG67"/>
    <mergeCell ref="AH61:AH67"/>
    <mergeCell ref="J63:J67"/>
    <mergeCell ref="Z63:Z67"/>
    <mergeCell ref="R61:R67"/>
    <mergeCell ref="S61:S67"/>
    <mergeCell ref="T61:T67"/>
    <mergeCell ref="U61:U67"/>
    <mergeCell ref="V61:V67"/>
    <mergeCell ref="W61:W67"/>
    <mergeCell ref="X61:X67"/>
    <mergeCell ref="Y61:Y67"/>
    <mergeCell ref="Z61:Z62"/>
    <mergeCell ref="F61:F67"/>
    <mergeCell ref="G61:G67"/>
    <mergeCell ref="H61:H67"/>
    <mergeCell ref="I61:I67"/>
    <mergeCell ref="J61:J62"/>
    <mergeCell ref="K61:K67"/>
    <mergeCell ref="O61:O67"/>
    <mergeCell ref="P61:P67"/>
    <mergeCell ref="Q61:Q67"/>
    <mergeCell ref="AA54:AA60"/>
    <mergeCell ref="AB54:AB60"/>
    <mergeCell ref="AC54:AC60"/>
    <mergeCell ref="AD54:AD60"/>
    <mergeCell ref="AE54:AE60"/>
    <mergeCell ref="AF54:AF60"/>
    <mergeCell ref="AG54:AG60"/>
    <mergeCell ref="AH54:AH60"/>
    <mergeCell ref="J56:J60"/>
    <mergeCell ref="Z56:Z60"/>
    <mergeCell ref="J49:J53"/>
    <mergeCell ref="Z49:Z53"/>
    <mergeCell ref="F54:F60"/>
    <mergeCell ref="G54:G60"/>
    <mergeCell ref="H54:H60"/>
    <mergeCell ref="I54:I60"/>
    <mergeCell ref="J54:J55"/>
    <mergeCell ref="K54:K60"/>
    <mergeCell ref="O54:O60"/>
    <mergeCell ref="P54:P60"/>
    <mergeCell ref="Q54:Q60"/>
    <mergeCell ref="R54:R60"/>
    <mergeCell ref="S54:S60"/>
    <mergeCell ref="T54:T60"/>
    <mergeCell ref="U54:U60"/>
    <mergeCell ref="V54:V60"/>
    <mergeCell ref="W54:W60"/>
    <mergeCell ref="X54:X60"/>
    <mergeCell ref="Y54:Y60"/>
    <mergeCell ref="Z54:Z55"/>
    <mergeCell ref="Z47:Z48"/>
    <mergeCell ref="AA47:AA53"/>
    <mergeCell ref="AB47:AB53"/>
    <mergeCell ref="AC47:AC53"/>
    <mergeCell ref="AD47:AD53"/>
    <mergeCell ref="AE47:AE53"/>
    <mergeCell ref="AF47:AF53"/>
    <mergeCell ref="AG47:AG53"/>
    <mergeCell ref="AH47:AH53"/>
    <mergeCell ref="AD40:AD46"/>
    <mergeCell ref="AE40:AE46"/>
    <mergeCell ref="AF40:AF46"/>
    <mergeCell ref="AG40:AG46"/>
    <mergeCell ref="AH40:AH46"/>
    <mergeCell ref="J42:J46"/>
    <mergeCell ref="Z42:Z46"/>
    <mergeCell ref="F47:F53"/>
    <mergeCell ref="G47:G53"/>
    <mergeCell ref="H47:H53"/>
    <mergeCell ref="I47:I53"/>
    <mergeCell ref="J47:J48"/>
    <mergeCell ref="K47:K53"/>
    <mergeCell ref="O47:O53"/>
    <mergeCell ref="P47:P53"/>
    <mergeCell ref="Q47:Q53"/>
    <mergeCell ref="R47:R53"/>
    <mergeCell ref="S47:S53"/>
    <mergeCell ref="T47:T53"/>
    <mergeCell ref="U47:U53"/>
    <mergeCell ref="V47:V53"/>
    <mergeCell ref="W47:W53"/>
    <mergeCell ref="X47:X53"/>
    <mergeCell ref="Y47:Y53"/>
    <mergeCell ref="U40:U46"/>
    <mergeCell ref="V40:V46"/>
    <mergeCell ref="W40:W46"/>
    <mergeCell ref="X40:X46"/>
    <mergeCell ref="Y40:Y46"/>
    <mergeCell ref="Z40:Z41"/>
    <mergeCell ref="AA40:AA46"/>
    <mergeCell ref="AB40:AB46"/>
    <mergeCell ref="AC40:AC46"/>
    <mergeCell ref="I40:I46"/>
    <mergeCell ref="J40:J41"/>
    <mergeCell ref="K40:K46"/>
    <mergeCell ref="O40:O46"/>
    <mergeCell ref="P40:P46"/>
    <mergeCell ref="Q40:Q46"/>
    <mergeCell ref="R40:R46"/>
    <mergeCell ref="S40:S46"/>
    <mergeCell ref="T40:T46"/>
    <mergeCell ref="F40:F46"/>
    <mergeCell ref="G40:G46"/>
    <mergeCell ref="H40:H46"/>
    <mergeCell ref="A167:E167"/>
    <mergeCell ref="F167:L167"/>
    <mergeCell ref="M167:AC167"/>
    <mergeCell ref="AD167:AH167"/>
    <mergeCell ref="B169:E169"/>
    <mergeCell ref="H169:L169"/>
    <mergeCell ref="M169:U169"/>
    <mergeCell ref="V169:AC169"/>
    <mergeCell ref="AE169:AH169"/>
    <mergeCell ref="A165:AB165"/>
    <mergeCell ref="AC165:AE165"/>
    <mergeCell ref="AF165:AH165"/>
    <mergeCell ref="A166:AH166"/>
    <mergeCell ref="AE168:AH168"/>
    <mergeCell ref="V168:AC168"/>
    <mergeCell ref="B168:E168"/>
    <mergeCell ref="H168:L168"/>
    <mergeCell ref="M168:U168"/>
    <mergeCell ref="AC163:AE163"/>
    <mergeCell ref="AF163:AH163"/>
    <mergeCell ref="AC164:AE164"/>
    <mergeCell ref="D19:D25"/>
    <mergeCell ref="A159:AH159"/>
    <mergeCell ref="A7:B7"/>
    <mergeCell ref="C7:E7"/>
    <mergeCell ref="B33:B39"/>
    <mergeCell ref="AA12:AA18"/>
    <mergeCell ref="AA19:AA25"/>
    <mergeCell ref="AA26:AA32"/>
    <mergeCell ref="AA33:AA39"/>
    <mergeCell ref="F10:J10"/>
    <mergeCell ref="L10:L11"/>
    <mergeCell ref="M10:M11"/>
    <mergeCell ref="U10:U11"/>
    <mergeCell ref="V10:Z10"/>
    <mergeCell ref="C12:C18"/>
    <mergeCell ref="E12:E18"/>
    <mergeCell ref="F12:F18"/>
    <mergeCell ref="G12:G18"/>
    <mergeCell ref="AE8:AH10"/>
    <mergeCell ref="R12:R18"/>
    <mergeCell ref="S12:S18"/>
    <mergeCell ref="T12:T18"/>
    <mergeCell ref="U12:U18"/>
    <mergeCell ref="H12:H18"/>
    <mergeCell ref="XET7:XEU7"/>
    <mergeCell ref="A8:E8"/>
    <mergeCell ref="XET8:XEU8"/>
    <mergeCell ref="A9:A11"/>
    <mergeCell ref="C9:C11"/>
    <mergeCell ref="D9:D11"/>
    <mergeCell ref="B9:B11"/>
    <mergeCell ref="E9:E11"/>
    <mergeCell ref="F9:J9"/>
    <mergeCell ref="K9:K11"/>
    <mergeCell ref="AE7:AF7"/>
    <mergeCell ref="L9:Z9"/>
    <mergeCell ref="AA8:AD10"/>
    <mergeCell ref="F8:Z8"/>
    <mergeCell ref="M7:V7"/>
    <mergeCell ref="F7:L7"/>
    <mergeCell ref="I12:I18"/>
    <mergeCell ref="J12:J13"/>
    <mergeCell ref="K12:K18"/>
    <mergeCell ref="O12:O18"/>
    <mergeCell ref="AH12:AH18"/>
    <mergeCell ref="J14:J18"/>
    <mergeCell ref="Z14:Z18"/>
    <mergeCell ref="AD12:AD18"/>
    <mergeCell ref="AE12:AE18"/>
    <mergeCell ref="AF12:AF18"/>
    <mergeCell ref="AG12:AG18"/>
    <mergeCell ref="D12:D18"/>
    <mergeCell ref="B12:B32"/>
    <mergeCell ref="E19:E25"/>
    <mergeCell ref="F19:F25"/>
    <mergeCell ref="G19:G25"/>
    <mergeCell ref="H19:H25"/>
    <mergeCell ref="AB12:AB18"/>
    <mergeCell ref="AC12:AC18"/>
    <mergeCell ref="V12:V18"/>
    <mergeCell ref="W12:W18"/>
    <mergeCell ref="X12:X18"/>
    <mergeCell ref="Y12:Y18"/>
    <mergeCell ref="Z12:Z13"/>
    <mergeCell ref="P12:P18"/>
    <mergeCell ref="Q12:Q18"/>
    <mergeCell ref="C26:C32"/>
    <mergeCell ref="D26:D32"/>
    <mergeCell ref="E26:E32"/>
    <mergeCell ref="F26:F32"/>
    <mergeCell ref="G26:G32"/>
    <mergeCell ref="Q19:Q25"/>
    <mergeCell ref="R19:R25"/>
    <mergeCell ref="S19:S25"/>
    <mergeCell ref="T19:T25"/>
    <mergeCell ref="AF19:AF25"/>
    <mergeCell ref="AG19:AG25"/>
    <mergeCell ref="AH19:AH25"/>
    <mergeCell ref="W19:W25"/>
    <mergeCell ref="X19:X25"/>
    <mergeCell ref="Y19:Y25"/>
    <mergeCell ref="Z19:Z20"/>
    <mergeCell ref="AB19:AB25"/>
    <mergeCell ref="Z21:Z25"/>
    <mergeCell ref="AC19:AC25"/>
    <mergeCell ref="AD19:AD25"/>
    <mergeCell ref="AE19:AE25"/>
    <mergeCell ref="U19:U25"/>
    <mergeCell ref="V19:V25"/>
    <mergeCell ref="I19:I25"/>
    <mergeCell ref="J19:J20"/>
    <mergeCell ref="K19:K25"/>
    <mergeCell ref="O19:O25"/>
    <mergeCell ref="P19:P25"/>
    <mergeCell ref="J21:J25"/>
    <mergeCell ref="R26:R32"/>
    <mergeCell ref="S26:S32"/>
    <mergeCell ref="H26:H32"/>
    <mergeCell ref="C19:C25"/>
    <mergeCell ref="I26:I32"/>
    <mergeCell ref="J26:J27"/>
    <mergeCell ref="K26:K32"/>
    <mergeCell ref="O26:O32"/>
    <mergeCell ref="AH26:AH32"/>
    <mergeCell ref="J28:J32"/>
    <mergeCell ref="Z28:Z32"/>
    <mergeCell ref="AD26:AD32"/>
    <mergeCell ref="AE26:AE32"/>
    <mergeCell ref="AF26:AF32"/>
    <mergeCell ref="AG26:AG32"/>
    <mergeCell ref="AB26:AB32"/>
    <mergeCell ref="AC26:AC32"/>
    <mergeCell ref="V26:V32"/>
    <mergeCell ref="W26:W32"/>
    <mergeCell ref="X26:X32"/>
    <mergeCell ref="Y26:Y32"/>
    <mergeCell ref="Z26:Z27"/>
    <mergeCell ref="P26:P32"/>
    <mergeCell ref="Q26:Q32"/>
    <mergeCell ref="T26:T32"/>
    <mergeCell ref="U26:U32"/>
    <mergeCell ref="J33:J34"/>
    <mergeCell ref="K33:K39"/>
    <mergeCell ref="O33:O39"/>
    <mergeCell ref="P33:P39"/>
    <mergeCell ref="J35:J39"/>
    <mergeCell ref="AC33:AC39"/>
    <mergeCell ref="AD33:AD39"/>
    <mergeCell ref="AE33:AE39"/>
    <mergeCell ref="C33:C39"/>
    <mergeCell ref="D33:D39"/>
    <mergeCell ref="E33:E39"/>
    <mergeCell ref="F33:F39"/>
    <mergeCell ref="G33:G39"/>
    <mergeCell ref="H33:H39"/>
    <mergeCell ref="Q33:Q39"/>
    <mergeCell ref="R33:R39"/>
    <mergeCell ref="S33:S39"/>
    <mergeCell ref="T33:T39"/>
    <mergeCell ref="U33:U39"/>
    <mergeCell ref="V33:V39"/>
    <mergeCell ref="I33:I39"/>
    <mergeCell ref="AF33:AF39"/>
    <mergeCell ref="AG33:AG39"/>
    <mergeCell ref="AH33:AH39"/>
    <mergeCell ref="W33:W39"/>
    <mergeCell ref="X33:X39"/>
    <mergeCell ref="Y33:Y39"/>
    <mergeCell ref="Z33:Z34"/>
    <mergeCell ref="AB33:AB39"/>
    <mergeCell ref="Z35:Z39"/>
    <mergeCell ref="AF164:AH164"/>
    <mergeCell ref="A160:AH160"/>
    <mergeCell ref="AC161:AE161"/>
    <mergeCell ref="AF161:AH161"/>
    <mergeCell ref="AC162:AE162"/>
    <mergeCell ref="AF162:AH162"/>
    <mergeCell ref="A161:AB161"/>
    <mergeCell ref="A162:AB162"/>
    <mergeCell ref="A163:AB163"/>
    <mergeCell ref="A164:AB164"/>
    <mergeCell ref="AH103:AH109"/>
    <mergeCell ref="J105:J109"/>
    <mergeCell ref="Z105:Z109"/>
    <mergeCell ref="R103:R109"/>
    <mergeCell ref="S103:S109"/>
    <mergeCell ref="T103:T109"/>
    <mergeCell ref="U103:U109"/>
    <mergeCell ref="V103:V109"/>
    <mergeCell ref="W103:W109"/>
    <mergeCell ref="X103:X109"/>
    <mergeCell ref="Y103:Y109"/>
    <mergeCell ref="Z103:Z104"/>
    <mergeCell ref="J103:J104"/>
    <mergeCell ref="K103:K109"/>
    <mergeCell ref="O103:O109"/>
    <mergeCell ref="P103:P109"/>
    <mergeCell ref="Q103:Q109"/>
    <mergeCell ref="J110:J111"/>
    <mergeCell ref="K110:K116"/>
    <mergeCell ref="AA103:AA109"/>
    <mergeCell ref="AB103:AB109"/>
    <mergeCell ref="AC103:AC109"/>
    <mergeCell ref="AD103:AD109"/>
    <mergeCell ref="AE103:AE109"/>
    <mergeCell ref="AF103:AF109"/>
    <mergeCell ref="AG103:AG109"/>
    <mergeCell ref="AG110:AG116"/>
    <mergeCell ref="E103:E109"/>
    <mergeCell ref="C110:C116"/>
    <mergeCell ref="D110:D116"/>
    <mergeCell ref="E110:E116"/>
    <mergeCell ref="F110:F116"/>
    <mergeCell ref="G110:G116"/>
    <mergeCell ref="H110:H116"/>
    <mergeCell ref="I110:I116"/>
    <mergeCell ref="F103:F109"/>
    <mergeCell ref="G103:G109"/>
    <mergeCell ref="H103:H109"/>
    <mergeCell ref="I103:I109"/>
    <mergeCell ref="AH110:AH116"/>
    <mergeCell ref="J112:J116"/>
    <mergeCell ref="Z112:Z116"/>
    <mergeCell ref="B103:B116"/>
    <mergeCell ref="X110:X116"/>
    <mergeCell ref="Y110:Y116"/>
    <mergeCell ref="Z110:Z111"/>
    <mergeCell ref="AA110:AA116"/>
    <mergeCell ref="AB110:AB116"/>
    <mergeCell ref="AC110:AC116"/>
    <mergeCell ref="AD110:AD116"/>
    <mergeCell ref="AE110:AE116"/>
    <mergeCell ref="AF110:AF116"/>
    <mergeCell ref="O110:O116"/>
    <mergeCell ref="P110:P116"/>
    <mergeCell ref="Q110:Q116"/>
    <mergeCell ref="R110:R116"/>
    <mergeCell ref="S110:S116"/>
    <mergeCell ref="T110:T116"/>
    <mergeCell ref="U110:U116"/>
    <mergeCell ref="V110:V116"/>
    <mergeCell ref="W110:W116"/>
    <mergeCell ref="C103:C109"/>
    <mergeCell ref="D103:D109"/>
    <mergeCell ref="F117:F123"/>
    <mergeCell ref="G117:G123"/>
    <mergeCell ref="H117:H123"/>
    <mergeCell ref="I117:I123"/>
    <mergeCell ref="J117:J118"/>
    <mergeCell ref="K117:K123"/>
    <mergeCell ref="O117:O123"/>
    <mergeCell ref="P117:P123"/>
    <mergeCell ref="Q117:Q123"/>
    <mergeCell ref="AA117:AA123"/>
    <mergeCell ref="AB117:AB123"/>
    <mergeCell ref="AC117:AC123"/>
    <mergeCell ref="AD117:AD123"/>
    <mergeCell ref="AE117:AE123"/>
    <mergeCell ref="AF117:AF123"/>
    <mergeCell ref="AG117:AG123"/>
    <mergeCell ref="AH117:AH123"/>
    <mergeCell ref="J119:J123"/>
    <mergeCell ref="Z119:Z123"/>
    <mergeCell ref="R117:R123"/>
    <mergeCell ref="S117:S123"/>
    <mergeCell ref="T117:T123"/>
    <mergeCell ref="U117:U123"/>
    <mergeCell ref="V117:V123"/>
    <mergeCell ref="W117:W123"/>
    <mergeCell ref="X117:X123"/>
    <mergeCell ref="Y117:Y123"/>
    <mergeCell ref="Z117:Z118"/>
    <mergeCell ref="F124:F130"/>
    <mergeCell ref="G124:G130"/>
    <mergeCell ref="H124:H130"/>
    <mergeCell ref="I124:I130"/>
    <mergeCell ref="J124:J125"/>
    <mergeCell ref="K124:K130"/>
    <mergeCell ref="O124:O130"/>
    <mergeCell ref="P124:P130"/>
    <mergeCell ref="Q124:Q130"/>
    <mergeCell ref="AA124:AA130"/>
    <mergeCell ref="AB124:AB130"/>
    <mergeCell ref="AC124:AC130"/>
    <mergeCell ref="AD124:AD130"/>
    <mergeCell ref="AE124:AE130"/>
    <mergeCell ref="AF124:AF130"/>
    <mergeCell ref="AG124:AG130"/>
    <mergeCell ref="AH124:AH130"/>
    <mergeCell ref="J126:J130"/>
    <mergeCell ref="Z126:Z130"/>
    <mergeCell ref="R124:R130"/>
    <mergeCell ref="S124:S130"/>
    <mergeCell ref="T124:T130"/>
    <mergeCell ref="U124:U130"/>
    <mergeCell ref="V124:V130"/>
    <mergeCell ref="W124:W130"/>
    <mergeCell ref="X124:X130"/>
    <mergeCell ref="Y124:Y130"/>
    <mergeCell ref="Z124:Z125"/>
    <mergeCell ref="F131:F137"/>
    <mergeCell ref="G131:G137"/>
    <mergeCell ref="H131:H137"/>
    <mergeCell ref="I131:I137"/>
    <mergeCell ref="J131:J132"/>
    <mergeCell ref="K131:K137"/>
    <mergeCell ref="O131:O137"/>
    <mergeCell ref="P131:P137"/>
    <mergeCell ref="Q131:Q137"/>
    <mergeCell ref="AC131:AC137"/>
    <mergeCell ref="AD131:AD137"/>
    <mergeCell ref="AE131:AE137"/>
    <mergeCell ref="AF131:AF137"/>
    <mergeCell ref="AG131:AG137"/>
    <mergeCell ref="AH131:AH137"/>
    <mergeCell ref="J133:J137"/>
    <mergeCell ref="Z133:Z137"/>
    <mergeCell ref="R131:R137"/>
    <mergeCell ref="S131:S137"/>
    <mergeCell ref="T131:T137"/>
    <mergeCell ref="U131:U137"/>
    <mergeCell ref="V131:V137"/>
    <mergeCell ref="W131:W137"/>
    <mergeCell ref="X131:X137"/>
    <mergeCell ref="Y131:Y137"/>
    <mergeCell ref="Z131:Z132"/>
    <mergeCell ref="AF138:AF144"/>
    <mergeCell ref="AG138:AG144"/>
    <mergeCell ref="AH138:AH144"/>
    <mergeCell ref="J140:J144"/>
    <mergeCell ref="Z140:Z144"/>
    <mergeCell ref="R138:R144"/>
    <mergeCell ref="S138:S144"/>
    <mergeCell ref="T138:T144"/>
    <mergeCell ref="U138:U144"/>
    <mergeCell ref="V138:V144"/>
    <mergeCell ref="W138:W144"/>
    <mergeCell ref="X138:X144"/>
    <mergeCell ref="Y138:Y144"/>
    <mergeCell ref="Z138:Z139"/>
    <mergeCell ref="J138:J139"/>
    <mergeCell ref="K138:K144"/>
    <mergeCell ref="O138:O144"/>
    <mergeCell ref="P138:P144"/>
    <mergeCell ref="Q138:Q144"/>
    <mergeCell ref="C138:C144"/>
    <mergeCell ref="D138:D144"/>
    <mergeCell ref="E138:E144"/>
    <mergeCell ref="B119:B137"/>
    <mergeCell ref="AA138:AA144"/>
    <mergeCell ref="AB138:AB144"/>
    <mergeCell ref="AC138:AC144"/>
    <mergeCell ref="AD138:AD144"/>
    <mergeCell ref="AE138:AE144"/>
    <mergeCell ref="F138:F144"/>
    <mergeCell ref="G138:G144"/>
    <mergeCell ref="H138:H144"/>
    <mergeCell ref="I138:I144"/>
    <mergeCell ref="C117:C123"/>
    <mergeCell ref="D117:D123"/>
    <mergeCell ref="E117:E123"/>
    <mergeCell ref="C124:C130"/>
    <mergeCell ref="D124:D130"/>
    <mergeCell ref="E124:E130"/>
    <mergeCell ref="C131:C137"/>
    <mergeCell ref="D131:D137"/>
    <mergeCell ref="E131:E137"/>
    <mergeCell ref="AA131:AA137"/>
    <mergeCell ref="AB131:AB137"/>
    <mergeCell ref="J145:J146"/>
    <mergeCell ref="J147:J151"/>
    <mergeCell ref="C145:C151"/>
    <mergeCell ref="D145:D151"/>
    <mergeCell ref="E145:E151"/>
    <mergeCell ref="C152:C158"/>
    <mergeCell ref="D152:D158"/>
    <mergeCell ref="E152:E158"/>
    <mergeCell ref="F145:F151"/>
    <mergeCell ref="G145:G151"/>
    <mergeCell ref="H145:H151"/>
    <mergeCell ref="I145:I151"/>
    <mergeCell ref="K145:K151"/>
    <mergeCell ref="O145:O151"/>
    <mergeCell ref="P145:P151"/>
    <mergeCell ref="Q145:Q151"/>
    <mergeCell ref="R145:R151"/>
    <mergeCell ref="S145:S151"/>
    <mergeCell ref="T145:T151"/>
    <mergeCell ref="U145:U151"/>
    <mergeCell ref="V145:V151"/>
    <mergeCell ref="AC152:AC158"/>
    <mergeCell ref="AD152:AD158"/>
    <mergeCell ref="AE152:AE158"/>
    <mergeCell ref="AF152:AF158"/>
    <mergeCell ref="W145:W151"/>
    <mergeCell ref="X145:X151"/>
    <mergeCell ref="Y145:Y151"/>
    <mergeCell ref="Z145:Z146"/>
    <mergeCell ref="AA145:AA151"/>
    <mergeCell ref="AB145:AB151"/>
    <mergeCell ref="AC145:AC151"/>
    <mergeCell ref="AD145:AD151"/>
    <mergeCell ref="AE145:AE151"/>
    <mergeCell ref="AG152:AG158"/>
    <mergeCell ref="AH152:AH158"/>
    <mergeCell ref="B138:B158"/>
    <mergeCell ref="A12:A158"/>
    <mergeCell ref="AF145:AF151"/>
    <mergeCell ref="AG145:AG151"/>
    <mergeCell ref="AH145:AH151"/>
    <mergeCell ref="Z147:Z151"/>
    <mergeCell ref="F152:F158"/>
    <mergeCell ref="G152:G158"/>
    <mergeCell ref="H152:H158"/>
    <mergeCell ref="I152:I158"/>
    <mergeCell ref="J152:J153"/>
    <mergeCell ref="J154:J158"/>
    <mergeCell ref="K152:K158"/>
    <mergeCell ref="U152:U158"/>
    <mergeCell ref="V152:V158"/>
    <mergeCell ref="W152:W158"/>
    <mergeCell ref="X152:X158"/>
    <mergeCell ref="Y152:Y158"/>
    <mergeCell ref="Z152:Z153"/>
    <mergeCell ref="Z154:Z158"/>
    <mergeCell ref="AA152:AA158"/>
    <mergeCell ref="AB152:AB158"/>
  </mergeCells>
  <conditionalFormatting sqref="J12:J18">
    <cfRule type="expression" dxfId="163" priority="417">
      <formula>$J$14="BAJA"</formula>
    </cfRule>
    <cfRule type="expression" dxfId="162" priority="418">
      <formula>$J$14="MODERADA"</formula>
    </cfRule>
    <cfRule type="expression" dxfId="161" priority="419">
      <formula>$J$14="ALTA"</formula>
    </cfRule>
    <cfRule type="expression" dxfId="160" priority="420">
      <formula>$J$14="EXTREMA"</formula>
    </cfRule>
  </conditionalFormatting>
  <conditionalFormatting sqref="Z12:Z18 Z75:Z81">
    <cfRule type="expression" dxfId="159" priority="413">
      <formula>$Z$14="MODERADA"</formula>
    </cfRule>
    <cfRule type="expression" dxfId="158" priority="414">
      <formula>$Z$14="EXTREMA"</formula>
    </cfRule>
    <cfRule type="expression" dxfId="157" priority="415">
      <formula>$Z$14="ALTA"</formula>
    </cfRule>
    <cfRule type="expression" dxfId="156" priority="416">
      <formula>$Z$14="BAJA"</formula>
    </cfRule>
  </conditionalFormatting>
  <conditionalFormatting sqref="Z19:Z25">
    <cfRule type="expression" dxfId="155" priority="409">
      <formula>$Z$21="MODERADA"</formula>
    </cfRule>
    <cfRule type="expression" dxfId="154" priority="410">
      <formula>$Z$21="EXTREMA"</formula>
    </cfRule>
    <cfRule type="expression" dxfId="153" priority="411">
      <formula>$Z$21="ALTA"</formula>
    </cfRule>
    <cfRule type="expression" dxfId="152" priority="412">
      <formula>$Z$21="BAJA"</formula>
    </cfRule>
  </conditionalFormatting>
  <conditionalFormatting sqref="J19 J21">
    <cfRule type="expression" dxfId="151" priority="405">
      <formula>$J$21="BAJA"</formula>
    </cfRule>
    <cfRule type="expression" dxfId="150" priority="406">
      <formula>$J$21="MODERADA"</formula>
    </cfRule>
    <cfRule type="expression" dxfId="149" priority="407">
      <formula>$J$21="ALTA"</formula>
    </cfRule>
    <cfRule type="expression" dxfId="148" priority="408">
      <formula>$J$21="EXTREMA"</formula>
    </cfRule>
  </conditionalFormatting>
  <conditionalFormatting sqref="Z26:Z32">
    <cfRule type="expression" dxfId="147" priority="401">
      <formula>$Z$14="MODERADA"</formula>
    </cfRule>
    <cfRule type="expression" dxfId="146" priority="402">
      <formula>$Z$14="EXTREMA"</formula>
    </cfRule>
    <cfRule type="expression" dxfId="145" priority="403">
      <formula>$Z$14="ALTA"</formula>
    </cfRule>
    <cfRule type="expression" dxfId="144" priority="404">
      <formula>$Z$14="BAJA"</formula>
    </cfRule>
  </conditionalFormatting>
  <conditionalFormatting sqref="J26 J28">
    <cfRule type="expression" dxfId="143" priority="397">
      <formula>$J$28="BAJA"</formula>
    </cfRule>
    <cfRule type="expression" dxfId="142" priority="398">
      <formula>$J$28="MODERADA"</formula>
    </cfRule>
    <cfRule type="expression" dxfId="141" priority="399">
      <formula>$J$28="ALTA"</formula>
    </cfRule>
    <cfRule type="expression" dxfId="140" priority="400">
      <formula>$J$28="EXTREMA"</formula>
    </cfRule>
  </conditionalFormatting>
  <conditionalFormatting sqref="Z33:Z39">
    <cfRule type="expression" dxfId="139" priority="393">
      <formula>$Z$35="MODERADA"</formula>
    </cfRule>
    <cfRule type="expression" dxfId="138" priority="394">
      <formula>$Z$35="EXTREMA"</formula>
    </cfRule>
    <cfRule type="expression" dxfId="137" priority="395">
      <formula>$Z$35="ALTA"</formula>
    </cfRule>
    <cfRule type="expression" dxfId="136" priority="396">
      <formula>$Z$35="BAJA"</formula>
    </cfRule>
  </conditionalFormatting>
  <conditionalFormatting sqref="J33 J35">
    <cfRule type="expression" dxfId="135" priority="389">
      <formula>$J$35="BAJA"</formula>
    </cfRule>
    <cfRule type="expression" dxfId="134" priority="390">
      <formula>$J$35="MODERADA"</formula>
    </cfRule>
    <cfRule type="expression" dxfId="133" priority="391">
      <formula>$J$35="ALTA"</formula>
    </cfRule>
    <cfRule type="expression" dxfId="132" priority="392">
      <formula>$J$35="EXTREMA"</formula>
    </cfRule>
  </conditionalFormatting>
  <conditionalFormatting sqref="J40:J46">
    <cfRule type="expression" dxfId="131" priority="385">
      <formula>$J$14="BAJA"</formula>
    </cfRule>
    <cfRule type="expression" dxfId="130" priority="386">
      <formula>$J$14="MODERADA"</formula>
    </cfRule>
    <cfRule type="expression" dxfId="129" priority="387">
      <formula>$J$14="ALTA"</formula>
    </cfRule>
    <cfRule type="expression" dxfId="128" priority="388">
      <formula>$J$14="EXTREMA"</formula>
    </cfRule>
  </conditionalFormatting>
  <conditionalFormatting sqref="Z54:Z60">
    <cfRule type="expression" dxfId="127" priority="369">
      <formula>$Z$14="MODERADA"</formula>
    </cfRule>
    <cfRule type="expression" dxfId="126" priority="370">
      <formula>$Z$14="EXTREMA"</formula>
    </cfRule>
    <cfRule type="expression" dxfId="125" priority="371">
      <formula>$Z$14="ALTA"</formula>
    </cfRule>
    <cfRule type="expression" dxfId="124" priority="372">
      <formula>$Z$14="BAJA"</formula>
    </cfRule>
  </conditionalFormatting>
  <conditionalFormatting sqref="J61 J63">
    <cfRule type="expression" dxfId="123" priority="357">
      <formula>$J$35="BAJA"</formula>
    </cfRule>
    <cfRule type="expression" dxfId="122" priority="358">
      <formula>$J$35="MODERADA"</formula>
    </cfRule>
    <cfRule type="expression" dxfId="121" priority="359">
      <formula>$J$35="ALTA"</formula>
    </cfRule>
    <cfRule type="expression" dxfId="120" priority="360">
      <formula>$J$35="EXTREMA"</formula>
    </cfRule>
  </conditionalFormatting>
  <conditionalFormatting sqref="J47 J49">
    <cfRule type="expression" dxfId="119" priority="353">
      <formula>$J$35="BAJA"</formula>
    </cfRule>
    <cfRule type="expression" dxfId="118" priority="354">
      <formula>$J$35="MODERADA"</formula>
    </cfRule>
    <cfRule type="expression" dxfId="117" priority="355">
      <formula>$J$35="ALTA"</formula>
    </cfRule>
    <cfRule type="expression" dxfId="116" priority="356">
      <formula>$J$35="EXTREMA"</formula>
    </cfRule>
  </conditionalFormatting>
  <conditionalFormatting sqref="Z47:Z53">
    <cfRule type="expression" dxfId="115" priority="345">
      <formula>$Z$35="MODERADA"</formula>
    </cfRule>
    <cfRule type="expression" dxfId="114" priority="346">
      <formula>$Z$35="EXTREMA"</formula>
    </cfRule>
    <cfRule type="expression" dxfId="113" priority="347">
      <formula>$Z$35="ALTA"</formula>
    </cfRule>
    <cfRule type="expression" dxfId="112" priority="348">
      <formula>$Z$35="BAJA"</formula>
    </cfRule>
  </conditionalFormatting>
  <conditionalFormatting sqref="Z40:Z46">
    <cfRule type="expression" dxfId="111" priority="337">
      <formula>$J$14="BAJA"</formula>
    </cfRule>
    <cfRule type="expression" dxfId="110" priority="338">
      <formula>$J$14="MODERADA"</formula>
    </cfRule>
    <cfRule type="expression" dxfId="109" priority="339">
      <formula>$J$14="ALTA"</formula>
    </cfRule>
    <cfRule type="expression" dxfId="108" priority="340">
      <formula>$J$14="EXTREMA"</formula>
    </cfRule>
  </conditionalFormatting>
  <conditionalFormatting sqref="J54:J60">
    <cfRule type="expression" dxfId="107" priority="333">
      <formula>$J$14="BAJA"</formula>
    </cfRule>
    <cfRule type="expression" dxfId="106" priority="334">
      <formula>$J$14="MODERADA"</formula>
    </cfRule>
    <cfRule type="expression" dxfId="105" priority="335">
      <formula>$J$14="ALTA"</formula>
    </cfRule>
    <cfRule type="expression" dxfId="104" priority="336">
      <formula>$J$14="EXTREMA"</formula>
    </cfRule>
  </conditionalFormatting>
  <conditionalFormatting sqref="Z61 Z63">
    <cfRule type="expression" dxfId="103" priority="325">
      <formula>$J$35="BAJA"</formula>
    </cfRule>
    <cfRule type="expression" dxfId="102" priority="326">
      <formula>$J$35="MODERADA"</formula>
    </cfRule>
    <cfRule type="expression" dxfId="101" priority="327">
      <formula>$J$35="ALTA"</formula>
    </cfRule>
    <cfRule type="expression" dxfId="100" priority="328">
      <formula>$J$35="EXTREMA"</formula>
    </cfRule>
  </conditionalFormatting>
  <conditionalFormatting sqref="J68:J74">
    <cfRule type="expression" dxfId="99" priority="313">
      <formula>$J$14="BAJA"</formula>
    </cfRule>
    <cfRule type="expression" dxfId="98" priority="314">
      <formula>$J$14="MODERADA"</formula>
    </cfRule>
    <cfRule type="expression" dxfId="97" priority="315">
      <formula>$J$14="ALTA"</formula>
    </cfRule>
    <cfRule type="expression" dxfId="96" priority="316">
      <formula>$J$14="EXTREMA"</formula>
    </cfRule>
  </conditionalFormatting>
  <conditionalFormatting sqref="Z68:Z74">
    <cfRule type="expression" dxfId="95" priority="309">
      <formula>$J$14="BAJA"</formula>
    </cfRule>
    <cfRule type="expression" dxfId="94" priority="310">
      <formula>$J$14="MODERADA"</formula>
    </cfRule>
    <cfRule type="expression" dxfId="93" priority="311">
      <formula>$J$14="ALTA"</formula>
    </cfRule>
    <cfRule type="expression" dxfId="92" priority="312">
      <formula>$J$14="EXTREMA"</formula>
    </cfRule>
  </conditionalFormatting>
  <conditionalFormatting sqref="J75:J81">
    <cfRule type="expression" dxfId="91" priority="281">
      <formula>$Z$14="MODERADA"</formula>
    </cfRule>
    <cfRule type="expression" dxfId="90" priority="282">
      <formula>$Z$14="EXTREMA"</formula>
    </cfRule>
    <cfRule type="expression" dxfId="89" priority="283">
      <formula>$Z$14="ALTA"</formula>
    </cfRule>
    <cfRule type="expression" dxfId="88" priority="284">
      <formula>$Z$14="BAJA"</formula>
    </cfRule>
  </conditionalFormatting>
  <conditionalFormatting sqref="Z82:Z88">
    <cfRule type="expression" dxfId="87" priority="265">
      <formula>$Z$21="MODERADA"</formula>
    </cfRule>
    <cfRule type="expression" dxfId="86" priority="266">
      <formula>$Z$21="EXTREMA"</formula>
    </cfRule>
    <cfRule type="expression" dxfId="85" priority="267">
      <formula>$Z$21="ALTA"</formula>
    </cfRule>
    <cfRule type="expression" dxfId="84" priority="268">
      <formula>$Z$21="BAJA"</formula>
    </cfRule>
  </conditionalFormatting>
  <conditionalFormatting sqref="J82 J84">
    <cfRule type="expression" dxfId="83" priority="261">
      <formula>$J$21="BAJA"</formula>
    </cfRule>
    <cfRule type="expression" dxfId="82" priority="262">
      <formula>$J$21="MODERADA"</formula>
    </cfRule>
    <cfRule type="expression" dxfId="81" priority="263">
      <formula>$J$21="ALTA"</formula>
    </cfRule>
    <cfRule type="expression" dxfId="80" priority="264">
      <formula>$J$21="EXTREMA"</formula>
    </cfRule>
  </conditionalFormatting>
  <conditionalFormatting sqref="J89 J91">
    <cfRule type="expression" dxfId="79" priority="237">
      <formula>$J$28="BAJA"</formula>
    </cfRule>
    <cfRule type="expression" dxfId="78" priority="238">
      <formula>$J$28="MODERADA"</formula>
    </cfRule>
    <cfRule type="expression" dxfId="77" priority="239">
      <formula>$J$28="ALTA"</formula>
    </cfRule>
    <cfRule type="expression" dxfId="76" priority="240">
      <formula>$J$28="EXTREMA"</formula>
    </cfRule>
  </conditionalFormatting>
  <conditionalFormatting sqref="Z89 Z91">
    <cfRule type="expression" dxfId="75" priority="225">
      <formula>$J$28="BAJA"</formula>
    </cfRule>
    <cfRule type="expression" dxfId="74" priority="226">
      <formula>$J$28="MODERADA"</formula>
    </cfRule>
    <cfRule type="expression" dxfId="73" priority="227">
      <formula>$J$28="ALTA"</formula>
    </cfRule>
    <cfRule type="expression" dxfId="72" priority="228">
      <formula>$J$28="EXTREMA"</formula>
    </cfRule>
  </conditionalFormatting>
  <conditionalFormatting sqref="J96:J102">
    <cfRule type="expression" dxfId="71" priority="213">
      <formula>$Z$35="MODERADA"</formula>
    </cfRule>
    <cfRule type="expression" dxfId="70" priority="214">
      <formula>$Z$35="EXTREMA"</formula>
    </cfRule>
    <cfRule type="expression" dxfId="69" priority="215">
      <formula>$Z$35="ALTA"</formula>
    </cfRule>
    <cfRule type="expression" dxfId="68" priority="216">
      <formula>$Z$35="BAJA"</formula>
    </cfRule>
  </conditionalFormatting>
  <conditionalFormatting sqref="Z96:Z102">
    <cfRule type="expression" dxfId="67" priority="205">
      <formula>$Z$35="MODERADA"</formula>
    </cfRule>
    <cfRule type="expression" dxfId="66" priority="206">
      <formula>$Z$35="EXTREMA"</formula>
    </cfRule>
    <cfRule type="expression" dxfId="65" priority="207">
      <formula>$Z$35="ALTA"</formula>
    </cfRule>
    <cfRule type="expression" dxfId="64" priority="208">
      <formula>$Z$35="BAJA"</formula>
    </cfRule>
  </conditionalFormatting>
  <conditionalFormatting sqref="Z103:Z109">
    <cfRule type="expression" dxfId="63" priority="201">
      <formula>$Z$21="MODERADA"</formula>
    </cfRule>
    <cfRule type="expression" dxfId="62" priority="202">
      <formula>$Z$21="EXTREMA"</formula>
    </cfRule>
    <cfRule type="expression" dxfId="61" priority="203">
      <formula>$Z$21="ALTA"</formula>
    </cfRule>
    <cfRule type="expression" dxfId="60" priority="204">
      <formula>$Z$21="BAJA"</formula>
    </cfRule>
  </conditionalFormatting>
  <conditionalFormatting sqref="J103 J105">
    <cfRule type="expression" dxfId="59" priority="197">
      <formula>$J$21="BAJA"</formula>
    </cfRule>
    <cfRule type="expression" dxfId="58" priority="198">
      <formula>$J$21="MODERADA"</formula>
    </cfRule>
    <cfRule type="expression" dxfId="57" priority="199">
      <formula>$J$21="ALTA"</formula>
    </cfRule>
    <cfRule type="expression" dxfId="56" priority="200">
      <formula>$J$21="EXTREMA"</formula>
    </cfRule>
  </conditionalFormatting>
  <conditionalFormatting sqref="J131:J137">
    <cfRule type="expression" dxfId="55" priority="125">
      <formula>$Z$35="MODERADA"</formula>
    </cfRule>
    <cfRule type="expression" dxfId="54" priority="126">
      <formula>$Z$35="EXTREMA"</formula>
    </cfRule>
    <cfRule type="expression" dxfId="53" priority="127">
      <formula>$Z$35="ALTA"</formula>
    </cfRule>
    <cfRule type="expression" dxfId="52" priority="128">
      <formula>$Z$35="BAJA"</formula>
    </cfRule>
  </conditionalFormatting>
  <conditionalFormatting sqref="J110:J116">
    <cfRule type="expression" dxfId="51" priority="185">
      <formula>$Z$35="MODERADA"</formula>
    </cfRule>
    <cfRule type="expression" dxfId="50" priority="186">
      <formula>$Z$35="EXTREMA"</formula>
    </cfRule>
    <cfRule type="expression" dxfId="49" priority="187">
      <formula>$Z$35="ALTA"</formula>
    </cfRule>
    <cfRule type="expression" dxfId="48" priority="188">
      <formula>$Z$35="BAJA"</formula>
    </cfRule>
  </conditionalFormatting>
  <conditionalFormatting sqref="Z110:Z116">
    <cfRule type="expression" dxfId="47" priority="181">
      <formula>$Z$21="MODERADA"</formula>
    </cfRule>
    <cfRule type="expression" dxfId="46" priority="182">
      <formula>$Z$21="EXTREMA"</formula>
    </cfRule>
    <cfRule type="expression" dxfId="45" priority="183">
      <formula>$Z$21="ALTA"</formula>
    </cfRule>
    <cfRule type="expression" dxfId="44" priority="184">
      <formula>$Z$21="BAJA"</formula>
    </cfRule>
  </conditionalFormatting>
  <conditionalFormatting sqref="Z124:Z130">
    <cfRule type="expression" dxfId="43" priority="161">
      <formula>$Z$14="MODERADA"</formula>
    </cfRule>
    <cfRule type="expression" dxfId="42" priority="162">
      <formula>$Z$14="EXTREMA"</formula>
    </cfRule>
    <cfRule type="expression" dxfId="41" priority="163">
      <formula>$Z$14="ALTA"</formula>
    </cfRule>
    <cfRule type="expression" dxfId="40" priority="164">
      <formula>$Z$14="BAJA"</formula>
    </cfRule>
  </conditionalFormatting>
  <conditionalFormatting sqref="J138 J140">
    <cfRule type="expression" dxfId="39" priority="41">
      <formula>$J$28="BAJA"</formula>
    </cfRule>
    <cfRule type="expression" dxfId="38" priority="42">
      <formula>$J$28="MODERADA"</formula>
    </cfRule>
    <cfRule type="expression" dxfId="37" priority="43">
      <formula>$J$28="ALTA"</formula>
    </cfRule>
    <cfRule type="expression" dxfId="36" priority="44">
      <formula>$J$28="EXTREMA"</formula>
    </cfRule>
  </conditionalFormatting>
  <conditionalFormatting sqref="J117 J119">
    <cfRule type="expression" dxfId="35" priority="141">
      <formula>$J$28="BAJA"</formula>
    </cfRule>
    <cfRule type="expression" dxfId="34" priority="142">
      <formula>$J$28="MODERADA"</formula>
    </cfRule>
    <cfRule type="expression" dxfId="33" priority="143">
      <formula>$J$28="ALTA"</formula>
    </cfRule>
    <cfRule type="expression" dxfId="32" priority="144">
      <formula>$J$28="EXTREMA"</formula>
    </cfRule>
  </conditionalFormatting>
  <conditionalFormatting sqref="Z117 Z119">
    <cfRule type="expression" dxfId="31" priority="137">
      <formula>$J$28="BAJA"</formula>
    </cfRule>
    <cfRule type="expression" dxfId="30" priority="138">
      <formula>$J$28="MODERADA"</formula>
    </cfRule>
    <cfRule type="expression" dxfId="29" priority="139">
      <formula>$J$28="ALTA"</formula>
    </cfRule>
    <cfRule type="expression" dxfId="28" priority="140">
      <formula>$J$28="EXTREMA"</formula>
    </cfRule>
  </conditionalFormatting>
  <conditionalFormatting sqref="J124:J130">
    <cfRule type="expression" dxfId="27" priority="129">
      <formula>$Z$35="MODERADA"</formula>
    </cfRule>
    <cfRule type="expression" dxfId="26" priority="130">
      <formula>$Z$35="EXTREMA"</formula>
    </cfRule>
    <cfRule type="expression" dxfId="25" priority="131">
      <formula>$Z$35="ALTA"</formula>
    </cfRule>
    <cfRule type="expression" dxfId="24" priority="132">
      <formula>$Z$35="BAJA"</formula>
    </cfRule>
  </conditionalFormatting>
  <conditionalFormatting sqref="Z131 Z133">
    <cfRule type="expression" dxfId="23" priority="105">
      <formula>$J$28="BAJA"</formula>
    </cfRule>
    <cfRule type="expression" dxfId="22" priority="106">
      <formula>$J$28="MODERADA"</formula>
    </cfRule>
    <cfRule type="expression" dxfId="21" priority="107">
      <formula>$J$28="ALTA"</formula>
    </cfRule>
    <cfRule type="expression" dxfId="20" priority="108">
      <formula>$J$28="EXTREMA"</formula>
    </cfRule>
  </conditionalFormatting>
  <conditionalFormatting sqref="Z138:Z144">
    <cfRule type="expression" dxfId="19" priority="57">
      <formula>$Z$35="MODERADA"</formula>
    </cfRule>
    <cfRule type="expression" dxfId="18" priority="58">
      <formula>$Z$35="EXTREMA"</formula>
    </cfRule>
    <cfRule type="expression" dxfId="17" priority="59">
      <formula>$Z$35="ALTA"</formula>
    </cfRule>
    <cfRule type="expression" dxfId="16" priority="60">
      <formula>$Z$35="BAJA"</formula>
    </cfRule>
  </conditionalFormatting>
  <conditionalFormatting sqref="Z145:Z151">
    <cfRule type="expression" dxfId="15" priority="17">
      <formula>$Z$14="MODERADA"</formula>
    </cfRule>
    <cfRule type="expression" dxfId="14" priority="18">
      <formula>$Z$14="EXTREMA"</formula>
    </cfRule>
    <cfRule type="expression" dxfId="13" priority="19">
      <formula>$Z$14="ALTA"</formula>
    </cfRule>
    <cfRule type="expression" dxfId="12" priority="20">
      <formula>$Z$14="BAJA"</formula>
    </cfRule>
  </conditionalFormatting>
  <conditionalFormatting sqref="J145:J151">
    <cfRule type="expression" dxfId="11" priority="9">
      <formula>$Z$35="MODERADA"</formula>
    </cfRule>
    <cfRule type="expression" dxfId="10" priority="10">
      <formula>$Z$35="EXTREMA"</formula>
    </cfRule>
    <cfRule type="expression" dxfId="9" priority="11">
      <formula>$Z$35="ALTA"</formula>
    </cfRule>
    <cfRule type="expression" dxfId="8" priority="12">
      <formula>$Z$35="BAJA"</formula>
    </cfRule>
  </conditionalFormatting>
  <conditionalFormatting sqref="J152:J158">
    <cfRule type="expression" dxfId="7" priority="5">
      <formula>$Z$35="MODERADA"</formula>
    </cfRule>
    <cfRule type="expression" dxfId="6" priority="6">
      <formula>$Z$35="EXTREMA"</formula>
    </cfRule>
    <cfRule type="expression" dxfId="5" priority="7">
      <formula>$Z$35="ALTA"</formula>
    </cfRule>
    <cfRule type="expression" dxfId="4" priority="8">
      <formula>$Z$35="BAJA"</formula>
    </cfRule>
  </conditionalFormatting>
  <conditionalFormatting sqref="Z152:Z158">
    <cfRule type="expression" dxfId="3" priority="1">
      <formula>$Z$14="MODERADA"</formula>
    </cfRule>
    <cfRule type="expression" dxfId="2" priority="2">
      <formula>$Z$14="EXTREMA"</formula>
    </cfRule>
    <cfRule type="expression" dxfId="1" priority="3">
      <formula>$Z$14="ALTA"</formula>
    </cfRule>
    <cfRule type="expression" dxfId="0" priority="4">
      <formula>$Z$14="BAJA"</formula>
    </cfRule>
  </conditionalFormatting>
  <dataValidations count="7">
    <dataValidation type="list" allowBlank="1" showInputMessage="1" showErrorMessage="1" sqref="V19:V46 V54:V81 V89:V95 V110:V116 F12:F158 V124:V158">
      <formula1>$XET$2:$XET$6</formula1>
    </dataValidation>
    <dataValidation type="list" allowBlank="1" showInputMessage="1" showErrorMessage="1" sqref="X19:X46 X54:X81 X89:X95 X110:X116 H12:H158 X124:X158">
      <formula1>$XET$9:$XEV$9</formula1>
    </dataValidation>
    <dataValidation type="list" allowBlank="1" showInputMessage="1" showErrorMessage="1" sqref="M12:M18">
      <formula1>$KR$11:$KS$11</formula1>
    </dataValidation>
    <dataValidation type="list" allowBlank="1" showInputMessage="1" showErrorMessage="1" sqref="X96:X102">
      <formula1>$FF$9:$FH$9</formula1>
    </dataValidation>
    <dataValidation type="list" allowBlank="1" showInputMessage="1" showErrorMessage="1" sqref="V96:V102">
      <formula1>$FF$2:$FF$6</formula1>
    </dataValidation>
    <dataValidation type="list" allowBlank="1" showInputMessage="1" showErrorMessage="1" sqref="M19:M158">
      <formula1>$XET$11:$XEU$11</formula1>
    </dataValidation>
    <dataValidation type="list" allowBlank="1" showInputMessage="1" showErrorMessage="1" sqref="U12:U158">
      <formula1>$XEV$11:$XFD$11</formula1>
    </dataValidation>
  </dataValidations>
  <printOptions horizontalCentered="1"/>
  <pageMargins left="0" right="0" top="0.39370078740157483" bottom="0.51181102362204722" header="0.31496062992125984" footer="0.31496062992125984"/>
  <pageSetup scale="29" orientation="landscape" r:id="rId1"/>
  <rowBreaks count="2" manualBreakCount="2">
    <brk id="92" max="16377" man="1"/>
    <brk id="139" max="16383" man="1"/>
  </rowBreaks>
  <colBreaks count="1" manualBreakCount="1">
    <brk id="34" max="1048575" man="1"/>
  </colBreak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9"/>
  <sheetViews>
    <sheetView zoomScale="70" zoomScaleNormal="70" workbookViewId="0">
      <selection activeCell="C11" sqref="C11"/>
    </sheetView>
  </sheetViews>
  <sheetFormatPr baseColWidth="10" defaultRowHeight="15.75" x14ac:dyDescent="0.25"/>
  <cols>
    <col min="1" max="1" width="32.42578125" style="35" customWidth="1"/>
    <col min="2" max="2" width="26.85546875" style="34" customWidth="1"/>
    <col min="3" max="3" width="179" style="33" customWidth="1"/>
    <col min="4" max="4" width="34.140625" style="32" customWidth="1"/>
    <col min="5" max="16384" width="11.42578125" style="32"/>
  </cols>
  <sheetData>
    <row r="1" spans="1:3" ht="30" customHeight="1" x14ac:dyDescent="0.35">
      <c r="A1" s="430" t="s">
        <v>24</v>
      </c>
      <c r="B1" s="431"/>
      <c r="C1" s="432"/>
    </row>
    <row r="2" spans="1:3" ht="95.25" customHeight="1" x14ac:dyDescent="0.25">
      <c r="A2" s="433" t="s">
        <v>105</v>
      </c>
      <c r="B2" s="434"/>
      <c r="C2" s="435"/>
    </row>
    <row r="3" spans="1:3" ht="33.75" customHeight="1" x14ac:dyDescent="0.25">
      <c r="A3" s="45" t="s">
        <v>58</v>
      </c>
      <c r="B3" s="427" t="s">
        <v>104</v>
      </c>
      <c r="C3" s="428"/>
    </row>
    <row r="4" spans="1:3" ht="51.75" customHeight="1" x14ac:dyDescent="0.25">
      <c r="A4" s="44" t="s">
        <v>103</v>
      </c>
      <c r="B4" s="426" t="s">
        <v>102</v>
      </c>
      <c r="C4" s="429"/>
    </row>
    <row r="5" spans="1:3" ht="15" customHeight="1" x14ac:dyDescent="0.25">
      <c r="A5" s="436" t="s">
        <v>101</v>
      </c>
      <c r="B5" s="438" t="s">
        <v>100</v>
      </c>
      <c r="C5" s="439"/>
    </row>
    <row r="6" spans="1:3" ht="86.25" customHeight="1" x14ac:dyDescent="0.25">
      <c r="A6" s="437"/>
      <c r="B6" s="440"/>
      <c r="C6" s="441"/>
    </row>
    <row r="7" spans="1:3" s="43" customFormat="1" ht="36" customHeight="1" x14ac:dyDescent="0.25">
      <c r="A7" s="41" t="s">
        <v>35</v>
      </c>
      <c r="B7" s="420" t="s">
        <v>99</v>
      </c>
      <c r="C7" s="421"/>
    </row>
    <row r="8" spans="1:3" s="43" customFormat="1" ht="246.75" customHeight="1" x14ac:dyDescent="0.25">
      <c r="A8" s="41" t="s">
        <v>98</v>
      </c>
      <c r="B8" s="420" t="s">
        <v>97</v>
      </c>
      <c r="C8" s="421"/>
    </row>
    <row r="9" spans="1:3" ht="174.75" customHeight="1" x14ac:dyDescent="0.25">
      <c r="A9" s="41" t="s">
        <v>36</v>
      </c>
      <c r="B9" s="420" t="s">
        <v>96</v>
      </c>
      <c r="C9" s="421"/>
    </row>
    <row r="10" spans="1:3" ht="48.75" customHeight="1" x14ac:dyDescent="0.25">
      <c r="A10" s="41" t="s">
        <v>37</v>
      </c>
      <c r="B10" s="420" t="s">
        <v>95</v>
      </c>
      <c r="C10" s="421"/>
    </row>
    <row r="11" spans="1:3" ht="360.75" customHeight="1" x14ac:dyDescent="0.25">
      <c r="A11" s="422" t="s">
        <v>94</v>
      </c>
      <c r="B11" s="38" t="s">
        <v>8</v>
      </c>
      <c r="C11" s="37" t="s">
        <v>93</v>
      </c>
    </row>
    <row r="12" spans="1:3" ht="409.5" customHeight="1" x14ac:dyDescent="0.25">
      <c r="A12" s="423"/>
      <c r="B12" s="445" t="s">
        <v>9</v>
      </c>
      <c r="C12" s="442" t="s">
        <v>135</v>
      </c>
    </row>
    <row r="13" spans="1:3" ht="324.75" customHeight="1" x14ac:dyDescent="0.25">
      <c r="A13" s="423"/>
      <c r="B13" s="446"/>
      <c r="C13" s="443"/>
    </row>
    <row r="14" spans="1:3" ht="409.6" customHeight="1" x14ac:dyDescent="0.25">
      <c r="A14" s="423"/>
      <c r="B14" s="447"/>
      <c r="C14" s="444"/>
    </row>
    <row r="15" spans="1:3" ht="55.5" customHeight="1" x14ac:dyDescent="0.25">
      <c r="A15" s="423"/>
      <c r="B15" s="38" t="s">
        <v>10</v>
      </c>
      <c r="C15" s="37" t="s">
        <v>92</v>
      </c>
    </row>
    <row r="16" spans="1:3" ht="34.5" customHeight="1" x14ac:dyDescent="0.25">
      <c r="A16" s="41" t="s">
        <v>51</v>
      </c>
      <c r="B16" s="424" t="s">
        <v>91</v>
      </c>
      <c r="C16" s="425"/>
    </row>
    <row r="17" spans="1:3" ht="45.75" customHeight="1" x14ac:dyDescent="0.25">
      <c r="A17" s="41" t="s">
        <v>90</v>
      </c>
      <c r="B17" s="420" t="s">
        <v>50</v>
      </c>
      <c r="C17" s="421"/>
    </row>
    <row r="18" spans="1:3" ht="118.5" customHeight="1" x14ac:dyDescent="0.25">
      <c r="A18" s="42" t="s">
        <v>39</v>
      </c>
      <c r="B18" s="38" t="s">
        <v>40</v>
      </c>
      <c r="C18" s="37" t="s">
        <v>89</v>
      </c>
    </row>
    <row r="19" spans="1:3" ht="41.25" customHeight="1" x14ac:dyDescent="0.25">
      <c r="A19" s="41" t="s">
        <v>54</v>
      </c>
      <c r="B19" s="420" t="s">
        <v>88</v>
      </c>
      <c r="C19" s="421"/>
    </row>
    <row r="20" spans="1:3" ht="33" customHeight="1" x14ac:dyDescent="0.25">
      <c r="A20" s="436" t="s">
        <v>87</v>
      </c>
      <c r="B20" s="38" t="s">
        <v>41</v>
      </c>
      <c r="C20" s="37" t="s">
        <v>86</v>
      </c>
    </row>
    <row r="21" spans="1:3" ht="35.25" customHeight="1" x14ac:dyDescent="0.25">
      <c r="A21" s="449"/>
      <c r="B21" s="38" t="s">
        <v>42</v>
      </c>
      <c r="C21" s="37" t="s">
        <v>85</v>
      </c>
    </row>
    <row r="22" spans="1:3" ht="26.25" customHeight="1" x14ac:dyDescent="0.25">
      <c r="A22" s="437"/>
      <c r="B22" s="38" t="s">
        <v>43</v>
      </c>
      <c r="C22" s="37" t="s">
        <v>84</v>
      </c>
    </row>
    <row r="23" spans="1:3" ht="28.5" customHeight="1" x14ac:dyDescent="0.25">
      <c r="A23" s="422" t="s">
        <v>83</v>
      </c>
      <c r="B23" s="40" t="s">
        <v>82</v>
      </c>
      <c r="C23" s="39" t="s">
        <v>81</v>
      </c>
    </row>
    <row r="24" spans="1:3" ht="36.75" customHeight="1" x14ac:dyDescent="0.25">
      <c r="A24" s="423"/>
      <c r="B24" s="38" t="s">
        <v>42</v>
      </c>
      <c r="C24" s="37" t="s">
        <v>80</v>
      </c>
    </row>
    <row r="25" spans="1:3" ht="19.5" customHeight="1" x14ac:dyDescent="0.25">
      <c r="A25" s="423"/>
      <c r="B25" s="38" t="s">
        <v>45</v>
      </c>
      <c r="C25" s="37" t="s">
        <v>79</v>
      </c>
    </row>
    <row r="26" spans="1:3" ht="24.75" customHeight="1" x14ac:dyDescent="0.25">
      <c r="A26" s="448"/>
      <c r="B26" s="38" t="s">
        <v>46</v>
      </c>
      <c r="C26" s="37" t="s">
        <v>78</v>
      </c>
    </row>
    <row r="27" spans="1:3" ht="30" customHeight="1" x14ac:dyDescent="0.25">
      <c r="A27" s="36" t="s">
        <v>77</v>
      </c>
      <c r="B27" s="427" t="s">
        <v>136</v>
      </c>
      <c r="C27" s="428"/>
    </row>
    <row r="28" spans="1:3" ht="35.25" customHeight="1" x14ac:dyDescent="0.25">
      <c r="A28" s="46" t="s">
        <v>33</v>
      </c>
      <c r="B28" s="426" t="s">
        <v>76</v>
      </c>
      <c r="C28" s="426"/>
    </row>
    <row r="29" spans="1:3" ht="64.5" customHeight="1" x14ac:dyDescent="0.25">
      <c r="A29" s="47" t="s">
        <v>106</v>
      </c>
      <c r="B29" s="426" t="s">
        <v>137</v>
      </c>
      <c r="C29" s="426"/>
    </row>
  </sheetData>
  <mergeCells count="21">
    <mergeCell ref="B29:C29"/>
    <mergeCell ref="B27:C27"/>
    <mergeCell ref="B28:C28"/>
    <mergeCell ref="B4:C4"/>
    <mergeCell ref="A1:C1"/>
    <mergeCell ref="A2:C2"/>
    <mergeCell ref="B3:C3"/>
    <mergeCell ref="A5:A6"/>
    <mergeCell ref="B5:C6"/>
    <mergeCell ref="B7:C7"/>
    <mergeCell ref="C12:C14"/>
    <mergeCell ref="B12:B14"/>
    <mergeCell ref="A23:A26"/>
    <mergeCell ref="B19:C19"/>
    <mergeCell ref="A20:A22"/>
    <mergeCell ref="B8:C8"/>
    <mergeCell ref="B9:C9"/>
    <mergeCell ref="B10:C10"/>
    <mergeCell ref="A11:A15"/>
    <mergeCell ref="B16:C16"/>
    <mergeCell ref="B17:C17"/>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5"/>
  <sheetViews>
    <sheetView topLeftCell="A13" workbookViewId="0">
      <selection activeCell="F18" sqref="F18"/>
    </sheetView>
  </sheetViews>
  <sheetFormatPr baseColWidth="10" defaultRowHeight="15" x14ac:dyDescent="0.25"/>
  <cols>
    <col min="1" max="1" width="5" customWidth="1"/>
    <col min="2" max="2" width="62.140625" customWidth="1"/>
    <col min="3" max="3" width="8.140625" customWidth="1"/>
    <col min="4" max="4" width="7.85546875" customWidth="1"/>
  </cols>
  <sheetData>
    <row r="1" spans="1:4" ht="26.25" customHeight="1" thickBot="1" x14ac:dyDescent="0.3">
      <c r="A1" s="451" t="s">
        <v>107</v>
      </c>
      <c r="B1" s="452"/>
      <c r="C1" s="452"/>
      <c r="D1" s="453"/>
    </row>
    <row r="2" spans="1:4" ht="26.25" customHeight="1" thickBot="1" x14ac:dyDescent="0.3">
      <c r="A2" s="454" t="s">
        <v>108</v>
      </c>
      <c r="B2" s="50" t="s">
        <v>109</v>
      </c>
      <c r="C2" s="456" t="s">
        <v>111</v>
      </c>
      <c r="D2" s="457"/>
    </row>
    <row r="3" spans="1:4" ht="38.25" customHeight="1" thickBot="1" x14ac:dyDescent="0.3">
      <c r="A3" s="455"/>
      <c r="B3" s="51" t="s">
        <v>110</v>
      </c>
      <c r="C3" s="55" t="s">
        <v>112</v>
      </c>
      <c r="D3" s="55" t="s">
        <v>12</v>
      </c>
    </row>
    <row r="4" spans="1:4" ht="20.25" customHeight="1" thickBot="1" x14ac:dyDescent="0.3">
      <c r="A4" s="52">
        <v>1</v>
      </c>
      <c r="B4" s="53" t="s">
        <v>113</v>
      </c>
      <c r="C4" s="54" t="s">
        <v>139</v>
      </c>
      <c r="D4" s="54"/>
    </row>
    <row r="5" spans="1:4" ht="20.25" customHeight="1" thickBot="1" x14ac:dyDescent="0.3">
      <c r="A5" s="52">
        <v>2</v>
      </c>
      <c r="B5" s="53" t="s">
        <v>114</v>
      </c>
      <c r="C5" s="54" t="s">
        <v>139</v>
      </c>
      <c r="D5" s="54"/>
    </row>
    <row r="6" spans="1:4" ht="20.25" customHeight="1" thickBot="1" x14ac:dyDescent="0.3">
      <c r="A6" s="52">
        <v>3</v>
      </c>
      <c r="B6" s="53" t="s">
        <v>115</v>
      </c>
      <c r="C6" s="54" t="s">
        <v>139</v>
      </c>
      <c r="D6" s="54"/>
    </row>
    <row r="7" spans="1:4" ht="32.25" customHeight="1" thickBot="1" x14ac:dyDescent="0.3">
      <c r="A7" s="52">
        <v>4</v>
      </c>
      <c r="B7" s="53" t="s">
        <v>116</v>
      </c>
      <c r="C7" s="54" t="s">
        <v>139</v>
      </c>
      <c r="D7" s="54"/>
    </row>
    <row r="8" spans="1:4" ht="33.75" customHeight="1" thickBot="1" x14ac:dyDescent="0.3">
      <c r="A8" s="52">
        <v>5</v>
      </c>
      <c r="B8" s="53" t="s">
        <v>117</v>
      </c>
      <c r="C8" s="54" t="s">
        <v>139</v>
      </c>
      <c r="D8" s="54"/>
    </row>
    <row r="9" spans="1:4" ht="20.25" customHeight="1" thickBot="1" x14ac:dyDescent="0.3">
      <c r="A9" s="52">
        <v>6</v>
      </c>
      <c r="B9" s="53" t="s">
        <v>118</v>
      </c>
      <c r="C9" s="54" t="s">
        <v>139</v>
      </c>
      <c r="D9" s="54"/>
    </row>
    <row r="10" spans="1:4" ht="28.5" customHeight="1" thickBot="1" x14ac:dyDescent="0.3">
      <c r="A10" s="52">
        <v>7</v>
      </c>
      <c r="B10" s="53" t="s">
        <v>119</v>
      </c>
      <c r="C10" s="54"/>
      <c r="D10" s="54" t="s">
        <v>139</v>
      </c>
    </row>
    <row r="11" spans="1:4" ht="31.5" customHeight="1" thickBot="1" x14ac:dyDescent="0.3">
      <c r="A11" s="52">
        <v>8</v>
      </c>
      <c r="B11" s="53" t="s">
        <v>120</v>
      </c>
      <c r="C11" s="54"/>
      <c r="D11" s="54" t="s">
        <v>139</v>
      </c>
    </row>
    <row r="12" spans="1:4" ht="20.25" customHeight="1" thickBot="1" x14ac:dyDescent="0.3">
      <c r="A12" s="52">
        <v>9</v>
      </c>
      <c r="B12" s="53" t="s">
        <v>121</v>
      </c>
      <c r="C12" s="54"/>
      <c r="D12" s="54" t="s">
        <v>139</v>
      </c>
    </row>
    <row r="13" spans="1:4" ht="31.5" customHeight="1" thickBot="1" x14ac:dyDescent="0.3">
      <c r="A13" s="52">
        <v>10</v>
      </c>
      <c r="B13" s="53" t="s">
        <v>122</v>
      </c>
      <c r="C13" s="54"/>
      <c r="D13" s="54" t="s">
        <v>139</v>
      </c>
    </row>
    <row r="14" spans="1:4" ht="20.25" customHeight="1" thickBot="1" x14ac:dyDescent="0.3">
      <c r="A14" s="52">
        <v>11</v>
      </c>
      <c r="B14" s="53" t="s">
        <v>123</v>
      </c>
      <c r="C14" s="54" t="s">
        <v>139</v>
      </c>
      <c r="D14" s="54"/>
    </row>
    <row r="15" spans="1:4" ht="20.25" customHeight="1" thickBot="1" x14ac:dyDescent="0.3">
      <c r="A15" s="52">
        <v>12</v>
      </c>
      <c r="B15" s="53" t="s">
        <v>124</v>
      </c>
      <c r="C15" s="54" t="s">
        <v>139</v>
      </c>
      <c r="D15" s="54"/>
    </row>
    <row r="16" spans="1:4" ht="20.25" customHeight="1" thickBot="1" x14ac:dyDescent="0.3">
      <c r="A16" s="52">
        <v>13</v>
      </c>
      <c r="B16" s="53" t="s">
        <v>125</v>
      </c>
      <c r="C16" s="54"/>
      <c r="D16" s="54" t="s">
        <v>139</v>
      </c>
    </row>
    <row r="17" spans="1:4" ht="20.25" customHeight="1" thickBot="1" x14ac:dyDescent="0.3">
      <c r="A17" s="52">
        <v>14</v>
      </c>
      <c r="B17" s="53" t="s">
        <v>126</v>
      </c>
      <c r="C17" s="54"/>
      <c r="D17" s="54" t="s">
        <v>139</v>
      </c>
    </row>
    <row r="18" spans="1:4" ht="20.25" customHeight="1" thickBot="1" x14ac:dyDescent="0.3">
      <c r="A18" s="52">
        <v>15</v>
      </c>
      <c r="B18" s="53" t="s">
        <v>127</v>
      </c>
      <c r="C18" s="54" t="s">
        <v>139</v>
      </c>
      <c r="D18" s="54"/>
    </row>
    <row r="19" spans="1:4" ht="20.25" customHeight="1" thickBot="1" x14ac:dyDescent="0.3">
      <c r="A19" s="52">
        <v>16</v>
      </c>
      <c r="B19" s="53" t="s">
        <v>128</v>
      </c>
      <c r="C19" s="54"/>
      <c r="D19" s="54" t="s">
        <v>139</v>
      </c>
    </row>
    <row r="20" spans="1:4" ht="20.25" customHeight="1" thickBot="1" x14ac:dyDescent="0.3">
      <c r="A20" s="52">
        <v>17</v>
      </c>
      <c r="B20" s="53" t="s">
        <v>129</v>
      </c>
      <c r="C20" s="54"/>
      <c r="D20" s="54" t="s">
        <v>139</v>
      </c>
    </row>
    <row r="21" spans="1:4" ht="20.25" customHeight="1" thickBot="1" x14ac:dyDescent="0.3">
      <c r="A21" s="52">
        <v>18</v>
      </c>
      <c r="B21" s="53" t="s">
        <v>130</v>
      </c>
      <c r="C21" s="54"/>
      <c r="D21" s="54" t="s">
        <v>139</v>
      </c>
    </row>
    <row r="22" spans="1:4" ht="32.25" customHeight="1" x14ac:dyDescent="0.25">
      <c r="A22" s="458" t="s">
        <v>131</v>
      </c>
      <c r="B22" s="459"/>
      <c r="C22" s="459"/>
      <c r="D22" s="460"/>
    </row>
    <row r="23" spans="1:4" ht="20.25" customHeight="1" x14ac:dyDescent="0.25">
      <c r="A23" s="461" t="s">
        <v>134</v>
      </c>
      <c r="B23" s="461"/>
      <c r="C23" s="461"/>
      <c r="D23" s="461"/>
    </row>
    <row r="24" spans="1:4" ht="19.5" customHeight="1" x14ac:dyDescent="0.25">
      <c r="A24" s="450" t="s">
        <v>133</v>
      </c>
      <c r="B24" s="450"/>
      <c r="C24" s="450"/>
      <c r="D24" s="450"/>
    </row>
    <row r="25" spans="1:4" ht="30" customHeight="1" x14ac:dyDescent="0.25">
      <c r="A25" s="450" t="s">
        <v>132</v>
      </c>
      <c r="B25" s="450"/>
      <c r="C25" s="450"/>
      <c r="D25" s="450"/>
    </row>
  </sheetData>
  <mergeCells count="7">
    <mergeCell ref="A25:D25"/>
    <mergeCell ref="A1:D1"/>
    <mergeCell ref="A2:A3"/>
    <mergeCell ref="C2:D2"/>
    <mergeCell ref="A22:D22"/>
    <mergeCell ref="A23:D23"/>
    <mergeCell ref="A24:D24"/>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5"/>
  <sheetViews>
    <sheetView topLeftCell="A4" workbookViewId="0">
      <selection activeCell="A24" sqref="A24:D24"/>
    </sheetView>
  </sheetViews>
  <sheetFormatPr baseColWidth="10" defaultRowHeight="15" x14ac:dyDescent="0.25"/>
  <cols>
    <col min="1" max="1" width="5" customWidth="1"/>
    <col min="2" max="2" width="60.7109375" customWidth="1"/>
    <col min="3" max="3" width="8.140625" style="76" customWidth="1"/>
    <col min="4" max="4" width="7.85546875" customWidth="1"/>
  </cols>
  <sheetData>
    <row r="1" spans="1:4" ht="26.25" customHeight="1" thickBot="1" x14ac:dyDescent="0.3">
      <c r="A1" s="451" t="s">
        <v>107</v>
      </c>
      <c r="B1" s="452"/>
      <c r="C1" s="452"/>
      <c r="D1" s="453"/>
    </row>
    <row r="2" spans="1:4" ht="26.25" customHeight="1" thickBot="1" x14ac:dyDescent="0.3">
      <c r="A2" s="454" t="s">
        <v>108</v>
      </c>
      <c r="B2" s="50" t="s">
        <v>109</v>
      </c>
      <c r="C2" s="456" t="s">
        <v>111</v>
      </c>
      <c r="D2" s="457"/>
    </row>
    <row r="3" spans="1:4" ht="38.25" customHeight="1" thickBot="1" x14ac:dyDescent="0.3">
      <c r="A3" s="455"/>
      <c r="B3" s="51" t="s">
        <v>110</v>
      </c>
      <c r="C3" s="55" t="s">
        <v>112</v>
      </c>
      <c r="D3" s="55" t="s">
        <v>12</v>
      </c>
    </row>
    <row r="4" spans="1:4" ht="20.25" customHeight="1" thickBot="1" x14ac:dyDescent="0.3">
      <c r="A4" s="52">
        <v>1</v>
      </c>
      <c r="B4" s="53" t="s">
        <v>113</v>
      </c>
      <c r="C4" s="75" t="s">
        <v>138</v>
      </c>
      <c r="D4" s="54"/>
    </row>
    <row r="5" spans="1:4" ht="20.25" customHeight="1" thickBot="1" x14ac:dyDescent="0.3">
      <c r="A5" s="52">
        <v>2</v>
      </c>
      <c r="B5" s="53" t="s">
        <v>114</v>
      </c>
      <c r="C5" s="75" t="s">
        <v>138</v>
      </c>
      <c r="D5" s="54"/>
    </row>
    <row r="6" spans="1:4" ht="20.25" customHeight="1" thickBot="1" x14ac:dyDescent="0.3">
      <c r="A6" s="52">
        <v>3</v>
      </c>
      <c r="B6" s="53" t="s">
        <v>115</v>
      </c>
      <c r="C6" s="75" t="s">
        <v>138</v>
      </c>
      <c r="D6" s="54"/>
    </row>
    <row r="7" spans="1:4" ht="32.25" customHeight="1" thickBot="1" x14ac:dyDescent="0.3">
      <c r="A7" s="52">
        <v>4</v>
      </c>
      <c r="B7" s="53" t="s">
        <v>116</v>
      </c>
      <c r="C7" s="75"/>
      <c r="D7" s="54" t="s">
        <v>138</v>
      </c>
    </row>
    <row r="8" spans="1:4" ht="33.75" customHeight="1" thickBot="1" x14ac:dyDescent="0.3">
      <c r="A8" s="52">
        <v>5</v>
      </c>
      <c r="B8" s="53" t="s">
        <v>117</v>
      </c>
      <c r="C8" s="75" t="s">
        <v>138</v>
      </c>
      <c r="D8" s="54"/>
    </row>
    <row r="9" spans="1:4" ht="20.25" customHeight="1" thickBot="1" x14ac:dyDescent="0.3">
      <c r="A9" s="52">
        <v>6</v>
      </c>
      <c r="B9" s="53" t="s">
        <v>118</v>
      </c>
      <c r="C9" s="75" t="s">
        <v>138</v>
      </c>
      <c r="D9" s="54"/>
    </row>
    <row r="10" spans="1:4" ht="28.5" customHeight="1" thickBot="1" x14ac:dyDescent="0.3">
      <c r="A10" s="52">
        <v>7</v>
      </c>
      <c r="B10" s="53" t="s">
        <v>119</v>
      </c>
      <c r="C10" s="75"/>
      <c r="D10" s="75" t="s">
        <v>138</v>
      </c>
    </row>
    <row r="11" spans="1:4" ht="31.5" customHeight="1" thickBot="1" x14ac:dyDescent="0.3">
      <c r="A11" s="52">
        <v>8</v>
      </c>
      <c r="B11" s="53" t="s">
        <v>120</v>
      </c>
      <c r="C11" s="75"/>
      <c r="D11" s="75" t="s">
        <v>138</v>
      </c>
    </row>
    <row r="12" spans="1:4" ht="20.25" customHeight="1" thickBot="1" x14ac:dyDescent="0.3">
      <c r="A12" s="52">
        <v>9</v>
      </c>
      <c r="B12" s="53" t="s">
        <v>121</v>
      </c>
      <c r="C12" s="75"/>
      <c r="D12" s="75" t="s">
        <v>138</v>
      </c>
    </row>
    <row r="13" spans="1:4" ht="31.5" customHeight="1" thickBot="1" x14ac:dyDescent="0.3">
      <c r="A13" s="52">
        <v>10</v>
      </c>
      <c r="B13" s="53" t="s">
        <v>122</v>
      </c>
      <c r="C13" s="75" t="s">
        <v>138</v>
      </c>
      <c r="D13" s="54"/>
    </row>
    <row r="14" spans="1:4" ht="20.25" customHeight="1" thickBot="1" x14ac:dyDescent="0.3">
      <c r="A14" s="52">
        <v>11</v>
      </c>
      <c r="B14" s="53" t="s">
        <v>123</v>
      </c>
      <c r="C14" s="75" t="s">
        <v>138</v>
      </c>
      <c r="D14" s="54"/>
    </row>
    <row r="15" spans="1:4" ht="20.25" customHeight="1" thickBot="1" x14ac:dyDescent="0.3">
      <c r="A15" s="52">
        <v>12</v>
      </c>
      <c r="B15" s="53" t="s">
        <v>124</v>
      </c>
      <c r="C15" s="75" t="s">
        <v>138</v>
      </c>
      <c r="D15" s="54"/>
    </row>
    <row r="16" spans="1:4" ht="20.25" customHeight="1" thickBot="1" x14ac:dyDescent="0.3">
      <c r="A16" s="52">
        <v>13</v>
      </c>
      <c r="B16" s="53" t="s">
        <v>125</v>
      </c>
      <c r="C16" s="75"/>
      <c r="D16" s="75" t="s">
        <v>138</v>
      </c>
    </row>
    <row r="17" spans="1:4" ht="20.25" customHeight="1" thickBot="1" x14ac:dyDescent="0.3">
      <c r="A17" s="52">
        <v>14</v>
      </c>
      <c r="B17" s="53" t="s">
        <v>126</v>
      </c>
      <c r="C17" s="75"/>
      <c r="D17" s="75" t="s">
        <v>138</v>
      </c>
    </row>
    <row r="18" spans="1:4" ht="20.25" customHeight="1" thickBot="1" x14ac:dyDescent="0.3">
      <c r="A18" s="52">
        <v>15</v>
      </c>
      <c r="B18" s="53" t="s">
        <v>127</v>
      </c>
      <c r="C18" s="75"/>
      <c r="D18" s="75" t="s">
        <v>138</v>
      </c>
    </row>
    <row r="19" spans="1:4" ht="20.25" customHeight="1" thickBot="1" x14ac:dyDescent="0.3">
      <c r="A19" s="52">
        <v>16</v>
      </c>
      <c r="B19" s="53" t="s">
        <v>128</v>
      </c>
      <c r="C19" s="75"/>
      <c r="D19" s="75" t="s">
        <v>138</v>
      </c>
    </row>
    <row r="20" spans="1:4" ht="20.25" customHeight="1" thickBot="1" x14ac:dyDescent="0.3">
      <c r="A20" s="52">
        <v>17</v>
      </c>
      <c r="B20" s="53" t="s">
        <v>129</v>
      </c>
      <c r="C20" s="75"/>
      <c r="D20" s="75" t="s">
        <v>138</v>
      </c>
    </row>
    <row r="21" spans="1:4" ht="20.25" customHeight="1" thickBot="1" x14ac:dyDescent="0.3">
      <c r="A21" s="52">
        <v>18</v>
      </c>
      <c r="B21" s="53" t="s">
        <v>130</v>
      </c>
      <c r="C21" s="75"/>
      <c r="D21" s="75" t="s">
        <v>138</v>
      </c>
    </row>
    <row r="22" spans="1:4" ht="32.25" customHeight="1" x14ac:dyDescent="0.25">
      <c r="A22" s="458" t="s">
        <v>140</v>
      </c>
      <c r="B22" s="459"/>
      <c r="C22" s="459"/>
      <c r="D22" s="460"/>
    </row>
    <row r="23" spans="1:4" ht="28.5" customHeight="1" x14ac:dyDescent="0.25">
      <c r="A23" s="461" t="s">
        <v>134</v>
      </c>
      <c r="B23" s="461"/>
      <c r="C23" s="461"/>
      <c r="D23" s="461"/>
    </row>
    <row r="24" spans="1:4" ht="23.25" customHeight="1" x14ac:dyDescent="0.25">
      <c r="A24" s="450" t="s">
        <v>133</v>
      </c>
      <c r="B24" s="450"/>
      <c r="C24" s="450"/>
      <c r="D24" s="450"/>
    </row>
    <row r="25" spans="1:4" ht="30" customHeight="1" x14ac:dyDescent="0.25">
      <c r="A25" s="450" t="s">
        <v>132</v>
      </c>
      <c r="B25" s="450"/>
      <c r="C25" s="450"/>
      <c r="D25" s="450"/>
    </row>
  </sheetData>
  <mergeCells count="7">
    <mergeCell ref="A25:D25"/>
    <mergeCell ref="A1:D1"/>
    <mergeCell ref="A2:A3"/>
    <mergeCell ref="C2:D2"/>
    <mergeCell ref="A22:D22"/>
    <mergeCell ref="A23:D23"/>
    <mergeCell ref="A24:D2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5"/>
  <sheetViews>
    <sheetView workbookViewId="0">
      <selection activeCell="L14" sqref="L14"/>
    </sheetView>
  </sheetViews>
  <sheetFormatPr baseColWidth="10" defaultRowHeight="15" x14ac:dyDescent="0.25"/>
  <cols>
    <col min="1" max="1" width="5" customWidth="1"/>
    <col min="2" max="2" width="62.140625" customWidth="1"/>
    <col min="3" max="3" width="8.140625" customWidth="1"/>
    <col min="4" max="4" width="7.85546875" customWidth="1"/>
  </cols>
  <sheetData>
    <row r="1" spans="1:4" ht="26.25" customHeight="1" thickBot="1" x14ac:dyDescent="0.3">
      <c r="A1" s="451" t="s">
        <v>107</v>
      </c>
      <c r="B1" s="452"/>
      <c r="C1" s="452"/>
      <c r="D1" s="453"/>
    </row>
    <row r="2" spans="1:4" ht="26.25" customHeight="1" thickBot="1" x14ac:dyDescent="0.3">
      <c r="A2" s="454" t="s">
        <v>108</v>
      </c>
      <c r="B2" s="50" t="s">
        <v>109</v>
      </c>
      <c r="C2" s="456" t="s">
        <v>111</v>
      </c>
      <c r="D2" s="457"/>
    </row>
    <row r="3" spans="1:4" ht="38.25" customHeight="1" thickBot="1" x14ac:dyDescent="0.3">
      <c r="A3" s="455"/>
      <c r="B3" s="51" t="s">
        <v>110</v>
      </c>
      <c r="C3" s="55" t="s">
        <v>112</v>
      </c>
      <c r="D3" s="55" t="s">
        <v>12</v>
      </c>
    </row>
    <row r="4" spans="1:4" ht="20.25" customHeight="1" thickBot="1" x14ac:dyDescent="0.3">
      <c r="A4" s="52">
        <v>1</v>
      </c>
      <c r="B4" s="53" t="s">
        <v>113</v>
      </c>
      <c r="C4" s="54"/>
      <c r="D4" s="54"/>
    </row>
    <row r="5" spans="1:4" ht="20.25" customHeight="1" thickBot="1" x14ac:dyDescent="0.3">
      <c r="A5" s="52">
        <v>2</v>
      </c>
      <c r="B5" s="53" t="s">
        <v>114</v>
      </c>
      <c r="C5" s="54"/>
      <c r="D5" s="54"/>
    </row>
    <row r="6" spans="1:4" ht="20.25" customHeight="1" thickBot="1" x14ac:dyDescent="0.3">
      <c r="A6" s="52">
        <v>3</v>
      </c>
      <c r="B6" s="53" t="s">
        <v>115</v>
      </c>
      <c r="C6" s="54"/>
      <c r="D6" s="54"/>
    </row>
    <row r="7" spans="1:4" ht="32.25" customHeight="1" thickBot="1" x14ac:dyDescent="0.3">
      <c r="A7" s="52">
        <v>4</v>
      </c>
      <c r="B7" s="53" t="s">
        <v>116</v>
      </c>
      <c r="C7" s="54"/>
      <c r="D7" s="54"/>
    </row>
    <row r="8" spans="1:4" ht="33.75" customHeight="1" thickBot="1" x14ac:dyDescent="0.3">
      <c r="A8" s="52">
        <v>5</v>
      </c>
      <c r="B8" s="53" t="s">
        <v>117</v>
      </c>
      <c r="C8" s="54"/>
      <c r="D8" s="54"/>
    </row>
    <row r="9" spans="1:4" ht="20.25" customHeight="1" thickBot="1" x14ac:dyDescent="0.3">
      <c r="A9" s="52">
        <v>6</v>
      </c>
      <c r="B9" s="53" t="s">
        <v>118</v>
      </c>
      <c r="C9" s="54"/>
      <c r="D9" s="54"/>
    </row>
    <row r="10" spans="1:4" ht="28.5" customHeight="1" thickBot="1" x14ac:dyDescent="0.3">
      <c r="A10" s="52">
        <v>7</v>
      </c>
      <c r="B10" s="53" t="s">
        <v>119</v>
      </c>
      <c r="C10" s="54"/>
      <c r="D10" s="54"/>
    </row>
    <row r="11" spans="1:4" ht="31.5" customHeight="1" thickBot="1" x14ac:dyDescent="0.3">
      <c r="A11" s="52">
        <v>8</v>
      </c>
      <c r="B11" s="53" t="s">
        <v>120</v>
      </c>
      <c r="C11" s="54"/>
      <c r="D11" s="54"/>
    </row>
    <row r="12" spans="1:4" ht="20.25" customHeight="1" thickBot="1" x14ac:dyDescent="0.3">
      <c r="A12" s="52">
        <v>9</v>
      </c>
      <c r="B12" s="53" t="s">
        <v>121</v>
      </c>
      <c r="C12" s="54"/>
      <c r="D12" s="54"/>
    </row>
    <row r="13" spans="1:4" ht="31.5" customHeight="1" thickBot="1" x14ac:dyDescent="0.3">
      <c r="A13" s="52">
        <v>10</v>
      </c>
      <c r="B13" s="53" t="s">
        <v>122</v>
      </c>
      <c r="C13" s="54"/>
      <c r="D13" s="54"/>
    </row>
    <row r="14" spans="1:4" ht="20.25" customHeight="1" thickBot="1" x14ac:dyDescent="0.3">
      <c r="A14" s="52">
        <v>11</v>
      </c>
      <c r="B14" s="53" t="s">
        <v>123</v>
      </c>
      <c r="C14" s="54"/>
      <c r="D14" s="54"/>
    </row>
    <row r="15" spans="1:4" ht="20.25" customHeight="1" thickBot="1" x14ac:dyDescent="0.3">
      <c r="A15" s="52">
        <v>12</v>
      </c>
      <c r="B15" s="53" t="s">
        <v>124</v>
      </c>
      <c r="C15" s="54"/>
      <c r="D15" s="54"/>
    </row>
    <row r="16" spans="1:4" ht="20.25" customHeight="1" thickBot="1" x14ac:dyDescent="0.3">
      <c r="A16" s="52">
        <v>13</v>
      </c>
      <c r="B16" s="53" t="s">
        <v>125</v>
      </c>
      <c r="C16" s="54"/>
      <c r="D16" s="54"/>
    </row>
    <row r="17" spans="1:4" ht="20.25" customHeight="1" thickBot="1" x14ac:dyDescent="0.3">
      <c r="A17" s="52">
        <v>14</v>
      </c>
      <c r="B17" s="53" t="s">
        <v>126</v>
      </c>
      <c r="C17" s="54"/>
      <c r="D17" s="54"/>
    </row>
    <row r="18" spans="1:4" ht="20.25" customHeight="1" thickBot="1" x14ac:dyDescent="0.3">
      <c r="A18" s="52">
        <v>15</v>
      </c>
      <c r="B18" s="53" t="s">
        <v>127</v>
      </c>
      <c r="C18" s="54"/>
      <c r="D18" s="54"/>
    </row>
    <row r="19" spans="1:4" ht="20.25" customHeight="1" thickBot="1" x14ac:dyDescent="0.3">
      <c r="A19" s="52">
        <v>16</v>
      </c>
      <c r="B19" s="53" t="s">
        <v>128</v>
      </c>
      <c r="C19" s="54"/>
      <c r="D19" s="54"/>
    </row>
    <row r="20" spans="1:4" ht="20.25" customHeight="1" thickBot="1" x14ac:dyDescent="0.3">
      <c r="A20" s="52">
        <v>17</v>
      </c>
      <c r="B20" s="53" t="s">
        <v>129</v>
      </c>
      <c r="C20" s="54"/>
      <c r="D20" s="54"/>
    </row>
    <row r="21" spans="1:4" ht="20.25" customHeight="1" thickBot="1" x14ac:dyDescent="0.3">
      <c r="A21" s="52">
        <v>18</v>
      </c>
      <c r="B21" s="53" t="s">
        <v>130</v>
      </c>
      <c r="C21" s="54"/>
      <c r="D21" s="54"/>
    </row>
    <row r="22" spans="1:4" ht="32.25" customHeight="1" x14ac:dyDescent="0.25">
      <c r="A22" s="458" t="s">
        <v>131</v>
      </c>
      <c r="B22" s="459"/>
      <c r="C22" s="459"/>
      <c r="D22" s="460"/>
    </row>
    <row r="23" spans="1:4" ht="20.25" customHeight="1" x14ac:dyDescent="0.25">
      <c r="A23" s="461" t="s">
        <v>134</v>
      </c>
      <c r="B23" s="461"/>
      <c r="C23" s="461"/>
      <c r="D23" s="461"/>
    </row>
    <row r="24" spans="1:4" ht="19.5" customHeight="1" x14ac:dyDescent="0.25">
      <c r="A24" s="450" t="s">
        <v>133</v>
      </c>
      <c r="B24" s="450"/>
      <c r="C24" s="450"/>
      <c r="D24" s="450"/>
    </row>
    <row r="25" spans="1:4" ht="30" customHeight="1" x14ac:dyDescent="0.25">
      <c r="A25" s="450" t="s">
        <v>132</v>
      </c>
      <c r="B25" s="450"/>
      <c r="C25" s="450"/>
      <c r="D25" s="450"/>
    </row>
  </sheetData>
  <mergeCells count="7">
    <mergeCell ref="A25:D25"/>
    <mergeCell ref="A1:D1"/>
    <mergeCell ref="A2:A3"/>
    <mergeCell ref="C2:D2"/>
    <mergeCell ref="A22:D22"/>
    <mergeCell ref="A23:D23"/>
    <mergeCell ref="A24:D24"/>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FORMATO</vt:lpstr>
      <vt:lpstr>INSTRUCTIVO DE DILIGENCIAMIENTO</vt:lpstr>
      <vt:lpstr>ENCUESTA IMPACTO 1 </vt:lpstr>
      <vt:lpstr>ENCUESTA IMPACTO 2</vt:lpstr>
      <vt:lpstr>ENCUESTA IMPACTO 3</vt:lpstr>
    </vt:vector>
  </TitlesOfParts>
  <Company>Hewlett-Packard Company</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Hernan Humberto Parra</dc:creator>
  <cp:lastModifiedBy>Sulma Esperanza Avenda;o Mu;oz</cp:lastModifiedBy>
  <cp:lastPrinted>2016-11-25T16:21:45Z</cp:lastPrinted>
  <dcterms:created xsi:type="dcterms:W3CDTF">2016-10-28T13:56:30Z</dcterms:created>
  <dcterms:modified xsi:type="dcterms:W3CDTF">2018-09-14T16:12:16Z</dcterms:modified>
</cp:coreProperties>
</file>