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CARPETA COMPARTIDA CONTROL INTERNO\2019\SEGUIMIENTO MAPAS DE RIESGOS DE CORRUPCIÓN\SEGUIMIENTO 2-2019\"/>
    </mc:Choice>
  </mc:AlternateContent>
  <bookViews>
    <workbookView xWindow="0" yWindow="0" windowWidth="20490" windowHeight="7455" firstSheet="3" activeTab="4"/>
  </bookViews>
  <sheets>
    <sheet name="CONTABILIDAD" sheetId="14" r:id="rId1"/>
    <sheet name="PRESUPUESTO" sheetId="15" r:id="rId2"/>
    <sheet name="TESORERIA" sheetId="22" r:id="rId3"/>
    <sheet name="MANTENIMIENTO DE BIENES" sheetId="16" r:id="rId4"/>
    <sheet name="GESTIÓN LOGISTICA" sheetId="17" r:id="rId5"/>
    <sheet name="SERV ADMIN" sheetId="19" r:id="rId6"/>
    <sheet name="GESTIÓN CONTRACTUAL" sheetId="18" r:id="rId7"/>
    <sheet name="GESTIÓN JURIDICA" sheetId="20" r:id="rId8"/>
    <sheet name="CONTROL INTERNO DISCIPLINARIO" sheetId="21" r:id="rId9"/>
    <sheet name="ATENCIÓN AL CIUDADANO" sheetId="26" r:id="rId10"/>
    <sheet name="DOCUMENTAL" sheetId="23" r:id="rId11"/>
    <sheet name="SISTEMAS" sheetId="25" r:id="rId12"/>
    <sheet name="AMBIENTAL" sheetId="24" r:id="rId1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27" i="23" l="1"/>
  <c r="N18" i="23"/>
  <c r="N17" i="23"/>
  <c r="N16" i="23"/>
  <c r="N15" i="23"/>
  <c r="N14" i="23"/>
  <c r="N13" i="23"/>
  <c r="O12" i="23"/>
  <c r="P12" i="23" s="1"/>
  <c r="S12" i="23" s="1"/>
  <c r="N12" i="23"/>
  <c r="I12" i="23"/>
  <c r="Y12" i="23" s="1"/>
  <c r="G12" i="23"/>
  <c r="J12" i="23" s="1"/>
  <c r="J14" i="23" s="1"/>
  <c r="T12" i="23" l="1"/>
  <c r="X12" i="23"/>
  <c r="Q12" i="23"/>
  <c r="R12" i="23" s="1"/>
  <c r="W12" i="23" l="1"/>
  <c r="Z12" i="23" s="1"/>
  <c r="Z14" i="23" s="1"/>
  <c r="V12" i="23"/>
  <c r="AD48" i="19" l="1"/>
  <c r="N39" i="19"/>
  <c r="N38" i="19"/>
  <c r="N37" i="19"/>
  <c r="N36" i="19"/>
  <c r="N35" i="19"/>
  <c r="N34" i="19"/>
  <c r="O33" i="19"/>
  <c r="P33" i="19" s="1"/>
  <c r="S33" i="19" s="1"/>
  <c r="N33" i="19"/>
  <c r="I33" i="19"/>
  <c r="Y33" i="19" s="1"/>
  <c r="G33" i="19"/>
  <c r="N32" i="19"/>
  <c r="N31" i="19"/>
  <c r="N30" i="19"/>
  <c r="N29" i="19"/>
  <c r="N28" i="19"/>
  <c r="N27" i="19"/>
  <c r="W26" i="19"/>
  <c r="Z26" i="19" s="1"/>
  <c r="Z28" i="19" s="1"/>
  <c r="N26" i="19"/>
  <c r="O26" i="19" s="1"/>
  <c r="P26" i="19" s="1"/>
  <c r="I26" i="19"/>
  <c r="Y26" i="19" s="1"/>
  <c r="G26" i="19"/>
  <c r="Q26" i="19" s="1"/>
  <c r="R26" i="19" s="1"/>
  <c r="V26" i="19" s="1"/>
  <c r="N25" i="19"/>
  <c r="O19" i="19" s="1"/>
  <c r="P19" i="19" s="1"/>
  <c r="N24" i="19"/>
  <c r="N23" i="19"/>
  <c r="N22" i="19"/>
  <c r="N21" i="19"/>
  <c r="N20" i="19"/>
  <c r="N19" i="19"/>
  <c r="J19" i="19"/>
  <c r="J21" i="19" s="1"/>
  <c r="I19" i="19"/>
  <c r="G19" i="19"/>
  <c r="W19" i="19" s="1"/>
  <c r="N18" i="19"/>
  <c r="N17" i="19"/>
  <c r="N16" i="19"/>
  <c r="N15" i="19"/>
  <c r="N14" i="19"/>
  <c r="N13" i="19"/>
  <c r="N12" i="19"/>
  <c r="O12" i="19" s="1"/>
  <c r="P12" i="19" s="1"/>
  <c r="I12" i="19"/>
  <c r="G12" i="19"/>
  <c r="Q19" i="19" l="1"/>
  <c r="R19" i="19" s="1"/>
  <c r="V19" i="19" s="1"/>
  <c r="S19" i="19"/>
  <c r="Q12" i="19"/>
  <c r="R12" i="19" s="1"/>
  <c r="T33" i="19"/>
  <c r="X33" i="19"/>
  <c r="S12" i="19"/>
  <c r="Q33" i="19"/>
  <c r="R33" i="19" s="1"/>
  <c r="Y12" i="19"/>
  <c r="J12" i="19"/>
  <c r="J14" i="19" s="1"/>
  <c r="S26" i="19"/>
  <c r="J33" i="19"/>
  <c r="J35" i="19" s="1"/>
  <c r="J26" i="19"/>
  <c r="J28" i="19" s="1"/>
  <c r="W33" i="19" l="1"/>
  <c r="Z33" i="19" s="1"/>
  <c r="Z35" i="19" s="1"/>
  <c r="V33" i="19"/>
  <c r="T26" i="19"/>
  <c r="X26" i="19"/>
  <c r="W12" i="19"/>
  <c r="Z12" i="19" s="1"/>
  <c r="Z14" i="19" s="1"/>
  <c r="V12" i="19"/>
  <c r="X12" i="19"/>
  <c r="T12" i="19"/>
  <c r="T19" i="19"/>
  <c r="Y19" i="19" s="1"/>
  <c r="Z19" i="19" s="1"/>
  <c r="Z21" i="19" s="1"/>
  <c r="X19" i="19"/>
  <c r="AD48" i="26" l="1"/>
  <c r="N39" i="26"/>
  <c r="O33" i="26" s="1"/>
  <c r="P33" i="26" s="1"/>
  <c r="Q33" i="26" s="1"/>
  <c r="R33" i="26" s="1"/>
  <c r="N38" i="26"/>
  <c r="N37" i="26"/>
  <c r="N36" i="26"/>
  <c r="N35" i="26"/>
  <c r="N34" i="26"/>
  <c r="N33" i="26"/>
  <c r="J33" i="26"/>
  <c r="J35" i="26" s="1"/>
  <c r="I33" i="26"/>
  <c r="Y33" i="26" s="1"/>
  <c r="G33" i="26"/>
  <c r="N32" i="26"/>
  <c r="N31" i="26"/>
  <c r="N30" i="26"/>
  <c r="N29" i="26"/>
  <c r="N28" i="26"/>
  <c r="N27" i="26"/>
  <c r="N26" i="26"/>
  <c r="O26" i="26" s="1"/>
  <c r="P26" i="26" s="1"/>
  <c r="I26" i="26"/>
  <c r="G26" i="26"/>
  <c r="N25" i="26"/>
  <c r="N24" i="26"/>
  <c r="N23" i="26"/>
  <c r="N22" i="26"/>
  <c r="N21" i="26"/>
  <c r="N20" i="26"/>
  <c r="O19" i="26"/>
  <c r="P19" i="26" s="1"/>
  <c r="S19" i="26" s="1"/>
  <c r="N19" i="26"/>
  <c r="I19" i="26"/>
  <c r="Y19" i="26" s="1"/>
  <c r="G19" i="26"/>
  <c r="Q19" i="26" s="1"/>
  <c r="R19" i="26" s="1"/>
  <c r="N18" i="26"/>
  <c r="N17" i="26"/>
  <c r="N16" i="26"/>
  <c r="N15" i="26"/>
  <c r="N14" i="26"/>
  <c r="N13" i="26"/>
  <c r="N12" i="26"/>
  <c r="O12" i="26" s="1"/>
  <c r="P12" i="26" s="1"/>
  <c r="Q12" i="26" s="1"/>
  <c r="R12" i="26" s="1"/>
  <c r="I12" i="26"/>
  <c r="S12" i="26" s="1"/>
  <c r="G12" i="26"/>
  <c r="X12" i="26" l="1"/>
  <c r="T12" i="26"/>
  <c r="W19" i="26"/>
  <c r="Z19" i="26" s="1"/>
  <c r="Z21" i="26" s="1"/>
  <c r="V19" i="26"/>
  <c r="Q26" i="26"/>
  <c r="R26" i="26" s="1"/>
  <c r="V26" i="26" s="1"/>
  <c r="T19" i="26"/>
  <c r="X19" i="26"/>
  <c r="S26" i="26"/>
  <c r="W33" i="26"/>
  <c r="Z33" i="26" s="1"/>
  <c r="Z35" i="26" s="1"/>
  <c r="V33" i="26"/>
  <c r="V12" i="26"/>
  <c r="W12" i="26"/>
  <c r="Z12" i="26" s="1"/>
  <c r="Z14" i="26" s="1"/>
  <c r="Y26" i="26"/>
  <c r="Y12" i="26"/>
  <c r="J19" i="26"/>
  <c r="J21" i="26" s="1"/>
  <c r="W26" i="26"/>
  <c r="Z26" i="26" s="1"/>
  <c r="Z28" i="26" s="1"/>
  <c r="S33" i="26"/>
  <c r="J12" i="26"/>
  <c r="J14" i="26" s="1"/>
  <c r="J26" i="26"/>
  <c r="J28" i="26" s="1"/>
  <c r="AD34" i="25"/>
  <c r="N25" i="25"/>
  <c r="N24" i="25"/>
  <c r="N23" i="25"/>
  <c r="N22" i="25"/>
  <c r="N21" i="25"/>
  <c r="N20" i="25"/>
  <c r="O19" i="25"/>
  <c r="N19" i="25"/>
  <c r="I19" i="25"/>
  <c r="Y19" i="25" s="1"/>
  <c r="G19" i="25"/>
  <c r="N18" i="25"/>
  <c r="N17" i="25"/>
  <c r="N16" i="25"/>
  <c r="N15" i="25"/>
  <c r="N14" i="25"/>
  <c r="N13" i="25"/>
  <c r="N12" i="25"/>
  <c r="O12" i="25" s="1"/>
  <c r="I12" i="25"/>
  <c r="Y12" i="25" s="1"/>
  <c r="G12" i="25"/>
  <c r="AD34" i="24"/>
  <c r="N25" i="24"/>
  <c r="N24" i="24"/>
  <c r="N23" i="24"/>
  <c r="N22" i="24"/>
  <c r="N21" i="24"/>
  <c r="N20" i="24"/>
  <c r="O19" i="24"/>
  <c r="N19" i="24"/>
  <c r="I19" i="24"/>
  <c r="Y19" i="24" s="1"/>
  <c r="G19" i="24"/>
  <c r="N18" i="24"/>
  <c r="N17" i="24"/>
  <c r="N16" i="24"/>
  <c r="N15" i="24"/>
  <c r="N14" i="24"/>
  <c r="N13" i="24"/>
  <c r="N12" i="24"/>
  <c r="O12" i="24" s="1"/>
  <c r="I12" i="24"/>
  <c r="Y12" i="24" s="1"/>
  <c r="G12" i="24"/>
  <c r="X26" i="26" l="1"/>
  <c r="T26" i="26"/>
  <c r="T33" i="26"/>
  <c r="X33" i="26"/>
  <c r="J19" i="25"/>
  <c r="J21" i="25" s="1"/>
  <c r="J12" i="25"/>
  <c r="J14" i="25" s="1"/>
  <c r="J19" i="24"/>
  <c r="J21" i="24" s="1"/>
  <c r="J12" i="24"/>
  <c r="J14" i="24" s="1"/>
  <c r="AD41" i="22" l="1"/>
  <c r="N32" i="22"/>
  <c r="N31" i="22"/>
  <c r="N30" i="22"/>
  <c r="N29" i="22"/>
  <c r="N28" i="22"/>
  <c r="N27" i="22"/>
  <c r="N26" i="22"/>
  <c r="O26" i="22" s="1"/>
  <c r="P26" i="22" s="1"/>
  <c r="Q26" i="22" s="1"/>
  <c r="R26" i="22" s="1"/>
  <c r="V26" i="22" s="1"/>
  <c r="I26" i="22"/>
  <c r="J26" i="22" s="1"/>
  <c r="J28" i="22" s="1"/>
  <c r="G26" i="22"/>
  <c r="W26" i="22" s="1"/>
  <c r="N25" i="22"/>
  <c r="N24" i="22"/>
  <c r="N23" i="22"/>
  <c r="N22" i="22"/>
  <c r="N21" i="22"/>
  <c r="N20" i="22"/>
  <c r="O19" i="22"/>
  <c r="P19" i="22" s="1"/>
  <c r="S19" i="22" s="1"/>
  <c r="N19" i="22"/>
  <c r="I19" i="22"/>
  <c r="G19" i="22"/>
  <c r="Q19" i="22" s="1"/>
  <c r="R19" i="22" s="1"/>
  <c r="V19" i="22" s="1"/>
  <c r="N18" i="22"/>
  <c r="N17" i="22"/>
  <c r="N16" i="22"/>
  <c r="N15" i="22"/>
  <c r="N14" i="22"/>
  <c r="N13" i="22"/>
  <c r="N12" i="22"/>
  <c r="O12" i="22" s="1"/>
  <c r="P12" i="22" s="1"/>
  <c r="S12" i="22" s="1"/>
  <c r="I12" i="22"/>
  <c r="Y12" i="22" s="1"/>
  <c r="G12" i="22"/>
  <c r="T12" i="22" l="1"/>
  <c r="X12" i="22"/>
  <c r="Q12" i="22"/>
  <c r="R12" i="22" s="1"/>
  <c r="X19" i="22"/>
  <c r="T19" i="22"/>
  <c r="Y19" i="22" s="1"/>
  <c r="J12" i="22"/>
  <c r="J14" i="22" s="1"/>
  <c r="W19" i="22"/>
  <c r="S26" i="22"/>
  <c r="J19" i="22"/>
  <c r="J21" i="22" s="1"/>
  <c r="Z19" i="22" l="1"/>
  <c r="Z21" i="22" s="1"/>
  <c r="W12" i="22"/>
  <c r="Z12" i="22" s="1"/>
  <c r="Z14" i="22" s="1"/>
  <c r="V12" i="22"/>
  <c r="X26" i="22"/>
  <c r="T26" i="22"/>
  <c r="Y26" i="22" s="1"/>
  <c r="Z26" i="22" s="1"/>
  <c r="Z28" i="22" s="1"/>
  <c r="AD48" i="21" l="1"/>
  <c r="N39" i="21"/>
  <c r="N38" i="21"/>
  <c r="N37" i="21"/>
  <c r="N36" i="21"/>
  <c r="N35" i="21"/>
  <c r="N34" i="21"/>
  <c r="N33" i="21"/>
  <c r="O33" i="21" s="1"/>
  <c r="P33" i="21" s="1"/>
  <c r="Q33" i="21" s="1"/>
  <c r="R33" i="21" s="1"/>
  <c r="I33" i="21"/>
  <c r="J33" i="21" s="1"/>
  <c r="J35" i="21" s="1"/>
  <c r="G33" i="21"/>
  <c r="N32" i="21"/>
  <c r="N31" i="21"/>
  <c r="N30" i="21"/>
  <c r="N29" i="21"/>
  <c r="N28" i="21"/>
  <c r="N27" i="21"/>
  <c r="O26" i="21"/>
  <c r="P26" i="21" s="1"/>
  <c r="S26" i="21" s="1"/>
  <c r="N26" i="21"/>
  <c r="I26" i="21"/>
  <c r="Y26" i="21" s="1"/>
  <c r="G26" i="21"/>
  <c r="N25" i="21"/>
  <c r="N24" i="21"/>
  <c r="N23" i="21"/>
  <c r="N22" i="21"/>
  <c r="N21" i="21"/>
  <c r="N20" i="21"/>
  <c r="N19" i="21"/>
  <c r="O19" i="21" s="1"/>
  <c r="P19" i="21" s="1"/>
  <c r="S19" i="21" s="1"/>
  <c r="I19" i="21"/>
  <c r="Y19" i="21" s="1"/>
  <c r="G19" i="21"/>
  <c r="N18" i="21"/>
  <c r="N17" i="21"/>
  <c r="N16" i="21"/>
  <c r="N15" i="21"/>
  <c r="N14" i="21"/>
  <c r="N13" i="21"/>
  <c r="N12" i="21"/>
  <c r="O12" i="21" s="1"/>
  <c r="P12" i="21" s="1"/>
  <c r="Q12" i="21" s="1"/>
  <c r="R12" i="21" s="1"/>
  <c r="J12" i="21"/>
  <c r="J14" i="21" s="1"/>
  <c r="I12" i="21"/>
  <c r="S12" i="21" s="1"/>
  <c r="G12" i="21"/>
  <c r="T19" i="21" l="1"/>
  <c r="X19" i="21"/>
  <c r="Q19" i="21"/>
  <c r="R19" i="21" s="1"/>
  <c r="X26" i="21"/>
  <c r="T26" i="21"/>
  <c r="W12" i="21"/>
  <c r="V12" i="21"/>
  <c r="Q26" i="21"/>
  <c r="R26" i="21" s="1"/>
  <c r="W33" i="21"/>
  <c r="V33" i="21"/>
  <c r="X12" i="21"/>
  <c r="T12" i="21"/>
  <c r="Y33" i="21"/>
  <c r="Y12" i="21"/>
  <c r="J19" i="21"/>
  <c r="J21" i="21" s="1"/>
  <c r="S33" i="21"/>
  <c r="J26" i="21"/>
  <c r="J28" i="21" s="1"/>
  <c r="Z33" i="21" l="1"/>
  <c r="Z35" i="21" s="1"/>
  <c r="T33" i="21"/>
  <c r="X33" i="21"/>
  <c r="V26" i="21"/>
  <c r="W26" i="21"/>
  <c r="Z26" i="21" s="1"/>
  <c r="Z28" i="21" s="1"/>
  <c r="V19" i="21"/>
  <c r="W19" i="21"/>
  <c r="Z19" i="21" s="1"/>
  <c r="Z21" i="21" s="1"/>
  <c r="Z12" i="21"/>
  <c r="Z14" i="21" s="1"/>
  <c r="AD34" i="20" l="1"/>
  <c r="N25" i="20"/>
  <c r="N24" i="20"/>
  <c r="N23" i="20"/>
  <c r="N22" i="20"/>
  <c r="Z21" i="20"/>
  <c r="N21" i="20"/>
  <c r="J21" i="20"/>
  <c r="N20" i="20"/>
  <c r="Z19" i="20"/>
  <c r="Y19" i="20"/>
  <c r="X19" i="20"/>
  <c r="W19" i="20"/>
  <c r="V19" i="20"/>
  <c r="T19" i="20"/>
  <c r="S19" i="20"/>
  <c r="R19" i="20"/>
  <c r="Q19" i="20"/>
  <c r="P19" i="20"/>
  <c r="O19" i="20"/>
  <c r="N19" i="20"/>
  <c r="J19" i="20"/>
  <c r="I19" i="20"/>
  <c r="G19" i="20"/>
  <c r="N18" i="20"/>
  <c r="N17" i="20"/>
  <c r="N16" i="20"/>
  <c r="N15" i="20"/>
  <c r="Z14" i="20"/>
  <c r="N14" i="20"/>
  <c r="J14" i="20"/>
  <c r="N13" i="20"/>
  <c r="Z12" i="20"/>
  <c r="Y12" i="20"/>
  <c r="X12" i="20"/>
  <c r="W12" i="20"/>
  <c r="V12" i="20"/>
  <c r="T12" i="20"/>
  <c r="S12" i="20"/>
  <c r="R12" i="20"/>
  <c r="Q12" i="20"/>
  <c r="P12" i="20"/>
  <c r="O12" i="20"/>
  <c r="N12" i="20"/>
  <c r="J12" i="20"/>
  <c r="I12" i="20"/>
  <c r="G12" i="20"/>
  <c r="AD55" i="18"/>
  <c r="N46" i="18"/>
  <c r="N45" i="18"/>
  <c r="N44" i="18"/>
  <c r="N43" i="18"/>
  <c r="Z42" i="18"/>
  <c r="N42" i="18"/>
  <c r="J42" i="18"/>
  <c r="N41" i="18"/>
  <c r="Z40" i="18"/>
  <c r="Y40" i="18"/>
  <c r="X40" i="18"/>
  <c r="W40" i="18"/>
  <c r="V40" i="18"/>
  <c r="T40" i="18"/>
  <c r="S40" i="18"/>
  <c r="R40" i="18"/>
  <c r="Q40" i="18"/>
  <c r="P40" i="18"/>
  <c r="O40" i="18"/>
  <c r="N40" i="18"/>
  <c r="J40" i="18"/>
  <c r="I40" i="18"/>
  <c r="G40" i="18"/>
  <c r="N39" i="18"/>
  <c r="N38" i="18"/>
  <c r="N37" i="18"/>
  <c r="N36" i="18"/>
  <c r="Z35" i="18"/>
  <c r="N35" i="18"/>
  <c r="J35" i="18"/>
  <c r="N34" i="18"/>
  <c r="Z33" i="18"/>
  <c r="Y33" i="18"/>
  <c r="X33" i="18"/>
  <c r="W33" i="18"/>
  <c r="V33" i="18"/>
  <c r="T33" i="18"/>
  <c r="S33" i="18"/>
  <c r="R33" i="18"/>
  <c r="Q33" i="18"/>
  <c r="P33" i="18"/>
  <c r="O33" i="18"/>
  <c r="N33" i="18"/>
  <c r="J33" i="18"/>
  <c r="I33" i="18"/>
  <c r="G33" i="18"/>
  <c r="N32" i="18"/>
  <c r="N31" i="18"/>
  <c r="N30" i="18"/>
  <c r="N29" i="18"/>
  <c r="Z28" i="18"/>
  <c r="N28" i="18"/>
  <c r="J28" i="18"/>
  <c r="N27" i="18"/>
  <c r="Z26" i="18"/>
  <c r="Y26" i="18"/>
  <c r="X26" i="18"/>
  <c r="W26" i="18"/>
  <c r="V26" i="18"/>
  <c r="T26" i="18"/>
  <c r="S26" i="18"/>
  <c r="R26" i="18"/>
  <c r="Q26" i="18"/>
  <c r="P26" i="18"/>
  <c r="O26" i="18"/>
  <c r="N26" i="18"/>
  <c r="J26" i="18"/>
  <c r="I26" i="18"/>
  <c r="G26" i="18"/>
  <c r="N25" i="18"/>
  <c r="AK24" i="18"/>
  <c r="N24" i="18"/>
  <c r="AK23" i="18"/>
  <c r="N23" i="18"/>
  <c r="N22" i="18"/>
  <c r="Z21" i="18"/>
  <c r="N21" i="18"/>
  <c r="J21" i="18"/>
  <c r="N20" i="18"/>
  <c r="Z19" i="18"/>
  <c r="Y19" i="18"/>
  <c r="X19" i="18"/>
  <c r="W19" i="18"/>
  <c r="V19" i="18"/>
  <c r="T19" i="18"/>
  <c r="S19" i="18"/>
  <c r="R19" i="18"/>
  <c r="Q19" i="18"/>
  <c r="P19" i="18"/>
  <c r="O19" i="18"/>
  <c r="N19" i="18"/>
  <c r="J19" i="18"/>
  <c r="I19" i="18"/>
  <c r="G19" i="18"/>
  <c r="N18" i="18"/>
  <c r="N17" i="18"/>
  <c r="N16" i="18"/>
  <c r="N15" i="18"/>
  <c r="Z14" i="18"/>
  <c r="N14" i="18"/>
  <c r="J14" i="18"/>
  <c r="N13" i="18"/>
  <c r="Z12" i="18"/>
  <c r="Y12" i="18"/>
  <c r="X12" i="18"/>
  <c r="W12" i="18"/>
  <c r="V12" i="18"/>
  <c r="T12" i="18"/>
  <c r="S12" i="18"/>
  <c r="R12" i="18"/>
  <c r="Q12" i="18"/>
  <c r="P12" i="18"/>
  <c r="O12" i="18"/>
  <c r="N12" i="18"/>
  <c r="J12" i="18"/>
  <c r="I12" i="18"/>
  <c r="G12" i="18"/>
  <c r="AD34" i="17"/>
  <c r="N25" i="17"/>
  <c r="N24" i="17"/>
  <c r="N23" i="17"/>
  <c r="N22" i="17"/>
  <c r="Z21" i="17"/>
  <c r="N21" i="17"/>
  <c r="J21" i="17"/>
  <c r="N20" i="17"/>
  <c r="Z19" i="17"/>
  <c r="Y19" i="17"/>
  <c r="X19" i="17"/>
  <c r="W19" i="17"/>
  <c r="V19" i="17"/>
  <c r="T19" i="17"/>
  <c r="S19" i="17"/>
  <c r="R19" i="17"/>
  <c r="Q19" i="17"/>
  <c r="P19" i="17"/>
  <c r="O19" i="17"/>
  <c r="N19" i="17"/>
  <c r="J19" i="17"/>
  <c r="I19" i="17"/>
  <c r="G19" i="17"/>
  <c r="N18" i="17"/>
  <c r="N17" i="17"/>
  <c r="N16" i="17"/>
  <c r="N15" i="17"/>
  <c r="Z14" i="17"/>
  <c r="N14" i="17"/>
  <c r="J14" i="17"/>
  <c r="N13" i="17"/>
  <c r="Z12" i="17"/>
  <c r="Y12" i="17"/>
  <c r="X12" i="17"/>
  <c r="W12" i="17"/>
  <c r="V12" i="17"/>
  <c r="T12" i="17"/>
  <c r="S12" i="17"/>
  <c r="R12" i="17"/>
  <c r="Q12" i="17"/>
  <c r="P12" i="17"/>
  <c r="O12" i="17"/>
  <c r="N12" i="17"/>
  <c r="J12" i="17"/>
  <c r="I12" i="17"/>
  <c r="G12" i="17"/>
  <c r="AD48" i="16"/>
  <c r="N39" i="16"/>
  <c r="N38" i="16"/>
  <c r="N37" i="16"/>
  <c r="N36" i="16"/>
  <c r="Z35" i="16"/>
  <c r="N35" i="16"/>
  <c r="J35" i="16"/>
  <c r="N34" i="16"/>
  <c r="Z33" i="16"/>
  <c r="Y33" i="16"/>
  <c r="X33" i="16"/>
  <c r="W33" i="16"/>
  <c r="V33" i="16"/>
  <c r="T33" i="16"/>
  <c r="S33" i="16"/>
  <c r="R33" i="16"/>
  <c r="Q33" i="16"/>
  <c r="P33" i="16"/>
  <c r="O33" i="16"/>
  <c r="N33" i="16"/>
  <c r="J33" i="16"/>
  <c r="I33" i="16"/>
  <c r="G33" i="16"/>
  <c r="N32" i="16"/>
  <c r="N31" i="16"/>
  <c r="N30" i="16"/>
  <c r="N29" i="16"/>
  <c r="Z28" i="16"/>
  <c r="N28" i="16"/>
  <c r="J28" i="16"/>
  <c r="N27" i="16"/>
  <c r="Z26" i="16"/>
  <c r="Y26" i="16"/>
  <c r="X26" i="16"/>
  <c r="W26" i="16"/>
  <c r="V26" i="16"/>
  <c r="T26" i="16"/>
  <c r="S26" i="16"/>
  <c r="R26" i="16"/>
  <c r="Q26" i="16"/>
  <c r="P26" i="16"/>
  <c r="O26" i="16"/>
  <c r="N26" i="16"/>
  <c r="J26" i="16"/>
  <c r="I26" i="16"/>
  <c r="G26" i="16"/>
  <c r="N25" i="16"/>
  <c r="N24" i="16"/>
  <c r="N23" i="16"/>
  <c r="N22" i="16"/>
  <c r="Z21" i="16"/>
  <c r="N21" i="16"/>
  <c r="J21" i="16"/>
  <c r="N20" i="16"/>
  <c r="Z19" i="16"/>
  <c r="Y19" i="16"/>
  <c r="X19" i="16"/>
  <c r="W19" i="16"/>
  <c r="V19" i="16"/>
  <c r="T19" i="16"/>
  <c r="S19" i="16"/>
  <c r="R19" i="16"/>
  <c r="Q19" i="16"/>
  <c r="P19" i="16"/>
  <c r="O19" i="16"/>
  <c r="N19" i="16"/>
  <c r="J19" i="16"/>
  <c r="I19" i="16"/>
  <c r="G19" i="16"/>
  <c r="N18" i="16"/>
  <c r="N17" i="16"/>
  <c r="N16" i="16"/>
  <c r="N15" i="16"/>
  <c r="Z14" i="16"/>
  <c r="N14" i="16"/>
  <c r="J14" i="16"/>
  <c r="N13" i="16"/>
  <c r="Z12" i="16"/>
  <c r="Y12" i="16"/>
  <c r="X12" i="16"/>
  <c r="W12" i="16"/>
  <c r="V12" i="16"/>
  <c r="T12" i="16"/>
  <c r="S12" i="16"/>
  <c r="R12" i="16"/>
  <c r="Q12" i="16"/>
  <c r="P12" i="16"/>
  <c r="O12" i="16"/>
  <c r="N12" i="16"/>
  <c r="J12" i="16"/>
  <c r="I12" i="16"/>
  <c r="G12" i="16"/>
  <c r="AD27" i="15"/>
  <c r="N18" i="15"/>
  <c r="N17" i="15"/>
  <c r="N16" i="15"/>
  <c r="N15" i="15"/>
  <c r="Z14" i="15"/>
  <c r="N14" i="15"/>
  <c r="J14" i="15"/>
  <c r="N13" i="15"/>
  <c r="Z12" i="15"/>
  <c r="Y12" i="15"/>
  <c r="X12" i="15"/>
  <c r="W12" i="15"/>
  <c r="V12" i="15"/>
  <c r="T12" i="15"/>
  <c r="S12" i="15"/>
  <c r="R12" i="15"/>
  <c r="Q12" i="15"/>
  <c r="P12" i="15"/>
  <c r="O12" i="15"/>
  <c r="N12" i="15"/>
  <c r="J12" i="15"/>
  <c r="I12" i="15"/>
  <c r="G12" i="15"/>
  <c r="AD47" i="14"/>
  <c r="N39" i="14"/>
  <c r="N38" i="14"/>
  <c r="N37" i="14"/>
  <c r="N36" i="14"/>
  <c r="Z35" i="14"/>
  <c r="N35" i="14"/>
  <c r="J35" i="14"/>
  <c r="N34" i="14"/>
  <c r="Z33" i="14"/>
  <c r="Y33" i="14"/>
  <c r="X33" i="14"/>
  <c r="W33" i="14"/>
  <c r="V33" i="14"/>
  <c r="T33" i="14"/>
  <c r="S33" i="14"/>
  <c r="R33" i="14"/>
  <c r="Q33" i="14"/>
  <c r="P33" i="14"/>
  <c r="O33" i="14"/>
  <c r="N33" i="14"/>
  <c r="J33" i="14"/>
  <c r="I33" i="14"/>
  <c r="G33" i="14"/>
  <c r="N32" i="14"/>
  <c r="N31" i="14"/>
  <c r="N30" i="14"/>
  <c r="N29" i="14"/>
  <c r="Z28" i="14"/>
  <c r="N28" i="14"/>
  <c r="J28" i="14"/>
  <c r="N27" i="14"/>
  <c r="Z26" i="14"/>
  <c r="Y26" i="14"/>
  <c r="X26" i="14"/>
  <c r="W26" i="14"/>
  <c r="V26" i="14"/>
  <c r="T26" i="14"/>
  <c r="S26" i="14"/>
  <c r="R26" i="14"/>
  <c r="Q26" i="14"/>
  <c r="P26" i="14"/>
  <c r="O26" i="14"/>
  <c r="N26" i="14"/>
  <c r="J26" i="14"/>
  <c r="I26" i="14"/>
  <c r="G26" i="14"/>
  <c r="N25" i="14"/>
  <c r="N24" i="14"/>
  <c r="N23" i="14"/>
  <c r="N22" i="14"/>
  <c r="Z21" i="14"/>
  <c r="N21" i="14"/>
  <c r="J21" i="14"/>
  <c r="N20" i="14"/>
  <c r="Z19" i="14"/>
  <c r="Y19" i="14"/>
  <c r="X19" i="14"/>
  <c r="W19" i="14"/>
  <c r="V19" i="14"/>
  <c r="T19" i="14"/>
  <c r="S19" i="14"/>
  <c r="R19" i="14"/>
  <c r="Q19" i="14"/>
  <c r="P19" i="14"/>
  <c r="O19" i="14"/>
  <c r="N19" i="14"/>
  <c r="J19" i="14"/>
  <c r="I19" i="14"/>
  <c r="G19" i="14"/>
  <c r="N18" i="14"/>
  <c r="N17" i="14"/>
  <c r="N16" i="14"/>
  <c r="N15" i="14"/>
  <c r="Z14" i="14"/>
  <c r="N14" i="14"/>
  <c r="J14" i="14"/>
  <c r="N13" i="14"/>
  <c r="Z12" i="14"/>
  <c r="Y12" i="14"/>
  <c r="X12" i="14"/>
  <c r="W12" i="14"/>
  <c r="V12" i="14"/>
  <c r="T12" i="14"/>
  <c r="S12" i="14"/>
  <c r="R12" i="14"/>
  <c r="Q12" i="14"/>
  <c r="P12" i="14"/>
  <c r="O12" i="14"/>
  <c r="N12" i="14"/>
  <c r="J12" i="14"/>
  <c r="I12" i="14"/>
  <c r="G12" i="14"/>
  <c r="R12" i="25"/>
  <c r="Z21" i="25"/>
  <c r="R19" i="24"/>
  <c r="Q19" i="25"/>
  <c r="S19" i="25"/>
  <c r="Q12" i="24"/>
  <c r="S12" i="24"/>
  <c r="X12" i="24"/>
  <c r="X12" i="25"/>
  <c r="S12" i="25"/>
  <c r="Q12" i="25"/>
  <c r="X19" i="24"/>
  <c r="X19" i="25"/>
  <c r="T12" i="25"/>
  <c r="R12" i="24"/>
  <c r="V19" i="24"/>
  <c r="W19" i="24"/>
  <c r="Z19" i="24"/>
  <c r="Z21" i="24"/>
  <c r="P12" i="25"/>
  <c r="Q19" i="24"/>
  <c r="S19" i="24"/>
  <c r="T12" i="24"/>
  <c r="V19" i="25"/>
  <c r="W19" i="25"/>
  <c r="Z19" i="25"/>
  <c r="T19" i="25"/>
  <c r="P19" i="25"/>
  <c r="T19" i="24"/>
  <c r="V12" i="24"/>
  <c r="W12" i="24"/>
  <c r="Z12" i="24"/>
  <c r="Z14" i="24"/>
  <c r="P19" i="24"/>
  <c r="P12" i="24"/>
  <c r="V12" i="25"/>
  <c r="W12" i="25"/>
  <c r="Z12" i="25"/>
  <c r="Z14" i="25"/>
  <c r="R19" i="25"/>
</calcChain>
</file>

<file path=xl/comments1.xml><?xml version="1.0" encoding="utf-8"?>
<comments xmlns="http://schemas.openxmlformats.org/spreadsheetml/2006/main">
  <authors>
    <author>Jean  Paul Pinzon</author>
  </authors>
  <commentList>
    <comment ref="AC12" authorId="0" shapeId="0">
      <text>
        <r>
          <rPr>
            <b/>
            <sz val="9"/>
            <color indexed="81"/>
            <rFont val="Tahoma"/>
            <family val="2"/>
          </rPr>
          <t>Jean  Paul Pinzon:</t>
        </r>
        <r>
          <rPr>
            <sz val="9"/>
            <color indexed="81"/>
            <rFont val="Tahoma"/>
            <family val="2"/>
          </rPr>
          <t xml:space="preserve">
</t>
        </r>
      </text>
    </comment>
  </commentList>
</comments>
</file>

<file path=xl/sharedStrings.xml><?xml version="1.0" encoding="utf-8"?>
<sst xmlns="http://schemas.openxmlformats.org/spreadsheetml/2006/main" count="2186" uniqueCount="461">
  <si>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</si>
  <si>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</si>
  <si>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</si>
  <si>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</si>
  <si>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</si>
  <si>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</si>
  <si>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</si>
  <si>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</si>
  <si>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</si>
  <si>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</si>
  <si>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</si>
  <si>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</si>
  <si>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</si>
  <si>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</si>
  <si>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</si>
  <si>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</si>
  <si>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</si>
  <si>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</si>
  <si>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</si>
  <si>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</si>
  <si>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</si>
  <si>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</si>
  <si>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</si>
  <si>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</si>
  <si>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CONTROL</t>
  </si>
  <si>
    <t>ELABORÓ</t>
  </si>
  <si>
    <t>FECHA</t>
  </si>
  <si>
    <t>NOMBRE:</t>
  </si>
  <si>
    <t>CARGO:</t>
  </si>
  <si>
    <t>CONTROL DE CAMBIOS</t>
  </si>
  <si>
    <t>¿En el tiempo que lleva la herramienta ha demostrado ser efectiva?</t>
  </si>
  <si>
    <t>¿La frecuencia de ejecución del control y seguimiento es adecuada?</t>
  </si>
  <si>
    <t>REVISION Y APROBACIÓN</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</si>
  <si>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</si>
  <si>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</si>
  <si>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</si>
  <si>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</si>
  <si>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</si>
  <si>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</si>
  <si>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</si>
  <si>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</si>
  <si>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</si>
  <si>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</si>
  <si>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</si>
  <si>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</si>
  <si>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</si>
  <si>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</si>
  <si>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</si>
  <si>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</si>
  <si>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PROCESO/
OBJETIVO</t>
  </si>
  <si>
    <t>ÁREA*</t>
  </si>
  <si>
    <t>ACCIONES DE CONTINGENCIA</t>
  </si>
  <si>
    <t>* El campo "Área" solo aplica al interior del IDIPRON para entender el objetivo del área donde se genera el riesgo y el alcance del mismo</t>
  </si>
  <si>
    <t>FECHA DE ACTUALIZACIÓN:</t>
  </si>
  <si>
    <t>P</t>
  </si>
  <si>
    <t>I</t>
  </si>
  <si>
    <t>R</t>
  </si>
  <si>
    <t>RI</t>
  </si>
  <si>
    <t>RRI</t>
  </si>
  <si>
    <t>RP</t>
  </si>
  <si>
    <t>RC</t>
  </si>
  <si>
    <t>RRC</t>
  </si>
  <si>
    <t>REVISÓ</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</si>
  <si>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</si>
  <si>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</si>
  <si>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</si>
  <si>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</si>
  <si>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</si>
  <si>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</si>
  <si>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</si>
  <si>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</si>
  <si>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 xml:space="preserve">DESCRIPCIÓN DE CAMBIOS </t>
  </si>
  <si>
    <t>NOMBRE Y CARGO:</t>
  </si>
  <si>
    <t>CORREO ELECTRONICO</t>
  </si>
  <si>
    <t>CORREO ELECTRONICO:</t>
  </si>
  <si>
    <t>APROBACIÓN LÍDER DEL PROCESO</t>
  </si>
  <si>
    <t>X</t>
  </si>
  <si>
    <t>Gestión Financiera  /                  Planear, gestionar y controlar los recursos financieros del IDIPRON con transparencia eficiencia y agilidad para dar cumplimiento a los objetivos institucionales</t>
  </si>
  <si>
    <t>Presupuesto</t>
  </si>
  <si>
    <t>Sistemas de informacion sin los controles debidos</t>
  </si>
  <si>
    <t>Creación y/o modificación de terceros sin los debidos soportes</t>
  </si>
  <si>
    <t>Pagos a terceros accidental o deliberadamente</t>
  </si>
  <si>
    <t>La solicitud de creación o modificación de terceros se realiza por escrito al áera de presupuesto</t>
  </si>
  <si>
    <t>Solicitud de soportes escaneados para verificar la informacion del tercero y corregir.</t>
  </si>
  <si>
    <t>01/01/2019 - 31/12/2019</t>
  </si>
  <si>
    <t>Creacion y/o modificación del tercero
con los soportes debidos</t>
  </si>
  <si>
    <t xml:space="preserve">Carpeta digital con los debidos soportes </t>
  </si>
  <si>
    <t>Responsable area de Presupuesto</t>
  </si>
  <si>
    <r>
      <t xml:space="preserve">MANTENIMIENTO DE BIENES /
</t>
    </r>
    <r>
      <rPr>
        <i/>
        <sz val="11"/>
        <color theme="1"/>
        <rFont val="Times New Roman"/>
        <family val="1"/>
      </rPr>
      <t xml:space="preserve">Garantizar las condiciones mínimas de calidad y habitabilidad de nuestros Niños, Niñas, Adolescentes y Jóvenes (NNAJ) y de todos los procesos del Instituto a través del mantenimiento físico preventivo y correctivo de bienes y de infraestructura, con el fin de fortalecer la gestión administrativa, de comunicaciones e infraestructura de conformidad con los lineamientos legales establecidos.  </t>
    </r>
  </si>
  <si>
    <t>MANTENIMIENTO DE BIENES - Infraestructura</t>
  </si>
  <si>
    <t>* Deficiente coordinación entre la  Oficina Asesora Jurídica y el apoyo técnico en la elaboración de los contratos.
.</t>
  </si>
  <si>
    <t xml:space="preserve">* Contratos  inconsistentes.            </t>
  </si>
  <si>
    <t xml:space="preserve">
* Desgaste administrativo.                 * Investigaciónes de los entes de control.
* Hallazgos con incidencia para la Entidad</t>
  </si>
  <si>
    <t>MANUAL DE CONTRATACIÓN A-GCO-MA-002</t>
  </si>
  <si>
    <t>Revisar los correspondientes anexos técnicos con las condiciones exigidas para el desarrollo del proceso precontractual y contractual de la Entidad para ser adoptada por parte del Área de Adquisiciones y la Oficina Asesora Jurídica</t>
  </si>
  <si>
    <t>01/01/2019-31/10/2019</t>
  </si>
  <si>
    <t xml:space="preserve">Elaboración de anexos  técnicos  para los Procesos de Contratación realizados por la Oficina Asesora Jurídica. </t>
  </si>
  <si>
    <t>Anexos técnicos generados y remitidos a la Oficina Asesora Jurídica</t>
  </si>
  <si>
    <t>Profesional 
de Mantenimiento de Bienes e Infraestructura</t>
  </si>
  <si>
    <t>* Recepción de materiales dentro de las unidades de IDIPRON</t>
  </si>
  <si>
    <t>* uso indebido de los materiales suministrados para el mantenimiento de las unidades
* Perdida de materiales y/o hurtos en las UPIS y/o dependencias.</t>
  </si>
  <si>
    <t>*Demoras en las labores de mantenimieno
* deficiencias en la infraestructura  del instituto
* afectación de los beneficiarios de los programas de IDIPRON 
* sobrecosto para la entidad</t>
  </si>
  <si>
    <t>MANTENIMIENTO DE EQUIPOS A-MBI-PR-002
MANTENIMIENTO DE BIENES
INMUEBLES A-MBI-PR-009
CONTROL DE PIEZAS   Y REPUESTOS A-MBI-FT-003 
AUTORIZACIÓN DE SALIDA DE EQUIPOS A-MBI-FT-006</t>
  </si>
  <si>
    <t xml:space="preserve">Avisar de inmediato a Subdirector Administrativo y al equipo de vigilancia, mediante correo electrónico y llamada telefónica, con el fin de alertar sobre el uso indebido o perdida de materiales.  </t>
  </si>
  <si>
    <t>*Realizar un procedimiento  para la recepción de materiales en las UPIS y dependencias del instituto.
*Capacitación a jefes de cuadrillas y personal administrativo acerca de la recepción de los materiales</t>
  </si>
  <si>
    <t xml:space="preserve">Relación entre las facturas y las remisiones enviadas por la ferreteria
Evidencia de las capacitaciones recibidas
Actas y listado de materiales en situ
Centro de costos de gastos por unidad
</t>
  </si>
  <si>
    <t xml:space="preserve"> Profesional 
de Mantenimiento de Bienes e Infraestructura</t>
  </si>
  <si>
    <t>MANTENIMIENTO DE BIENES</t>
  </si>
  <si>
    <t>* Gestión, manejo y control en el recibo de obra ejecutadas por parte del contratista y recibo por parte del supervisor
* No contar con un formato de Recibo de obra por parte de la supervision, que pueda contemplar posibles incumplimientos en la ejecución del contrato</t>
  </si>
  <si>
    <t xml:space="preserve"> 
* Pérdida de documentación entregada al momento de recibido la obra </t>
  </si>
  <si>
    <t>* Investigaciones de los entes de control.
* Hallazgos con incidencia para la Entidad
*Sobrecostos para la Entidad</t>
  </si>
  <si>
    <t>CONTROL DE MANTENIMIENTO A-MBI-FT-002
CONTROL DE INSPECCIÓN Y EJECUCIÓN  DE MANTENIMIENTO DE BIENES E INFRAESTRUCTURA A-MBI-FT-007</t>
  </si>
  <si>
    <t>Realizar un llamado de atención al responsable de la pérdida de la documantación y diligenciar nuevamente los formatos de control, teniendo como evidencia el registro fotográfico de las actividades ejecutadas.</t>
  </si>
  <si>
    <t>Elaborar un formato de recibo de obra, que contemple todos los alcances de las partes 
Asignar un espacio de entrega documental en situ</t>
  </si>
  <si>
    <t xml:space="preserve">Diligenciar  el INFORME SEMANAL DE INTERVENCIONES A-MBI-FT-012, de acuerdo a las actividades realizadas, con el fin de corroborar los mantienimientos de acuerdo a los formatos físicos. </t>
  </si>
  <si>
    <t>Se encuentra en proceso de revisión la creación del formato.
El proceso de recepción de los formatos de las intervenciones efectuadas se realiza una vez al mes, en la cual se verifica y valida que vengan las correspondientes firmadas a satisfacción por parte del Responsable de Sede, Unidad o Dependencia.</t>
  </si>
  <si>
    <t>* Concentrar las labores de supervisión de múltiples contratos en poco personal</t>
  </si>
  <si>
    <t>Deficiente desempeño de las obligaciones específicas de supervisión asignadas al servidor público.</t>
  </si>
  <si>
    <t>* Investigaciones de los entes de control.
* Hallazgos con incidencia para la Entidad
*Deficiente ejercicio de supervisión
*Sobrecostos para la Entidad</t>
  </si>
  <si>
    <t>SUPERVISIÓN E INTERVENTORÍA A-GCO-MA-001
MANUAL DE CONTRATACIÓN A-GCO-MA-002</t>
  </si>
  <si>
    <t xml:space="preserve">Dar aviso al Subdirector Administrativo de las deficiencias encontradas. </t>
  </si>
  <si>
    <t xml:space="preserve">Asistir a las capacitaciones brindadas por parte de la Oficina Asesora Jurídica durante la vigencia.
 En caso de que se concentren labores en un solo supervisor, generar más apoyos al mismo, con el fin de garantizar su desempeño. 
</t>
  </si>
  <si>
    <t xml:space="preserve">Actas y listados de asistencia de capacitaciones. 
</t>
  </si>
  <si>
    <t>Se asistió a la capacitación brindada por parte de la Oficina Asesora Jurídica de "supervisores y apoyos a la supervisión" se adjunta listado de asistencia del 08 de marzo del 2019
En el caso del supervisor del área de infraestructura, se realizó una distribución estrategica de los apoyos a la supervisón de todos las supervisiones, con el fin de garantizar el correcto desempeño, se adjuntan las copias de los memorandos de apoyos a la supervisión, se anexa soporte</t>
  </si>
  <si>
    <r>
      <t xml:space="preserve">(Número de asistencias a capacitaciones / Número de capacitaciones programadas)*100 </t>
    </r>
    <r>
      <rPr>
        <b/>
        <sz val="11"/>
        <color theme="1"/>
        <rFont val="Times New Roman"/>
        <family val="1"/>
      </rPr>
      <t>= 1/1=100%</t>
    </r>
  </si>
  <si>
    <t>31 ENERO DE 2019</t>
  </si>
  <si>
    <r>
      <t xml:space="preserve">ACCIÓN: </t>
    </r>
    <r>
      <rPr>
        <sz val="11"/>
        <color theme="1"/>
        <rFont val="Times New Roman"/>
        <family val="1"/>
      </rPr>
      <t>(Marcar con "X")</t>
    </r>
  </si>
  <si>
    <t>x</t>
  </si>
  <si>
    <r>
      <t xml:space="preserve">GESTIÓN FINANCIERA / </t>
    </r>
    <r>
      <rPr>
        <i/>
        <sz val="14"/>
        <color theme="1"/>
        <rFont val="Times New Roman"/>
        <family val="1"/>
      </rPr>
      <t>Planear, gestionar y controlar los recursos financieros del IDIPRON con transparencia eficiencia y agilidad para dar cumplimiento a los objetivos institucionales</t>
    </r>
  </si>
  <si>
    <t>ÁREA DE CONTABILIDAD</t>
  </si>
  <si>
    <t xml:space="preserve"> - La entrega de información errada y  fuera de los tiempos establecidos o en los que se solicitó por el área.
- Que la certificación de supervisión e inteventoria no venga desagregado los recursos a afectar (Distrito - Propios).
- Recepción de documentos en el área de contabilidad con información incompleta o con vacios,inexacta o duplicada </t>
  </si>
  <si>
    <t xml:space="preserve">Cuentas por pagar generando doble pago o sin la totalidad de los descuentos que corresponden.
</t>
  </si>
  <si>
    <t xml:space="preserve"> - Devolución de documentos generando demora en los procesos  del área.
 - Ingreso de información erronea al sistema
 -  Estados financieros imprecisos los cuales no revelan la verdadera situación del Instituto
 - Afectación presupuestal en forma errada de la ejecución de cada uno de los contratos.
 - En el caso de proveedores afecta la liquidación del comprobante en el caso que el proveedor expida una factura, en la cual se relacione bienes y/o servicios de diferentes proyectos y fuente de recursos</t>
  </si>
  <si>
    <t>1. Revisión de los soportes y documentos que se recepcionan en el área de contabilidad, de acuerdo al procedimiento de cuentas por pagar, codigo: A-GFI-PR-009.
2. Socialización del diligenciamiento de los documentos para pago mediante correo. 
3. Verificación de registros en el sistema
4.Se ejecutan los procesos de cuadre de saldos en el aplicativo contable, segun procedimiento de declaraciones tributarias Codigo: A-GFI-PR-008.
5.Se verifica que los saldos del balance coincidan con los auxiliares,segun procedimiento de declaraciones tributarias Codigo: A-GFI-PR-008.
6.Se hace revisión de los comprobantes por pagar verificando  Nit, Impuestos y cuenta por pagar:
 - Filtros en la revisión de documentos (Contratistas - Proveedores). 
 - Verificación de las afectaciones presupuestales que lleven a cabo en el mes.
 7. Revisión y verificación de los estados  financieros  antes de presentar a los entes de control.</t>
  </si>
  <si>
    <t xml:space="preserve"> - Verificar en el aplicativo contable el numero del egreso con el cual se realizo el pago.
 - Contactar al tercero para solicitar la devolución del dinero</t>
  </si>
  <si>
    <t xml:space="preserve"> - Matriz de consulta en linea que contenga información sobre descuentos por otros conceptos como embargos y o duplicidad de pago, para las personas que estan en el área de Contabilidad.</t>
  </si>
  <si>
    <t xml:space="preserve"> - Matriz de Control</t>
  </si>
  <si>
    <r>
      <rPr>
        <b/>
        <sz val="14"/>
        <color theme="1"/>
        <rFont val="Times New Roman"/>
        <family val="1"/>
      </rPr>
      <t>PRIMER CUATRISEMESTRE</t>
    </r>
    <r>
      <rPr>
        <sz val="14"/>
        <color theme="1"/>
        <rFont val="Times New Roman"/>
        <family val="1"/>
      </rPr>
      <t xml:space="preserve">
Con lo relacionado a embargos se maneja una matriz en el Drive, donde se refleja la CXP y el monto descontado por mes, el cual es consultado por las personas que hacen la revisión de cuentas de Contratistas.
Se asigna un funcionario del área para revisar a diario la parte presupuestal de las CXP en el aplicativo contable. 
De igual manera, se realiza la revisión del consecutivo a diario de las CXP entregadas al área de Tesorería, según el formato: RELACIÓN DE COMPROBANTES DE CUENTAS POR PAGAR Cod: A-GFI-FT-020
</t>
    </r>
    <r>
      <rPr>
        <b/>
        <sz val="14"/>
        <color theme="1"/>
        <rFont val="Times New Roman"/>
        <family val="1"/>
      </rPr>
      <t xml:space="preserve">
SEGUNDO CUATRISEMESTRE
</t>
    </r>
    <r>
      <rPr>
        <sz val="14"/>
        <color theme="1"/>
        <rFont val="Times New Roman"/>
        <family val="1"/>
      </rPr>
      <t>Se actualizó la matriz de los embargos aplicados a las cuentas por pagar.
De igual manera, se continua con la revisión de la parte presupuestal y el consecutivo de las cuentas por pagar entregadas a tesoreria.</t>
    </r>
  </si>
  <si>
    <r>
      <t>(No. De CXP con error en pago/No. Total de cuentas por pagar en la vigencia)* 100 =</t>
    </r>
    <r>
      <rPr>
        <b/>
        <sz val="14"/>
        <color theme="1"/>
        <rFont val="Times New Roman"/>
        <family val="1"/>
      </rPr>
      <t xml:space="preserve"> </t>
    </r>
    <r>
      <rPr>
        <b/>
        <sz val="14"/>
        <color rgb="FFFF0000"/>
        <rFont val="Times New Roman"/>
        <family val="1"/>
      </rPr>
      <t>0/5884 = 0%</t>
    </r>
  </si>
  <si>
    <t xml:space="preserve"> - Manipulación de la información registrada en la aplicación contable, por parte de terceros diferentes al área.
 - Herramienta de seguridad desactualizada
 - Sistema de información
(SYSMAN) suseptibles de
manipulación o adulteración</t>
  </si>
  <si>
    <t xml:space="preserve"> - Alteración y/o Error de la información contable, ya registrada en el aplicativo Sysman</t>
  </si>
  <si>
    <t xml:space="preserve"> - Presentación de Estados Financieros no acorde a la realidad financiera del Instituto.
 - Sanciones y/o multas por presentación de información en fechas posteriores</t>
  </si>
  <si>
    <t>Cada funcionario tiene un perfil en el aplicativo contable, de acuerdo a las funciones que realiza y los permisos que el responsable del área establezca.
Informar al área de sistemas alguna inconsistencia presentada en el aplicativo contable - SYSMAN</t>
  </si>
  <si>
    <t>1. Identificar el origen del problema
2. Identificar la posible solución como: Correr proceso, Anular documento, reversar, modificar las afectaciones
3. Informar al lider del proceso.</t>
  </si>
  <si>
    <t xml:space="preserve">
1. Solicitar al área de sistemas  el control de los permisos usuarios que no pertenecen al área de contabilidad.
2. Que el aplicativo contable evidencie el usuario que realiza cambios.
3. Que en el momento que otros usuarios (fuera del área de contabilidad), realicen impresión de auxiliares o informes contables se envidencie quien lo realiza</t>
  </si>
  <si>
    <t>Correo electronico, memorando y solicitudes por medio de ARANDA</t>
  </si>
  <si>
    <r>
      <rPr>
        <b/>
        <sz val="14"/>
        <color theme="1"/>
        <rFont val="Times New Roman"/>
        <family val="1"/>
      </rPr>
      <t xml:space="preserve">PRIMER CUATRISEMESTRE
</t>
    </r>
    <r>
      <rPr>
        <sz val="14"/>
        <color theme="1"/>
        <rFont val="Times New Roman"/>
        <family val="1"/>
      </rPr>
      <t xml:space="preserve">
En el mes de abril se envio oficio al Área de Sistemas, requiriendo la verificación de perfiles y usuarios en el aplicativo contable SYSMAN segun radicado No 2019EE1027 del 3 de abril 2019 
De igual manera, se solicito por medio de correo los requerimientos realizados por los funcionarios del área a traves de la aplicación ARANDA
</t>
    </r>
    <r>
      <rPr>
        <b/>
        <sz val="14"/>
        <color theme="1"/>
        <rFont val="Times New Roman"/>
        <family val="1"/>
      </rPr>
      <t>SEGUNDO CUATRISEMESTRE</t>
    </r>
    <r>
      <rPr>
        <sz val="14"/>
        <color theme="1"/>
        <rFont val="Times New Roman"/>
        <family val="1"/>
      </rPr>
      <t xml:space="preserve">
El 16 julio de 2019 se solicitó via correo eléctronico al área de sistemas, aclaración sobre las correcciones realizadas en el sistema, despues de entregados los informes financieros, sin que contabilidad autorizará la apertura del mes que ya estaba cerrado. Se recibio respuesta a través del mismo medio.
El 2 Agosto de 2019 se autoriza la apertura del mes de Julio para realizar correcciones de forma, a un funcionario del área de contabilidad, a solicitud del área de sistemas.
Se solicito por medio de correo electrónico al área de sistemas, la realción de los requerimientos realizados por los funcionarioos del área de contabilidad, a través de la aplicación ARANDA. Recibido el 23 de agosto.</t>
    </r>
  </si>
  <si>
    <r>
      <t xml:space="preserve">(No. De alteraciones y/o error solucionadas/ No de alteraciones y/o error identificadas) X 100 </t>
    </r>
    <r>
      <rPr>
        <b/>
        <sz val="14"/>
        <color theme="1"/>
        <rFont val="Times New Roman"/>
        <family val="1"/>
      </rPr>
      <t xml:space="preserve">= </t>
    </r>
    <r>
      <rPr>
        <b/>
        <sz val="14"/>
        <color rgb="FFFF0000"/>
        <rFont val="Times New Roman"/>
        <family val="1"/>
      </rPr>
      <t>22/22=100%</t>
    </r>
  </si>
  <si>
    <t>Formulación del Mapa de Riesgos de Gestión de Corrupción</t>
  </si>
  <si>
    <t>RUBBY ESPERANZA CORREA MORENO - Responsable Área de Contabilidad</t>
  </si>
  <si>
    <t>Revisión de los Riesgos de Corrupción  y actualización a la nueva plantilla</t>
  </si>
  <si>
    <t>RUBBY ESPERANZA CORREA MORENO</t>
  </si>
  <si>
    <t>MAURICIO DIAZ LOZANO</t>
  </si>
  <si>
    <t>SANDRA PATRICIA PARDO RAMIREZ</t>
  </si>
  <si>
    <t>contabilidad@idipron.gov.co</t>
  </si>
  <si>
    <t>mauriciod@ idipron.gov.co -  subfinanciera@idipron.gov. co</t>
  </si>
  <si>
    <t>mauriciod@ idipron.gov.co -  subfinanciera@idipron.gov. Co</t>
  </si>
  <si>
    <t>sandrap@idipron.gov.co</t>
  </si>
  <si>
    <t xml:space="preserve"> Durante el cuatrimestre contemplado entre el 01 de mayo y el 31 de agosto del 2019, no se presentaron creaciones de cuentas bancarias erróneas, ya que se verificaron los documentos antes de proceder con la creación de los terceros tanto en Sysman como en Predis.</t>
  </si>
  <si>
    <t>Numero de terceros creados erroneamente / Numero de terceros creados.
0/509= 0,00%</t>
  </si>
  <si>
    <t>Se realizo la formulación de los correspondientes Mapas de Riesgo</t>
  </si>
  <si>
    <t>Fabiola Franco Escobar - Responsable Área de Presupuesto</t>
  </si>
  <si>
    <t>Se realizó la revisión de los riesgos formulados</t>
  </si>
  <si>
    <t>Se realizó el primer seguimiento  de los riesgos formulados para la vigencia 2019</t>
  </si>
  <si>
    <t>Andrés Felipe Villamil</t>
  </si>
  <si>
    <t>Fabiola Franco Escobar</t>
  </si>
  <si>
    <t>Mauricio Diaz Lozano</t>
  </si>
  <si>
    <t>presupuesto@idipron.gov.co</t>
  </si>
  <si>
    <t xml:space="preserve">presupuesto@idipron.gov.co </t>
  </si>
  <si>
    <t>subfinanciera@idipron.gov.co</t>
  </si>
  <si>
    <r>
      <t>Se realizaron los anexos técnicos para  los siguientes procesos:
• Servicios de mantenimiento de pozos sépticos y disposición de residuos en unidades fuera de Bogotá.</t>
    </r>
    <r>
      <rPr>
        <b/>
        <sz val="12"/>
        <color theme="1"/>
        <rFont val="Times New Roman"/>
        <family val="1"/>
      </rPr>
      <t xml:space="preserve"> 2019IE4908 del 21 de mayo de 2019.  </t>
    </r>
    <r>
      <rPr>
        <sz val="12"/>
        <color theme="1"/>
        <rFont val="Times New Roman"/>
        <family val="1"/>
      </rPr>
      <t xml:space="preserve">                                                                                                •  Suministro de gas propano para las unidades de protección.  </t>
    </r>
    <r>
      <rPr>
        <b/>
        <sz val="12"/>
        <color theme="1"/>
        <rFont val="Times New Roman"/>
        <family val="1"/>
      </rPr>
      <t xml:space="preserve">2019IE5441 del 06 de junio de 2019  </t>
    </r>
    <r>
      <rPr>
        <sz val="12"/>
        <color theme="1"/>
        <rFont val="Times New Roman"/>
        <family val="1"/>
      </rPr>
      <t xml:space="preserve">
•  Interventoría a los estudios y diseños para la obtención de licencias de reconocimiento de Sedes Idipron; </t>
    </r>
    <r>
      <rPr>
        <b/>
        <sz val="12"/>
        <color theme="1"/>
        <rFont val="Times New Roman"/>
        <family val="1"/>
      </rPr>
      <t xml:space="preserve">2019IE5866 del 20 de junio de 2019 </t>
    </r>
    <r>
      <rPr>
        <sz val="12"/>
        <color theme="1"/>
        <rFont val="Times New Roman"/>
        <family val="1"/>
      </rPr>
      <t xml:space="preserve">     
 •   Estudios y diseños para la obtención de licencia de reconocimiento de Sedes del Idipron. </t>
    </r>
    <r>
      <rPr>
        <b/>
        <sz val="12"/>
        <color theme="1"/>
        <rFont val="Times New Roman"/>
        <family val="1"/>
      </rPr>
      <t xml:space="preserve">2019IE5869 del 20 de junio de 2019     </t>
    </r>
    <r>
      <rPr>
        <sz val="12"/>
        <color theme="1"/>
        <rFont val="Times New Roman"/>
        <family val="1"/>
      </rPr>
      <t xml:space="preserve">                                                                                                                                             • Compra e Instalación de puerta de vidrio laminado y vidrios biselados.</t>
    </r>
    <r>
      <rPr>
        <b/>
        <sz val="12"/>
        <color theme="1"/>
        <rFont val="Times New Roman"/>
        <family val="1"/>
      </rPr>
      <t xml:space="preserve"> 2019IE6436 - 4 de julio de  2019
</t>
    </r>
  </si>
  <si>
    <r>
      <t xml:space="preserve">(Número de Anexos Técnicos Generados/Número de Anexos Técnicos Necesarios) *100 </t>
    </r>
    <r>
      <rPr>
        <b/>
        <sz val="11"/>
        <color theme="1"/>
        <rFont val="Times New Roman"/>
        <family val="1"/>
      </rPr>
      <t xml:space="preserve">=8/8 = 100% </t>
    </r>
  </si>
  <si>
    <r>
      <rPr>
        <sz val="12"/>
        <rFont val="Times New Roman"/>
        <family val="1"/>
      </rPr>
      <t>* Se encuentra en proceso de elaboración del procedimiento para recepción de materiales de las UPIS y dependencias</t>
    </r>
    <r>
      <rPr>
        <sz val="12"/>
        <color theme="1"/>
        <rFont val="Times New Roman"/>
        <family val="1"/>
      </rPr>
      <t xml:space="preserve">
* Se realizó Capacitación a los jefes de cuadrilla y al grupo de operarios los días 17 de junio, 15 - 16 - 17 de julio y 15 - 16 de agosto de 2019, se adjuntan las planillas de asistencia.</t>
    </r>
  </si>
  <si>
    <r>
      <t xml:space="preserve">(Procedimiento formulado / Procedimiento proyectado (1))*100 </t>
    </r>
    <r>
      <rPr>
        <b/>
        <sz val="11"/>
        <color theme="1"/>
        <rFont val="Times New Roman"/>
        <family val="1"/>
      </rPr>
      <t>=0/0=100%</t>
    </r>
    <r>
      <rPr>
        <sz val="11"/>
        <color theme="1"/>
        <rFont val="Times New Roman"/>
        <family val="1"/>
      </rPr>
      <t xml:space="preserve">
(Una (1) capacitción y/o refuerzo de recepción de materiales/ capacitación programada)*100</t>
    </r>
    <r>
      <rPr>
        <b/>
        <sz val="11"/>
        <color theme="1"/>
        <rFont val="Times New Roman"/>
        <family val="1"/>
      </rPr>
      <t xml:space="preserve"> = 4/1 = 400%</t>
    </r>
  </si>
  <si>
    <r>
      <t>(Formatos en físico debidamente firmadas/ intervenciones realizadas))*100</t>
    </r>
    <r>
      <rPr>
        <b/>
        <sz val="11"/>
        <color theme="1"/>
        <rFont val="Times New Roman"/>
        <family val="1"/>
      </rPr>
      <t xml:space="preserve"> 52/52 = 100%, </t>
    </r>
    <r>
      <rPr>
        <sz val="11"/>
        <color theme="1"/>
        <rFont val="Times New Roman"/>
        <family val="1"/>
      </rPr>
      <t xml:space="preserve">para este segundo seguimiento se tienen </t>
    </r>
    <r>
      <rPr>
        <b/>
        <sz val="11"/>
        <color theme="1"/>
        <rFont val="Times New Roman"/>
        <family val="1"/>
      </rPr>
      <t>35/52 =67%</t>
    </r>
  </si>
  <si>
    <t xml:space="preserve">Formulación de mapa de riesgos de corrupción </t>
  </si>
  <si>
    <r>
      <rPr>
        <b/>
        <sz val="11"/>
        <color theme="1"/>
        <rFont val="Times New Roman"/>
        <family val="1"/>
      </rPr>
      <t xml:space="preserve">JAIRO ANDRÉS ARENAS RÍOS
DAVID DIAZ RODRÍGUEZ
</t>
    </r>
    <r>
      <rPr>
        <sz val="11"/>
        <color theme="1"/>
        <rFont val="Times New Roman"/>
        <family val="1"/>
      </rPr>
      <t xml:space="preserve">Ingenieros Área de Mantenimiento de Bienes e Infraestructura
</t>
    </r>
    <r>
      <rPr>
        <b/>
        <sz val="11"/>
        <color theme="1"/>
        <rFont val="Times New Roman"/>
        <family val="1"/>
      </rPr>
      <t>ADOLFO DE FRANCISCO SERPA</t>
    </r>
    <r>
      <rPr>
        <sz val="11"/>
        <color theme="1"/>
        <rFont val="Times New Roman"/>
        <family val="1"/>
      </rPr>
      <t xml:space="preserve"> -  
Responsable Área de Equipos
</t>
    </r>
  </si>
  <si>
    <t>Validado y aprobado por 
Espacio Diligenciado por la Oficina Asesora de Planeación/ Oficina de Control Interno</t>
  </si>
  <si>
    <t>JAIRO ANDRÉS ARENAS RÍOS - Contratista Área de Mantenimiento Bienes y Equipos</t>
  </si>
  <si>
    <t>MAURICIO DIAZ LOZANO - Subdirector Administrativo</t>
  </si>
  <si>
    <t xml:space="preserve">STEFANNY REINA </t>
  </si>
  <si>
    <t xml:space="preserve">jairoa@idipron.gov.co </t>
  </si>
  <si>
    <t xml:space="preserve">subfinanciera@idipron.gov.co </t>
  </si>
  <si>
    <t>PROFESIONAL UNIVERSITARIO</t>
  </si>
  <si>
    <t>DD/MM/AAAA</t>
  </si>
  <si>
    <t>GESTIÓN LOGÍSTICA / 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</si>
  <si>
    <t>ALMACEN E INVENTARIOS</t>
  </si>
  <si>
    <t xml:space="preserve">
1. Consentimiento de recibir elementos que no cumplen las especificaciones técnicas.
2. Efectuar modificaciones a las fichas técnicas o condiciones de los contratos sin el debido procedimiento. 
</t>
  </si>
  <si>
    <t>Bienes aceptados sin el cumplimiento de especiaciones técnicas.</t>
  </si>
  <si>
    <t>Hallazgos de los entes de control.
Fallas en la prestación del servicio.
Perdida de la imagen institucional del Instituto.
Responsabilidades Disciplinarias
Que la misionalidad del IDIPRON se vea comprometida debido a la recepción de elementos que no corresponden a la ficha técnica de los bienes adquiridos.
Ingreso de elementos diferentes en cantidad y calidad a los adquiridos por la entidad.</t>
  </si>
  <si>
    <t xml:space="preserve">Se delega una persona del área (o más dependiendo de la cantidad de elementos adquiridos), para la recepción de los elementos y debe estar presente el Supervisor o el apoyo a la supervisión (debidamente designado). 
A partir de las Ficha Técnica A-GCO-FT-12Vr. 2, y la propuesta económica, que especifican las características y cantidades de los elementos adquiridos, se confrontan los elementos a recepcionar, relacionados en la Remisión que entrega el proveedor.
Existe el Procedimiento  RECEPCIÓN E INGRESO DE BIENES DEVOLUTIVOS O BIENES DE CONSUMO A-GLO-PR-003, en donde se especifican las actividades de cada funcionario y los documentos necesarios para llevar a cabo la recepción de los elementos.
Se constatan las características de calidad y cantidad, en caso de encontrar diferencias se diligencia el formato la "NOTA DE DEVOLUCION RECIBO DE BIENES A-GLO-FT-012" y se hace la devolución de los elementos que no cumplen, de acuerdo a la tipificación del contrato,
</t>
  </si>
  <si>
    <t>El Técnico(a) Administrativo(a) o el Auxiliar Administrativo delegado por parte del Área de Almacén e Inventarios, de acuerdo con la programación de recepción, debe garantizar que los bienes sean recibidos previa revisión física (características, cantidades, estado y demás) contra lo pactado en el contrato, fichas técnicas y el documento de entrega (remisión o acta de entrega), si los bienes  NO corresponden con lo requerido por la entidad, no se reciben y se debe elabora la correspondiente Nota de Devolución y se realiza la devolución de los bienes así: 
•  Si es Contrato de compraventa se devuelve la totalidad de los bienes.
•  Si es Contrato de Suministro devolver únicamente los bienes que no cumplen con lo estipulado. Y diligenciar en original y copias la Nota Devolución de recibo de bienes con sus observaciones correspondientes.
En caso que el Supervisor del Contrato o su apoyo de su consentimiento de recibir elementos que NO cumplen con las especificaciones técnicas o se hagan modificaciones a las fichas técnicas o condiciones del contrato sin el debido procedimiento (otrosí Modificatorio) debidamente legalizado, El Técnico(a) o Auxiliar Administrativo(a) delegado debe enviar el correspondiente informe al jefe inmediato para que a su vez se remita este informe al Director, el Gerente de Proyecto, a la Oficina Asesora Jurídica y a la Oficina de Control Interno, acompañado del Acta suscrita entre Supervisor y el contratista donde se asume la responsabilidad del hecho.</t>
  </si>
  <si>
    <t>Enviar a través de correo electrónico institucional, el informe de novedades presentadas durante la recepción de los contratos en bodega de Almacén e Inventarios, acompañado de la Nota de Devolución Recibo de Bienes A-GLO-FT-012, el Informe de novedades y el ACTA A-GDO-FT-004 en caso de recepción de Bienes o elementos autorizados por el Supervisor del Contrato sin el cumplimiento de los requisitos.
Realizar los seguimientos de las novedades que se han presentado y reportado a través de correos institucionales, junto con las acciones, compromisos y seguimientos de los casos presentados.</t>
  </si>
  <si>
    <t>Correo electrónico
Nota de Devolución Recibo de Bienes A-GLO-FT-012, 
Informe de novedades o ACTA A-GDO-FT-004</t>
  </si>
  <si>
    <t>Se programaron ciento setenta y siete (171) recepciones de bienes de consumo, consumo controlado y/o devolutivos de cuarenta y un (41) contratos y/o ordenes de compra de la vigencia 2019, incluidas las recepciones de las Operaciones a traves de la BMC (Bolsa Mercantil de Colombia), para la Compra de Alimentos (Abarrotes, fruver y meriendas) y Aseo.
De estas recepciones se realizaron ciento sies (106) notas de devolucion de bienes o elementos que no cumplieron lo estipulado en las fichas técnicas de producto o no fueron entregados y estaban incluidos en la correspondiente remision de entrega, de estas ochenta y seis (86) corresponden con las Operaciones para la Compra de Alimentos (Abarrotes, fruver y meriendas). las demas a los otros contratos.
De lo anterior se puede evidenciar que en el 62% de las recepciones de bienes o elementos programadas para recepción en el periodo, se presentaron devoluciones de producto no conforme o no entregado.</t>
  </si>
  <si>
    <t>GRACIELA ROBAYO B. - Profesional Universitario del Área de Almacén e Inventario</t>
  </si>
  <si>
    <r>
      <t xml:space="preserve">Nº. de novedades de recepción (Notas de Devolución, informes o Actas) presentadas / Nº.  de contratos programados para recepción.
</t>
    </r>
    <r>
      <rPr>
        <b/>
        <sz val="12"/>
        <color theme="1"/>
        <rFont val="Times New Roman"/>
        <family val="1"/>
      </rPr>
      <t>106 / 171 = 62%</t>
    </r>
  </si>
  <si>
    <t xml:space="preserve">El responsable del inventario de bienes devolutivos o de consumo controlado en servicio dé su consentimiento de salida o traslado de bienes Devolutivos sin el lleno de los requisitos debido procedimiento. 
Que dentro de cada Sede, Área, Dependencia o sitio donde se encuentren bienes devolutivos o de consumo controlado en servicio, no se realicen controles periódicos por parte de los responsable de inventarios. </t>
  </si>
  <si>
    <t xml:space="preserve">Sustracción o perdida de bienes devolutivos en servicio  propiedad del IDIPRON </t>
  </si>
  <si>
    <t xml:space="preserve">Hallazgos de los entes de control.
Fallas en la prestación del servicio.
Perdida de la imagen institucional del Instituto.
Responsabilidades Disciplinarias y/o Fiscales
Que la misionalidad del IDIPRON se vea comprometida debido a la recepción de bienes que no corresponden  con lo requerido en la ficha técnica o minuta del contrato
</t>
  </si>
  <si>
    <t xml:space="preserve">Se realiza control a los inventarios de propiedad planta y equipo (bienes devolutivos o de consumo controlado), como se estipula en el procedimiento CONTROL DE BIENES EN SERVICIO A-ABI-PR-011, a través de tomas físicas de inventario generales o aleatorias.
Se registran los traslados entre funcionarios y dependencias de acuerdo Procedimiento de Traspaso entre Dependencias Funcionarios o Reintegro de Bienes Devolutivos A-GLO-PR-006
Las personas que realizan esta labor son los funcionarios autorizados del Área de Almacén e Inventarios.
</t>
  </si>
  <si>
    <t>El funcionario o contratista, encargado del control de Bienes en servicio, debe registrar en el campo “Observaciones”, del listado de Inventario Físico, las novedades o inconsistencias que se presenten, evidencien u observen durante los controles y verificaciones generales y/o cíclicas de Inventario de Bienes devolutivos o de Consumo Controlado en servicio que se realicen durante la vigencia.
El funcionario o contratista, encargado del control de Bienes en servicio deber hacer seguimiento a los responsables de Inventario del diligenciamiento del formato para el control de Bienes Devolutivos o de Consumo Controlado a su cargo y que esta en uso de terceros.</t>
  </si>
  <si>
    <t>Presentar al superior inmediato informe sobre las novedades encontrada durante la toma física de inventarios de los bienes devolutivos y/o de Consumo Controlado en servicio de las Áreas y Dependencias (Faltantes, Sobrantes, Estado, Utilización, Identificación, Descripción, etc.).
Realizar los seguimientos de las novedades que se han presentado y reportado a través del informe de toma física de inventario, junto con las acciones, compromisos y seguimientos de los casos presentados.</t>
  </si>
  <si>
    <t xml:space="preserve">Listado de Inventario Físico de Bienes Devolutivos o de Consumo Controlado (SiCapital - Modulo SAI)
Informe final de la toma física de inventarios al responsable del Área para presentar en el Comité de Inventarios
Acta Entrega Del Puesto De Trabajo A-GDH-FT-017 
La Certificación De Entrega De Elementos A Cargo Del Contratista A-GCO-FT-024
</t>
  </si>
  <si>
    <t xml:space="preserve">Durante este periodo se programaron 29 tomas físicas de inventario de bienes devolutivos en servicio, las cuales se realizaran, durante el periodo del segundo seguimiento así:
Área de Almacén, Grupo de Control Interno Disciplinario, Área de Gestión Documental, Formación Técnica, Sub.Tec. Desarrollo Humano, Área de Sistemas, Oficina de Control Interno, Área de Tesorería, Área de Contabilidad, Emprendimiento, Área de Presupuesto, Serendipia, Psicosocial, Sede Calle 15, UPI Perdomo, Direccion General (2), Oficina Asesora Jurídica, Servicios Generales Sede Calle 61, Comunicaciones, Sub. Tec. Administrativa y Financiera, Oficina Asesora de Planeción, Recurso Humano (Transporte), Gestion Ambiental, UPI Belen 2, UPI Rioja , Comedor Rioja, UPI Bosa y Comedor Bosa </t>
  </si>
  <si>
    <r>
      <t xml:space="preserve">Nº de tomas físicas de inventarios de bienes devolutivos o de consumo controlado en servicio realizadas / Nº de tomas físicas de inventarios de bienes devolutivos o de consumo controlado en servicio programadas
</t>
    </r>
    <r>
      <rPr>
        <b/>
        <sz val="12"/>
        <color theme="1"/>
        <rFont val="Times New Roman"/>
        <family val="1"/>
      </rPr>
      <t>29 / 29 = 100%</t>
    </r>
  </si>
  <si>
    <t xml:space="preserve">* El campo "Área" solo aplica al interior del IDIPRON para entender el objetivo del área donde se genera el riesgo y el alcance del mismo
</t>
  </si>
  <si>
    <t>Gestión Contractual/
Elaborar y desarrollar los procesos de contratación que requiere la entidad, bajo las diferentes modalidades establecidas dentro del marco legal vigente, cumpliendo los principios de planeación, efectividad, calidad, oportunidad y transparencia en cada una de sus etapas.</t>
  </si>
  <si>
    <t xml:space="preserve">Contractual </t>
  </si>
  <si>
    <t>Incumplimiento de los plazos establecidos para la publicación de la información contractual en la plataforma de SECOP</t>
  </si>
  <si>
    <t xml:space="preserve">
No proporcionar la información oportunamente en busca del beneficio de un tercero</t>
  </si>
  <si>
    <t xml:space="preserve">
Falta de credibilidad en la gestión del Instituto, hallazgos de entes de control, bajos indicadores en el Índice de Tranparencia por Colombia</t>
  </si>
  <si>
    <t xml:space="preserve">Realizar la revisión integral de los documentos que conforman el proceso de contratación dentro del SECOP </t>
  </si>
  <si>
    <t>Informar al superior jerarquico de la situacíón y realizar las medidas correctivas, disciplinarias que dieran a lugar dependiendo la calidad de la persona (contratista o funcionario)</t>
  </si>
  <si>
    <t>Vigencia 2019</t>
  </si>
  <si>
    <t xml:space="preserve">Vigilancia a los funcionarios que esten en relación directa con la ejecución de esta actividad.  </t>
  </si>
  <si>
    <t>Plataforma SECOP II</t>
  </si>
  <si>
    <t xml:space="preserve">Reuniones periodicas con el equipo de adquisiciones, para mirar el avance de los procesos asigandos a cada profesional. </t>
  </si>
  <si>
    <t>OAJ</t>
  </si>
  <si>
    <t xml:space="preserve">70%
Corresponde a las reuniones realizadascon los profesionales del área. </t>
  </si>
  <si>
    <t>Exceso de supervisiones asignadas a un solo funcionario desconocimiento del Manuel de Supervisión establecido por la entidad</t>
  </si>
  <si>
    <t xml:space="preserve">
Deficiencias en la ejecución de los objetos contractuales y pocas sanciones a incumpliientos contractuales</t>
  </si>
  <si>
    <t xml:space="preserve"> 
Deficiente funcionamiento del Instituto y bajo nivel de cumplimiento de sus funciones misionales</t>
  </si>
  <si>
    <t>Capacitaciones periódicas para que el supervisor tenga muy claro cualés son las funciones especificas que debe cumplir</t>
  </si>
  <si>
    <t xml:space="preserve">Informar al superior sobre las acciones deficientes del supervisor. </t>
  </si>
  <si>
    <t>Vigencia  2019</t>
  </si>
  <si>
    <t xml:space="preserve">Realizar acciones de divlugación de las información de supervisión y realizar los cambios de supervisión de forma agil para evitar la sobrecarga, según solicitud. </t>
  </si>
  <si>
    <t xml:space="preserve">Acta, Panilla de asistencia, memorando, correo electronico. </t>
  </si>
  <si>
    <t xml:space="preserve">Se ha venido adelantando capacitaciones a los diferentes supervisores y apoyo de la supervisión, para dar a conocer las obligaciones y deberes plasmados en el manual. 
</t>
  </si>
  <si>
    <t>60%
* este indicador se refleja por la cantidad de capacitaciones de supervisiones realizadas en lo que lleva del año 2019</t>
  </si>
  <si>
    <t xml:space="preserve">Adquisiciones </t>
  </si>
  <si>
    <t>Deficiencias en el proceso de formulación de fichas y/o anexos técnicos, elaboración de estudios previos y requisitos habilitantes de los procesos de contratación de bienes y servicios.</t>
  </si>
  <si>
    <t>Falta de claridad en los requisitos del proceso, que no garantiza el cumplimiento del principio de transparencia y que puede beneficiar a algunos oferentes en perticular.</t>
  </si>
  <si>
    <t>*Dificultades en la evaluación del proceso de contratación.
*Incremento de la probabilidad de declaratoria de procesos desiertos.
*Demoras en la adquisición de bienes y servicios para necesarios para cumplir con la misionalidad del IDIPRON
*Falta de credibilidad en la transparencia de los procesos contractuales del Instituto</t>
  </si>
  <si>
    <t>Manual de Contratación e instructivos para cada una de las modalidades de contratación.
Capacitaciones en temas contractuales.
Constante comunicación y/o reuniones entre los estructuradores (técnico, jurídico y económico) de cada proceso contractual.</t>
  </si>
  <si>
    <t xml:space="preserve">Informar al jefe de la oficina Asesora Juridica y reportar a los entes de control y/o control interno sobre la situación acaecida. </t>
  </si>
  <si>
    <t>Realizar los comités técnicos en los procesos de contratación (técnico, jurídico y económico</t>
  </si>
  <si>
    <t xml:space="preserve">memorando, correo electronico, acta. </t>
  </si>
  <si>
    <t>1. Estructuración conjunta entre la Oficina Asesora Jurídica y la parte técnica en cada uno de los procesos de contratación de bienes y/o servicios.  Asimismo, se realiza un análisis del sector, del mercado y estudio de indicadores financieros</t>
  </si>
  <si>
    <t>Área de Adquisiciones</t>
  </si>
  <si>
    <t xml:space="preserve">87%
* corresponde al equivalente de los procesos radicados donde se han designado el comité  de estructuración y evaluación.  </t>
  </si>
  <si>
    <t>Intereses personales en los funcionarios encargados de la formulación de la documentación técnica y/o jurídica de los procesos y/o convenios que suscriba la entidad</t>
  </si>
  <si>
    <t>Direccionamiento de contratación para beneficio de terceros</t>
  </si>
  <si>
    <t>Desvio de los recursos públicos asignados a la entidad.</t>
  </si>
  <si>
    <t>Sesiones de comité estrecturador en la etapa precontratcual que involucren a los encargados de cada una de las partes que conforman cada proceso de contratación.</t>
  </si>
  <si>
    <t xml:space="preserve">Planeación deficiente de los procesos de contratación que se requieren en la vigencia. En cuanto a las fechas programadas, modalidades de contratación y compras no planeadas en el Plan Anual de Adquisiciones. </t>
  </si>
  <si>
    <t>No publicar en el Plan Anual de Adquisiciones información veraz, clara y oportuna contendiente a los procesos que adelantará la entidad favoreciendo a terceros que puedan tener la información por aparte.</t>
  </si>
  <si>
    <t>*Los posibles oferentes no cuentan con la información ni el tiempo suficiente para participar en los procesos, limitando así el número de oferentes.
*Favorecimiento a terceros publicando procesos no contemplados en el Plan Anual de Adquisiciones.</t>
  </si>
  <si>
    <t>*Seguimiento y verificación de la inclusión y condiciones de cada proceso en el plan Anual de Adquisiciones.</t>
  </si>
  <si>
    <t xml:space="preserve">Informar a la oficina de control interno sobre la injerencia de intereses personales. </t>
  </si>
  <si>
    <t>Realizar reuniones periodicas y realizar las modificaciones del PAA con justificación apropiada de los gerentes de proyectos  y así,  evitar inucrrir de nuevo en la acción que conllevo al origen del riesgo.</t>
  </si>
  <si>
    <t xml:space="preserve">PAA, Seguimiento al PAA, modificaciones al PAA. </t>
  </si>
  <si>
    <t>1. Se publicó el Plan Anual de adquisiciones en el proceso de Gestión Contratcual, teniendo en cuenta la Resolucíon 029 de 2017. 
2. La oficina Asesora Jurídica suministrará las directrices para la formulación del plan anual de adquisición de la vigencia, respecto a las fechas programadas, modalidades de contratación y las modificaciones que se podrán realizar al PAA</t>
  </si>
  <si>
    <t xml:space="preserve">87%
*Correspondiente a las 13 modificaciones del PAA 2019 y a la radicación de 149 procesos de bienes y servicios en la OAJ de 171 programados.  </t>
  </si>
  <si>
    <t>SERGIO ANDRÉS MORALES RIVERA</t>
  </si>
  <si>
    <t>JESÚS LEANDRO TARAZONA MONCADA</t>
  </si>
  <si>
    <t>Profesional Universitario Cod 219 Grado 03</t>
  </si>
  <si>
    <t>Jefe Oficina Asesora Jurídica</t>
  </si>
  <si>
    <t>*Informes periodicos
*Reparto (base datos)
*Comités de Conciliación.</t>
  </si>
  <si>
    <t>GESTIÓN JURÍDICA/ Proteger los intereses de la Entidad a través de la asesoría, asistencia y apoyo jurídico a la Dirección General, así como a todas las áreas del IDIPRON que lo requieran; emitir conceptos jurídicos, proyectar actos administrativos y representar al instituto en procesos judiciales y extrajudiciales en los que sea parte.</t>
  </si>
  <si>
    <t>Defensa Judicial</t>
  </si>
  <si>
    <t xml:space="preserve"> 1. Ausencia de control y supervisión en el ejercicio del litigio para los procesos del Instituto</t>
  </si>
  <si>
    <t xml:space="preserve">Realizar la Representanción judicial sin criterios jurídicos, de forma ineficiente y sin los lineamientos del Jefe de la Oficina Asesora Jurídica.    </t>
  </si>
  <si>
    <t>1. Perdida de casos judiciales
2. Pago de indemnizaciones
3. Perdida de la credibilidad.
4. Vencimiento de Términos judiciales.
5. Perdida de la credibilidad.</t>
  </si>
  <si>
    <t xml:space="preserve">
1. Presentanción de informes de gestión y estado de procesos al jefe de La Oficina Asesora Jurídica
2. Auditoria constante por parte del Comite de Conciliacion y defensa Judicial</t>
  </si>
  <si>
    <t>1.Informar al superior Jerarquico sobre las acciones deficientes del profesional juridico.
2.Se interpondra queja ante las autoridades competentes</t>
  </si>
  <si>
    <t>2019</t>
  </si>
  <si>
    <t xml:space="preserve">1. Realizar informes periodicos de las gestión en los procesos procesales y extra procesales. 
2. Realización de reuniones con mayor frecuencia para la presentación de los litigios y dar instrucciones para la correcta implementación de la defensa de la entidad </t>
  </si>
  <si>
    <t xml:space="preserve">1, Informe del SIPROJWEB de las actividades de los apoderados de los procesos judiciales.
2, Actas de comité de conciliación
</t>
  </si>
  <si>
    <t>Oficina Asesora Jurídica</t>
  </si>
  <si>
    <t xml:space="preserve">70%
Este indicador sale de los informes y las actualizaciones periodicas que realiza los profesionales del derecho, en cuanto a su periodicidad y los meses que lleva del año. 
* En lo que lleva del año no se ha realizado comité de conciliación.
*Por parte de los apoderados de la enitdad se hizo una citación al comité.  </t>
  </si>
  <si>
    <t>1. Proyección de los actos administrativos sin fundamneto normativo o contrario a las normas 
2. Ausencia de control en la expedición de de los actos administrativos</t>
  </si>
  <si>
    <t xml:space="preserve">*Emitir actos administrativos nulos o viciados sin la respectiva revisión jurídica. </t>
  </si>
  <si>
    <t xml:space="preserve">1. Desviacion de los recursos
2.  Desgaste administrativo por la necesidad de enmendar errores.
3 Investigaciones administratvias. 
</t>
  </si>
  <si>
    <t xml:space="preserve">1. Se cuenta con el procedimiento PROCEDIMIENTO ACTOS ADMINISTRATIVOS A-GJU-PR-005
2. Realización de la revisión tecnica por parte de la OAJ
</t>
  </si>
  <si>
    <t xml:space="preserve">1. Informar al superior Jerarquico sobre las acciones deficientes del profesional juridico
2. Revocar los actos administrativos 
3. Medios de control judicial.
</t>
  </si>
  <si>
    <t>1. Realizar la revisión  jurídica por un profesional frente a la expedición de Actos Adminstrativos por  las dependencias. 
proporcionando a los funcionarios bases y guías para elaborar de forma correcta los actos administrativos, siempre con la aprobación del Jefe de la Oficina Asesora Jurídica .</t>
  </si>
  <si>
    <t>VoBo Actos administrativos</t>
  </si>
  <si>
    <t>VoBo en todos los Actos administrativos expedidos por las diferentes dependencias</t>
  </si>
  <si>
    <t>70% 
*Equivale a la revisión de los actos administrativos con el VoBo del Jefe de la OAJ, según el tiempo transcurrido del año</t>
  </si>
  <si>
    <r>
      <t xml:space="preserve">
CONTROL INTERNO DISCIPLINARIO / </t>
    </r>
    <r>
      <rPr>
        <sz val="12"/>
        <color theme="1"/>
        <rFont val="Times New Roman"/>
        <family val="1"/>
      </rPr>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r>
  </si>
  <si>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</si>
  <si>
    <t>Causa 1: Divulgación de la información por parte de las personas que hacen parte del Grupo de Control Interno Disciplinario</t>
  </si>
  <si>
    <t>* No confidencialidad de la información
* Procesos disciplinarios pueden ser desvirtuados de su principio
* Violación a la privacidad de los (las) investigados (as)</t>
  </si>
  <si>
    <t>* Demanda. 
* Violación al debido proceso. 
* Investigación disciplinaria al Grupo de Constrol Interno Disciplinario.</t>
  </si>
  <si>
    <t xml:space="preserve">
* Toma de juramento de reserva  al Grupo de Control Interno Disciplinario de los expedientes que obran en el Despacho.</t>
  </si>
  <si>
    <t>* Toma de juramento de reserva  al Grupo de Control Interno Disciplinario de los expedientes que obran en el Despacho.</t>
  </si>
  <si>
    <t>01-01-2019 hasta 31-10-2019</t>
  </si>
  <si>
    <t>Acta de toma de juramento del Grupo de Control Interno Disciplinario - Sistema de Información del Grupo de Trabajo para el ejercicio de Control Interno Disciplinario</t>
  </si>
  <si>
    <t>Se realizó toma de juramento de reserva  al Grupo de Control Interno Disciplinario de los expedientes que obran en el Despacho.</t>
  </si>
  <si>
    <t>Coordinador del Grupo de Trabajo para el Ejercicio del Control Interno Disciplinario</t>
  </si>
  <si>
    <r>
      <t xml:space="preserve">Toma de Juramiento por parte del Grupo de Trabajo de Control Interno Disciplinario en cumplimiento del Art. 95 del CUD </t>
    </r>
    <r>
      <rPr>
        <b/>
        <sz val="12"/>
        <color theme="1"/>
        <rFont val="Times New Roman"/>
        <family val="1"/>
      </rPr>
      <t>=3/3 =100%</t>
    </r>
  </si>
  <si>
    <r>
      <t xml:space="preserve">CONTROL INTERNO DISCIPLINARIO / </t>
    </r>
    <r>
      <rPr>
        <sz val="12"/>
        <color theme="1"/>
        <rFont val="Times New Roman"/>
        <family val="1"/>
      </rPr>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r>
  </si>
  <si>
    <t xml:space="preserve">Causa 1:  No existen de copias de seguridad en la información magnetica. </t>
  </si>
  <si>
    <t>* Perdida o alteración de la información fisica y magnetica.</t>
  </si>
  <si>
    <t>* Investigación disciplinaria al Grupo de Control Interno Disciplinario.
* Demanda Violación al debido proceso</t>
  </si>
  <si>
    <t>* Conservación de la información digital. 
* Archivo propicio para el archivo de los expedientes a cargo del Grupo de Control Interno Disciplinario.</t>
  </si>
  <si>
    <t>Guarda y protocolos de seguridad para la información física y magnética del Grupo de Trabajo de Control Interno Disciplinario</t>
  </si>
  <si>
    <t>Se salvaguarda la información de Control Interno Disciplinario en cds; respecto al archivo fisico, la misma estará en el del Grupo de Trabajo para el ejercicio de Control Interno Disciplinario en el archivo de la oficina.</t>
  </si>
  <si>
    <t>Se realizó la Conservación de la información digital. 1/1
Se dispuso de un archivo propicio para el archivo conforme a la normatividad de los expedientes a cargo del Grupo de Control Interno Disciplinario. 1/1</t>
  </si>
  <si>
    <r>
      <t xml:space="preserve">Información Salvaguardada del Grupo de Trabajo de Control Interno Disciplinario </t>
    </r>
    <r>
      <rPr>
        <b/>
        <sz val="12"/>
        <color theme="1"/>
        <rFont val="Times New Roman"/>
        <family val="1"/>
      </rPr>
      <t>=1/1=100%</t>
    </r>
  </si>
  <si>
    <t>Causa 1: Prescripción de los términos de las acciones disciplinarias de la Entidad</t>
  </si>
  <si>
    <t>* Dilatación de los procesos contra los acusados</t>
  </si>
  <si>
    <t>* La acción dsciplinaria pierde credibilidad
* No se logra tener impacto respecto los hechos ocurridos en la Entidad y las medidas tomadas</t>
  </si>
  <si>
    <t>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2019.</t>
  </si>
  <si>
    <t xml:space="preserve">Adelantar acciones que logren mayor celeridad y eficiencia los diferentes expedientes disciplinarios del  grupo de trabajo adelantando las acciones pertinentes que permitan depurar de los procesos disciplinarios activos de la Entidad </t>
  </si>
  <si>
    <t>Adelantar acciones que logren mayor celeridad y eficiencia los diferentes expedientes disciplinarios del  grupo de trabajo adelantando las acciones pertinentes que permitan depurar de los procesos disciplinarios activos de la Entidad.</t>
  </si>
  <si>
    <t>El profesional a cargo de cada expediente generará estrategias para solicitar todas las pruebas documentales pertinentes para llegar así a la determinación del responsable de la conducta investigada, para generar confianza en Control Interno Disciplinario y se puedan depurar los procesos al tener conocimiento de la existencia de investigado o llegado el caso del respectivo archivo del expediente</t>
  </si>
  <si>
    <t>Se cuenta con cuadro interno de los procesos obrantes en el Despacho, en el cual se puede evidenciar las etapas siguientes en el procedimiento.</t>
  </si>
  <si>
    <t>Registro de Procesos Obrantes del Despacho
Número de movimientos realizados durante la vigencia.</t>
  </si>
  <si>
    <t>Creación del Mapa Anticorrupción del Proceso Gestión Disciplinaria
Se ajusta la valoración de los riesgos, toda vez que se realizó una evaluación y valoración de los riesgos atribuídos al proceso desde el Mapa de Riesgos del Proceso.</t>
  </si>
  <si>
    <t>__________________________
Claudia Bolena Fajardo Urrea
Líder Grupo de Trabajo para el Ejercicio del Control Interno Disciplinario</t>
  </si>
  <si>
    <t>Actualización del Mapa Anticorrupción del Proceso Gestión Disciplinaria
Se ajusta la valoración de los riesgos, toda vez que se realizó una evaluación y valoración de los riesgos atribuídos al proceso desde el Mapa de Riesgos del Proceso.
Se actualiza a nuevo formato</t>
  </si>
  <si>
    <t>Actualización del Mapa Anticorrupción del Proceso Gestión Disciplinaria</t>
  </si>
  <si>
    <t>CLAUDIA BOLENA FAJARDO URREA - LÍDER GRUPO DE TRABAJO DE CONTROL INTERNO DISCIPLINARIO</t>
  </si>
  <si>
    <t xml:space="preserve">MAURICIO DIAZ LOZANO - Subdirector Administrativo </t>
  </si>
  <si>
    <t>claudiaf@idipron.gov.co</t>
  </si>
  <si>
    <t>GESTIÓN FINANCIERA
Planear, gestionar y controlar los recursos financieros del IDIPRON con transparencia eficiencia y agilidad para dar cumplimiento a los objetivos institucionales</t>
  </si>
  <si>
    <t>TESORERÍA</t>
  </si>
  <si>
    <t xml:space="preserve">
1.Ausencia de
controles y alarmas
en el sistema
2. Abuso de poder
3.Favorecimiento a
propios o a terceros
</t>
  </si>
  <si>
    <t xml:space="preserve">Realizar pagos que no corresponden al tercero 
</t>
  </si>
  <si>
    <t xml:space="preserve">*Perdida de recursos financieros.
* Investigaciones por entes de control.
*Demanda por parte del tercero afectado. </t>
  </si>
  <si>
    <t xml:space="preserve">1.Realización de
preconciliaciones Bancarias por medio de SYSMAN.
2.Revisar la disponibilidad del PAC del tercero.
3. Revisar que el comprobante de egreso contenga la información de la cuenta por pagar.
4.No realizar el pago, hasta que se cumplan los requisitos.
5.Devolución de los documentos.
</t>
  </si>
  <si>
    <t>1. Se emite orden de no pago para el caso de cheque.
2. Comunicarse con el banco para detener la transacción.
3. Comunicarse con el tercero a fin de informarle que recibió un pago inadecuado. 
4. Infomarle al Subdirector Financiero la situación.</t>
  </si>
  <si>
    <t>Anual</t>
  </si>
  <si>
    <t xml:space="preserve">1. Requerir al Área de Contabilidad diseñar una estrategia a fin de marcar las cuentas por pagar que pertenezcan a sesiones de contrato.
2. Solicitar al proveedor de SYSMAN la viabilidad, para que en el registro presupuestal se muestre la información del sesionario 
</t>
  </si>
  <si>
    <t xml:space="preserve">Memorandos. Actas y/o correos electrónicos </t>
  </si>
  <si>
    <t>31 de Agosto de 2019</t>
  </si>
  <si>
    <t>El 30 de agosto de 2019 el Proveedor SYSMAN responde a la solicitud elevada por el aréa de Sistemas y Tesorería en donde especifica los cambios en el Sistema de Informacion financiera,  que muestra lo relacionado con los sesionarios.  
Los nuevos cambios en el sistema entraran a pruebas por el aréa de contabilidad despues de realizar una actializacion de vesion del sistema Sysman.</t>
  </si>
  <si>
    <t>Area de Sistemas
Profesional Universitario Tesorería</t>
  </si>
  <si>
    <t># de solicitudes realizadas/ # de solicitudes planeadas
# de pagos efectuados incorrectamente en el cuatrimestre/ # de pagos realizados en el cuatrimestre*100%</t>
  </si>
  <si>
    <t xml:space="preserve">
1.Debilidad en los puntos de control establecidos en la oficina.
2. Suplantación de los jóvenes beneficiarios del estímulo de corresponsabilidad. 
</t>
  </si>
  <si>
    <t>Entrega de plásticos y claves a jóvenes no beneficiarios del pago de corresponsabilidad.</t>
  </si>
  <si>
    <t>1.Demora en el pago al joven titular beneficiario.
2.Perdida de Recursos financieros.
3. Inicio de investigaciones.(denuncios)</t>
  </si>
  <si>
    <t>1. Revisión de documentos de identidad.
2. Diligenciamiento de planilla de entrega de tarjetas prepagadas o SITP A-GFI-FT-007
3. Archivo en Excel de entregas</t>
  </si>
  <si>
    <t xml:space="preserve">1.No entregar la Tarjeta.
2.Bloquearla en el portal Redeban.
</t>
  </si>
  <si>
    <t xml:space="preserve">
1. Actualizar el Instructivo "  e incluir en el mismo preguntas de seguridad que permitan identificar al beneficiario. 
2. Los días viernes realizar copia de seguridad en el servidor, del archivo de Excel donde se lleva el arqueo de tarjetas de reposición. 
3. Solicitar acceso de consulta a SIMI </t>
  </si>
  <si>
    <t xml:space="preserve">Instructivo
Carpeta de Seguridad </t>
  </si>
  <si>
    <t xml:space="preserve">1. El Instructivo de Pago apoyo sostenimiento" A-GFI-IN-001 se dio por obsoleto y se le dio de baja en la plataforma estrategiaca el dia 26 de agosto de 2019 por parte de  Katherine Betancur Garcia del area de Planeación.
2.  Se han realizado dieciseis (16) copias de seguridad del archivo en Excel de las tarjetas solicitadas en reposición por parte de los beneficiarios, se encuentran en la carpeta compartida del area de Tesoreria, al igual que las demás bases donde  se reporta información de los jóvenes.
3.Se solicito la Clave de acceso al sistema de Informacion SIMI  se recibio la respectiva capacitacion del uso el dia 18 de Junio de 2019
</t>
  </si>
  <si>
    <t>Técnico Administrativo</t>
  </si>
  <si>
    <t># de copias de seguridad realizadas al mes/ 4 copias planeadas
# de reportes de entregas de tarjetas y claves a un beneficiario que no corresponde/# de tarjetas y claves entregadas en un mes</t>
  </si>
  <si>
    <t xml:space="preserve">
Vulnerabilidad de los sistemas electrónicos, para el manejo de los portales bancarios.
</t>
  </si>
  <si>
    <t>Robo de claves y nombres de usuarios.
Ingreso de personas no autorizadas a los computadores de los  portales bancarios.</t>
  </si>
  <si>
    <t>Perdida de información y recursos financieros.</t>
  </si>
  <si>
    <t xml:space="preserve">1.Cambio mensual de claves.
2.Actualizacion de herramientas informáticas de seguridad. 
3.Cajas fuertes para custodia de los token.
4. Un solo equipo está habilitado para el acceso a los portales bancarios con una IP fija. </t>
  </si>
  <si>
    <t xml:space="preserve">1. Comunicarse con la entidad bancaria para verificar la situación. 
2. Informar al Subdirector Administrativo Financiero 
3.Solicitar al Área de Sistemas las verificaciones y actualizaciones respectivas.
</t>
  </si>
  <si>
    <t>1. Realizar los cambios de claves en los momentos sugeridos.
2. Cerrar las terminales del computador y portales bancarios cuando no se utilizan.
3. Utilizar el computador exclusivamente para la tarea encomenda.</t>
  </si>
  <si>
    <t xml:space="preserve">Reporte de cambio de claves mediante bitácora. </t>
  </si>
  <si>
    <t>1. En este periodo se realizaron los cambios de claves en los diferentes portales bancarios al gual que en el computador utilizado para los pagos financieros, adicional a las cambios programados mesualmente se realizo un cambio extraordinario ya que el Profesiona Universitario del Area de Tesoreria se encotaba en Vacaciones del periodo del 15 de junio al 9 de julio de 2019.
2. Se tuvo especial cuidado en cerrar los portales bancarios al terminar los pagos, igualmente se mantuvo apagado el computador de pagos mientras no se utilizo.
3. Solo se utilizo el computador de pagos para consultar los portales bancarios.</t>
  </si>
  <si>
    <t>Profesional Universitario</t>
  </si>
  <si>
    <t xml:space="preserve"># de acciones ejecutadas para la mitigación del riesgo/ # de acciones propuestas.
</t>
  </si>
  <si>
    <t xml:space="preserve"> Se actualizo la informacion según el avance de las acciones realizadas en los risgos pactados en le mapa de riesgos.</t>
  </si>
  <si>
    <t>Johanna del Pilar Saénz Torres</t>
  </si>
  <si>
    <t>JOHANNA SAENZ TORRES</t>
  </si>
  <si>
    <t>JOHANNAS@IDIPRON.GOV.CO</t>
  </si>
  <si>
    <t>SUBFINANCIERA@IDIPRON.GOV.CO</t>
  </si>
  <si>
    <r>
      <t xml:space="preserve">GESTIÓN AMBIENTAL / </t>
    </r>
    <r>
      <rPr>
        <i/>
        <sz val="12"/>
        <color theme="1"/>
        <rFont val="Calibri"/>
        <family val="2"/>
        <scheme val="minor"/>
      </rPr>
      <t>Desarrollar mediante mejora continua, estrategias de educación, ecológica con los niños, niñas y adolescentes y Jóvenes - NNAJ y demás actores internos y externos, con el fin de identificar, mitigar y/o prevenir los impactos ambientales, en cumplimiento de la normatividad ambiental vigente y la misionalidad de la entidad, logrando consolidar un proyecto pedagógico con enfoque ambiental sostenible.</t>
    </r>
  </si>
  <si>
    <t xml:space="preserve">GESTIÓN AMBIENTAL </t>
  </si>
  <si>
    <t xml:space="preserve">*Ausencia o debilidad de canales de comunicación </t>
  </si>
  <si>
    <t xml:space="preserve">*Suministro de información incompleta, imprecisa y/o poco confiable que genera desviación o afectación en la implementación del Plan institucional de gestión ambiental (PIGA) y la aplicación de instrumentos generados por el área.  
</t>
  </si>
  <si>
    <t xml:space="preserve">1. Incumplimientos de los compromisos ambientales                       2. Prevalencia de intereses particulares a los institucionales  afectando las políticas de transparencias del IDIPRON.                                        3. Falta de accesibilidad de partes interesadas con la información del área de gestión ambiental. 
4. Quejas ante los entes de control.                                                                                                                                                                                                                                                                           5. Reprocesos de información                                   6. Falsificación de documentos, o soportes para adjudicar un contrato o para recibir el pago por parte de los contratantes. 
7. Imposibilitar el cumplimiento de la misión de la entidad y del área de gestión ambiental. </t>
  </si>
  <si>
    <t>Plataforma estratégica con toda la documentación ambiental actualizada y  la cual puede ser consultada por libremente por actores internos y externos
La información oficial deberá ser enviada desde el correo institucional del área y/o con copia                                                                      
Seguimiento y control por medio de Auditorias Externas                      
Cumplimiento de los requisitos legales, contractuales y constitucionales.                                                             
Registros del monitoreo y gestión por parte del área.</t>
  </si>
  <si>
    <t xml:space="preserve">Informar al líder del área de las inconsistencias encontradas mediante correo electrónico. </t>
  </si>
  <si>
    <t xml:space="preserve">1. Consolidar, gestionar  y velar porque la documentación sea difundida por lo medios oficiales y autorizados.  
2. Respuestas a solicitudes  realizadas por parte de ciudadanos o público de interés, mediante los medios oficiales y autorizados.
</t>
  </si>
  <si>
    <t xml:space="preserve">Controles de documentos y registros que dan cuenta a la actualización  y/o creación de la documentación del área publicada en la página web del instituto. 
Oficios de respuesta generados en el área de GAM. 
</t>
  </si>
  <si>
    <t>Toda la información del área de gestión ambiental se encuentra debidamente publicada en la pagina web. La documentación se ha manejado medainte la plataforma aranda de la siguiente manera:
- Obsolescencia procedimiento Gestión Integral de Residuos Líquidos: Caso RF-3168-4-190
- Obsolescencia procedimiento Gestión Integral de Residuos Sólidos: Caso RF-3167-4-189
- Creación Instructivo Manejo Integral de Residuos: Caso RF-2839-4-108
- Protocolo para desinfección y lavado de alfombras para el IDIPRON: Caso RF-3268-4-202
- Creación Instructivo de tala y poda de árboles: Caso RF-3034-4-162
- Actualización plan integral de gesitón de residuos peligrosos: Caso RF-3170-4-191
Se ha dado respuesta a la totalidad de oficios y/o solicitudes, de las cuales se han allegado treinta y dos (32) a la fecha</t>
  </si>
  <si>
    <t>AREA DE GESTION AMBIENTAL (Responsables de Ejecución) 
ANGIE TATIANA RAMOS LEON. CONTRATO 418/2019 (Responsable de registrar las acciones de control)</t>
  </si>
  <si>
    <t>(Documentación  publicada / documentación generada)*100  
(Número de solicitudes atendidas/número de solicitudes recibidas)*100
Casos de materialización del riesgo atendidos / Casos de materialización del riesgo presentados * 100</t>
  </si>
  <si>
    <t xml:space="preserve">*Inadecuada implementación de  instrumentos, protocolos y procedimientos oficiales, por parte del área y/o los referentes ambientales.                                                     
</t>
  </si>
  <si>
    <t xml:space="preserve">Incumplimiento de la normatividad ambiental y toda la documentación asociada a la misma. </t>
  </si>
  <si>
    <t>1) Retraso y/o incumplimiento  los compromisos suscritos con la Entidad. 
2)  Incumplimiento de las disposiciones normativas ambientales causando sanciones a  la entidad por los diferentes entes de control.                                                3) Sanciones de tipo disciplinario, fiscal y penal.
4) Afectación al cumplimiento de las metas</t>
  </si>
  <si>
    <t>Cumplimiento del Procedimiento ACTUALIZACIÓN NORMATIVIDAD
AMBIENTAL A-GAM-PR-002
Cumplimiento del procedimiento SEGUIMIENTO AMBIENTAL A-GAM-PR-003</t>
  </si>
  <si>
    <t xml:space="preserve">Informar al subdirector Administrativo mediante correo electrónico sobre el incumplimiento de los protocolos establecidos. </t>
  </si>
  <si>
    <t xml:space="preserve">1. Realizar las visitas de seguimiento de acuerdo a lo establecido en el procedimiento SEGUIMIENTO AMBIENTAL A-GAM-PR-003                                                                                                                                                                                                                                                                                                    
2. Actualización del procedimiento :   ACTUALIZACIÓN NORMATIVIDAD
AMBIENTAL A-GAM-PR-002 de acuerdo con la normatividad ambiental vigente
</t>
  </si>
  <si>
    <t xml:space="preserve">Actas de visitas  SEGUIMIENTO A PROGRAMAS PIGA Y MANUAL DE SANEAMIENTO AMBIENTAL A-GAM-FT-014  y seguimiento a los aspectos a mejorar.
Documentación actualizada del área  en el manual de procesos y procedimientos.
</t>
  </si>
  <si>
    <t>Durante el segundo seguimiento Se realizaron visitas a las sedes: Calle 61 (13/05/2019 ), Calle 63 (14/05/2019),  Calle 15 (21/05/2019), Bodega La Favorita (11/06/2019),  Luna Park (12/06/2019), La 27 (17/05/2019),  Perdomo (13/06/2019), Santa Lucia (28/05/2019), Oasis (8/05/2019), Rioja (31/05/2019), Centro de Acopio (11/06/2019), Bosa (29/05/2019), Servita (22/05/2019), Casa Belen (03/05/2019), Normandía (16/05/2019), La Favorita (11/06/2019), Molinos (28/05/2019), Liberia (10/06/2019),  Comedor San Blas (11/06/2019), Comedor La Rioja (31/05/2019), La Vega (03/04/2019), El Eden (06/05/2019), Carmen de Apicala (06/05/2019), San Francisco (03/04/2019), La Florida (27/06/2019), Arcadia (30/05/2019) y Calera (13/06/2019). Comedor Arborizadora (03/07/2019). Distrito joven (08/07/2019). Arborizadora (03/07/2019). Comedor Usme(02/07/2019)
No se ha realizado la actualización del procedimiento NORMATIVIDAD AMBIENTAL A-GAM-PR-002 de acuerdo con la normatividad ambiental vigente</t>
  </si>
  <si>
    <t xml:space="preserve">*Numero de documentos con cambios / número de documentos que requieren cambios*100
*Numero de visitas realizadas / Numero de visitas programadas * 100
*Casos de materialización del riesgo atendidos / Casos de materialización del riesgo presentados * 100
</t>
  </si>
  <si>
    <t xml:space="preserve">Formulación mapa de riesgos de corrupción </t>
  </si>
  <si>
    <t>ANGIE TATIANA RAMOS LEON. CONTRATO 418/2019</t>
  </si>
  <si>
    <t>PAULA MARTINEZ</t>
  </si>
  <si>
    <t>PROFESIONAL CONTRATISTA</t>
  </si>
  <si>
    <t>CONTRATISTASUBDIRECCIÓN TÉCNICA ADMINISTRATIVA Y FINANCIERA</t>
  </si>
  <si>
    <r>
      <t xml:space="preserve">
ÁREA ATENCIÓN A LA CIUDADANÍA
</t>
    </r>
    <r>
      <rPr>
        <i/>
        <sz val="12"/>
        <color theme="1"/>
        <rFont val="Times New Roman"/>
        <family val="1"/>
      </rPr>
      <t>Dar respuesta en términos de coherencia, calidad, calidez y oportunidad a los requerimientos realizados por parte de las y los ciudadanos al IDIPRON a través de los diferentes canales de comunicación que se encuentran dispuestos para tal fin.</t>
    </r>
  </si>
  <si>
    <t>ATENCIÓN A LA CIUDADANÍA</t>
  </si>
  <si>
    <t>Omisión en los tiempos de respuesta de los diferentes requerimientos que se allegan en a través del Sistema de PQRS de la Entidad y CORIS</t>
  </si>
  <si>
    <t>Incumplimiento de los tiempos normativos</t>
  </si>
  <si>
    <t xml:space="preserve">
*No entrega oportuna de las respuesta en los términos de coherencia, calidad y calidez</t>
  </si>
  <si>
    <t>Seguimiento a travès del formato A-ACI-FT-003 'Control Requerimientos Ciudadanos'
Remisión a través de radicdo CORDIS y correo electrónico 
Seguimiento a través de correo electrónico del plazo</t>
  </si>
  <si>
    <t>*Requerir al àrea correspondiente frente al incumplimiento
*Aplicar procedimiento A-ACI-FT-001
*Poner en conocimiento de la situación a los funcionarios competentes.</t>
  </si>
  <si>
    <t>ENERO A DICIEMBRE 2019</t>
  </si>
  <si>
    <t>Realizar seguimiento puntual y oportuno a los diferentes requerimientos allegados a través de los canales</t>
  </si>
  <si>
    <t xml:space="preserve">
*Acta de reunión.
*Correos electrónico institucional
</t>
  </si>
  <si>
    <t>Se adelanto el correspondiente seguimiento a través de los diferentes canales a través del formato A-ACI-FT-003</t>
  </si>
  <si>
    <t>*Responsable Proceso Atención a la Ciudadanía y Equipo del Proceso</t>
  </si>
  <si>
    <t>Seguimiento realizado a los requerimientos</t>
  </si>
  <si>
    <t xml:space="preserve">La información se encuentra disponible en un equipo y es vulnerable a ser modificada por un tercero.
Omisión en los tiempos de respuesta </t>
  </si>
  <si>
    <t>Manipulación, modificación, adulteración o pérdida de la información.</t>
  </si>
  <si>
    <t xml:space="preserve">
*Perdida de información del proceso.
*Perdida de fidelidad  de trabajos, planes, informes, documentos requeridos para dar cumplimiento a las metas y objetivos del proceso.                                                                      * Perdida de exactitud de datos.                         *Afectación para la toma de decisiones 
</t>
  </si>
  <si>
    <t xml:space="preserve">Copias de seguridad periodicas de la base de datos de los equipos de computo, previa solicitud al área de sistemas.
</t>
  </si>
  <si>
    <t xml:space="preserve">*Utilizar copias de seguridad personales  de la base de datos que hagan parte del área.
*Restablecer la información mediante el archivo físico.
*Poner en conocimiento de la situación a los funcionarios competentes.
</t>
  </si>
  <si>
    <t>Copias de seguridad periódicas de la base de datos de requerimientos, previa solicitud al área de sistemas.
Realizar copias de seguridad manual a la información del proceso.</t>
  </si>
  <si>
    <t>Se realizó copia de las bases de datos del área del funcionario FabianA, ManuelD, DanielG. La información reposa en la Carpeta Compartida del Área de Atención al Ciudadano.</t>
  </si>
  <si>
    <t>Respaldo Base de Datos Átención a la Ciudadanía (1/1)</t>
  </si>
  <si>
    <t>PRIMER SEGUIMIENTO AÑO 2018</t>
  </si>
  <si>
    <t>RODOLFO CARRILLO</t>
  </si>
  <si>
    <t>SEGUNDO SEGUIMIENTO AÑO 2018</t>
  </si>
  <si>
    <t>TERCER SEGUIMIENTO AÑO 2018</t>
  </si>
  <si>
    <t>RODOLFO CARRILLO QUINTERO</t>
  </si>
  <si>
    <t>MAURICIO DIAZ LOZANO -Subdirector Administrativo</t>
  </si>
  <si>
    <t>atencionalciudadano@idipron.gov.co</t>
  </si>
  <si>
    <r>
      <t>SERVICIOS ADMINISTRATIVOS /</t>
    </r>
    <r>
      <rPr>
        <b/>
        <u/>
        <sz val="12"/>
        <color theme="1"/>
        <rFont val="Times New Roman"/>
        <family val="1"/>
      </rPr>
      <t xml:space="preserve"> </t>
    </r>
    <r>
      <rPr>
        <i/>
        <sz val="12"/>
        <color theme="1"/>
        <rFont val="Times New Roman"/>
        <family val="1"/>
      </rPr>
      <t>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r>
  </si>
  <si>
    <t>Área de Transporte y Apoyo Logístico</t>
  </si>
  <si>
    <t>Suspensión o vencimiento de las licencias de conducción de los conductores de planta y contratistas de la Entidad</t>
  </si>
  <si>
    <t xml:space="preserve"> Inmovilización del parque automotor</t>
  </si>
  <si>
    <t xml:space="preserve">
* Pago de costos operativos para retirar los vehículos de los patios
* Afectación en la prestación del servicio</t>
  </si>
  <si>
    <t xml:space="preserve">MANTENIMIENTO PREVENTIVO Y CORRECTIVO DEL PARQUE AUTOMOTOR A-SAD-PR-002
ADMINISTRACION DEL PARQUE AUTOMOTOR A-SAD-PR-003
</t>
  </si>
  <si>
    <t>Reportar al superior inmediato la suspensión y vencimiento de la licencia de conducción
Suspender la actividad del servidor público en la conducción del vehículos del parque automotor
Informar lo correspondiente a la Subdirección de Desarrollo Humano</t>
  </si>
  <si>
    <t>Seguimiento semanal a través de la plataforma Registro Único Nacional de Transito -RUNT del Ministerio de Transporte a través del cual permita conocer los datos y el estado relacionado con la información del conductor vinculado a la Entidad</t>
  </si>
  <si>
    <t>Informe de Seguimiento Semanal
Memorandos y demás comunicados a los conductores</t>
  </si>
  <si>
    <t>8/31/2019</t>
  </si>
  <si>
    <t>Se han realizado  semanalmente el seguimiento de las licencias a traves del aplicativo del RUNT, empezando el 08 de enero de 2019. Los soportes reposan en digital en la carpeta compartida TRANSPORTE/COMPARENDOS2019, divididos en carpetas mensuales, cada uno con fecha de la semana  evaluada.</t>
  </si>
  <si>
    <t>RESPONSABLE DEL ÁREA DE TRANSPORTE Y APOYO LOGÍSTICO</t>
  </si>
  <si>
    <t>(Número de seguimientos generados / Número de seguimientos planeados (52))*100  =35/52=67%</t>
  </si>
  <si>
    <t>Sustracción y/o hurto del combustible
Que los dispensadores de las estaciones de servicio de combustible no se encuentren bien calibrados.</t>
  </si>
  <si>
    <t xml:space="preserve">Perdida de recursos de funcionamiento del área. </t>
  </si>
  <si>
    <t>* Detrimento patrimonial
* Aumento costo / beneficio para la Entidad
* Afectación en la prestación del servicio</t>
  </si>
  <si>
    <t>CONTROL DE CONSUMO DE COMBUSTIBLE A-SAD-PR-001
MANTENIMIENTO PREVENTIVO Y CORRECTIVO DEL PARQUE AUTOMOTOR A-SAD-PR-002
ADMINISTRACION DEL PARQUE AUTOMOTOR A-SAD-PR-003
ORDEN DE SERVICIO MANTENIMIENTO PARQUE AUTOMOTOR A-SAD-FT-002
SOLICITUD CONSUMO DE COMBUSTIBLE A-SAD-FT-004
HOJA DE VIDA Y FICHA DE MANTENIMIENTO DE VEHICULOS A-SAD-FT-005</t>
  </si>
  <si>
    <t>Revisión del chip maestro de combustible en el parque automotor propio de la Entidad
Control a través del aplicativo TERPEL en sumunistro de combustible
Revisión del sistema Sistema de Posicionamiento Global (GPS) en los vehículos de propiedad del parque automotor de la Entidad</t>
  </si>
  <si>
    <t>Seguimiento comparado consumo de combustible Vs. Sistema de Posicionamiento Global (GPS)</t>
  </si>
  <si>
    <t xml:space="preserve">Informe de consumo de combustible
Seguimiento y reporte a través del Sistema de Posicionamiento Global (GPS) instalado en los vehículos
</t>
  </si>
  <si>
    <t>8-31-2019</t>
  </si>
  <si>
    <t>Se realizo el primer informe trimestral de consumo de combustible, se encuentra en la siguiente ruta, CARPETA COMPARTIDA/Z:\SISTEMA GPS VEHICULOS\2o CONTRATO PROSEGUR No 0557 de 2018\INFORMES</t>
  </si>
  <si>
    <t>(Número de informes generados / Número de informes planeados (4))*100 =2/4=25%</t>
  </si>
  <si>
    <t>Formulación Mapa de riesgos de corrupción</t>
  </si>
  <si>
    <t>LUZ ADRIANA GARCÍA ESCOBAR - 
Responsable Área de Transporte y Apoyo Logístico</t>
  </si>
  <si>
    <t>LUZ ADRIANA GARCÍA ESCOBAR</t>
  </si>
  <si>
    <t>STEFANNY REINA</t>
  </si>
  <si>
    <t>LUIS ORLANDO BARRERA</t>
  </si>
  <si>
    <t>Responsable Área de Transporte y Apoyo Logístico</t>
  </si>
  <si>
    <t>Subdirector Administrativo</t>
  </si>
  <si>
    <t>JEFE OFICINA DE CONTROL INTERNO</t>
  </si>
  <si>
    <r>
      <rPr>
        <b/>
        <sz val="12"/>
        <color theme="1"/>
        <rFont val="Times New Roman"/>
        <family val="1"/>
      </rPr>
      <t>GESTIÓN DOCUMENTAL</t>
    </r>
    <r>
      <rPr>
        <sz val="12"/>
        <color theme="1"/>
        <rFont val="Times New Roman"/>
        <family val="1"/>
      </rPr>
      <t xml:space="preserve">
</t>
    </r>
    <r>
      <rPr>
        <i/>
        <sz val="12"/>
        <color theme="1"/>
        <rFont val="Times New Roman"/>
        <family val="1"/>
      </rPr>
      <t>Conservar la memoria institucional del IDIPRON, mediante la identificación, almacenamiento, protección, recuperación, tiempo de retención y disposición de los registros del instituto de acuerdo a lineamientos del Sistema de Gestión Documental SIGA</t>
    </r>
  </si>
  <si>
    <t>Área Administración Documental</t>
  </si>
  <si>
    <t>Omisión del servidor público (funcionarios y contratistas) en la función de velar por la integridad y salvaguarda de la documentación de archivo.
Incumplimiento del procedimiento Gestón Documental A-GDO-PR-001
Incumplimiento del Reglamento para préstamo de expedientes en Archivo Misional A-GDO-IN-005
Falta de controles o control ineficaz en la administración y custodia de la documentación.
Incumplimiento de las Políticas de Gestión Documental.
Desactualización o inexistencia de los instrumentos archivísticos.</t>
  </si>
  <si>
    <t>PÉRDIDA DE DOCUMENTOS INSTITUCIONALES (omisión, alteración, daño intencionado)</t>
  </si>
  <si>
    <t>Aumento en la notificación de hallazgos y sanciones a la Entidad por parte de los entes de control
Pérdida de valor legal y probatorio de la documentación 
Pérdida , sustracción o alteración de expedientes o piezas documentales.
Entrega de información clasificada o reservada.</t>
  </si>
  <si>
    <t>INSTRUMENTOS  DE LA  INFORMACIÓN  PÚBLICA (LEY DE TRANSPARENCIA)
TABLAS  DE VALORACIÓN DOCUMNETAL.
TABLAS DE RETENCIÓN DOCUMENTAL ( A-GDO-FT-009) 
INVENTARIO UNICO DOCUMENTAL A-GDO-FT-018.
INSTRUCTIVO ADMINISTRACIÓN DE HISTORIAS SOCIALES A-GDO-IN-003
INSTRUCTIVO REGLAMENTO PARA PRESTAMO DE EXPEDIENTES EN ARCHIVO MISIONAL A-GDO-IN-005
TRANSFERENCIA DE FOLIOS A LA HISTORIA SOCIAL A-GDO-FT-006
INSTRUCTIVO REGLAMENTO PARA CONSULTA PRESTAMO DE EXPEDIENTES EN IDIPRON A-GDO-IN-04
PROCEDIMIENTO DE ORGANIZACIÓN, CONSERVACIÓN, CUSTODIA Y TRANSFERENCIA DE ARCHIVOS A-GDO-PR-003
INSTRUCTIVO ORGANIZACIÓN DE ARCHIVO DE GESTIÓN A-GDO-IN-04.
PRESTAMO DE DOCUMENTOS A-GDO-FT-014</t>
  </si>
  <si>
    <t>Sensibilización, capacitación y acompañamiento de cada una de las áreas para la adecuada aplicación de los instrumentos archivísticos, en espacial las Tablas de Retención Documental.</t>
  </si>
  <si>
    <t>Enero a Octubre de 2019</t>
  </si>
  <si>
    <t>Ajuste o elaboración de los instrumentos archivísticos con el fin de hacerlos más eficientes y ajustarlos a las necesidades actuales el Instituto y la conservación y preservación de la información documental.
Revisión y actualización de los documentos del Sistema Integrado de Gestión - SIGID.
Fortalecimiento con la aplicación de la Tabla de Retención Documental para procesamiento técnico del acervo documental para transferencias documentales primarias</t>
  </si>
  <si>
    <r>
      <rPr>
        <b/>
        <sz val="10"/>
        <color theme="1"/>
        <rFont val="Times New Roman"/>
        <family val="1"/>
      </rPr>
      <t>(1)</t>
    </r>
    <r>
      <rPr>
        <sz val="10"/>
        <color theme="1"/>
        <rFont val="Times New Roman"/>
        <family val="1"/>
      </rPr>
      <t xml:space="preserve">  Se encuentra la totalidad de información migrada como se especifica a continuación:
1. Formato “Hoja de control de expedientes A-GDO-FT-007 “, 2 Documento Interno: “Política de Gestión Documental A-GDO-DI-004”, 3. Procedimiento: “Gestión Documenta A-GDO-PR-001”4. Procedimiento “Administración de Comunicaciones Oficiales A-GDO-PR-001”, 5. Manual “Operativo de Gestión Documental A-GDO-MA-001”6. Manual “Sistema Integrado de Conservación A-GDO-MA-002” 7.  “Caracterización de gestión Documenta A-GDO-CP-001”.De igual forma se encuentra en proceso de traslado: Procedimiento Trámite, control y pago de servicios Públicos y otros PR-004; Formato reporte de Consumos y usuarios bimensual servicios Públicos A-GDO-FT-010; Formato base de Datos Servicios Públicos A-GDO-FT-024; Formato conglomerado y trazabilidad Base de Datos Servicios Públicos A-GDO-FT-025.
</t>
    </r>
    <r>
      <rPr>
        <b/>
        <sz val="10"/>
        <color theme="1"/>
        <rFont val="Times New Roman"/>
        <family val="1"/>
      </rPr>
      <t>(2)</t>
    </r>
    <r>
      <rPr>
        <sz val="10"/>
        <color theme="1"/>
        <rFont val="Times New Roman"/>
        <family val="1"/>
      </rPr>
      <t xml:space="preserve">
• </t>
    </r>
    <r>
      <rPr>
        <b/>
        <sz val="10"/>
        <color theme="1"/>
        <rFont val="Times New Roman"/>
        <family val="1"/>
      </rPr>
      <t>INSTRUMENTOS ARCHIVISTICOS</t>
    </r>
    <r>
      <rPr>
        <sz val="10"/>
        <color theme="1"/>
        <rFont val="Times New Roman"/>
        <family val="1"/>
      </rPr>
      <t xml:space="preserve"> Se elaboró informe instrumentos para actualizar con la metodología para la actualización y/o elaboración
• </t>
    </r>
    <r>
      <rPr>
        <b/>
        <sz val="10"/>
        <color theme="1"/>
        <rFont val="Times New Roman"/>
        <family val="1"/>
      </rPr>
      <t>ACTUALIZACIÓN:</t>
    </r>
    <r>
      <rPr>
        <sz val="10"/>
        <color theme="1"/>
        <rFont val="Times New Roman"/>
        <family val="1"/>
      </rPr>
      <t xml:space="preserve"> 1. Cuadro de Clasificación Documental (CCD) = 50%; 2. Tablas de Retención Documental (TRD) = 50%; 3. Inventario Documental = 67%; 4. Mapa de Procesos = 93%
•</t>
    </r>
    <r>
      <rPr>
        <b/>
        <sz val="10"/>
        <color theme="1"/>
        <rFont val="Times New Roman"/>
        <family val="1"/>
      </rPr>
      <t xml:space="preserve"> IMPLEMENTACIÓN</t>
    </r>
    <r>
      <rPr>
        <sz val="10"/>
        <color theme="1"/>
        <rFont val="Times New Roman"/>
        <family val="1"/>
      </rPr>
      <t xml:space="preserve"> 5. Programa Gestión Documental PGD = 40% 6. Plan Institucional de Archivos PINAR =49%
• </t>
    </r>
    <r>
      <rPr>
        <b/>
        <sz val="10"/>
        <color theme="1"/>
        <rFont val="Times New Roman"/>
        <family val="1"/>
      </rPr>
      <t xml:space="preserve">POR ELABORAR: </t>
    </r>
    <r>
      <rPr>
        <sz val="10"/>
        <color theme="1"/>
        <rFont val="Times New Roman"/>
        <family val="1"/>
      </rPr>
      <t>7. Modelo de Requisitos, 8. Banco Terminológico y 9. Tabla de Control para Acceso Programado.
De acuerdo a lo anterior se observa que son n</t>
    </r>
    <r>
      <rPr>
        <b/>
        <sz val="10"/>
        <color theme="1"/>
        <rFont val="Times New Roman"/>
        <family val="1"/>
      </rPr>
      <t>ueve (9) instrumentos archivísticos</t>
    </r>
    <r>
      <rPr>
        <sz val="10"/>
        <color theme="1"/>
        <rFont val="Times New Roman"/>
        <family val="1"/>
      </rPr>
      <t xml:space="preserve"> darian cumplimiento al Decreto 2609 de 2012 </t>
    </r>
    <r>
      <rPr>
        <i/>
        <sz val="10"/>
        <color theme="1"/>
        <rFont val="Times New Roman"/>
        <family val="1"/>
      </rPr>
      <t>“Por el cual se reglamenta el Título V de la Ley 594 de 2000, parcialmente los artículos 58 y 59 de la Ley 1437 de 2011 y se dictan otras disposiciones en materia de Gestión Documental para todas las Entidades del Estado.”</t>
    </r>
    <r>
      <rPr>
        <sz val="10"/>
        <color theme="1"/>
        <rFont val="Times New Roman"/>
        <family val="1"/>
      </rPr>
      <t xml:space="preserve"> Articulo 8 artículo  8°. Instrumentos archivísticos para la gestión documental. 
De lo cuales dos (2) instrumentos se encuentran actualizados en periodo de implementación, cuatro (4) instrumentos en periodo de actualización y dos (2) de ellos son una segunda actualización que son las TRD y los CCD y tres (3) instrumentos pendientes de la elaboración.
</t>
    </r>
    <r>
      <rPr>
        <b/>
        <sz val="10"/>
        <color theme="1"/>
        <rFont val="Times New Roman"/>
        <family val="1"/>
      </rPr>
      <t xml:space="preserve">(3) </t>
    </r>
    <r>
      <rPr>
        <sz val="10"/>
        <color theme="1"/>
        <rFont val="Times New Roman"/>
        <family val="1"/>
      </rPr>
      <t xml:space="preserve">Se realizan Asistencias Técnicas a las Áreas, Dependencia y Unidades de Protección Integral:
• En el mes de marzo se realizó dos (2) asistencias técnicas: Área de Salud 29 de marzo de 2019, Unidad de Protección Integral La 32 del 26 de marzo de 2019
• En el mes de abril de 2019se realizaron catorce (14)  asistencias técnicas: Área de educación 03de abril de 2019, Oficina asesora jurídica 08 de abril de 2019, Área de trabajo de contratación 08 de abril de 2019, Área de trabajo de representación judicial y asuntos legales 08 de abril de 2019, Área de adquisiciones 08 de abril de 2019, Oficina de control interno10 de abril de 2019, Área nómina y liquidaciones 10 de abril de 2019, UPI La 32 12 de abril de 2019, Territorio I 16 de abril de 2019, Cae jóvenes del futuro 22 de abril de 2019, Administración distrito joven – convenios 24 de abril de 2019, Subdirección técnica de desarrollo humano 25 de abril de 2019, Área administración documental 26 de abril de 2019 documental, Liberia 26 de abril de 2019.
• En el mes de mayo de 2019 se realizaron veinte uno (21)  asistencias técnicas: UPI La 27 03 de mayo de 2019, Luna PARK - ESCNNA – externado 03 de mayo de 2019, Normandía 06 de mayo de 2019, Oasis I y II 08 de mayo de 2019, Economato 09 de mayo de 2019, UPI Bosa 10 de mayo de 2019, UPI Perdomo 10 de mayo de 2019, Arborizadora alta 20 de mayo de 2019, Área de investigación 21 de mayo de 2019, Oficina asesora de planeación 21 de mayo de 2019, Dirección general 21 de mayo de 2019, Área sistemas 23 de mayo de 2019 ,  Área tesorería 23 de mayo de 2019, Área almacén e inventarios 23 de mayo de 2019,  Área de atención al ciudadano 24 de mayo de 2019,  Área de trabajo de comunicaciones 27 de mayo de 2019, Subdirección técnica administrativa y financiera 27  de mayo de 2019, Área de seguridad y salud en el trabajo 27 de mayo de 2019,  El rioja 30 de mayo de 2019, La favorita 31 de mayo de 2019 Área carrera administrativa, bienestar social y capacitación 31 de mayo de 2019.
• En el mes de junio de 2019 se realizaron nueve (9) asistencias técnicas: Área de presupuesto 05 de junio de 2019,  La florida 10 de junio de 2019, Administración calle 15  coordinación calle 15 12 de junio de 2019, Territorio II trabajo calle 13 de junio de 2019,  Área transportes, mantenimiento bienes muebles e inmuebles y apoyo logístico 13 de junio de 2019, Área socio legal y justicia restaurativa 17 de junio de 2019, Área contabilidad 17 junio de 2019, Grupo formal de trabajo de control interno disciplinario 18 de junio  de 2019, Santa lucía 19 de junio de 2019.
• En el mes de Julio de 2019 se realizaron diez (10) asistencias técnicas: Upi Arcadia 10 de julio de 2019, , Upi Molinos 15 de julio de 2019, Upi casa Belén 17 de julio de 2019, Seguimiento Up Bosa 17 de julio de 2019 Servita 19 de julio de 2019 Infraestructura  22 de julio de 2019, servicios públicos 25 de Julio de 2019, Upi la Calera 26 de julio de 2019 Upi la 32  24 de julio de 2019, Upi Bosa 30 de julio de 2019.
• 02 de agosto de 2019 Sometidos, 05 de agosto de 2019 UPI Arborizadora, 08 y 09 de agosto de, 2019 UPI Molinos, 23 de agosto de 2019 UPI la VEGA, 23 de agosto de 2019 Upi san Francisco, 30 de agosto de 2019 UPI Bosa
</t>
    </r>
  </si>
  <si>
    <t>31 de Agosto de  2019</t>
  </si>
  <si>
    <r>
      <rPr>
        <b/>
        <sz val="10"/>
        <color theme="1"/>
        <rFont val="Times New Roman"/>
        <family val="1"/>
      </rPr>
      <t>(1)</t>
    </r>
    <r>
      <rPr>
        <sz val="10"/>
        <color theme="1"/>
        <rFont val="Times New Roman"/>
        <family val="1"/>
      </rPr>
      <t xml:space="preserve">  Se encuentra la totalidad de información migrada como se especifica a continuación:
</t>
    </r>
    <r>
      <rPr>
        <b/>
        <sz val="10"/>
        <color theme="1"/>
        <rFont val="Times New Roman"/>
        <family val="1"/>
      </rPr>
      <t xml:space="preserve">1. </t>
    </r>
    <r>
      <rPr>
        <sz val="10"/>
        <color theme="1"/>
        <rFont val="Times New Roman"/>
        <family val="1"/>
      </rPr>
      <t xml:space="preserve">Formato “Hoja de control de expedientes A-GDO-FT-007 actualizado 21-05-2019“, </t>
    </r>
    <r>
      <rPr>
        <b/>
        <sz val="10"/>
        <color theme="1"/>
        <rFont val="Times New Roman"/>
        <family val="1"/>
      </rPr>
      <t>2</t>
    </r>
    <r>
      <rPr>
        <sz val="10"/>
        <color theme="1"/>
        <rFont val="Times New Roman"/>
        <family val="1"/>
      </rPr>
      <t xml:space="preserve"> Documento Interno: “Política de Gestión Documental A-GDO-DI-004” actualizado 21-05-2019 , </t>
    </r>
    <r>
      <rPr>
        <b/>
        <sz val="10"/>
        <color theme="1"/>
        <rFont val="Times New Roman"/>
        <family val="1"/>
      </rPr>
      <t>3.</t>
    </r>
    <r>
      <rPr>
        <sz val="10"/>
        <color theme="1"/>
        <rFont val="Times New Roman"/>
        <family val="1"/>
      </rPr>
      <t xml:space="preserve"> Procedimiento: “Gestión Documenta A-GDO-PR-001” actualizado 21-05-2019 </t>
    </r>
    <r>
      <rPr>
        <b/>
        <sz val="10"/>
        <color theme="1"/>
        <rFont val="Times New Roman"/>
        <family val="1"/>
      </rPr>
      <t>4.</t>
    </r>
    <r>
      <rPr>
        <sz val="10"/>
        <color theme="1"/>
        <rFont val="Times New Roman"/>
        <family val="1"/>
      </rPr>
      <t xml:space="preserve"> Procedimiento “Administración de Comunicaciones Oficiales A-GDO-PR-002” actualizado 21-05-2019, </t>
    </r>
    <r>
      <rPr>
        <b/>
        <sz val="10"/>
        <color theme="1"/>
        <rFont val="Times New Roman"/>
        <family val="1"/>
      </rPr>
      <t>5</t>
    </r>
    <r>
      <rPr>
        <sz val="10"/>
        <color theme="1"/>
        <rFont val="Times New Roman"/>
        <family val="1"/>
      </rPr>
      <t xml:space="preserve">. Manual “Operativo de Gestión Documental A-GDO-MA-001” actualizado 21-05-2019 </t>
    </r>
    <r>
      <rPr>
        <b/>
        <sz val="10"/>
        <color theme="1"/>
        <rFont val="Times New Roman"/>
        <family val="1"/>
      </rPr>
      <t xml:space="preserve">6. </t>
    </r>
    <r>
      <rPr>
        <sz val="10"/>
        <color theme="1"/>
        <rFont val="Times New Roman"/>
        <family val="1"/>
      </rPr>
      <t xml:space="preserve">Manual “Sistema Integrado de Conservación A-GDO-MA-002” actualizado 21-05-2019 </t>
    </r>
    <r>
      <rPr>
        <b/>
        <sz val="10"/>
        <color theme="1"/>
        <rFont val="Times New Roman"/>
        <family val="1"/>
      </rPr>
      <t xml:space="preserve">7. </t>
    </r>
    <r>
      <rPr>
        <sz val="10"/>
        <color theme="1"/>
        <rFont val="Times New Roman"/>
        <family val="1"/>
      </rPr>
      <t xml:space="preserve"> “Caracterización de gestión Documental A-GDO-CP-001” actualizado 21-05-2019.De igual forma se encuentra en proceso de traslado: Procedimiento Trámite, control y pago de servicios Públicos y otros PR-004; Formato reporte de Consumos y usuarios bimensual servicios Públicos A-GDO-FT-010; Formato base de Datos Servicios Públicos A-GDO-FT-024; Formato conglomerado y trazabilidad Base de Datos Servicios Públicos A-GDO-FT-025.
</t>
    </r>
    <r>
      <rPr>
        <b/>
        <sz val="10"/>
        <color theme="1"/>
        <rFont val="Times New Roman"/>
        <family val="1"/>
      </rPr>
      <t>(2)</t>
    </r>
    <r>
      <rPr>
        <sz val="10"/>
        <color theme="1"/>
        <rFont val="Times New Roman"/>
        <family val="1"/>
      </rPr>
      <t xml:space="preserve">
• </t>
    </r>
    <r>
      <rPr>
        <b/>
        <sz val="10"/>
        <color theme="1"/>
        <rFont val="Times New Roman"/>
        <family val="1"/>
      </rPr>
      <t>INSTRUMENTOS ARCHIVISTICOS</t>
    </r>
    <r>
      <rPr>
        <sz val="10"/>
        <color theme="1"/>
        <rFont val="Times New Roman"/>
        <family val="1"/>
      </rPr>
      <t xml:space="preserve"> Se elaboró informe instrumentos para actualizar con la metodología para la actualización y/o elaboración
• </t>
    </r>
    <r>
      <rPr>
        <b/>
        <sz val="10"/>
        <color theme="1"/>
        <rFont val="Times New Roman"/>
        <family val="1"/>
      </rPr>
      <t>ACTUALIZACIÓN:</t>
    </r>
    <r>
      <rPr>
        <sz val="10"/>
        <color theme="1"/>
        <rFont val="Times New Roman"/>
        <family val="1"/>
      </rPr>
      <t xml:space="preserve"> 1. Cuadro de Clasificación Documental (CCD) = 50%; 2. Tablas de Retención Documental (TRD) = 50%; 3. Inventario Documental = 67%; 4. Mapa de Procesos = 93%
•</t>
    </r>
    <r>
      <rPr>
        <b/>
        <sz val="10"/>
        <color theme="1"/>
        <rFont val="Times New Roman"/>
        <family val="1"/>
      </rPr>
      <t xml:space="preserve"> IMPLEMENTACIÓN</t>
    </r>
    <r>
      <rPr>
        <sz val="10"/>
        <color theme="1"/>
        <rFont val="Times New Roman"/>
        <family val="1"/>
      </rPr>
      <t xml:space="preserve"> 5. Programa Gestión Documental PGD = 40% 6. Plan Institucional de Archivos PINAR =49%
• </t>
    </r>
    <r>
      <rPr>
        <b/>
        <sz val="10"/>
        <color theme="1"/>
        <rFont val="Times New Roman"/>
        <family val="1"/>
      </rPr>
      <t xml:space="preserve">POR ELABORAR: </t>
    </r>
    <r>
      <rPr>
        <sz val="10"/>
        <color theme="1"/>
        <rFont val="Times New Roman"/>
        <family val="1"/>
      </rPr>
      <t>7. Modelo de Requisitos, 8. Banco Terminológico y 9. Tabla de Control para Acceso Programado.
De acuerdo a lo anterior se observa que son n</t>
    </r>
    <r>
      <rPr>
        <b/>
        <sz val="10"/>
        <color theme="1"/>
        <rFont val="Times New Roman"/>
        <family val="1"/>
      </rPr>
      <t>ueve (9) instrumentos archivísticos</t>
    </r>
    <r>
      <rPr>
        <sz val="10"/>
        <color theme="1"/>
        <rFont val="Times New Roman"/>
        <family val="1"/>
      </rPr>
      <t xml:space="preserve"> darian cumplimiento al Decreto 2609 de 2012 </t>
    </r>
    <r>
      <rPr>
        <i/>
        <sz val="10"/>
        <color theme="1"/>
        <rFont val="Times New Roman"/>
        <family val="1"/>
      </rPr>
      <t>“Por el cual se reglamenta el Título V de la Ley 594 de 2000, parcialmente los artículos 58 y 59 de la Ley 1437 de 2011 y se dictan otras disposiciones en materia de Gestión Documental para todas las Entidades del Estado.”</t>
    </r>
    <r>
      <rPr>
        <sz val="10"/>
        <color theme="1"/>
        <rFont val="Times New Roman"/>
        <family val="1"/>
      </rPr>
      <t xml:space="preserve"> Articulo 8 artículo  8°. Instrumentos archivísticos para la gestión documental. 
De lo cuales dos (2) instrumentos se encuentran actualizados en periodo de implementación, cuatro (4) instrumentos en periodo de actualización y dos (2) de ellos son una segunda actualización que son las TRD y los CCD y tres (3) instrumentos pendientes de la elaboración.
</t>
    </r>
    <r>
      <rPr>
        <b/>
        <sz val="10"/>
        <color theme="1"/>
        <rFont val="Times New Roman"/>
        <family val="1"/>
      </rPr>
      <t xml:space="preserve">(3) </t>
    </r>
    <r>
      <rPr>
        <sz val="10"/>
        <color theme="1"/>
        <rFont val="Times New Roman"/>
        <family val="1"/>
      </rPr>
      <t xml:space="preserve">Se realizan Asistencias Técnicas a las Áreas, Dependencia y Unidades de Protección Integral:
• En el mes de marzo se realizó dos (2) asistencias técnicas: Área de Salud 29 de marzo de 2019, Unidad de Protección Integral La 32 del 26 de marzo de 2019
• En el mes de abril de 2019se realizaron catorce (14)  asistencias técnicas: Área de educación 03de abril de 2019, Oficina asesora jurídica 08 de abril de 2019, Área de trabajo de contratación 08 de abril de 2019, Área de trabajo de representación judicial y asuntos legales 08 de abril de 2019, Área de adquisiciones 08 de abril de 2019, Oficina de control interno10 de abril de 2019, Área nómina y liquidaciones 10 de abril de 2019, UPI La 32 12 de abril de 2019, Territorio I 16 de abril de 2019, Cae jóvenes del futuro 22 de abril de 2019, Administración distrito joven – convenios 24 de abril de 2019, Subdirección técnica de desarrollo humano 25 de abril de 2019, Área administración documental 26 de abril de 2019 documental, Liberia 26 de abril de 2019.
• En el mes de mayo de 2019 se realizaron veinte uno (21)  asistencias técnicas: UPI La 27 03 de mayo de 2019, Luna PARK - ESCNNA – externado 03 de mayo de 2019, Normandía 06 de mayo de 2019, Oasis I y II 08 de mayo de 2019, Economato 09 de mayo de 2019, UPI Bosa 10 de mayo de 2019, UPI Perdomo 10 de mayo de 2019, Arborizadora alta 20 de mayo de 2019, Área de investigación 21 de mayo de 2019, Oficina asesora de planeación 21 de mayo de 2019, Dirección general 21 de mayo de 2019, Área sistemas 23 de mayo de 2019 ,  Área tesorería 23 de mayo de 2019, Área almacén e inventarios 23 de mayo de 2019,  Área de atención al ciudadano 24 de mayo de 2019,  Área de trabajo de comunicaciones 27 de mayo de 2019, Subdirección técnica administrativa y financiera 27  de mayo de 2019, Área de seguridad y salud en el trabajo 27 de mayo de 2019,  El rioja 30 de mayo de 2019, La favorita 31 de mayo de 2019 Área carrera administrativa, bienestar social y capacitación 31 de mayo de 2019.
• En el mes de junio de 2019 se realizaron nueve (9) asistencias técnicas: Área de presupuesto 05 de junio de 2019,  La florida 10 de junio de 2019, Administración calle 15  coordinación calle 15 12 de junio de 2019, Territorio II trabajo calle 13 de junio de 2019,  Área transportes, mantenimiento bienes muebles e inmuebles y apoyo logístico 13 de junio de 2019, Área socio legal y justicia restaurativa 17 de junio de 2019, Área contabilidad 17 junio de 2019, Grupo formal de trabajo de control interno disciplinario 18 de junio  de 2019, Santa lucía 19 de junio de 2019.
• En el mes de Julio de 2019 se realizaron diez (10) asistencias técnicas: Upi Arcadia 10 de julio de 2019, , Upi Molinos 15 de julio de 2019, Upi casa Belén 17 de julio de 2019, Seguimiento Up Bosa 17 de julio de 2019 Servita 19 de julio de 2019 Infraestructura  22 de julio de 2019, servicios públicos 25 de Julio de 2019, Upi la Calera 26 de julio de 2019 Upi la 32  24 de julio de 2019, Upi Bosa 30 de julio de 2019.
• 02 de agosto de 2019 Sometidos, 05 de agosto de 2019 UPI Arborizadora, 08 y 09 de agosto de, 2019 UPI Molinos, 23 de agosto de 2019 UPI la VEGA, 23 de agosto de 2019 Upi san Francisco, 30 de agosto de 2019 UPI Bosa
</t>
    </r>
  </si>
  <si>
    <t>RESPONSABLE ÁREA DE ADMINISTRACIÓN DOCUMENTAL</t>
  </si>
  <si>
    <r>
      <t xml:space="preserve">
Número de instrumentos actualizados / Número de instrumentos requeridos
</t>
    </r>
    <r>
      <rPr>
        <b/>
        <sz val="10"/>
        <color theme="1"/>
        <rFont val="Times New Roman"/>
        <family val="1"/>
      </rPr>
      <t xml:space="preserve">
 7/6 = 117%</t>
    </r>
    <r>
      <rPr>
        <sz val="10"/>
        <color theme="1"/>
        <rFont val="Times New Roman"/>
        <family val="1"/>
      </rPr>
      <t xml:space="preserve">
Total, de Documentos del Sistema Integrado de Gestión actualizados / cinco (5) documentos del Sistema Integrado de Gestión a actualizar</t>
    </r>
    <r>
      <rPr>
        <b/>
        <sz val="10"/>
        <color theme="1"/>
        <rFont val="Times New Roman"/>
        <family val="1"/>
      </rPr>
      <t xml:space="preserve">
ACTUALIZACIÓN
CCD= 50%
TRD= 50%
INVENTARIOS= 67%
MAPA DE PROCESOS=93%
POR ELABORAR 
MODELO DE REQUISITOS=0
BANCO TERMINOLOGICO=0
TABLA DE CONTROL Y ACCESO=0
IMPLEMENTACIÓN
PGD= 40%
PINAR= 49%
TOTAL, AVANCE 9/9= 43,80%</t>
    </r>
    <r>
      <rPr>
        <sz val="10"/>
        <color theme="1"/>
        <rFont val="Times New Roman"/>
        <family val="1"/>
      </rPr>
      <t xml:space="preserve">
Total, de asistencias técnicas realizadas / Número de asistencias técnicas programadas por cronograma = </t>
    </r>
    <r>
      <rPr>
        <b/>
        <sz val="10"/>
        <color theme="1"/>
        <rFont val="Times New Roman"/>
        <family val="1"/>
      </rPr>
      <t>62/55 = 113%</t>
    </r>
  </si>
  <si>
    <t>Se realiza la identificación de los Riesgos del Mapa</t>
  </si>
  <si>
    <t>YENNIFER PADILLA MARTINEZ - Responsable Área de Administración Documental</t>
  </si>
  <si>
    <t>Se realiza la revisión y actualización del Mapa de Riesgo</t>
  </si>
  <si>
    <t>YENNIFER PADILLA MARTINEZ</t>
  </si>
  <si>
    <t xml:space="preserve">yenniferp@idipron.gov.co </t>
  </si>
  <si>
    <t>COREO ELECTRONICO</t>
  </si>
</sst>
</file>

<file path=xl/styles.xml><?xml version="1.0" encoding="utf-8"?>
<styleSheet xmlns="http://schemas.openxmlformats.org/spreadsheetml/2006/main" xmlns:mc="http://schemas.openxmlformats.org/markup-compatibility/2006" xmlns:x14ac="http://schemas.microsoft.com/office/spreadsheetml/2009/9/ac" mc:Ignorable="x14ac">
  <fonts count="64" x14ac:knownFonts="1">
    <font>
      <sz val="11"/>
      <color theme="1"/>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Times New Roman"/>
      <family val="1"/>
    </font>
    <font>
      <b/>
      <sz val="10"/>
      <name val="Calibri"/>
      <family val="2"/>
      <scheme val="minor"/>
    </font>
    <font>
      <b/>
      <sz val="11"/>
      <name val="Calibri"/>
      <family val="2"/>
      <scheme val="minor"/>
    </font>
    <font>
      <b/>
      <sz val="14"/>
      <name val="Calibri"/>
      <family val="2"/>
      <scheme val="minor"/>
    </font>
    <font>
      <sz val="11"/>
      <name val="Calibri"/>
      <family val="2"/>
      <scheme val="minor"/>
    </font>
    <font>
      <b/>
      <sz val="9"/>
      <color theme="0"/>
      <name val="Calibri"/>
      <family val="2"/>
      <scheme val="minor"/>
    </font>
    <font>
      <b/>
      <sz val="16"/>
      <name val="Calibri"/>
      <family val="2"/>
      <scheme val="minor"/>
    </font>
    <font>
      <b/>
      <sz val="11"/>
      <name val="Times New Roman"/>
      <family val="1"/>
    </font>
    <font>
      <sz val="10"/>
      <color theme="1"/>
      <name val="Times New Roman"/>
      <family val="1"/>
    </font>
    <font>
      <sz val="10"/>
      <color theme="0"/>
      <name val="Times New Roman"/>
      <family val="1"/>
    </font>
    <font>
      <b/>
      <sz val="12"/>
      <color theme="1"/>
      <name val="Times New Roman"/>
      <family val="1"/>
    </font>
    <font>
      <b/>
      <sz val="11"/>
      <color theme="1"/>
      <name val="Times New Roman"/>
      <family val="1"/>
    </font>
    <font>
      <sz val="11"/>
      <color theme="1"/>
      <name val="Times New Roman"/>
      <family val="1"/>
    </font>
    <font>
      <sz val="11"/>
      <name val="Times New Roman"/>
      <family val="1"/>
    </font>
    <font>
      <sz val="12"/>
      <color theme="1"/>
      <name val="Times New Roman"/>
      <family val="1"/>
    </font>
    <font>
      <b/>
      <sz val="9"/>
      <name val="Times New Roman"/>
      <family val="1"/>
    </font>
    <font>
      <b/>
      <sz val="12"/>
      <name val="Times New Roman"/>
      <family val="1"/>
    </font>
    <font>
      <sz val="12"/>
      <name val="Times New Roman"/>
      <family val="1"/>
    </font>
    <font>
      <sz val="10"/>
      <name val="Times New Roman"/>
      <family val="1"/>
    </font>
    <font>
      <b/>
      <sz val="14"/>
      <name val="Times New Roman"/>
      <family val="1"/>
    </font>
    <font>
      <sz val="11"/>
      <color theme="0"/>
      <name val="Times New Roman"/>
      <family val="1"/>
    </font>
    <font>
      <i/>
      <sz val="11"/>
      <color theme="1"/>
      <name val="Times New Roman"/>
      <family val="1"/>
    </font>
    <font>
      <b/>
      <sz val="12"/>
      <color rgb="FFFF0000"/>
      <name val="Times New Roman"/>
      <family val="1"/>
    </font>
    <font>
      <b/>
      <sz val="16"/>
      <name val="Times New Roman"/>
      <family val="1"/>
    </font>
    <font>
      <b/>
      <sz val="11"/>
      <color theme="0"/>
      <name val="Times New Roman"/>
      <family val="1"/>
    </font>
    <font>
      <b/>
      <sz val="9"/>
      <color theme="0"/>
      <name val="Times New Roman"/>
      <family val="1"/>
    </font>
    <font>
      <b/>
      <sz val="10"/>
      <color theme="0"/>
      <name val="Times New Roman"/>
      <family val="1"/>
    </font>
    <font>
      <b/>
      <sz val="9"/>
      <color theme="1"/>
      <name val="Times New Roman"/>
      <family val="1"/>
    </font>
    <font>
      <b/>
      <sz val="14"/>
      <color theme="1"/>
      <name val="Times New Roman"/>
      <family val="1"/>
    </font>
    <font>
      <i/>
      <sz val="14"/>
      <color theme="1"/>
      <name val="Times New Roman"/>
      <family val="1"/>
    </font>
    <font>
      <sz val="14"/>
      <color theme="1"/>
      <name val="Times New Roman"/>
      <family val="1"/>
    </font>
    <font>
      <sz val="14"/>
      <name val="Times New Roman"/>
      <family val="1"/>
    </font>
    <font>
      <b/>
      <sz val="14"/>
      <color rgb="FFFF0000"/>
      <name val="Times New Roman"/>
      <family val="1"/>
    </font>
    <font>
      <sz val="9"/>
      <color theme="1"/>
      <name val="Times New Roman"/>
      <family val="1"/>
    </font>
    <font>
      <u/>
      <sz val="11"/>
      <color theme="10"/>
      <name val="Calibri"/>
      <family val="2"/>
      <scheme val="minor"/>
    </font>
    <font>
      <u/>
      <sz val="14"/>
      <color theme="10"/>
      <name val="Times New Roman"/>
      <family val="1"/>
    </font>
    <font>
      <sz val="12"/>
      <color theme="1"/>
      <name val="Calibri"/>
      <family val="2"/>
      <scheme val="minor"/>
    </font>
    <font>
      <u/>
      <sz val="11"/>
      <color theme="10"/>
      <name val="Times New Roman"/>
      <family val="1"/>
    </font>
    <font>
      <sz val="11"/>
      <color rgb="FFFF0000"/>
      <name val="Calibri"/>
      <family val="2"/>
      <scheme val="minor"/>
    </font>
    <font>
      <b/>
      <sz val="9"/>
      <color indexed="81"/>
      <name val="Tahoma"/>
      <family val="2"/>
    </font>
    <font>
      <sz val="9"/>
      <color indexed="81"/>
      <name val="Tahoma"/>
      <family val="2"/>
    </font>
    <font>
      <sz val="10"/>
      <color theme="1"/>
      <name val="Calibri"/>
      <family val="2"/>
      <scheme val="minor"/>
    </font>
    <font>
      <sz val="11"/>
      <name val="Times"/>
      <family val="1"/>
    </font>
    <font>
      <sz val="11"/>
      <color theme="1"/>
      <name val="Calibri"/>
      <family val="2"/>
      <scheme val="minor"/>
    </font>
    <font>
      <sz val="12"/>
      <color rgb="FF000000"/>
      <name val="Times New Roman"/>
      <family val="1"/>
    </font>
    <font>
      <sz val="9"/>
      <color theme="1"/>
      <name val="Calibri"/>
      <family val="2"/>
      <scheme val="minor"/>
    </font>
    <font>
      <sz val="10"/>
      <color theme="0"/>
      <name val="Calibri"/>
      <family val="2"/>
      <scheme val="minor"/>
    </font>
    <font>
      <i/>
      <sz val="12"/>
      <color theme="1"/>
      <name val="Calibri"/>
      <family val="2"/>
      <scheme val="minor"/>
    </font>
    <font>
      <sz val="12"/>
      <color theme="0"/>
      <name val="Times New Roman"/>
      <family val="1"/>
    </font>
    <font>
      <i/>
      <sz val="12"/>
      <color theme="1"/>
      <name val="Times New Roman"/>
      <family val="1"/>
    </font>
    <font>
      <b/>
      <u/>
      <sz val="12"/>
      <color theme="1"/>
      <name val="Times New Roman"/>
      <family val="1"/>
    </font>
    <font>
      <b/>
      <sz val="10"/>
      <color theme="1"/>
      <name val="Times New Roman"/>
      <family val="1"/>
    </font>
    <font>
      <i/>
      <sz val="10"/>
      <color theme="1"/>
      <name val="Times New Roman"/>
      <family val="1"/>
    </font>
    <font>
      <b/>
      <sz val="8"/>
      <name val="Times New Roman"/>
      <family val="1"/>
    </font>
  </fonts>
  <fills count="7">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7999816888943144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style="medium">
        <color indexed="64"/>
      </left>
      <right style="thin">
        <color indexed="64"/>
      </right>
      <top style="medium">
        <color indexed="64"/>
      </top>
      <bottom/>
      <diagonal/>
    </border>
    <border>
      <left style="hair">
        <color auto="1"/>
      </left>
      <right/>
      <top style="thin">
        <color auto="1"/>
      </top>
      <bottom style="thin">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3">
    <xf numFmtId="0" fontId="0" fillId="0" borderId="0"/>
    <xf numFmtId="0" fontId="44" fillId="0" borderId="0" applyNumberFormat="0" applyFill="0" applyBorder="0" applyAlignment="0" applyProtection="0"/>
    <xf numFmtId="9" fontId="53" fillId="0" borderId="0" applyFont="0" applyFill="0" applyBorder="0" applyAlignment="0" applyProtection="0"/>
  </cellStyleXfs>
  <cellXfs count="1239">
    <xf numFmtId="0" fontId="0" fillId="0" borderId="0" xfId="0"/>
    <xf numFmtId="0" fontId="2" fillId="0" borderId="16" xfId="0" applyFont="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4" fillId="4" borderId="1" xfId="0" applyFont="1" applyFill="1" applyBorder="1" applyAlignment="1" applyProtection="1">
      <alignment horizontal="center" vertical="center" wrapText="1"/>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8" xfId="0" applyFont="1" applyBorder="1" applyAlignment="1" applyProtection="1">
      <alignment horizontal="justify" vertical="center" wrapText="1"/>
    </xf>
    <xf numFmtId="0" fontId="5" fillId="2" borderId="21" xfId="0" applyFont="1" applyFill="1" applyBorder="1" applyAlignment="1" applyProtection="1">
      <alignment horizontal="center" vertical="center" wrapText="1"/>
    </xf>
    <xf numFmtId="0" fontId="4" fillId="4" borderId="25" xfId="0" applyFont="1" applyFill="1" applyBorder="1" applyAlignment="1" applyProtection="1">
      <alignment horizontal="center" vertical="center" wrapText="1"/>
    </xf>
    <xf numFmtId="0" fontId="12" fillId="0" borderId="16" xfId="0" applyFont="1" applyFill="1" applyBorder="1" applyAlignment="1" applyProtection="1">
      <alignment horizontal="center" vertical="center" wrapText="1"/>
      <protection locked="0"/>
    </xf>
    <xf numFmtId="1" fontId="0" fillId="0" borderId="0" xfId="0" applyNumberFormat="1" applyBorder="1" applyAlignment="1" applyProtection="1">
      <alignment horizontal="center" vertical="center" wrapText="1"/>
    </xf>
    <xf numFmtId="0" fontId="22" fillId="0" borderId="62" xfId="0" applyFont="1" applyBorder="1" applyAlignment="1" applyProtection="1">
      <alignment horizontal="justify" vertical="center" wrapText="1"/>
    </xf>
    <xf numFmtId="0" fontId="21" fillId="0" borderId="63" xfId="0" applyFont="1" applyBorder="1" applyAlignment="1" applyProtection="1">
      <alignment horizontal="center" vertical="center" wrapText="1"/>
      <protection locked="0"/>
    </xf>
    <xf numFmtId="0" fontId="22" fillId="0" borderId="15" xfId="0" applyFont="1" applyBorder="1" applyAlignment="1" applyProtection="1">
      <alignment horizontal="justify" vertical="center" wrapText="1"/>
    </xf>
    <xf numFmtId="0" fontId="21" fillId="0" borderId="16" xfId="0" applyFont="1" applyBorder="1" applyAlignment="1" applyProtection="1">
      <alignment horizontal="center" vertical="center" wrapText="1"/>
      <protection locked="0"/>
    </xf>
    <xf numFmtId="0" fontId="17" fillId="0" borderId="16" xfId="0" applyFont="1" applyFill="1" applyBorder="1" applyAlignment="1" applyProtection="1">
      <alignment horizontal="center" vertical="center" wrapText="1"/>
      <protection locked="0"/>
    </xf>
    <xf numFmtId="0" fontId="22" fillId="0" borderId="18" xfId="0" applyFont="1" applyBorder="1" applyAlignment="1" applyProtection="1">
      <alignment horizontal="justify" vertical="center" wrapText="1"/>
    </xf>
    <xf numFmtId="0" fontId="21" fillId="0" borderId="19" xfId="0" applyFont="1" applyBorder="1" applyAlignment="1" applyProtection="1">
      <alignment horizontal="center" vertical="center" wrapText="1"/>
      <protection locked="0"/>
    </xf>
    <xf numFmtId="0" fontId="22" fillId="0" borderId="14" xfId="0" applyFont="1" applyBorder="1" applyAlignment="1" applyProtection="1">
      <alignment horizontal="justify" vertical="center" wrapText="1"/>
    </xf>
    <xf numFmtId="0" fontId="22" fillId="0" borderId="59" xfId="0" applyFont="1" applyBorder="1" applyAlignment="1" applyProtection="1">
      <alignment horizontal="justify" vertical="center" wrapText="1"/>
    </xf>
    <xf numFmtId="0" fontId="21" fillId="0" borderId="60" xfId="0" applyFont="1" applyBorder="1" applyAlignment="1" applyProtection="1">
      <alignment horizontal="center" vertical="center" wrapText="1"/>
      <protection locked="0"/>
    </xf>
    <xf numFmtId="1" fontId="22" fillId="0" borderId="0" xfId="0" applyNumberFormat="1" applyFont="1" applyBorder="1" applyAlignment="1" applyProtection="1">
      <alignment horizontal="center" vertical="center" wrapText="1"/>
    </xf>
    <xf numFmtId="1" fontId="22" fillId="0" borderId="46" xfId="0" applyNumberFormat="1" applyFont="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12" fillId="4" borderId="12" xfId="0" applyFont="1" applyFill="1" applyBorder="1" applyAlignment="1" applyProtection="1">
      <alignment horizontal="center" vertical="center" wrapText="1"/>
    </xf>
    <xf numFmtId="1" fontId="0" fillId="0" borderId="9" xfId="0" applyNumberFormat="1" applyBorder="1" applyAlignment="1" applyProtection="1">
      <alignment horizontal="center" vertical="center" wrapText="1"/>
    </xf>
    <xf numFmtId="0" fontId="18" fillId="0" borderId="0" xfId="0" applyFont="1" applyBorder="1" applyAlignment="1" applyProtection="1">
      <alignment horizontal="center" vertical="center" wrapText="1"/>
    </xf>
    <xf numFmtId="0" fontId="29" fillId="0" borderId="1" xfId="0" applyFont="1" applyBorder="1" applyAlignment="1" applyProtection="1">
      <alignment horizontal="center" vertical="center" wrapText="1"/>
    </xf>
    <xf numFmtId="1" fontId="22" fillId="0" borderId="9" xfId="0" applyNumberFormat="1" applyFont="1" applyBorder="1" applyAlignment="1" applyProtection="1">
      <alignment horizontal="center" vertical="center" wrapText="1"/>
    </xf>
    <xf numFmtId="0" fontId="18" fillId="3" borderId="0" xfId="0" applyFont="1" applyFill="1" applyAlignment="1" applyProtection="1">
      <alignment vertical="center" wrapText="1"/>
    </xf>
    <xf numFmtId="0" fontId="19" fillId="2" borderId="1" xfId="0" applyFont="1" applyFill="1" applyBorder="1" applyAlignment="1" applyProtection="1">
      <alignment horizontal="center" vertical="center" wrapText="1"/>
    </xf>
    <xf numFmtId="0" fontId="19" fillId="2" borderId="3" xfId="0" applyFont="1" applyFill="1" applyBorder="1" applyAlignment="1" applyProtection="1">
      <alignment horizontal="center" vertical="center" wrapText="1"/>
    </xf>
    <xf numFmtId="0" fontId="18" fillId="0" borderId="0" xfId="0" applyFont="1" applyBorder="1" applyAlignment="1" applyProtection="1">
      <alignment vertical="center" wrapText="1"/>
    </xf>
    <xf numFmtId="0" fontId="18" fillId="0" borderId="0" xfId="0" applyFont="1" applyAlignment="1" applyProtection="1">
      <alignment vertical="center" wrapText="1"/>
    </xf>
    <xf numFmtId="0" fontId="22" fillId="3" borderId="13" xfId="0" applyFont="1" applyFill="1" applyBorder="1" applyAlignment="1" applyProtection="1">
      <alignment vertical="center" wrapText="1"/>
    </xf>
    <xf numFmtId="0" fontId="21" fillId="3" borderId="13" xfId="0" applyFont="1" applyFill="1" applyBorder="1" applyAlignment="1" applyProtection="1">
      <alignment vertical="center" wrapText="1"/>
    </xf>
    <xf numFmtId="0" fontId="23" fillId="3" borderId="13" xfId="0" applyFont="1" applyFill="1" applyBorder="1" applyAlignment="1" applyProtection="1">
      <alignment horizontal="center" vertical="center" wrapText="1"/>
    </xf>
    <xf numFmtId="0" fontId="17" fillId="5" borderId="13" xfId="0" applyFont="1" applyFill="1" applyBorder="1" applyAlignment="1" applyProtection="1">
      <alignment horizontal="center" vertical="center" wrapText="1"/>
    </xf>
    <xf numFmtId="0" fontId="22" fillId="3" borderId="13" xfId="0" applyFont="1" applyFill="1" applyBorder="1" applyAlignment="1" applyProtection="1">
      <alignment horizontal="center" vertical="center" wrapText="1"/>
    </xf>
    <xf numFmtId="0" fontId="22" fillId="0" borderId="0" xfId="0" applyFont="1" applyAlignment="1" applyProtection="1">
      <alignment vertical="center" wrapText="1"/>
    </xf>
    <xf numFmtId="0" fontId="21" fillId="0" borderId="0" xfId="0" applyFont="1" applyAlignment="1" applyProtection="1">
      <alignment horizontal="right" vertical="center" wrapText="1"/>
    </xf>
    <xf numFmtId="0" fontId="21" fillId="0" borderId="0" xfId="0" applyFont="1" applyAlignment="1" applyProtection="1">
      <alignment vertical="center" wrapText="1"/>
    </xf>
    <xf numFmtId="0" fontId="21" fillId="0" borderId="10" xfId="0" applyFont="1" applyBorder="1" applyAlignment="1" applyProtection="1">
      <alignment vertical="center" wrapText="1"/>
    </xf>
    <xf numFmtId="0" fontId="17" fillId="4" borderId="24" xfId="0" applyFont="1" applyFill="1" applyBorder="1" applyAlignment="1" applyProtection="1">
      <alignment horizontal="center" vertical="center" wrapText="1"/>
    </xf>
    <xf numFmtId="0" fontId="17" fillId="4" borderId="0" xfId="0" applyFont="1" applyFill="1" applyBorder="1" applyAlignment="1" applyProtection="1">
      <alignment vertical="center" wrapText="1"/>
    </xf>
    <xf numFmtId="0" fontId="17" fillId="4" borderId="12" xfId="0" applyFont="1" applyFill="1" applyBorder="1" applyAlignment="1" applyProtection="1">
      <alignment horizontal="center" vertical="center" wrapText="1"/>
    </xf>
    <xf numFmtId="0" fontId="34" fillId="2" borderId="0" xfId="0" applyFont="1" applyFill="1" applyBorder="1" applyAlignment="1" applyProtection="1">
      <alignment vertical="center" wrapText="1"/>
    </xf>
    <xf numFmtId="0" fontId="34" fillId="2" borderId="12" xfId="0" applyFont="1" applyFill="1" applyBorder="1" applyAlignment="1" applyProtection="1">
      <alignment horizontal="center" vertical="center" wrapText="1"/>
    </xf>
    <xf numFmtId="0" fontId="21" fillId="0" borderId="13" xfId="0" applyFont="1" applyBorder="1" applyAlignment="1" applyProtection="1">
      <alignment vertical="center" wrapText="1"/>
    </xf>
    <xf numFmtId="0" fontId="35" fillId="2" borderId="13"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wrapText="1"/>
    </xf>
    <xf numFmtId="0" fontId="34" fillId="2" borderId="13" xfId="0" applyFont="1" applyFill="1" applyBorder="1" applyAlignment="1" applyProtection="1">
      <alignment vertical="center" wrapText="1"/>
    </xf>
    <xf numFmtId="0" fontId="34" fillId="2" borderId="30" xfId="0" applyFont="1" applyFill="1" applyBorder="1" applyAlignment="1" applyProtection="1">
      <alignment horizontal="center" vertical="center" wrapText="1"/>
    </xf>
    <xf numFmtId="0" fontId="37" fillId="4" borderId="25" xfId="0" applyFont="1" applyFill="1" applyBorder="1" applyAlignment="1" applyProtection="1">
      <alignment horizontal="center" vertical="center" wrapText="1"/>
    </xf>
    <xf numFmtId="0" fontId="37" fillId="4" borderId="13" xfId="0" applyFont="1" applyFill="1" applyBorder="1" applyAlignment="1" applyProtection="1">
      <alignment horizontal="center" vertical="center" wrapText="1"/>
    </xf>
    <xf numFmtId="0" fontId="21" fillId="4" borderId="13" xfId="0" applyFont="1" applyFill="1" applyBorder="1" applyAlignment="1" applyProtection="1">
      <alignment horizontal="center" vertical="center" wrapText="1"/>
    </xf>
    <xf numFmtId="0" fontId="21" fillId="4" borderId="30" xfId="0" applyFont="1" applyFill="1" applyBorder="1" applyAlignment="1" applyProtection="1">
      <alignment horizontal="center" vertical="center" wrapText="1"/>
    </xf>
    <xf numFmtId="0" fontId="20" fillId="4" borderId="58" xfId="0" applyFont="1" applyFill="1" applyBorder="1" applyAlignment="1" applyProtection="1">
      <alignment horizontal="center" vertical="center" wrapText="1"/>
    </xf>
    <xf numFmtId="0" fontId="17" fillId="4" borderId="44" xfId="0" applyFont="1" applyFill="1" applyBorder="1" applyAlignment="1" applyProtection="1">
      <alignment horizontal="center" vertical="center" wrapText="1"/>
    </xf>
    <xf numFmtId="0" fontId="10" fillId="4" borderId="44"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22" fillId="0" borderId="54" xfId="0" applyFont="1" applyBorder="1" applyAlignment="1" applyProtection="1">
      <alignment horizontal="justify" vertical="center" wrapText="1"/>
    </xf>
    <xf numFmtId="0" fontId="21" fillId="0" borderId="55" xfId="0" applyFont="1" applyBorder="1" applyAlignment="1" applyProtection="1">
      <alignment horizontal="center" vertical="center" wrapText="1"/>
      <protection locked="0"/>
    </xf>
    <xf numFmtId="1" fontId="22" fillId="0" borderId="38" xfId="0" applyNumberFormat="1" applyFont="1" applyBorder="1" applyAlignment="1" applyProtection="1">
      <alignment horizontal="center" vertical="center" wrapText="1"/>
    </xf>
    <xf numFmtId="0" fontId="22" fillId="0" borderId="0" xfId="0" applyFont="1" applyAlignment="1" applyProtection="1">
      <alignment vertical="center" wrapText="1"/>
      <protection locked="0"/>
    </xf>
    <xf numFmtId="0" fontId="29" fillId="0" borderId="1" xfId="0" applyFont="1" applyBorder="1" applyAlignment="1" applyProtection="1">
      <alignment vertical="center" wrapText="1"/>
    </xf>
    <xf numFmtId="0" fontId="10" fillId="0" borderId="1" xfId="0" applyFont="1" applyBorder="1" applyAlignment="1" applyProtection="1">
      <alignment horizontal="left" vertical="center" wrapText="1"/>
    </xf>
    <xf numFmtId="0" fontId="0" fillId="3" borderId="13" xfId="0" applyFill="1" applyBorder="1" applyAlignment="1" applyProtection="1">
      <alignment vertical="center" wrapText="1"/>
    </xf>
    <xf numFmtId="0" fontId="0" fillId="3" borderId="13" xfId="0" applyFill="1" applyBorder="1" applyAlignment="1" applyProtection="1">
      <alignment horizontal="center" vertical="center" wrapText="1"/>
    </xf>
    <xf numFmtId="0" fontId="0" fillId="0" borderId="0" xfId="0" applyAlignment="1" applyProtection="1">
      <alignment vertical="center" wrapText="1"/>
    </xf>
    <xf numFmtId="0" fontId="2" fillId="0" borderId="0" xfId="0" applyFont="1" applyAlignment="1" applyProtection="1">
      <alignment horizontal="right" vertical="center" wrapText="1"/>
    </xf>
    <xf numFmtId="0" fontId="2" fillId="0" borderId="0" xfId="0" applyFont="1" applyAlignment="1" applyProtection="1">
      <alignment vertical="center" wrapText="1"/>
    </xf>
    <xf numFmtId="0" fontId="2" fillId="0" borderId="10" xfId="0" applyFont="1" applyBorder="1" applyAlignment="1" applyProtection="1">
      <alignment vertical="center" wrapText="1"/>
    </xf>
    <xf numFmtId="0" fontId="12" fillId="4" borderId="24" xfId="0" applyFont="1" applyFill="1" applyBorder="1" applyAlignment="1" applyProtection="1">
      <alignment horizontal="center" vertical="center" wrapText="1"/>
    </xf>
    <xf numFmtId="0" fontId="12" fillId="4" borderId="0" xfId="0" applyFont="1" applyFill="1" applyBorder="1" applyAlignment="1" applyProtection="1">
      <alignment vertical="center" wrapText="1"/>
    </xf>
    <xf numFmtId="0" fontId="5" fillId="2" borderId="0" xfId="0" applyFont="1" applyFill="1" applyBorder="1" applyAlignment="1" applyProtection="1">
      <alignment vertical="center" wrapText="1"/>
    </xf>
    <xf numFmtId="0" fontId="2" fillId="0" borderId="1" xfId="0" applyFont="1" applyBorder="1" applyAlignment="1" applyProtection="1">
      <alignment vertical="center" wrapText="1"/>
    </xf>
    <xf numFmtId="0" fontId="5" fillId="2" borderId="1" xfId="0" applyFont="1" applyFill="1" applyBorder="1" applyAlignment="1" applyProtection="1">
      <alignment vertical="center" wrapText="1"/>
    </xf>
    <xf numFmtId="0" fontId="2" fillId="4" borderId="21"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2" fillId="4" borderId="1" xfId="0" applyFont="1" applyFill="1" applyBorder="1" applyAlignment="1" applyProtection="1">
      <alignment horizontal="center" vertical="center" wrapText="1"/>
    </xf>
    <xf numFmtId="0" fontId="11" fillId="4" borderId="1" xfId="0" applyFont="1" applyFill="1" applyBorder="1" applyAlignment="1" applyProtection="1">
      <alignment horizontal="center" vertical="center" wrapText="1"/>
    </xf>
    <xf numFmtId="0" fontId="12" fillId="4" borderId="21" xfId="0" applyFont="1" applyFill="1" applyBorder="1" applyAlignment="1" applyProtection="1">
      <alignment horizontal="center" vertical="center" wrapText="1"/>
    </xf>
    <xf numFmtId="0" fontId="0" fillId="0" borderId="0" xfId="0" applyAlignment="1" applyProtection="1">
      <alignment vertical="center" wrapText="1"/>
      <protection locked="0"/>
    </xf>
    <xf numFmtId="0" fontId="25" fillId="0" borderId="1" xfId="0" applyFont="1" applyBorder="1" applyAlignment="1" applyProtection="1">
      <alignment horizontal="left" vertical="center" wrapText="1"/>
    </xf>
    <xf numFmtId="0" fontId="10" fillId="0" borderId="1" xfId="0" applyFont="1" applyBorder="1" applyAlignment="1" applyProtection="1">
      <alignment vertical="center" wrapText="1"/>
    </xf>
    <xf numFmtId="0" fontId="18" fillId="0" borderId="0" xfId="0" applyFont="1" applyBorder="1" applyAlignment="1" applyProtection="1">
      <alignment horizontal="center" vertical="center" wrapText="1"/>
    </xf>
    <xf numFmtId="1" fontId="22" fillId="0" borderId="9" xfId="0" applyNumberFormat="1" applyFont="1" applyBorder="1" applyAlignment="1" applyProtection="1">
      <alignment horizontal="center" vertical="center" wrapText="1"/>
    </xf>
    <xf numFmtId="0" fontId="10" fillId="0" borderId="1" xfId="0" applyFont="1" applyBorder="1" applyAlignment="1" applyProtection="1">
      <alignment horizontal="left" vertical="center" wrapText="1"/>
    </xf>
    <xf numFmtId="1" fontId="22" fillId="0" borderId="0" xfId="0" applyNumberFormat="1" applyFont="1" applyBorder="1" applyAlignment="1" applyProtection="1">
      <alignment horizontal="center" vertical="center" wrapText="1"/>
    </xf>
    <xf numFmtId="0" fontId="17" fillId="4" borderId="12" xfId="0" applyFont="1" applyFill="1" applyBorder="1" applyAlignment="1" applyProtection="1">
      <alignment horizontal="center" vertical="center" wrapText="1"/>
    </xf>
    <xf numFmtId="0" fontId="21" fillId="4" borderId="1" xfId="0" applyFont="1" applyFill="1" applyBorder="1" applyAlignment="1" applyProtection="1">
      <alignment horizontal="center" vertical="center" wrapText="1"/>
    </xf>
    <xf numFmtId="0" fontId="21" fillId="4" borderId="21" xfId="0" applyFont="1" applyFill="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17" fillId="6" borderId="13" xfId="0" applyFont="1" applyFill="1" applyBorder="1" applyAlignment="1" applyProtection="1">
      <alignment horizontal="center" vertical="center" wrapText="1"/>
    </xf>
    <xf numFmtId="0" fontId="34" fillId="2" borderId="10" xfId="0" applyFont="1" applyFill="1" applyBorder="1" applyAlignment="1" applyProtection="1">
      <alignment horizontal="center" vertical="center" wrapText="1"/>
    </xf>
    <xf numFmtId="0" fontId="21" fillId="0" borderId="1" xfId="0" applyFont="1" applyBorder="1" applyAlignment="1" applyProtection="1">
      <alignment vertical="center" wrapText="1"/>
    </xf>
    <xf numFmtId="0" fontId="35" fillId="2" borderId="1"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4" fillId="2" borderId="1" xfId="0" applyFont="1" applyFill="1" applyBorder="1" applyAlignment="1" applyProtection="1">
      <alignment vertical="center" wrapText="1"/>
    </xf>
    <xf numFmtId="0" fontId="34" fillId="2" borderId="21" xfId="0" applyFont="1" applyFill="1" applyBorder="1" applyAlignment="1" applyProtection="1">
      <alignment horizontal="center" vertical="center" wrapText="1"/>
    </xf>
    <xf numFmtId="0" fontId="37" fillId="4" borderId="1" xfId="0" applyFont="1" applyFill="1" applyBorder="1" applyAlignment="1" applyProtection="1">
      <alignment horizontal="center" vertical="center" wrapText="1"/>
    </xf>
    <xf numFmtId="0" fontId="20" fillId="4" borderId="25" xfId="0" applyFont="1" applyFill="1" applyBorder="1" applyAlignment="1" applyProtection="1">
      <alignment horizontal="center" vertical="center" wrapText="1"/>
    </xf>
    <xf numFmtId="0" fontId="17" fillId="4" borderId="1" xfId="0" applyFont="1" applyFill="1" applyBorder="1" applyAlignment="1" applyProtection="1">
      <alignment horizontal="center" vertical="center" wrapText="1"/>
    </xf>
    <xf numFmtId="0" fontId="10" fillId="4" borderId="1" xfId="0" applyFont="1" applyFill="1" applyBorder="1" applyAlignment="1" applyProtection="1">
      <alignment horizontal="center" vertical="center" wrapText="1"/>
    </xf>
    <xf numFmtId="0" fontId="17" fillId="4" borderId="21" xfId="0" applyFont="1" applyFill="1" applyBorder="1" applyAlignment="1" applyProtection="1">
      <alignment horizontal="center" vertical="center" wrapText="1"/>
    </xf>
    <xf numFmtId="0" fontId="12" fillId="4" borderId="12" xfId="0" applyFont="1" applyFill="1" applyBorder="1" applyAlignment="1" applyProtection="1">
      <alignment horizontal="center" vertical="center" wrapText="1"/>
    </xf>
    <xf numFmtId="0" fontId="12" fillId="4" borderId="12" xfId="0" applyFont="1" applyFill="1" applyBorder="1" applyAlignment="1" applyProtection="1">
      <alignment horizontal="center" vertical="center" wrapText="1"/>
    </xf>
    <xf numFmtId="0" fontId="18" fillId="3" borderId="0" xfId="0" applyFont="1" applyFill="1" applyProtection="1"/>
    <xf numFmtId="0" fontId="18" fillId="0" borderId="0" xfId="0" applyFont="1" applyProtection="1"/>
    <xf numFmtId="0" fontId="19" fillId="2" borderId="1" xfId="0" applyFont="1" applyFill="1" applyBorder="1" applyAlignment="1" applyProtection="1">
      <alignment horizontal="center" vertical="center"/>
    </xf>
    <xf numFmtId="0" fontId="19" fillId="2" borderId="3" xfId="0" applyFont="1" applyFill="1" applyBorder="1" applyAlignment="1" applyProtection="1">
      <alignment horizontal="center" vertical="center"/>
    </xf>
    <xf numFmtId="0" fontId="18" fillId="0" borderId="0" xfId="0" applyFont="1" applyBorder="1" applyAlignment="1" applyProtection="1"/>
    <xf numFmtId="0" fontId="18" fillId="0" borderId="0" xfId="0" applyFont="1" applyBorder="1" applyAlignment="1" applyProtection="1">
      <alignment horizontal="center" vertical="center"/>
    </xf>
    <xf numFmtId="0" fontId="22" fillId="3" borderId="51" xfId="0" applyFont="1" applyFill="1" applyBorder="1" applyAlignment="1" applyProtection="1">
      <alignment vertical="center"/>
    </xf>
    <xf numFmtId="0" fontId="21" fillId="3" borderId="51" xfId="0" applyFont="1" applyFill="1" applyBorder="1" applyAlignment="1" applyProtection="1">
      <alignment vertical="center"/>
    </xf>
    <xf numFmtId="0" fontId="23" fillId="3" borderId="51" xfId="0" applyFont="1" applyFill="1" applyBorder="1" applyAlignment="1" applyProtection="1">
      <alignment horizontal="center" vertical="center"/>
    </xf>
    <xf numFmtId="0" fontId="22" fillId="3" borderId="51" xfId="0" applyFont="1" applyFill="1" applyBorder="1" applyAlignment="1" applyProtection="1">
      <alignment horizontal="center" vertical="center"/>
    </xf>
    <xf numFmtId="0" fontId="22" fillId="3" borderId="57" xfId="0" applyFont="1" applyFill="1" applyBorder="1" applyAlignment="1" applyProtection="1">
      <alignment vertical="center"/>
    </xf>
    <xf numFmtId="0" fontId="22" fillId="0" borderId="0" xfId="0" applyFont="1" applyAlignment="1" applyProtection="1">
      <alignment vertical="center"/>
    </xf>
    <xf numFmtId="0" fontId="21" fillId="0" borderId="0" xfId="0" applyFont="1" applyProtection="1"/>
    <xf numFmtId="0" fontId="21" fillId="0" borderId="0" xfId="0" applyFont="1" applyAlignment="1" applyProtection="1">
      <alignment horizontal="right"/>
    </xf>
    <xf numFmtId="0" fontId="21" fillId="0" borderId="10" xfId="0" applyFont="1" applyBorder="1" applyAlignment="1" applyProtection="1"/>
    <xf numFmtId="0" fontId="21" fillId="0" borderId="10" xfId="0" applyFont="1" applyBorder="1" applyProtection="1"/>
    <xf numFmtId="0" fontId="17" fillId="4" borderId="52" xfId="0" applyFont="1" applyFill="1" applyBorder="1" applyAlignment="1" applyProtection="1">
      <alignment horizontal="center" vertical="center"/>
    </xf>
    <xf numFmtId="0" fontId="17" fillId="4" borderId="46" xfId="0" applyFont="1" applyFill="1" applyBorder="1" applyProtection="1"/>
    <xf numFmtId="0" fontId="17" fillId="4" borderId="43" xfId="0" applyFont="1" applyFill="1" applyBorder="1" applyAlignment="1" applyProtection="1">
      <alignment horizontal="center" vertical="center" wrapText="1"/>
    </xf>
    <xf numFmtId="0" fontId="34" fillId="2" borderId="46" xfId="0" applyFont="1" applyFill="1" applyBorder="1" applyProtection="1"/>
    <xf numFmtId="0" fontId="34" fillId="2" borderId="43" xfId="0" applyFont="1" applyFill="1" applyBorder="1" applyAlignment="1" applyProtection="1">
      <alignment horizontal="center" vertical="center" wrapText="1"/>
    </xf>
    <xf numFmtId="0" fontId="21" fillId="0" borderId="44" xfId="0" applyFont="1" applyBorder="1" applyProtection="1"/>
    <xf numFmtId="0" fontId="35" fillId="2" borderId="44" xfId="0" applyFont="1" applyFill="1" applyBorder="1" applyAlignment="1" applyProtection="1">
      <alignment horizontal="center" vertical="center" wrapText="1"/>
    </xf>
    <xf numFmtId="0" fontId="36" fillId="2" borderId="44" xfId="0" applyFont="1" applyFill="1" applyBorder="1" applyAlignment="1" applyProtection="1">
      <alignment horizontal="center" vertical="center" wrapText="1"/>
    </xf>
    <xf numFmtId="0" fontId="36" fillId="2" borderId="44" xfId="0" applyFont="1" applyFill="1" applyBorder="1" applyAlignment="1" applyProtection="1">
      <alignment horizontal="center" vertical="center"/>
    </xf>
    <xf numFmtId="0" fontId="34" fillId="2" borderId="44" xfId="0" applyFont="1" applyFill="1" applyBorder="1" applyAlignment="1" applyProtection="1">
      <alignment vertical="center"/>
    </xf>
    <xf numFmtId="0" fontId="34" fillId="2" borderId="45" xfId="0" applyFont="1" applyFill="1" applyBorder="1" applyAlignment="1" applyProtection="1">
      <alignment horizontal="center" vertical="center" wrapText="1"/>
    </xf>
    <xf numFmtId="0" fontId="37" fillId="4" borderId="58" xfId="0" applyFont="1" applyFill="1" applyBorder="1" applyAlignment="1" applyProtection="1">
      <alignment horizontal="center" vertical="center" wrapText="1"/>
    </xf>
    <xf numFmtId="0" fontId="37" fillId="4" borderId="44" xfId="0" applyFont="1" applyFill="1" applyBorder="1" applyAlignment="1" applyProtection="1">
      <alignment horizontal="center" vertical="center" wrapText="1"/>
    </xf>
    <xf numFmtId="0" fontId="21" fillId="4" borderId="44" xfId="0" applyFont="1" applyFill="1" applyBorder="1" applyAlignment="1" applyProtection="1">
      <alignment horizontal="center" vertical="center"/>
    </xf>
    <xf numFmtId="0" fontId="21" fillId="4" borderId="45" xfId="0" applyFont="1" applyFill="1" applyBorder="1" applyAlignment="1" applyProtection="1">
      <alignment horizontal="center" vertical="center"/>
    </xf>
    <xf numFmtId="0" fontId="20" fillId="4" borderId="58" xfId="0" applyFont="1" applyFill="1" applyBorder="1" applyAlignment="1" applyProtection="1">
      <alignment horizontal="center" vertical="center"/>
    </xf>
    <xf numFmtId="0" fontId="17" fillId="4" borderId="44" xfId="0" applyFont="1" applyFill="1" applyBorder="1" applyAlignment="1" applyProtection="1">
      <alignment horizontal="center" vertical="center"/>
    </xf>
    <xf numFmtId="0" fontId="10" fillId="4" borderId="44" xfId="0" applyFont="1" applyFill="1" applyBorder="1" applyAlignment="1" applyProtection="1">
      <alignment horizontal="center" vertical="center"/>
    </xf>
    <xf numFmtId="0" fontId="17" fillId="4" borderId="45" xfId="0" applyFont="1" applyFill="1" applyBorder="1" applyAlignment="1" applyProtection="1">
      <alignment horizontal="center" vertical="center"/>
    </xf>
    <xf numFmtId="1" fontId="22" fillId="0" borderId="0" xfId="0" applyNumberFormat="1" applyFont="1" applyBorder="1" applyAlignment="1" applyProtection="1">
      <alignment horizontal="center" vertical="center"/>
    </xf>
    <xf numFmtId="0" fontId="22" fillId="0" borderId="0" xfId="0" applyFont="1" applyProtection="1"/>
    <xf numFmtId="0" fontId="22" fillId="0" borderId="15" xfId="0" applyFont="1" applyBorder="1" applyAlignment="1" applyProtection="1">
      <alignment horizontal="justify" vertical="center"/>
    </xf>
    <xf numFmtId="0" fontId="21" fillId="0" borderId="65" xfId="0" applyFont="1" applyBorder="1" applyAlignment="1" applyProtection="1">
      <alignment horizontal="center" vertical="center" wrapText="1"/>
      <protection locked="0"/>
    </xf>
    <xf numFmtId="1" fontId="22" fillId="0" borderId="9" xfId="0" applyNumberFormat="1" applyFont="1" applyBorder="1" applyAlignment="1" applyProtection="1">
      <alignment horizontal="center" vertical="center"/>
    </xf>
    <xf numFmtId="1" fontId="22" fillId="0" borderId="46" xfId="0" applyNumberFormat="1" applyFont="1" applyBorder="1" applyAlignment="1" applyProtection="1">
      <alignment horizontal="center" vertical="center"/>
    </xf>
    <xf numFmtId="0" fontId="22" fillId="0" borderId="0" xfId="0" applyFont="1" applyProtection="1">
      <protection locked="0"/>
    </xf>
    <xf numFmtId="0" fontId="22" fillId="0" borderId="0" xfId="0" applyFont="1" applyAlignment="1" applyProtection="1">
      <alignment vertical="center"/>
      <protection locked="0"/>
    </xf>
    <xf numFmtId="0" fontId="25" fillId="0" borderId="1" xfId="0" applyFont="1" applyBorder="1" applyAlignment="1" applyProtection="1">
      <alignment horizontal="left" vertical="center"/>
    </xf>
    <xf numFmtId="0" fontId="10" fillId="0" borderId="1" xfId="0" applyFont="1" applyBorder="1" applyAlignment="1" applyProtection="1">
      <alignment vertical="top"/>
    </xf>
    <xf numFmtId="0" fontId="10" fillId="0" borderId="1" xfId="0" applyFont="1" applyBorder="1" applyAlignment="1" applyProtection="1">
      <alignment horizontal="left" vertical="center"/>
    </xf>
    <xf numFmtId="0" fontId="10" fillId="0" borderId="1" xfId="0" applyFont="1" applyBorder="1" applyAlignment="1" applyProtection="1">
      <alignment horizontal="left" vertical="top"/>
    </xf>
    <xf numFmtId="0" fontId="0" fillId="3" borderId="13" xfId="0" applyFill="1" applyBorder="1" applyAlignment="1" applyProtection="1">
      <alignment vertical="center"/>
    </xf>
    <xf numFmtId="0" fontId="21" fillId="3" borderId="13" xfId="0" applyFont="1" applyFill="1" applyBorder="1" applyAlignment="1" applyProtection="1">
      <alignment vertical="center"/>
    </xf>
    <xf numFmtId="0" fontId="22" fillId="3" borderId="13" xfId="0" applyFont="1" applyFill="1" applyBorder="1" applyAlignment="1" applyProtection="1">
      <alignment vertical="center"/>
    </xf>
    <xf numFmtId="0" fontId="23" fillId="3" borderId="13" xfId="0" applyFont="1" applyFill="1" applyBorder="1" applyAlignment="1" applyProtection="1">
      <alignment horizontal="center" vertical="center"/>
    </xf>
    <xf numFmtId="0" fontId="22" fillId="3" borderId="13" xfId="0" applyFont="1" applyFill="1" applyBorder="1" applyAlignment="1" applyProtection="1">
      <alignment horizontal="center" vertical="center"/>
    </xf>
    <xf numFmtId="0" fontId="0" fillId="3" borderId="13" xfId="0" applyFill="1" applyBorder="1" applyAlignment="1" applyProtection="1">
      <alignment horizontal="center" vertical="center"/>
    </xf>
    <xf numFmtId="0" fontId="0" fillId="0" borderId="0" xfId="0" applyAlignment="1" applyProtection="1">
      <alignment vertical="center"/>
    </xf>
    <xf numFmtId="0" fontId="2" fillId="0" borderId="0" xfId="0" applyFont="1" applyAlignment="1" applyProtection="1">
      <alignment horizontal="right"/>
    </xf>
    <xf numFmtId="0" fontId="2" fillId="0" borderId="0" xfId="0" applyFont="1" applyProtection="1"/>
    <xf numFmtId="0" fontId="2" fillId="0" borderId="10" xfId="0" applyFont="1" applyBorder="1" applyAlignment="1" applyProtection="1"/>
    <xf numFmtId="0" fontId="2" fillId="0" borderId="10" xfId="0" applyFont="1" applyBorder="1" applyProtection="1"/>
    <xf numFmtId="0" fontId="2" fillId="4" borderId="30" xfId="0" applyFont="1" applyFill="1" applyBorder="1" applyAlignment="1" applyProtection="1">
      <alignment horizontal="center" vertical="center"/>
    </xf>
    <xf numFmtId="0" fontId="12" fillId="4" borderId="24" xfId="0" applyFont="1" applyFill="1" applyBorder="1" applyAlignment="1" applyProtection="1">
      <alignment horizontal="center" vertical="center"/>
    </xf>
    <xf numFmtId="0" fontId="12" fillId="4" borderId="0" xfId="0" applyFont="1" applyFill="1" applyBorder="1" applyProtection="1"/>
    <xf numFmtId="0" fontId="5" fillId="2" borderId="0" xfId="0" applyFont="1" applyFill="1" applyBorder="1" applyProtection="1"/>
    <xf numFmtId="0" fontId="2" fillId="0" borderId="1" xfId="0" applyFont="1" applyBorder="1" applyProtection="1"/>
    <xf numFmtId="0" fontId="9" fillId="2" borderId="1" xfId="0" applyFont="1" applyFill="1" applyBorder="1" applyAlignment="1" applyProtection="1">
      <alignment horizontal="center" vertical="center"/>
    </xf>
    <xf numFmtId="0" fontId="5" fillId="2" borderId="1" xfId="0" applyFont="1" applyFill="1" applyBorder="1" applyAlignment="1" applyProtection="1">
      <alignment vertical="center"/>
    </xf>
    <xf numFmtId="0" fontId="2" fillId="4" borderId="1" xfId="0" applyFont="1" applyFill="1" applyBorder="1" applyAlignment="1" applyProtection="1">
      <alignment horizontal="center" vertical="center"/>
    </xf>
    <xf numFmtId="0" fontId="2" fillId="4" borderId="21" xfId="0" applyFont="1" applyFill="1" applyBorder="1" applyAlignment="1" applyProtection="1">
      <alignment horizontal="center" vertical="center"/>
    </xf>
    <xf numFmtId="0" fontId="6" fillId="4" borderId="25" xfId="0" applyFont="1" applyFill="1" applyBorder="1" applyAlignment="1" applyProtection="1">
      <alignment horizontal="center" vertical="center"/>
    </xf>
    <xf numFmtId="0" fontId="12" fillId="4" borderId="1" xfId="0" applyFont="1" applyFill="1" applyBorder="1" applyAlignment="1" applyProtection="1">
      <alignment horizontal="center" vertical="center"/>
    </xf>
    <xf numFmtId="0" fontId="11" fillId="4" borderId="1" xfId="0" applyFont="1" applyFill="1" applyBorder="1" applyAlignment="1" applyProtection="1">
      <alignment horizontal="center" vertical="center"/>
    </xf>
    <xf numFmtId="0" fontId="12" fillId="4" borderId="21" xfId="0" applyFont="1" applyFill="1" applyBorder="1" applyAlignment="1" applyProtection="1">
      <alignment horizontal="center" vertical="center"/>
    </xf>
    <xf numFmtId="1" fontId="0" fillId="0" borderId="9" xfId="0" applyNumberFormat="1" applyBorder="1" applyAlignment="1" applyProtection="1">
      <alignment horizontal="center" vertical="center"/>
    </xf>
    <xf numFmtId="1" fontId="0" fillId="0" borderId="9" xfId="0" applyNumberFormat="1" applyBorder="1" applyAlignment="1" applyProtection="1">
      <alignment horizontal="center" vertical="center"/>
    </xf>
    <xf numFmtId="0" fontId="0" fillId="0" borderId="0" xfId="0" applyProtection="1"/>
    <xf numFmtId="1" fontId="0" fillId="0" borderId="0" xfId="0" applyNumberFormat="1" applyBorder="1" applyAlignment="1" applyProtection="1">
      <alignment horizontal="center" vertical="center"/>
    </xf>
    <xf numFmtId="0" fontId="0" fillId="0" borderId="15" xfId="0" applyFont="1" applyBorder="1" applyAlignment="1" applyProtection="1">
      <alignment horizontal="justify" vertical="center"/>
    </xf>
    <xf numFmtId="0" fontId="2" fillId="0" borderId="19" xfId="0" applyFont="1" applyBorder="1" applyAlignment="1" applyProtection="1">
      <alignment horizontal="center" vertical="center" wrapText="1"/>
      <protection locked="0"/>
    </xf>
    <xf numFmtId="0" fontId="0" fillId="0" borderId="59" xfId="0" applyFont="1" applyBorder="1" applyAlignment="1" applyProtection="1">
      <alignment horizontal="justify" vertical="center" wrapText="1"/>
    </xf>
    <xf numFmtId="0" fontId="2" fillId="0" borderId="60" xfId="0" applyFont="1" applyBorder="1" applyAlignment="1" applyProtection="1">
      <alignment horizontal="center" vertical="center" wrapText="1"/>
      <protection locked="0"/>
    </xf>
    <xf numFmtId="1" fontId="0" fillId="0" borderId="46" xfId="0" applyNumberFormat="1" applyBorder="1" applyAlignment="1" applyProtection="1">
      <alignment horizontal="center" vertical="center"/>
    </xf>
    <xf numFmtId="0" fontId="0" fillId="0" borderId="0" xfId="0" applyProtection="1">
      <protection locked="0"/>
    </xf>
    <xf numFmtId="0" fontId="0" fillId="0" borderId="0" xfId="0" applyAlignment="1" applyProtection="1">
      <alignment vertical="center"/>
      <protection locked="0"/>
    </xf>
    <xf numFmtId="0" fontId="12" fillId="4" borderId="12" xfId="0" applyFont="1" applyFill="1" applyBorder="1" applyAlignment="1" applyProtection="1">
      <alignment horizontal="center" vertical="center" wrapText="1"/>
    </xf>
    <xf numFmtId="0" fontId="10" fillId="0" borderId="1" xfId="0" applyFont="1" applyBorder="1" applyAlignment="1" applyProtection="1">
      <alignment horizontal="left" vertical="center"/>
    </xf>
    <xf numFmtId="1" fontId="0" fillId="0" borderId="9" xfId="0" applyNumberFormat="1" applyBorder="1" applyAlignment="1" applyProtection="1">
      <alignment horizontal="center" vertical="center"/>
    </xf>
    <xf numFmtId="0" fontId="2" fillId="4" borderId="1" xfId="0" applyFont="1" applyFill="1" applyBorder="1" applyAlignment="1" applyProtection="1">
      <alignment horizontal="center" vertical="center"/>
    </xf>
    <xf numFmtId="0" fontId="2" fillId="4" borderId="21" xfId="0" applyFont="1" applyFill="1" applyBorder="1" applyAlignment="1" applyProtection="1">
      <alignment horizontal="center" vertical="center"/>
    </xf>
    <xf numFmtId="0" fontId="18" fillId="3" borderId="0" xfId="0" applyFont="1" applyFill="1" applyAlignment="1" applyProtection="1">
      <alignment vertical="center"/>
    </xf>
    <xf numFmtId="0" fontId="18" fillId="0" borderId="0" xfId="0" applyFont="1" applyBorder="1" applyAlignment="1" applyProtection="1">
      <alignment vertical="center"/>
    </xf>
    <xf numFmtId="0" fontId="18" fillId="0" borderId="0" xfId="0" applyFont="1" applyAlignment="1" applyProtection="1">
      <alignment vertical="center"/>
    </xf>
    <xf numFmtId="0" fontId="17" fillId="5" borderId="13" xfId="0" applyFont="1" applyFill="1" applyBorder="1" applyAlignment="1" applyProtection="1">
      <alignment horizontal="center" vertical="center"/>
    </xf>
    <xf numFmtId="0" fontId="2" fillId="0" borderId="0" xfId="0" applyFont="1" applyAlignment="1" applyProtection="1">
      <alignment horizontal="right" vertical="center"/>
    </xf>
    <xf numFmtId="0" fontId="2" fillId="0" borderId="0" xfId="0" applyFont="1" applyAlignment="1" applyProtection="1">
      <alignment vertical="center"/>
    </xf>
    <xf numFmtId="0" fontId="2" fillId="0" borderId="10" xfId="0" applyFont="1" applyBorder="1" applyAlignment="1" applyProtection="1">
      <alignment vertical="center"/>
    </xf>
    <xf numFmtId="0" fontId="12" fillId="4" borderId="0" xfId="0" applyFont="1" applyFill="1" applyBorder="1" applyAlignment="1" applyProtection="1">
      <alignment vertical="center"/>
    </xf>
    <xf numFmtId="0" fontId="5" fillId="2" borderId="0" xfId="0" applyFont="1" applyFill="1" applyBorder="1" applyAlignment="1" applyProtection="1">
      <alignment vertical="center"/>
    </xf>
    <xf numFmtId="0" fontId="5" fillId="2" borderId="12" xfId="0" applyFont="1" applyFill="1" applyBorder="1" applyAlignment="1" applyProtection="1">
      <alignment horizontal="center" vertical="center" wrapText="1"/>
    </xf>
    <xf numFmtId="0" fontId="2" fillId="0" borderId="13" xfId="0" applyFont="1" applyBorder="1" applyAlignment="1" applyProtection="1">
      <alignment vertical="center"/>
    </xf>
    <xf numFmtId="0" fontId="15" fillId="2" borderId="13" xfId="0" applyFont="1" applyFill="1" applyBorder="1" applyAlignment="1" applyProtection="1">
      <alignment horizontal="center" vertical="center" wrapText="1"/>
    </xf>
    <xf numFmtId="0" fontId="9" fillId="2" borderId="13" xfId="0" applyFont="1" applyFill="1" applyBorder="1" applyAlignment="1" applyProtection="1">
      <alignment horizontal="center" vertical="center" wrapText="1"/>
    </xf>
    <xf numFmtId="0" fontId="9" fillId="2" borderId="13" xfId="0" applyFont="1" applyFill="1" applyBorder="1" applyAlignment="1" applyProtection="1">
      <alignment horizontal="center" vertical="center"/>
    </xf>
    <xf numFmtId="0" fontId="5" fillId="2" borderId="13" xfId="0" applyFont="1" applyFill="1" applyBorder="1" applyAlignment="1" applyProtection="1">
      <alignment vertical="center"/>
    </xf>
    <xf numFmtId="0" fontId="5" fillId="2" borderId="30" xfId="0" applyFont="1" applyFill="1" applyBorder="1" applyAlignment="1" applyProtection="1">
      <alignment horizontal="center" vertical="center" wrapText="1"/>
    </xf>
    <xf numFmtId="0" fontId="4" fillId="4" borderId="13"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xf>
    <xf numFmtId="0" fontId="12" fillId="4" borderId="13" xfId="0" applyFont="1" applyFill="1" applyBorder="1" applyAlignment="1" applyProtection="1">
      <alignment horizontal="center" vertical="center"/>
    </xf>
    <xf numFmtId="0" fontId="11" fillId="4" borderId="13" xfId="0" applyFont="1" applyFill="1" applyBorder="1" applyAlignment="1" applyProtection="1">
      <alignment horizontal="center" vertical="center"/>
    </xf>
    <xf numFmtId="0" fontId="12" fillId="4" borderId="30" xfId="0" applyFont="1" applyFill="1" applyBorder="1" applyAlignment="1" applyProtection="1">
      <alignment horizontal="center" vertical="center"/>
    </xf>
    <xf numFmtId="0" fontId="0" fillId="0" borderId="54" xfId="0" applyFont="1" applyBorder="1" applyAlignment="1" applyProtection="1">
      <alignment horizontal="justify" vertical="center" wrapText="1"/>
    </xf>
    <xf numFmtId="0" fontId="2" fillId="0" borderId="55" xfId="0" applyFont="1" applyBorder="1" applyAlignment="1" applyProtection="1">
      <alignment horizontal="center" vertical="center" wrapText="1"/>
      <protection locked="0"/>
    </xf>
    <xf numFmtId="1" fontId="0" fillId="0" borderId="38" xfId="0" applyNumberFormat="1" applyBorder="1" applyAlignment="1" applyProtection="1">
      <alignment horizontal="center" vertical="center"/>
    </xf>
    <xf numFmtId="0" fontId="0" fillId="0" borderId="62" xfId="0" applyFont="1" applyBorder="1" applyAlignment="1" applyProtection="1">
      <alignment horizontal="justify" vertical="center" wrapText="1"/>
    </xf>
    <xf numFmtId="0" fontId="2" fillId="0" borderId="63" xfId="0" applyFont="1" applyBorder="1" applyAlignment="1" applyProtection="1">
      <alignment horizontal="center" vertical="center" wrapText="1"/>
      <protection locked="0"/>
    </xf>
    <xf numFmtId="1" fontId="0" fillId="0" borderId="0" xfId="0" applyNumberFormat="1" applyBorder="1" applyAlignment="1" applyProtection="1">
      <alignment horizontal="center" vertical="center"/>
    </xf>
    <xf numFmtId="0" fontId="10" fillId="0" borderId="1" xfId="0" applyFont="1" applyBorder="1" applyAlignment="1" applyProtection="1">
      <alignment vertical="center"/>
    </xf>
    <xf numFmtId="9" fontId="0" fillId="0" borderId="0" xfId="2" applyFont="1" applyProtection="1"/>
    <xf numFmtId="0" fontId="21" fillId="4" borderId="1" xfId="0" applyFont="1" applyFill="1" applyBorder="1" applyAlignment="1" applyProtection="1">
      <alignment horizontal="center" vertical="center" wrapText="1"/>
    </xf>
    <xf numFmtId="0" fontId="21" fillId="4" borderId="21" xfId="0" applyFont="1" applyFill="1" applyBorder="1" applyAlignment="1" applyProtection="1">
      <alignment horizontal="center" vertical="center" wrapText="1"/>
    </xf>
    <xf numFmtId="0" fontId="17" fillId="4" borderId="12" xfId="0" applyFont="1" applyFill="1" applyBorder="1" applyAlignment="1" applyProtection="1">
      <alignment horizontal="center" vertical="center" wrapText="1"/>
    </xf>
    <xf numFmtId="1" fontId="22" fillId="0" borderId="9" xfId="0" applyNumberFormat="1" applyFont="1" applyBorder="1" applyAlignment="1" applyProtection="1">
      <alignment horizontal="center" vertical="center" wrapText="1"/>
    </xf>
    <xf numFmtId="1" fontId="22" fillId="0" borderId="0" xfId="0" applyNumberFormat="1" applyFont="1" applyBorder="1" applyAlignment="1" applyProtection="1">
      <alignment horizontal="center" vertical="center" wrapText="1"/>
    </xf>
    <xf numFmtId="0" fontId="10" fillId="0" borderId="1" xfId="0" applyFont="1" applyBorder="1" applyAlignment="1" applyProtection="1">
      <alignment horizontal="left" vertical="center" wrapText="1"/>
    </xf>
    <xf numFmtId="0" fontId="12" fillId="4" borderId="12" xfId="0" applyFont="1" applyFill="1" applyBorder="1" applyAlignment="1" applyProtection="1">
      <alignment horizontal="center" vertical="center" wrapText="1"/>
    </xf>
    <xf numFmtId="0" fontId="10" fillId="0" borderId="1" xfId="0" applyFont="1" applyBorder="1" applyAlignment="1" applyProtection="1">
      <alignment horizontal="left" vertical="center"/>
    </xf>
    <xf numFmtId="1" fontId="0" fillId="0" borderId="9" xfId="0" applyNumberFormat="1" applyBorder="1" applyAlignment="1" applyProtection="1">
      <alignment horizontal="center" vertical="center"/>
    </xf>
    <xf numFmtId="1" fontId="0" fillId="0" borderId="0" xfId="0" applyNumberFormat="1" applyBorder="1" applyAlignment="1" applyProtection="1">
      <alignment horizontal="center" vertical="center"/>
    </xf>
    <xf numFmtId="1" fontId="0" fillId="0" borderId="38" xfId="0" applyNumberFormat="1" applyBorder="1" applyAlignment="1" applyProtection="1">
      <alignment horizontal="center" vertical="center"/>
    </xf>
    <xf numFmtId="0" fontId="2" fillId="4" borderId="13" xfId="0" applyFont="1" applyFill="1" applyBorder="1" applyAlignment="1" applyProtection="1">
      <alignment horizontal="center" vertical="center"/>
    </xf>
    <xf numFmtId="0" fontId="24" fillId="0" borderId="1" xfId="0" applyFont="1" applyFill="1" applyBorder="1" applyAlignment="1" applyProtection="1">
      <alignment horizontal="justify" vertical="center" wrapText="1"/>
    </xf>
    <xf numFmtId="0" fontId="20" fillId="0" borderId="1" xfId="0" applyFont="1" applyFill="1" applyBorder="1" applyAlignment="1" applyProtection="1">
      <alignment horizontal="center" vertical="center" wrapText="1"/>
      <protection locked="0"/>
    </xf>
    <xf numFmtId="1" fontId="24" fillId="0" borderId="1" xfId="0" applyNumberFormat="1" applyFont="1" applyFill="1" applyBorder="1" applyAlignment="1" applyProtection="1">
      <alignment horizontal="center" vertical="center"/>
    </xf>
    <xf numFmtId="0" fontId="24" fillId="0" borderId="1" xfId="0" applyFont="1" applyFill="1" applyBorder="1" applyAlignment="1" applyProtection="1">
      <alignment horizontal="justify" vertical="center"/>
    </xf>
    <xf numFmtId="0" fontId="24" fillId="3" borderId="1" xfId="0" applyFont="1" applyFill="1" applyBorder="1" applyAlignment="1" applyProtection="1">
      <alignment horizontal="justify" vertical="center" wrapText="1"/>
    </xf>
    <xf numFmtId="0" fontId="20" fillId="3" borderId="1" xfId="0" applyFont="1" applyFill="1" applyBorder="1" applyAlignment="1" applyProtection="1">
      <alignment horizontal="center" vertical="center" wrapText="1"/>
      <protection locked="0"/>
    </xf>
    <xf numFmtId="0" fontId="24" fillId="0" borderId="1" xfId="0" applyFont="1" applyBorder="1" applyAlignment="1" applyProtection="1">
      <alignment horizontal="justify" vertical="center" wrapText="1"/>
    </xf>
    <xf numFmtId="0" fontId="20" fillId="0" borderId="1" xfId="0" applyFont="1" applyBorder="1" applyAlignment="1" applyProtection="1">
      <alignment horizontal="center" vertical="center" wrapText="1"/>
      <protection locked="0"/>
    </xf>
    <xf numFmtId="1" fontId="24" fillId="0" borderId="1" xfId="0" applyNumberFormat="1" applyFont="1" applyBorder="1" applyAlignment="1" applyProtection="1">
      <alignment horizontal="center" vertical="center"/>
    </xf>
    <xf numFmtId="0" fontId="27" fillId="0" borderId="1" xfId="0" applyFont="1" applyBorder="1" applyAlignment="1" applyProtection="1">
      <alignment horizontal="justify" vertical="center"/>
    </xf>
    <xf numFmtId="0" fontId="24" fillId="0" borderId="1" xfId="0" applyFont="1" applyBorder="1" applyAlignment="1" applyProtection="1">
      <alignment horizontal="justify" vertical="center"/>
    </xf>
    <xf numFmtId="0" fontId="24" fillId="0" borderId="44" xfId="0" applyFont="1" applyBorder="1" applyAlignment="1" applyProtection="1">
      <alignment horizontal="justify" vertical="center" wrapText="1"/>
    </xf>
    <xf numFmtId="0" fontId="20" fillId="0" borderId="44" xfId="0" applyFont="1" applyBorder="1" applyAlignment="1" applyProtection="1">
      <alignment horizontal="center" vertical="center" wrapText="1"/>
      <protection locked="0"/>
    </xf>
    <xf numFmtId="1" fontId="24" fillId="0" borderId="44" xfId="0" applyNumberFormat="1" applyFont="1" applyBorder="1" applyAlignment="1" applyProtection="1">
      <alignment horizontal="center" vertical="center"/>
    </xf>
    <xf numFmtId="0" fontId="18" fillId="3" borderId="0" xfId="0" applyFont="1" applyFill="1" applyAlignment="1" applyProtection="1">
      <alignment horizontal="center" vertical="center"/>
    </xf>
    <xf numFmtId="0" fontId="2" fillId="0" borderId="1" xfId="0" applyFont="1" applyBorder="1" applyAlignment="1" applyProtection="1">
      <alignment vertical="center"/>
    </xf>
    <xf numFmtId="0" fontId="0" fillId="0" borderId="0" xfId="0" applyAlignment="1" applyProtection="1">
      <alignment horizontal="center" vertical="center"/>
    </xf>
    <xf numFmtId="0" fontId="45" fillId="0" borderId="1" xfId="1" applyFont="1" applyBorder="1" applyAlignment="1" applyProtection="1">
      <alignment horizontal="center" vertical="center" wrapText="1"/>
    </xf>
    <xf numFmtId="0" fontId="29" fillId="0" borderId="1" xfId="0" applyFont="1" applyBorder="1" applyAlignment="1" applyProtection="1">
      <alignment horizontal="center" vertical="center" wrapText="1"/>
    </xf>
    <xf numFmtId="0" fontId="10" fillId="0" borderId="1" xfId="0" applyFont="1" applyBorder="1" applyAlignment="1" applyProtection="1">
      <alignment horizontal="left" vertical="center" wrapText="1"/>
    </xf>
    <xf numFmtId="0" fontId="45" fillId="0" borderId="3" xfId="1" applyFont="1" applyBorder="1" applyAlignment="1" applyProtection="1">
      <alignment horizontal="center" vertical="center" wrapText="1"/>
    </xf>
    <xf numFmtId="0" fontId="45" fillId="0" borderId="20" xfId="1" applyFont="1" applyBorder="1" applyAlignment="1" applyProtection="1">
      <alignment horizontal="center" vertical="center" wrapText="1"/>
    </xf>
    <xf numFmtId="0" fontId="45" fillId="0" borderId="17" xfId="1" applyFont="1" applyBorder="1" applyAlignment="1" applyProtection="1">
      <alignment horizontal="center" vertical="center" wrapText="1"/>
    </xf>
    <xf numFmtId="0" fontId="21" fillId="2" borderId="7" xfId="0" applyFont="1" applyFill="1" applyBorder="1" applyAlignment="1" applyProtection="1">
      <alignment horizontal="center" vertical="center" wrapText="1"/>
    </xf>
    <xf numFmtId="0" fontId="21" fillId="2" borderId="11" xfId="0" applyFont="1" applyFill="1" applyBorder="1" applyAlignment="1" applyProtection="1">
      <alignment horizontal="center" vertical="center" wrapText="1"/>
    </xf>
    <xf numFmtId="0" fontId="21" fillId="2" borderId="8" xfId="0" applyFont="1" applyFill="1" applyBorder="1" applyAlignment="1" applyProtection="1">
      <alignment horizontal="center" vertical="center" wrapText="1"/>
    </xf>
    <xf numFmtId="0" fontId="17" fillId="0" borderId="1" xfId="0" applyFont="1" applyBorder="1" applyAlignment="1" applyProtection="1">
      <alignment horizontal="center" vertical="center" wrapText="1"/>
    </xf>
    <xf numFmtId="0" fontId="17" fillId="3" borderId="1" xfId="0" applyFont="1" applyFill="1" applyBorder="1" applyAlignment="1" applyProtection="1">
      <alignment horizontal="center" vertical="center" wrapText="1"/>
    </xf>
    <xf numFmtId="0" fontId="29" fillId="0" borderId="3"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4" fillId="0" borderId="3" xfId="0" applyFont="1" applyBorder="1" applyAlignment="1" applyProtection="1">
      <alignment horizontal="center" vertical="center" wrapText="1"/>
      <protection locked="0"/>
    </xf>
    <xf numFmtId="0" fontId="24" fillId="0" borderId="20" xfId="0" applyFont="1" applyBorder="1" applyAlignment="1" applyProtection="1">
      <alignment horizontal="center" vertical="center" wrapText="1"/>
      <protection locked="0"/>
    </xf>
    <xf numFmtId="0" fontId="24" fillId="0" borderId="17" xfId="0" applyFont="1" applyBorder="1" applyAlignment="1" applyProtection="1">
      <alignment horizontal="center" vertical="center" wrapText="1"/>
      <protection locked="0"/>
    </xf>
    <xf numFmtId="14" fontId="20" fillId="3" borderId="3" xfId="0" applyNumberFormat="1" applyFont="1" applyFill="1" applyBorder="1" applyAlignment="1" applyProtection="1">
      <alignment horizontal="center" vertical="center" wrapText="1"/>
    </xf>
    <xf numFmtId="0" fontId="20" fillId="3" borderId="20" xfId="0" applyFont="1" applyFill="1" applyBorder="1" applyAlignment="1" applyProtection="1">
      <alignment horizontal="center" vertical="center" wrapText="1"/>
    </xf>
    <xf numFmtId="0" fontId="20" fillId="3" borderId="17" xfId="0" applyFont="1" applyFill="1" applyBorder="1" applyAlignment="1" applyProtection="1">
      <alignment horizontal="center" vertical="center" wrapText="1"/>
    </xf>
    <xf numFmtId="0" fontId="20" fillId="3" borderId="3" xfId="0" applyFont="1" applyFill="1" applyBorder="1" applyAlignment="1" applyProtection="1">
      <alignment horizontal="center" vertical="center" wrapText="1"/>
    </xf>
    <xf numFmtId="0" fontId="22" fillId="0" borderId="1" xfId="0" applyFont="1" applyBorder="1" applyAlignment="1" applyProtection="1">
      <alignment horizontal="center" vertical="center" wrapText="1"/>
      <protection locked="0"/>
    </xf>
    <xf numFmtId="0" fontId="21" fillId="0" borderId="10" xfId="0" applyFont="1" applyBorder="1" applyAlignment="1" applyProtection="1">
      <alignment horizontal="left" vertical="center" wrapText="1"/>
      <protection locked="0"/>
    </xf>
    <xf numFmtId="0" fontId="38" fillId="2" borderId="1" xfId="0" applyFont="1" applyFill="1" applyBorder="1" applyAlignment="1" applyProtection="1">
      <alignment horizontal="center" vertical="center" wrapText="1"/>
    </xf>
    <xf numFmtId="0" fontId="40" fillId="2" borderId="1" xfId="0" applyFont="1" applyFill="1" applyBorder="1" applyAlignment="1" applyProtection="1">
      <alignment vertical="center" wrapText="1"/>
    </xf>
    <xf numFmtId="0" fontId="20" fillId="3" borderId="1" xfId="0" applyFont="1" applyFill="1" applyBorder="1" applyAlignment="1" applyProtection="1">
      <alignment horizontal="center" vertical="center" wrapText="1"/>
    </xf>
    <xf numFmtId="0" fontId="24" fillId="3" borderId="3" xfId="0" applyFont="1" applyFill="1" applyBorder="1" applyAlignment="1" applyProtection="1">
      <alignment horizontal="center" vertical="center" wrapText="1"/>
    </xf>
    <xf numFmtId="0" fontId="24" fillId="3" borderId="20" xfId="0" applyFont="1" applyFill="1" applyBorder="1" applyAlignment="1" applyProtection="1">
      <alignment horizontal="center" vertical="center" wrapText="1"/>
    </xf>
    <xf numFmtId="0" fontId="24" fillId="3" borderId="17" xfId="0" applyFont="1" applyFill="1" applyBorder="1" applyAlignment="1" applyProtection="1">
      <alignment horizontal="center" vertical="center" wrapText="1"/>
    </xf>
    <xf numFmtId="0" fontId="22" fillId="0" borderId="4"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22" fillId="0" borderId="47" xfId="0" applyFont="1" applyBorder="1" applyAlignment="1" applyProtection="1">
      <alignment horizontal="center" vertical="center" wrapText="1"/>
      <protection locked="0"/>
    </xf>
    <xf numFmtId="0" fontId="22" fillId="0" borderId="30" xfId="0" applyFont="1" applyBorder="1" applyAlignment="1" applyProtection="1">
      <alignment horizontal="center" vertical="center" wrapText="1"/>
      <protection locked="0"/>
    </xf>
    <xf numFmtId="0" fontId="22" fillId="0" borderId="29" xfId="0" applyFont="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1" fontId="22" fillId="0" borderId="6" xfId="0" applyNumberFormat="1" applyFont="1" applyBorder="1" applyAlignment="1" applyProtection="1">
      <alignment horizontal="center" vertical="center" wrapText="1"/>
    </xf>
    <xf numFmtId="1" fontId="22" fillId="0" borderId="61" xfId="0" applyNumberFormat="1" applyFont="1" applyBorder="1" applyAlignment="1" applyProtection="1">
      <alignment horizontal="center" vertical="center" wrapText="1"/>
    </xf>
    <xf numFmtId="1" fontId="19" fillId="0" borderId="2" xfId="0" applyNumberFormat="1" applyFont="1" applyBorder="1" applyAlignment="1" applyProtection="1">
      <alignment horizontal="center" vertical="center" wrapText="1"/>
    </xf>
    <xf numFmtId="1" fontId="19" fillId="0" borderId="47" xfId="0" applyNumberFormat="1" applyFont="1" applyBorder="1" applyAlignment="1" applyProtection="1">
      <alignment horizontal="center" vertical="center" wrapText="1"/>
    </xf>
    <xf numFmtId="0" fontId="22" fillId="0" borderId="6" xfId="0" applyFont="1" applyBorder="1" applyAlignment="1" applyProtection="1">
      <alignment horizontal="center" vertical="center" wrapText="1"/>
    </xf>
    <xf numFmtId="0" fontId="22" fillId="0" borderId="61" xfId="0" applyFont="1" applyBorder="1" applyAlignment="1" applyProtection="1">
      <alignment horizontal="center" vertical="center" wrapText="1"/>
    </xf>
    <xf numFmtId="0" fontId="29" fillId="0" borderId="28" xfId="0" applyFont="1" applyBorder="1" applyAlignment="1" applyProtection="1">
      <alignment horizontal="center" vertical="center" wrapText="1"/>
    </xf>
    <xf numFmtId="0" fontId="29" fillId="0" borderId="21" xfId="0" applyFont="1" applyBorder="1" applyAlignment="1" applyProtection="1">
      <alignment horizontal="center" vertical="center" wrapText="1"/>
    </xf>
    <xf numFmtId="0" fontId="22" fillId="0" borderId="32" xfId="0" applyFont="1" applyBorder="1" applyAlignment="1" applyProtection="1">
      <alignment horizontal="center" vertical="center" wrapText="1"/>
      <protection locked="0"/>
    </xf>
    <xf numFmtId="0" fontId="22" fillId="0" borderId="27" xfId="0" applyFont="1" applyBorder="1" applyAlignment="1" applyProtection="1">
      <alignment horizontal="center" vertical="center" wrapText="1"/>
      <protection locked="0"/>
    </xf>
    <xf numFmtId="0" fontId="22" fillId="0" borderId="49" xfId="0" applyFont="1" applyBorder="1" applyAlignment="1" applyProtection="1">
      <alignment horizontal="center" vertical="center" wrapText="1"/>
      <protection locked="0"/>
    </xf>
    <xf numFmtId="0" fontId="17" fillId="0" borderId="21" xfId="0" applyFont="1" applyFill="1" applyBorder="1" applyAlignment="1" applyProtection="1">
      <alignment horizontal="center" vertical="center" wrapText="1"/>
    </xf>
    <xf numFmtId="0" fontId="17" fillId="0" borderId="45" xfId="0" applyFont="1" applyFill="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2" fillId="0" borderId="46" xfId="0" applyFont="1" applyBorder="1" applyAlignment="1" applyProtection="1">
      <alignment horizontal="center" vertical="center" wrapText="1"/>
    </xf>
    <xf numFmtId="0" fontId="23" fillId="0" borderId="4" xfId="0" applyFont="1" applyBorder="1" applyAlignment="1" applyProtection="1">
      <alignment horizontal="center" vertical="center" wrapText="1"/>
      <protection locked="0"/>
    </xf>
    <xf numFmtId="0" fontId="23" fillId="0" borderId="2" xfId="0" applyFont="1" applyBorder="1" applyAlignment="1" applyProtection="1">
      <alignment horizontal="center" vertical="center" wrapText="1"/>
      <protection locked="0"/>
    </xf>
    <xf numFmtId="0" fontId="23" fillId="0" borderId="47" xfId="0" applyFont="1" applyBorder="1" applyAlignment="1" applyProtection="1">
      <alignment horizontal="center" vertical="center" wrapText="1"/>
      <protection locked="0"/>
    </xf>
    <xf numFmtId="1" fontId="22" fillId="0" borderId="9" xfId="0" applyNumberFormat="1" applyFont="1" applyBorder="1" applyAlignment="1" applyProtection="1">
      <alignment horizontal="center" vertical="center" wrapText="1"/>
    </xf>
    <xf numFmtId="0" fontId="22" fillId="0" borderId="9" xfId="0" applyFont="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10" fillId="0" borderId="44" xfId="0" applyFont="1" applyFill="1" applyBorder="1" applyAlignment="1" applyProtection="1">
      <alignment horizontal="center" vertical="center" wrapText="1"/>
    </xf>
    <xf numFmtId="0" fontId="37" fillId="0" borderId="22" xfId="0" applyFont="1" applyBorder="1" applyAlignment="1" applyProtection="1">
      <alignment horizontal="center" vertical="center" wrapText="1"/>
      <protection locked="0"/>
    </xf>
    <xf numFmtId="0" fontId="37" fillId="0" borderId="58" xfId="0" applyFont="1" applyBorder="1" applyAlignment="1" applyProtection="1">
      <alignment horizontal="center" vertical="center" wrapText="1"/>
      <protection locked="0"/>
    </xf>
    <xf numFmtId="0" fontId="37" fillId="0" borderId="13" xfId="0" applyFont="1" applyBorder="1" applyAlignment="1" applyProtection="1">
      <alignment horizontal="center" vertical="center" wrapText="1"/>
      <protection locked="0"/>
    </xf>
    <xf numFmtId="0" fontId="37" fillId="0" borderId="12" xfId="0" applyFont="1" applyBorder="1" applyAlignment="1" applyProtection="1">
      <alignment horizontal="center" vertical="center" wrapText="1"/>
      <protection locked="0"/>
    </xf>
    <xf numFmtId="0" fontId="37" fillId="0" borderId="43" xfId="0" applyFont="1" applyBorder="1" applyAlignment="1" applyProtection="1">
      <alignment horizontal="center" vertical="center" wrapText="1"/>
      <protection locked="0"/>
    </xf>
    <xf numFmtId="0" fontId="22" fillId="0" borderId="1" xfId="0" applyFont="1" applyBorder="1" applyAlignment="1" applyProtection="1">
      <alignment horizontal="left" vertical="center" wrapText="1"/>
      <protection locked="0"/>
    </xf>
    <xf numFmtId="0" fontId="22" fillId="0" borderId="44" xfId="0" applyFont="1" applyBorder="1" applyAlignment="1" applyProtection="1">
      <alignment horizontal="left" vertical="center" wrapText="1"/>
      <protection locked="0"/>
    </xf>
    <xf numFmtId="0" fontId="22" fillId="0" borderId="44" xfId="0" applyFont="1" applyBorder="1" applyAlignment="1" applyProtection="1">
      <alignment horizontal="center" vertical="center" wrapText="1"/>
      <protection locked="0"/>
    </xf>
    <xf numFmtId="0" fontId="43" fillId="0" borderId="21" xfId="0" applyFont="1" applyBorder="1" applyAlignment="1" applyProtection="1">
      <alignment horizontal="center" vertical="center" wrapText="1"/>
      <protection locked="0"/>
    </xf>
    <xf numFmtId="0" fontId="43" fillId="0" borderId="45" xfId="0" applyFont="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0" fontId="28" fillId="0" borderId="58" xfId="0" applyFont="1" applyFill="1" applyBorder="1" applyAlignment="1" applyProtection="1">
      <alignment horizontal="center" vertical="center" wrapText="1"/>
      <protection locked="0"/>
    </xf>
    <xf numFmtId="0" fontId="19" fillId="0" borderId="2"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1" fontId="19" fillId="0" borderId="7" xfId="0" applyNumberFormat="1" applyFont="1" applyBorder="1" applyAlignment="1" applyProtection="1">
      <alignment horizontal="center" vertical="center" wrapText="1"/>
    </xf>
    <xf numFmtId="0" fontId="30" fillId="2" borderId="9" xfId="0" applyFont="1" applyFill="1" applyBorder="1" applyAlignment="1" applyProtection="1">
      <alignment horizontal="center" vertical="center" wrapText="1"/>
    </xf>
    <xf numFmtId="0" fontId="30" fillId="2" borderId="0" xfId="0" applyFont="1" applyFill="1" applyBorder="1" applyAlignment="1" applyProtection="1">
      <alignment horizontal="center" vertical="center" wrapText="1"/>
    </xf>
    <xf numFmtId="0" fontId="30" fillId="2" borderId="46" xfId="0" applyFont="1" applyFill="1" applyBorder="1" applyAlignment="1" applyProtection="1">
      <alignment horizontal="center" vertical="center" wrapText="1"/>
    </xf>
    <xf numFmtId="0" fontId="19" fillId="0" borderId="13" xfId="0" applyFont="1" applyBorder="1" applyAlignment="1" applyProtection="1">
      <alignment horizontal="center" vertical="center" textRotation="90" wrapText="1"/>
      <protection locked="0"/>
    </xf>
    <xf numFmtId="0" fontId="19" fillId="0" borderId="12" xfId="0" applyFont="1" applyBorder="1" applyAlignment="1" applyProtection="1">
      <alignment horizontal="center" vertical="center" textRotation="90" wrapText="1"/>
      <protection locked="0"/>
    </xf>
    <xf numFmtId="0" fontId="19" fillId="0" borderId="43" xfId="0" applyFont="1" applyBorder="1" applyAlignment="1" applyProtection="1">
      <alignment horizontal="center" vertical="center" textRotation="90" wrapText="1"/>
      <protection locked="0"/>
    </xf>
    <xf numFmtId="0" fontId="19" fillId="0" borderId="47" xfId="0" applyFont="1" applyBorder="1" applyAlignment="1" applyProtection="1">
      <alignment horizontal="center" vertical="center" wrapText="1"/>
    </xf>
    <xf numFmtId="0" fontId="28" fillId="0" borderId="1" xfId="0" applyFont="1" applyBorder="1" applyAlignment="1" applyProtection="1">
      <alignment horizontal="center" vertical="center" wrapText="1"/>
      <protection locked="0"/>
    </xf>
    <xf numFmtId="0" fontId="28" fillId="0" borderId="44" xfId="0" applyFont="1" applyBorder="1" applyAlignment="1" applyProtection="1">
      <alignment horizontal="center" vertical="center" wrapText="1"/>
      <protection locked="0"/>
    </xf>
    <xf numFmtId="0" fontId="22" fillId="0" borderId="10"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xf>
    <xf numFmtId="1" fontId="22" fillId="0" borderId="0" xfId="0" applyNumberFormat="1" applyFont="1" applyBorder="1" applyAlignment="1" applyProtection="1">
      <alignment horizontal="center" vertical="center" wrapText="1"/>
    </xf>
    <xf numFmtId="0" fontId="10" fillId="0" borderId="13" xfId="0" applyFont="1" applyFill="1" applyBorder="1" applyAlignment="1" applyProtection="1">
      <alignment horizontal="center" vertical="center" wrapText="1"/>
    </xf>
    <xf numFmtId="0" fontId="37" fillId="0" borderId="10" xfId="0" applyFont="1" applyBorder="1" applyAlignment="1" applyProtection="1">
      <alignment horizontal="center" vertical="center" wrapText="1"/>
      <protection locked="0"/>
    </xf>
    <xf numFmtId="0" fontId="37" fillId="0" borderId="1" xfId="0" applyFont="1" applyBorder="1" applyAlignment="1" applyProtection="1">
      <alignment horizontal="center" vertical="center" wrapText="1"/>
      <protection locked="0"/>
    </xf>
    <xf numFmtId="0" fontId="22" fillId="0" borderId="10" xfId="0" applyFont="1" applyBorder="1" applyAlignment="1" applyProtection="1">
      <alignment horizontal="left" vertical="center" wrapText="1"/>
      <protection locked="0"/>
    </xf>
    <xf numFmtId="0" fontId="22" fillId="0" borderId="13" xfId="0" applyFont="1" applyBorder="1" applyAlignment="1" applyProtection="1">
      <alignment horizontal="left" vertical="center" wrapText="1"/>
      <protection locked="0"/>
    </xf>
    <xf numFmtId="0" fontId="43" fillId="0" borderId="28" xfId="0" applyFont="1" applyBorder="1" applyAlignment="1" applyProtection="1">
      <alignment horizontal="center" vertical="center" wrapText="1"/>
      <protection locked="0"/>
    </xf>
    <xf numFmtId="0" fontId="43" fillId="0" borderId="30" xfId="0" applyFont="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0" fontId="28" fillId="0" borderId="25" xfId="0" applyFont="1" applyFill="1" applyBorder="1" applyAlignment="1" applyProtection="1">
      <alignment horizontal="center" vertical="center" wrapText="1"/>
      <protection locked="0"/>
    </xf>
    <xf numFmtId="0" fontId="40" fillId="0" borderId="4" xfId="0" applyFont="1" applyBorder="1" applyAlignment="1" applyProtection="1">
      <alignment horizontal="justify" vertical="center" wrapText="1"/>
      <protection locked="0"/>
    </xf>
    <xf numFmtId="0" fontId="40" fillId="0" borderId="2" xfId="0" applyFont="1" applyBorder="1" applyAlignment="1" applyProtection="1">
      <alignment horizontal="justify" vertical="center" wrapText="1"/>
      <protection locked="0"/>
    </xf>
    <xf numFmtId="0" fontId="40" fillId="0" borderId="47" xfId="0" applyFont="1" applyBorder="1" applyAlignment="1" applyProtection="1">
      <alignment horizontal="justify" vertical="center" wrapText="1"/>
      <protection locked="0"/>
    </xf>
    <xf numFmtId="0" fontId="40" fillId="0" borderId="30" xfId="0" applyFont="1" applyBorder="1" applyAlignment="1" applyProtection="1">
      <alignment horizontal="justify" vertical="center" wrapText="1"/>
      <protection locked="0"/>
    </xf>
    <xf numFmtId="0" fontId="40" fillId="0" borderId="29" xfId="0" applyFont="1" applyBorder="1" applyAlignment="1" applyProtection="1">
      <alignment horizontal="justify" vertical="center" wrapText="1"/>
      <protection locked="0"/>
    </xf>
    <xf numFmtId="0" fontId="40" fillId="0" borderId="50" xfId="0" applyFont="1" applyBorder="1" applyAlignment="1" applyProtection="1">
      <alignment horizontal="justify" vertical="center" wrapText="1"/>
      <protection locked="0"/>
    </xf>
    <xf numFmtId="15" fontId="40" fillId="0" borderId="32" xfId="0" applyNumberFormat="1" applyFont="1" applyBorder="1" applyAlignment="1" applyProtection="1">
      <alignment horizontal="center" vertical="center" wrapText="1"/>
      <protection locked="0"/>
    </xf>
    <xf numFmtId="0" fontId="40" fillId="0" borderId="27" xfId="0" applyFont="1" applyBorder="1" applyAlignment="1" applyProtection="1">
      <alignment horizontal="center" vertical="center" wrapText="1"/>
      <protection locked="0"/>
    </xf>
    <xf numFmtId="0" fontId="40" fillId="0" borderId="49" xfId="0" applyFont="1" applyBorder="1" applyAlignment="1" applyProtection="1">
      <alignment horizontal="center" vertical="center" wrapText="1"/>
      <protection locked="0"/>
    </xf>
    <xf numFmtId="0" fontId="23" fillId="0" borderId="13" xfId="0" applyFont="1" applyBorder="1" applyAlignment="1" applyProtection="1">
      <alignment horizontal="center" vertical="center" textRotation="90" wrapText="1"/>
      <protection locked="0"/>
    </xf>
    <xf numFmtId="0" fontId="23" fillId="0" borderId="12" xfId="0" applyFont="1" applyBorder="1" applyAlignment="1" applyProtection="1">
      <alignment horizontal="center" vertical="center" textRotation="90" wrapText="1"/>
      <protection locked="0"/>
    </xf>
    <xf numFmtId="0" fontId="23" fillId="0" borderId="43" xfId="0" applyFont="1" applyBorder="1" applyAlignment="1" applyProtection="1">
      <alignment horizontal="center" vertical="center" textRotation="90" wrapText="1"/>
      <protection locked="0"/>
    </xf>
    <xf numFmtId="0" fontId="23" fillId="0" borderId="4" xfId="0" applyFont="1" applyBorder="1" applyAlignment="1" applyProtection="1">
      <alignment horizontal="center" vertical="center" wrapText="1"/>
    </xf>
    <xf numFmtId="0" fontId="23" fillId="0" borderId="2" xfId="0" applyFont="1" applyBorder="1" applyAlignment="1" applyProtection="1">
      <alignment horizontal="center" vertical="center" wrapText="1"/>
    </xf>
    <xf numFmtId="0" fontId="23" fillId="0" borderId="47" xfId="0" applyFont="1" applyBorder="1" applyAlignment="1" applyProtection="1">
      <alignment horizontal="center" vertical="center" wrapText="1"/>
    </xf>
    <xf numFmtId="0" fontId="23" fillId="0" borderId="1" xfId="0" applyFont="1" applyBorder="1" applyAlignment="1" applyProtection="1">
      <alignment horizontal="center" vertical="center" wrapText="1"/>
      <protection locked="0"/>
    </xf>
    <xf numFmtId="0" fontId="23" fillId="0" borderId="44"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xf>
    <xf numFmtId="0" fontId="41" fillId="0" borderId="4" xfId="0" applyFont="1" applyBorder="1" applyAlignment="1" applyProtection="1">
      <alignment horizontal="justify" vertical="center" wrapText="1"/>
      <protection locked="0"/>
    </xf>
    <xf numFmtId="0" fontId="41" fillId="0" borderId="2" xfId="0" applyFont="1" applyBorder="1" applyAlignment="1" applyProtection="1">
      <alignment horizontal="justify" vertical="center" wrapText="1"/>
      <protection locked="0"/>
    </xf>
    <xf numFmtId="0" fontId="41" fillId="0" borderId="47" xfId="0" applyFont="1" applyBorder="1" applyAlignment="1" applyProtection="1">
      <alignment horizontal="justify" vertical="center" wrapText="1"/>
      <protection locked="0"/>
    </xf>
    <xf numFmtId="0" fontId="40" fillId="0" borderId="13" xfId="0" applyFont="1" applyBorder="1" applyAlignment="1" applyProtection="1">
      <alignment horizontal="justify" vertical="center" wrapText="1"/>
      <protection locked="0"/>
    </xf>
    <xf numFmtId="0" fontId="40" fillId="0" borderId="12" xfId="0" applyFont="1" applyBorder="1" applyAlignment="1" applyProtection="1">
      <alignment horizontal="justify" vertical="center" wrapText="1"/>
      <protection locked="0"/>
    </xf>
    <xf numFmtId="0" fontId="40" fillId="0" borderId="43" xfId="0" applyFont="1" applyBorder="1" applyAlignment="1" applyProtection="1">
      <alignment horizontal="justify" vertical="center" wrapText="1"/>
      <protection locked="0"/>
    </xf>
    <xf numFmtId="0" fontId="40" fillId="0" borderId="13" xfId="0" applyFont="1" applyBorder="1" applyAlignment="1" applyProtection="1">
      <alignment horizontal="center" vertical="center" wrapText="1"/>
      <protection locked="0"/>
    </xf>
    <xf numFmtId="0" fontId="40" fillId="0" borderId="12" xfId="0" applyFont="1" applyBorder="1" applyAlignment="1" applyProtection="1">
      <alignment horizontal="center" vertical="center" wrapText="1"/>
      <protection locked="0"/>
    </xf>
    <xf numFmtId="0" fontId="40" fillId="0" borderId="43" xfId="0" applyFont="1" applyBorder="1" applyAlignment="1" applyProtection="1">
      <alignment horizontal="center" vertical="center" wrapText="1"/>
      <protection locked="0"/>
    </xf>
    <xf numFmtId="1" fontId="23" fillId="0" borderId="5" xfId="0" applyNumberFormat="1" applyFont="1" applyBorder="1" applyAlignment="1" applyProtection="1">
      <alignment horizontal="center" vertical="center" wrapText="1"/>
    </xf>
    <xf numFmtId="1" fontId="23" fillId="0" borderId="6" xfId="0" applyNumberFormat="1" applyFont="1" applyBorder="1" applyAlignment="1" applyProtection="1">
      <alignment horizontal="center" vertical="center" wrapText="1"/>
    </xf>
    <xf numFmtId="1" fontId="23" fillId="0" borderId="61" xfId="0" applyNumberFormat="1" applyFont="1" applyBorder="1" applyAlignment="1" applyProtection="1">
      <alignment horizontal="center" vertical="center" wrapText="1"/>
    </xf>
    <xf numFmtId="1" fontId="23" fillId="0" borderId="4" xfId="0" applyNumberFormat="1" applyFont="1" applyBorder="1" applyAlignment="1" applyProtection="1">
      <alignment horizontal="center" vertical="center" wrapText="1"/>
    </xf>
    <xf numFmtId="1" fontId="23" fillId="0" borderId="2" xfId="0" applyNumberFormat="1" applyFont="1" applyBorder="1" applyAlignment="1" applyProtection="1">
      <alignment horizontal="center" vertical="center" wrapText="1"/>
    </xf>
    <xf numFmtId="1" fontId="23" fillId="0" borderId="47" xfId="0" applyNumberFormat="1" applyFont="1" applyBorder="1" applyAlignment="1" applyProtection="1">
      <alignment horizontal="center" vertical="center" wrapText="1"/>
    </xf>
    <xf numFmtId="0" fontId="40" fillId="0" borderId="32" xfId="0" applyFont="1" applyBorder="1" applyAlignment="1" applyProtection="1">
      <alignment horizontal="justify" vertical="center" wrapText="1"/>
      <protection locked="0"/>
    </xf>
    <xf numFmtId="0" fontId="40" fillId="0" borderId="27" xfId="0" applyFont="1" applyBorder="1" applyAlignment="1" applyProtection="1">
      <alignment horizontal="justify" vertical="center" wrapText="1"/>
      <protection locked="0"/>
    </xf>
    <xf numFmtId="0" fontId="40" fillId="0" borderId="49" xfId="0" applyFont="1" applyBorder="1" applyAlignment="1" applyProtection="1">
      <alignment horizontal="justify" vertical="center" wrapText="1"/>
      <protection locked="0"/>
    </xf>
    <xf numFmtId="14" fontId="40" fillId="0" borderId="4" xfId="0" applyNumberFormat="1" applyFont="1" applyBorder="1" applyAlignment="1" applyProtection="1">
      <alignment horizontal="center" vertical="center" wrapText="1"/>
      <protection locked="0"/>
    </xf>
    <xf numFmtId="0" fontId="40" fillId="0" borderId="2" xfId="0" applyFont="1" applyBorder="1" applyAlignment="1" applyProtection="1">
      <alignment horizontal="center" vertical="center" wrapText="1"/>
      <protection locked="0"/>
    </xf>
    <xf numFmtId="0" fontId="40" fillId="0" borderId="47" xfId="0" applyFont="1" applyBorder="1" applyAlignment="1" applyProtection="1">
      <alignment horizontal="center" vertical="center" wrapText="1"/>
      <protection locked="0"/>
    </xf>
    <xf numFmtId="0" fontId="40" fillId="0" borderId="57" xfId="0" applyFont="1" applyBorder="1" applyAlignment="1" applyProtection="1">
      <alignment horizontal="justify" vertical="center" wrapText="1"/>
      <protection locked="0"/>
    </xf>
    <xf numFmtId="0" fontId="38" fillId="0" borderId="25" xfId="0" applyFont="1" applyBorder="1" applyAlignment="1" applyProtection="1">
      <alignment horizontal="justify" vertical="center" wrapText="1"/>
      <protection locked="0"/>
    </xf>
    <xf numFmtId="0" fontId="38" fillId="0" borderId="24" xfId="0" applyFont="1" applyBorder="1" applyAlignment="1" applyProtection="1">
      <alignment horizontal="justify" vertical="center" wrapText="1"/>
      <protection locked="0"/>
    </xf>
    <xf numFmtId="0" fontId="38" fillId="0" borderId="52" xfId="0" applyFont="1" applyBorder="1" applyAlignment="1" applyProtection="1">
      <alignment horizontal="justify" vertical="center" wrapText="1"/>
      <protection locked="0"/>
    </xf>
    <xf numFmtId="0" fontId="38" fillId="0" borderId="13" xfId="0" applyFont="1" applyBorder="1" applyAlignment="1" applyProtection="1">
      <alignment horizontal="justify" vertical="center" wrapText="1"/>
      <protection locked="0"/>
    </xf>
    <xf numFmtId="0" fontId="38" fillId="0" borderId="12" xfId="0" applyFont="1" applyBorder="1" applyAlignment="1" applyProtection="1">
      <alignment horizontal="justify" vertical="center" wrapText="1"/>
      <protection locked="0"/>
    </xf>
    <xf numFmtId="0" fontId="38" fillId="0" borderId="43"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40" fillId="0" borderId="44" xfId="0" applyFont="1" applyBorder="1" applyAlignment="1" applyProtection="1">
      <alignment horizontal="justify" vertical="center" wrapText="1"/>
      <protection locked="0"/>
    </xf>
    <xf numFmtId="0" fontId="40" fillId="0" borderId="21" xfId="0" applyFont="1" applyBorder="1" applyAlignment="1" applyProtection="1">
      <alignment horizontal="justify" vertical="center" wrapText="1"/>
      <protection locked="0"/>
    </xf>
    <xf numFmtId="0" fontId="40" fillId="0" borderId="45" xfId="0" applyFont="1" applyBorder="1" applyAlignment="1" applyProtection="1">
      <alignment horizontal="justify" vertical="center" wrapText="1"/>
      <protection locked="0"/>
    </xf>
    <xf numFmtId="0" fontId="23" fillId="0" borderId="22" xfId="0" applyFont="1" applyFill="1" applyBorder="1" applyAlignment="1" applyProtection="1">
      <alignment horizontal="center" vertical="center" wrapText="1"/>
      <protection locked="0"/>
    </xf>
    <xf numFmtId="0" fontId="23" fillId="0" borderId="58" xfId="0" applyFont="1" applyFill="1" applyBorder="1" applyAlignment="1" applyProtection="1">
      <alignment horizontal="center" vertical="center" wrapText="1"/>
      <protection locked="0"/>
    </xf>
    <xf numFmtId="14" fontId="40" fillId="0" borderId="53" xfId="0" applyNumberFormat="1" applyFont="1" applyBorder="1" applyAlignment="1" applyProtection="1">
      <alignment horizontal="center" vertical="center" wrapText="1"/>
      <protection locked="0"/>
    </xf>
    <xf numFmtId="0" fontId="40" fillId="0" borderId="53" xfId="0" applyFont="1" applyBorder="1" applyAlignment="1" applyProtection="1">
      <alignment horizontal="justify" vertical="center" wrapText="1"/>
      <protection locked="0"/>
    </xf>
    <xf numFmtId="15" fontId="40" fillId="0" borderId="37" xfId="0" applyNumberFormat="1" applyFont="1" applyBorder="1" applyAlignment="1" applyProtection="1">
      <alignment horizontal="center" vertical="center" wrapText="1"/>
      <protection locked="0"/>
    </xf>
    <xf numFmtId="0" fontId="40" fillId="0" borderId="4" xfId="0" applyFont="1" applyBorder="1" applyAlignment="1" applyProtection="1">
      <alignment horizontal="center" vertical="center" wrapText="1"/>
      <protection locked="0"/>
    </xf>
    <xf numFmtId="0" fontId="23" fillId="0" borderId="53" xfId="0" applyFont="1" applyBorder="1" applyAlignment="1" applyProtection="1">
      <alignment horizontal="center" vertical="center" wrapText="1"/>
    </xf>
    <xf numFmtId="0" fontId="23" fillId="0" borderId="7" xfId="0" applyFont="1" applyBorder="1" applyAlignment="1" applyProtection="1">
      <alignment horizontal="center" vertical="center" wrapText="1"/>
    </xf>
    <xf numFmtId="1" fontId="22" fillId="0" borderId="56" xfId="0" applyNumberFormat="1" applyFont="1" applyBorder="1" applyAlignment="1" applyProtection="1">
      <alignment horizontal="center" vertical="center" wrapText="1"/>
    </xf>
    <xf numFmtId="1" fontId="22" fillId="0" borderId="8" xfId="0" applyNumberFormat="1" applyFont="1" applyBorder="1" applyAlignment="1" applyProtection="1">
      <alignment horizontal="center" vertical="center" wrapText="1"/>
    </xf>
    <xf numFmtId="1" fontId="23" fillId="0" borderId="53" xfId="0" applyNumberFormat="1" applyFont="1" applyBorder="1" applyAlignment="1" applyProtection="1">
      <alignment horizontal="center" vertical="center" wrapText="1"/>
    </xf>
    <xf numFmtId="1" fontId="23" fillId="0" borderId="7" xfId="0" applyNumberFormat="1" applyFont="1" applyBorder="1" applyAlignment="1" applyProtection="1">
      <alignment horizontal="center" vertical="center" wrapText="1"/>
    </xf>
    <xf numFmtId="0" fontId="22" fillId="0" borderId="56" xfId="0" applyFont="1" applyBorder="1" applyAlignment="1" applyProtection="1">
      <alignment horizontal="center" vertical="center" wrapText="1"/>
    </xf>
    <xf numFmtId="0" fontId="29" fillId="0" borderId="42" xfId="0" applyFont="1" applyBorder="1" applyAlignment="1" applyProtection="1">
      <alignment horizontal="center" vertical="center" wrapText="1"/>
    </xf>
    <xf numFmtId="0" fontId="40" fillId="0" borderId="37" xfId="0" applyFont="1" applyBorder="1" applyAlignment="1" applyProtection="1">
      <alignment horizontal="justify" vertical="center" wrapText="1"/>
      <protection locked="0"/>
    </xf>
    <xf numFmtId="0" fontId="22" fillId="0" borderId="38" xfId="0" applyFont="1" applyBorder="1" applyAlignment="1" applyProtection="1">
      <alignment horizontal="center" vertical="center" wrapText="1"/>
    </xf>
    <xf numFmtId="0" fontId="38" fillId="0" borderId="64" xfId="0" applyFont="1" applyBorder="1" applyAlignment="1" applyProtection="1">
      <alignment horizontal="justify" vertical="center" wrapText="1"/>
      <protection locked="0"/>
    </xf>
    <xf numFmtId="0" fontId="38" fillId="0" borderId="51" xfId="0" applyFont="1" applyBorder="1" applyAlignment="1" applyProtection="1">
      <alignment horizontal="justify" vertical="center" wrapText="1"/>
      <protection locked="0"/>
    </xf>
    <xf numFmtId="0" fontId="38" fillId="0" borderId="10" xfId="0" applyFont="1" applyBorder="1" applyAlignment="1" applyProtection="1">
      <alignment horizontal="justify" vertical="center" wrapText="1"/>
      <protection locked="0"/>
    </xf>
    <xf numFmtId="0" fontId="40" fillId="0" borderId="41" xfId="0" applyFont="1" applyBorder="1" applyAlignment="1" applyProtection="1">
      <alignment horizontal="justify" vertical="center" wrapText="1"/>
      <protection locked="0"/>
    </xf>
    <xf numFmtId="0" fontId="40" fillId="0" borderId="42" xfId="0" applyFont="1" applyBorder="1" applyAlignment="1" applyProtection="1">
      <alignment horizontal="justify" vertical="center" wrapText="1"/>
      <protection locked="0"/>
    </xf>
    <xf numFmtId="0" fontId="23" fillId="0" borderId="40"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21" fillId="0" borderId="22" xfId="0" applyFont="1" applyBorder="1" applyAlignment="1" applyProtection="1">
      <alignment horizontal="center" vertical="center" wrapText="1"/>
    </xf>
    <xf numFmtId="0" fontId="21" fillId="0" borderId="1" xfId="0" applyFont="1" applyBorder="1" applyAlignment="1" applyProtection="1">
      <alignment horizontal="center" vertical="center" wrapText="1"/>
    </xf>
    <xf numFmtId="0" fontId="17" fillId="4" borderId="13" xfId="0" applyFont="1" applyFill="1" applyBorder="1" applyAlignment="1" applyProtection="1">
      <alignment horizontal="center" vertical="center" wrapText="1"/>
    </xf>
    <xf numFmtId="0" fontId="17" fillId="4" borderId="12" xfId="0" applyFont="1" applyFill="1" applyBorder="1" applyAlignment="1" applyProtection="1">
      <alignment horizontal="center" vertical="center" wrapText="1"/>
    </xf>
    <xf numFmtId="0" fontId="21" fillId="0" borderId="3" xfId="0" applyFont="1" applyBorder="1" applyAlignment="1" applyProtection="1">
      <alignment horizontal="center" vertical="center" wrapText="1"/>
    </xf>
    <xf numFmtId="0" fontId="21" fillId="0" borderId="20" xfId="0" applyFont="1" applyBorder="1" applyAlignment="1" applyProtection="1">
      <alignment horizontal="center" vertical="center" wrapText="1"/>
    </xf>
    <xf numFmtId="0" fontId="21" fillId="0" borderId="26" xfId="0" applyFont="1" applyBorder="1" applyAlignment="1" applyProtection="1">
      <alignment horizontal="center" vertical="center" wrapText="1"/>
    </xf>
    <xf numFmtId="0" fontId="21" fillId="0" borderId="23" xfId="0" applyFont="1" applyBorder="1" applyAlignment="1" applyProtection="1">
      <alignment horizontal="center" vertical="center" wrapText="1"/>
    </xf>
    <xf numFmtId="0" fontId="21" fillId="0" borderId="10" xfId="0" applyFont="1" applyBorder="1" applyAlignment="1" applyProtection="1">
      <alignment horizontal="center" vertical="center" wrapText="1"/>
    </xf>
    <xf numFmtId="0" fontId="20" fillId="0" borderId="10" xfId="0" applyFont="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1" fillId="4" borderId="10" xfId="0" applyFont="1" applyFill="1" applyBorder="1" applyAlignment="1" applyProtection="1">
      <alignment horizontal="center" vertical="center" wrapText="1"/>
    </xf>
    <xf numFmtId="0" fontId="21" fillId="4" borderId="13" xfId="0" applyFont="1" applyFill="1" applyBorder="1" applyAlignment="1" applyProtection="1">
      <alignment horizontal="center" vertical="center" wrapText="1"/>
    </xf>
    <xf numFmtId="0" fontId="33" fillId="4" borderId="10" xfId="0" applyFont="1" applyFill="1" applyBorder="1" applyAlignment="1" applyProtection="1">
      <alignment horizontal="center" vertical="center" wrapText="1"/>
    </xf>
    <xf numFmtId="0" fontId="33" fillId="4" borderId="13" xfId="0" applyFont="1" applyFill="1" applyBorder="1" applyAlignment="1" applyProtection="1">
      <alignment horizontal="center" vertical="center" wrapText="1"/>
    </xf>
    <xf numFmtId="0" fontId="21" fillId="0" borderId="7" xfId="0" applyFont="1" applyBorder="1" applyAlignment="1" applyProtection="1">
      <alignment horizontal="center" vertical="center" wrapText="1"/>
    </xf>
    <xf numFmtId="0" fontId="21" fillId="0" borderId="11" xfId="0" applyFont="1" applyBorder="1" applyAlignment="1" applyProtection="1">
      <alignment horizontal="center" vertical="center" wrapText="1"/>
    </xf>
    <xf numFmtId="0" fontId="21" fillId="0" borderId="31" xfId="0" applyFont="1" applyBorder="1" applyAlignment="1" applyProtection="1">
      <alignment horizontal="center" vertical="center" wrapText="1"/>
    </xf>
    <xf numFmtId="0" fontId="30" fillId="2" borderId="38" xfId="0" applyFont="1" applyFill="1" applyBorder="1" applyAlignment="1" applyProtection="1">
      <alignment horizontal="center" vertical="center" wrapText="1"/>
    </xf>
    <xf numFmtId="0" fontId="23" fillId="0" borderId="51" xfId="0" applyFont="1" applyBorder="1" applyAlignment="1" applyProtection="1">
      <alignment horizontal="center" vertical="center" textRotation="90" wrapText="1"/>
      <protection locked="0"/>
    </xf>
    <xf numFmtId="0" fontId="23" fillId="0" borderId="41" xfId="0" applyFont="1" applyBorder="1" applyAlignment="1" applyProtection="1">
      <alignment horizontal="center" vertical="center" wrapText="1"/>
      <protection locked="0"/>
    </xf>
    <xf numFmtId="0" fontId="23" fillId="0" borderId="13" xfId="0" applyFont="1" applyBorder="1" applyAlignment="1" applyProtection="1">
      <alignment horizontal="center" vertical="center" wrapText="1"/>
      <protection locked="0"/>
    </xf>
    <xf numFmtId="0" fontId="29" fillId="0" borderId="41" xfId="0" applyFont="1" applyBorder="1" applyAlignment="1" applyProtection="1">
      <alignment horizontal="center" vertical="center" wrapText="1"/>
    </xf>
    <xf numFmtId="0" fontId="41" fillId="0" borderId="53" xfId="0" applyFont="1" applyBorder="1" applyAlignment="1" applyProtection="1">
      <alignment horizontal="justify" vertical="center" wrapText="1"/>
      <protection locked="0"/>
    </xf>
    <xf numFmtId="1" fontId="22" fillId="0" borderId="38" xfId="0" applyNumberFormat="1" applyFont="1" applyBorder="1" applyAlignment="1" applyProtection="1">
      <alignment horizontal="center" vertical="center" wrapText="1"/>
    </xf>
    <xf numFmtId="0" fontId="20" fillId="3" borderId="13" xfId="0" applyFont="1" applyFill="1" applyBorder="1" applyAlignment="1" applyProtection="1">
      <alignment horizontal="left" vertical="center" wrapText="1"/>
      <protection locked="0"/>
    </xf>
    <xf numFmtId="0" fontId="32" fillId="0" borderId="13"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xf>
    <xf numFmtId="0" fontId="21" fillId="4" borderId="0" xfId="0" applyFont="1" applyFill="1" applyBorder="1" applyAlignment="1" applyProtection="1">
      <alignment horizontal="center" vertical="center" wrapText="1"/>
    </xf>
    <xf numFmtId="0" fontId="21" fillId="4" borderId="6" xfId="0" applyFont="1" applyFill="1" applyBorder="1" applyAlignment="1" applyProtection="1">
      <alignment horizontal="center" vertical="center" wrapText="1"/>
    </xf>
    <xf numFmtId="0" fontId="21" fillId="3" borderId="4" xfId="0" applyFont="1" applyFill="1" applyBorder="1" applyAlignment="1" applyProtection="1">
      <alignment horizontal="center" vertical="center" wrapText="1"/>
    </xf>
    <xf numFmtId="0" fontId="21" fillId="3" borderId="5" xfId="0" applyFont="1" applyFill="1" applyBorder="1" applyAlignment="1" applyProtection="1">
      <alignment horizontal="center" vertical="center" wrapText="1"/>
    </xf>
    <xf numFmtId="0" fontId="30" fillId="2" borderId="2" xfId="0" applyFont="1" applyFill="1" applyBorder="1" applyAlignment="1" applyProtection="1">
      <alignment horizontal="center" vertical="center" wrapText="1"/>
    </xf>
    <xf numFmtId="0" fontId="21" fillId="0" borderId="40" xfId="0" applyFont="1" applyBorder="1" applyAlignment="1" applyProtection="1">
      <alignment horizontal="center" vertical="center" wrapText="1"/>
    </xf>
    <xf numFmtId="0" fontId="21" fillId="0" borderId="41" xfId="0" applyFont="1" applyBorder="1" applyAlignment="1" applyProtection="1">
      <alignment horizontal="center" vertical="center" wrapText="1"/>
    </xf>
    <xf numFmtId="0" fontId="21" fillId="0" borderId="42" xfId="0" applyFont="1" applyBorder="1" applyAlignment="1" applyProtection="1">
      <alignment horizontal="center" vertical="center" wrapText="1"/>
    </xf>
    <xf numFmtId="0" fontId="21" fillId="0" borderId="35" xfId="0" applyFont="1" applyBorder="1" applyAlignment="1" applyProtection="1">
      <alignment horizontal="center" vertical="center" wrapText="1"/>
    </xf>
    <xf numFmtId="0" fontId="21" fillId="0" borderId="34" xfId="0" applyFont="1" applyBorder="1" applyAlignment="1" applyProtection="1">
      <alignment horizontal="center" vertical="center" wrapText="1"/>
    </xf>
    <xf numFmtId="0" fontId="21" fillId="0" borderId="33" xfId="0" applyFont="1" applyBorder="1" applyAlignment="1" applyProtection="1">
      <alignment horizontal="center" vertical="center" wrapText="1"/>
    </xf>
    <xf numFmtId="0" fontId="21" fillId="0" borderId="37" xfId="0" applyFont="1" applyBorder="1" applyAlignment="1" applyProtection="1">
      <alignment horizontal="center" vertical="center" wrapText="1"/>
    </xf>
    <xf numFmtId="0" fontId="21" fillId="0" borderId="38" xfId="0" applyFont="1" applyBorder="1" applyAlignment="1" applyProtection="1">
      <alignment horizontal="center" vertical="center" wrapText="1"/>
    </xf>
    <xf numFmtId="0" fontId="21" fillId="0" borderId="39" xfId="0" applyFont="1" applyBorder="1" applyAlignment="1" applyProtection="1">
      <alignment horizontal="center" vertical="center" wrapText="1"/>
    </xf>
    <xf numFmtId="0" fontId="21" fillId="0" borderId="27"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21" fillId="0" borderId="36" xfId="0" applyFont="1" applyBorder="1" applyAlignment="1" applyProtection="1">
      <alignment horizontal="center" vertical="center" wrapText="1"/>
    </xf>
    <xf numFmtId="0" fontId="21" fillId="0" borderId="48" xfId="0" applyFont="1" applyBorder="1" applyAlignment="1" applyProtection="1">
      <alignment horizontal="center" vertical="center" wrapText="1"/>
    </xf>
    <xf numFmtId="0" fontId="20" fillId="0" borderId="37" xfId="0" applyFont="1" applyBorder="1" applyAlignment="1" applyProtection="1">
      <alignment horizontal="center" vertical="center" wrapText="1"/>
    </xf>
    <xf numFmtId="0" fontId="20" fillId="0" borderId="38" xfId="0" applyFont="1" applyBorder="1" applyAlignment="1" applyProtection="1">
      <alignment horizontal="center" vertical="center" wrapText="1"/>
    </xf>
    <xf numFmtId="0" fontId="20" fillId="0" borderId="39" xfId="0" applyFont="1" applyBorder="1" applyAlignment="1" applyProtection="1">
      <alignment horizontal="center" vertical="center" wrapText="1"/>
    </xf>
    <xf numFmtId="0" fontId="20" fillId="0" borderId="27"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36" xfId="0" applyFont="1" applyBorder="1" applyAlignment="1" applyProtection="1">
      <alignment horizontal="center" vertical="center" wrapText="1"/>
    </xf>
    <xf numFmtId="0" fontId="20" fillId="0" borderId="48" xfId="0" applyFont="1" applyBorder="1" applyAlignment="1" applyProtection="1">
      <alignment horizontal="center" vertical="center" wrapText="1"/>
    </xf>
    <xf numFmtId="0" fontId="20" fillId="0" borderId="11" xfId="0" applyFont="1" applyBorder="1" applyAlignment="1" applyProtection="1">
      <alignment horizontal="center" vertical="center" wrapText="1"/>
    </xf>
    <xf numFmtId="0" fontId="20" fillId="0" borderId="31" xfId="0" applyFont="1" applyBorder="1" applyAlignment="1" applyProtection="1">
      <alignment horizontal="center" vertical="center" wrapText="1"/>
    </xf>
    <xf numFmtId="0" fontId="21" fillId="4" borderId="22" xfId="0" applyFont="1" applyFill="1" applyBorder="1" applyAlignment="1" applyProtection="1">
      <alignment horizontal="center" vertical="center" wrapText="1"/>
    </xf>
    <xf numFmtId="0" fontId="21" fillId="4" borderId="25" xfId="0" applyFont="1" applyFill="1" applyBorder="1" applyAlignment="1" applyProtection="1">
      <alignment horizontal="center" vertical="center" wrapText="1"/>
    </xf>
    <xf numFmtId="0" fontId="21" fillId="4" borderId="12" xfId="0" applyFont="1" applyFill="1" applyBorder="1" applyAlignment="1" applyProtection="1">
      <alignment horizontal="center" vertical="center" wrapText="1"/>
    </xf>
    <xf numFmtId="0" fontId="21" fillId="4" borderId="1" xfId="0" applyFont="1" applyFill="1" applyBorder="1" applyAlignment="1" applyProtection="1">
      <alignment horizontal="center" vertical="center" wrapText="1"/>
    </xf>
    <xf numFmtId="0" fontId="21" fillId="4" borderId="21" xfId="0" applyFont="1" applyFill="1" applyBorder="1" applyAlignment="1" applyProtection="1">
      <alignment horizontal="center" vertical="center" wrapText="1"/>
    </xf>
    <xf numFmtId="0" fontId="21" fillId="4" borderId="30" xfId="0" applyFont="1" applyFill="1" applyBorder="1" applyAlignment="1" applyProtection="1">
      <alignment horizontal="center" vertical="center" wrapText="1"/>
    </xf>
    <xf numFmtId="0" fontId="44" fillId="0" borderId="1" xfId="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44" fillId="0" borderId="1" xfId="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0" borderId="1" xfId="0" applyFont="1" applyBorder="1" applyAlignment="1" applyProtection="1">
      <alignment horizontal="center" vertical="center" wrapText="1"/>
      <protection locked="0"/>
    </xf>
    <xf numFmtId="0" fontId="46" fillId="0" borderId="3" xfId="0" applyFont="1" applyBorder="1" applyAlignment="1" applyProtection="1">
      <alignment horizontal="center" vertical="center" wrapText="1"/>
      <protection locked="0"/>
    </xf>
    <xf numFmtId="0" fontId="46" fillId="0" borderId="20" xfId="0" applyFont="1" applyBorder="1" applyAlignment="1" applyProtection="1">
      <alignment horizontal="center" vertical="center" wrapText="1"/>
      <protection locked="0"/>
    </xf>
    <xf numFmtId="0" fontId="46" fillId="0" borderId="17" xfId="0" applyFont="1" applyBorder="1" applyAlignment="1" applyProtection="1">
      <alignment horizontal="center" vertical="center" wrapText="1"/>
      <protection locked="0"/>
    </xf>
    <xf numFmtId="14" fontId="2" fillId="0" borderId="1" xfId="0" applyNumberFormat="1" applyFont="1" applyBorder="1" applyAlignment="1" applyProtection="1">
      <alignment horizontal="center" vertical="center" wrapText="1"/>
      <protection locked="0"/>
    </xf>
    <xf numFmtId="0" fontId="6" fillId="3" borderId="3" xfId="0" applyFont="1" applyFill="1" applyBorder="1" applyAlignment="1" applyProtection="1">
      <alignment horizontal="center" vertical="center" wrapText="1"/>
    </xf>
    <xf numFmtId="0" fontId="6" fillId="3" borderId="20" xfId="0" applyFont="1" applyFill="1" applyBorder="1" applyAlignment="1" applyProtection="1">
      <alignment horizontal="center" vertical="center" wrapText="1"/>
    </xf>
    <xf numFmtId="0" fontId="6" fillId="3" borderId="17" xfId="0" applyFont="1" applyFill="1" applyBorder="1" applyAlignment="1" applyProtection="1">
      <alignment horizontal="center" vertical="center" wrapText="1"/>
    </xf>
    <xf numFmtId="0" fontId="4" fillId="0" borderId="3"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6" fillId="3" borderId="3" xfId="0" applyFont="1" applyFill="1" applyBorder="1" applyAlignment="1" applyProtection="1">
      <alignment horizontal="center" vertical="center" wrapText="1"/>
    </xf>
    <xf numFmtId="0" fontId="46" fillId="3" borderId="20" xfId="0" applyFont="1" applyFill="1" applyBorder="1" applyAlignment="1" applyProtection="1">
      <alignment horizontal="center" vertical="center" wrapText="1"/>
    </xf>
    <xf numFmtId="0" fontId="46" fillId="3" borderId="17" xfId="0" applyFont="1" applyFill="1" applyBorder="1" applyAlignment="1" applyProtection="1">
      <alignment horizontal="center" vertical="center" wrapText="1"/>
    </xf>
    <xf numFmtId="14" fontId="6" fillId="3" borderId="3" xfId="0" applyNumberFormat="1" applyFont="1" applyFill="1" applyBorder="1" applyAlignment="1" applyProtection="1">
      <alignment horizontal="center" vertical="center" wrapText="1"/>
    </xf>
    <xf numFmtId="0" fontId="0" fillId="0" borderId="30"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xf>
    <xf numFmtId="0" fontId="11" fillId="0" borderId="13" xfId="0" applyFont="1" applyFill="1" applyBorder="1" applyAlignment="1" applyProtection="1">
      <alignment horizontal="center" vertical="center" wrapText="1"/>
    </xf>
    <xf numFmtId="0" fontId="12" fillId="0" borderId="21"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xf numFmtId="0" fontId="3" fillId="2" borderId="1" xfId="0" applyFont="1" applyFill="1" applyBorder="1" applyAlignment="1" applyProtection="1">
      <alignment vertical="center" wrapText="1"/>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8" fillId="0" borderId="13" xfId="0" applyFont="1" applyBorder="1" applyAlignment="1" applyProtection="1">
      <alignment horizontal="center" vertical="center" textRotation="90" wrapText="1"/>
      <protection locked="0"/>
    </xf>
    <xf numFmtId="0" fontId="8" fillId="0" borderId="12" xfId="0" applyFont="1" applyBorder="1" applyAlignment="1" applyProtection="1">
      <alignment horizontal="center" vertical="center" textRotation="90" wrapText="1"/>
      <protection locked="0"/>
    </xf>
    <xf numFmtId="0" fontId="14" fillId="0" borderId="1"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xf>
    <xf numFmtId="0" fontId="0" fillId="0" borderId="1" xfId="0" applyBorder="1" applyAlignment="1" applyProtection="1">
      <alignment horizontal="justify" vertical="center" wrapText="1"/>
      <protection locked="0"/>
    </xf>
    <xf numFmtId="0" fontId="0" fillId="0" borderId="13" xfId="0" applyBorder="1" applyAlignment="1" applyProtection="1">
      <alignment horizontal="justify" vertical="center" wrapText="1"/>
      <protection locked="0"/>
    </xf>
    <xf numFmtId="1" fontId="0" fillId="0" borderId="9" xfId="0" applyNumberFormat="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14" fontId="0" fillId="0" borderId="4" xfId="0" applyNumberFormat="1" applyBorder="1" applyAlignment="1" applyProtection="1">
      <alignment horizontal="justify" vertical="center" wrapText="1"/>
      <protection locked="0"/>
    </xf>
    <xf numFmtId="0" fontId="0" fillId="0" borderId="2" xfId="0" applyBorder="1" applyAlignment="1" applyProtection="1">
      <alignment horizontal="justify" vertical="center" wrapText="1"/>
      <protection locked="0"/>
    </xf>
    <xf numFmtId="0" fontId="14" fillId="0" borderId="13" xfId="0" applyFont="1" applyBorder="1" applyAlignment="1" applyProtection="1">
      <alignment horizontal="justify" vertical="center" wrapText="1"/>
      <protection locked="0"/>
    </xf>
    <xf numFmtId="0" fontId="14" fillId="0" borderId="12" xfId="0" applyFont="1" applyBorder="1" applyAlignment="1" applyProtection="1">
      <alignment horizontal="justify" vertical="center" wrapText="1"/>
      <protection locked="0"/>
    </xf>
    <xf numFmtId="0" fontId="14" fillId="0" borderId="10" xfId="0" applyFont="1" applyBorder="1" applyAlignment="1" applyProtection="1">
      <alignment horizontal="justify" vertical="center" wrapText="1"/>
      <protection locked="0"/>
    </xf>
    <xf numFmtId="14" fontId="0" fillId="0" borderId="32" xfId="0" applyNumberFormat="1"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12" xfId="0" applyBorder="1" applyAlignment="1" applyProtection="1">
      <alignment horizontal="justify" vertical="center" wrapText="1"/>
      <protection locked="0"/>
    </xf>
    <xf numFmtId="0" fontId="0" fillId="0" borderId="1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8" fillId="0" borderId="4"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1" fontId="0" fillId="0" borderId="5" xfId="0" applyNumberFormat="1" applyFont="1" applyBorder="1" applyAlignment="1" applyProtection="1">
      <alignment horizontal="center" vertical="center" wrapText="1"/>
    </xf>
    <xf numFmtId="1" fontId="0" fillId="0" borderId="6" xfId="0" applyNumberFormat="1" applyFont="1" applyBorder="1" applyAlignment="1" applyProtection="1">
      <alignment horizontal="center" vertical="center" wrapText="1"/>
    </xf>
    <xf numFmtId="1" fontId="0" fillId="0" borderId="8" xfId="0" applyNumberFormat="1" applyFont="1" applyBorder="1" applyAlignment="1" applyProtection="1">
      <alignment horizontal="center" vertical="center" wrapText="1"/>
    </xf>
    <xf numFmtId="1" fontId="8" fillId="0" borderId="4" xfId="0" applyNumberFormat="1" applyFont="1" applyBorder="1" applyAlignment="1" applyProtection="1">
      <alignment horizontal="center" vertical="center" wrapText="1"/>
    </xf>
    <xf numFmtId="1" fontId="8" fillId="0" borderId="2" xfId="0" applyNumberFormat="1" applyFont="1" applyBorder="1" applyAlignment="1" applyProtection="1">
      <alignment horizontal="center" vertical="center" wrapText="1"/>
    </xf>
    <xf numFmtId="1" fontId="8" fillId="0" borderId="7" xfId="0" applyNumberFormat="1" applyFont="1" applyBorder="1" applyAlignment="1" applyProtection="1">
      <alignment horizontal="center" vertical="center" wrapText="1"/>
    </xf>
    <xf numFmtId="0" fontId="0" fillId="0" borderId="6" xfId="0" applyBorder="1" applyAlignment="1" applyProtection="1">
      <alignment horizontal="center" vertical="center" wrapText="1"/>
    </xf>
    <xf numFmtId="0" fontId="13" fillId="0" borderId="28" xfId="0" applyFont="1" applyBorder="1" applyAlignment="1" applyProtection="1">
      <alignment horizontal="center" vertical="center" wrapText="1"/>
    </xf>
    <xf numFmtId="0" fontId="13" fillId="0" borderId="21" xfId="0" applyFont="1" applyBorder="1" applyAlignment="1" applyProtection="1">
      <alignment horizontal="center" vertical="center" wrapText="1"/>
    </xf>
    <xf numFmtId="0" fontId="0" fillId="0" borderId="25" xfId="0" applyBorder="1" applyAlignment="1" applyProtection="1">
      <alignment horizontal="justify" vertical="center" wrapText="1"/>
      <protection locked="0"/>
    </xf>
    <xf numFmtId="0" fontId="0" fillId="0" borderId="24" xfId="0" applyBorder="1" applyAlignment="1" applyProtection="1">
      <alignment horizontal="justify" vertical="center" wrapText="1"/>
      <protection locked="0"/>
    </xf>
    <xf numFmtId="0" fontId="0" fillId="0" borderId="23" xfId="0" applyBorder="1" applyAlignment="1" applyProtection="1">
      <alignment horizontal="justify" vertical="center" wrapText="1"/>
      <protection locked="0"/>
    </xf>
    <xf numFmtId="0" fontId="0" fillId="0" borderId="25" xfId="0" applyFont="1" applyBorder="1" applyAlignment="1" applyProtection="1">
      <alignment horizontal="justify" vertical="center" wrapText="1"/>
      <protection locked="0"/>
    </xf>
    <xf numFmtId="0" fontId="0" fillId="0" borderId="24" xfId="0" applyFont="1" applyBorder="1" applyAlignment="1" applyProtection="1">
      <alignment horizontal="justify" vertical="center" wrapText="1"/>
      <protection locked="0"/>
    </xf>
    <xf numFmtId="0" fontId="6" fillId="0" borderId="13" xfId="0" applyFont="1" applyBorder="1" applyAlignment="1" applyProtection="1">
      <alignment horizontal="justify" vertical="center" wrapText="1"/>
      <protection locked="0"/>
    </xf>
    <xf numFmtId="0" fontId="6" fillId="0" borderId="12" xfId="0" applyFont="1" applyBorder="1" applyAlignment="1" applyProtection="1">
      <alignment horizontal="justify" vertical="center" wrapText="1"/>
      <protection locked="0"/>
    </xf>
    <xf numFmtId="0" fontId="6" fillId="0" borderId="10" xfId="0" applyFont="1" applyBorder="1" applyAlignment="1" applyProtection="1">
      <alignment horizontal="justify" vertical="center" wrapText="1"/>
      <protection locked="0"/>
    </xf>
    <xf numFmtId="0" fontId="8" fillId="0" borderId="22" xfId="0" applyFont="1" applyFill="1" applyBorder="1" applyAlignment="1" applyProtection="1">
      <alignment horizontal="center" vertical="center" wrapText="1"/>
      <protection locked="0"/>
    </xf>
    <xf numFmtId="0" fontId="8" fillId="0" borderId="25" xfId="0" applyFont="1" applyFill="1" applyBorder="1" applyAlignment="1" applyProtection="1">
      <alignment horizontal="center" vertical="center" wrapText="1"/>
      <protection locked="0"/>
    </xf>
    <xf numFmtId="0" fontId="2" fillId="0" borderId="22" xfId="0" applyFont="1" applyBorder="1" applyAlignment="1" applyProtection="1">
      <alignment horizontal="center" vertical="center" wrapText="1"/>
    </xf>
    <xf numFmtId="0" fontId="2" fillId="0" borderId="1" xfId="0" applyFont="1" applyBorder="1" applyAlignment="1" applyProtection="1">
      <alignment horizontal="center" vertical="center" wrapText="1"/>
    </xf>
    <xf numFmtId="0" fontId="12" fillId="4" borderId="13" xfId="0" applyFont="1" applyFill="1" applyBorder="1" applyAlignment="1" applyProtection="1">
      <alignment horizontal="center" vertical="center" wrapText="1"/>
    </xf>
    <xf numFmtId="0" fontId="12" fillId="4" borderId="12" xfId="0" applyFont="1" applyFill="1" applyBorder="1" applyAlignment="1" applyProtection="1">
      <alignment horizontal="center" vertical="center" wrapText="1"/>
    </xf>
    <xf numFmtId="0" fontId="12" fillId="4" borderId="10" xfId="0" applyFont="1" applyFill="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20" xfId="0" applyFont="1" applyBorder="1" applyAlignment="1" applyProtection="1">
      <alignment horizontal="center" vertical="center" wrapText="1"/>
    </xf>
    <xf numFmtId="0" fontId="2" fillId="0" borderId="26" xfId="0" applyFont="1" applyBorder="1" applyAlignment="1" applyProtection="1">
      <alignment horizontal="center" vertical="center" wrapText="1"/>
    </xf>
    <xf numFmtId="0" fontId="2" fillId="0" borderId="23" xfId="0" applyFont="1" applyBorder="1" applyAlignment="1" applyProtection="1">
      <alignment horizontal="center" vertical="center" wrapText="1"/>
    </xf>
    <xf numFmtId="0" fontId="2" fillId="0" borderId="10" xfId="0" applyFont="1" applyBorder="1" applyAlignment="1" applyProtection="1">
      <alignment horizontal="center" vertical="center" wrapText="1"/>
    </xf>
    <xf numFmtId="0" fontId="6" fillId="0" borderId="1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 fillId="4" borderId="10"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16" fillId="4" borderId="10" xfId="0" applyFont="1" applyFill="1" applyBorder="1" applyAlignment="1" applyProtection="1">
      <alignment horizontal="center" vertical="center" wrapText="1"/>
    </xf>
    <xf numFmtId="0" fontId="16" fillId="4" borderId="1" xfId="0" applyFont="1" applyFill="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11"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2" fillId="0" borderId="40" xfId="0" applyFont="1" applyBorder="1" applyAlignment="1" applyProtection="1">
      <alignment horizontal="center" vertical="center" wrapText="1"/>
    </xf>
    <xf numFmtId="0" fontId="2" fillId="0" borderId="41" xfId="0" applyFont="1" applyBorder="1" applyAlignment="1" applyProtection="1">
      <alignment horizontal="center" vertical="center" wrapText="1"/>
    </xf>
    <xf numFmtId="0" fontId="2" fillId="0" borderId="42" xfId="0" applyFont="1" applyBorder="1" applyAlignment="1" applyProtection="1">
      <alignment horizontal="center" vertical="center" wrapText="1"/>
    </xf>
    <xf numFmtId="0" fontId="2" fillId="0" borderId="35" xfId="0" applyFont="1" applyBorder="1" applyAlignment="1" applyProtection="1">
      <alignment horizontal="center" vertical="center" wrapText="1"/>
    </xf>
    <xf numFmtId="0" fontId="2" fillId="0" borderId="34" xfId="0" applyFont="1" applyBorder="1" applyAlignment="1" applyProtection="1">
      <alignment horizontal="center" vertical="center" wrapText="1"/>
    </xf>
    <xf numFmtId="0" fontId="2" fillId="0" borderId="33" xfId="0" applyFont="1" applyBorder="1" applyAlignment="1" applyProtection="1">
      <alignment horizontal="center" vertical="center" wrapText="1"/>
    </xf>
    <xf numFmtId="0" fontId="2" fillId="0" borderId="37"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 fillId="0" borderId="39" xfId="0" applyFont="1" applyBorder="1" applyAlignment="1" applyProtection="1">
      <alignment horizontal="center" vertical="center" wrapText="1"/>
    </xf>
    <xf numFmtId="0" fontId="2" fillId="0" borderId="27"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36" xfId="0" applyFont="1" applyBorder="1" applyAlignment="1" applyProtection="1">
      <alignment horizontal="center" vertical="center" wrapText="1"/>
    </xf>
    <xf numFmtId="0" fontId="2" fillId="0" borderId="48" xfId="0" applyFont="1" applyBorder="1" applyAlignment="1" applyProtection="1">
      <alignment horizontal="center" vertical="center" wrapText="1"/>
    </xf>
    <xf numFmtId="0" fontId="6" fillId="0" borderId="37" xfId="0" applyFont="1" applyBorder="1" applyAlignment="1" applyProtection="1">
      <alignment horizontal="center" vertical="center" wrapText="1"/>
    </xf>
    <xf numFmtId="0" fontId="6" fillId="0" borderId="38" xfId="0" applyFont="1" applyBorder="1" applyAlignment="1" applyProtection="1">
      <alignment horizontal="center" vertical="center" wrapText="1"/>
    </xf>
    <xf numFmtId="0" fontId="6" fillId="0" borderId="39" xfId="0" applyFont="1" applyBorder="1" applyAlignment="1" applyProtection="1">
      <alignment horizontal="center" vertical="center" wrapText="1"/>
    </xf>
    <xf numFmtId="0" fontId="6" fillId="0" borderId="27" xfId="0" applyFont="1" applyBorder="1" applyAlignment="1" applyProtection="1">
      <alignment horizontal="center" vertical="center" wrapText="1"/>
    </xf>
    <xf numFmtId="0" fontId="6" fillId="0" borderId="0" xfId="0" applyFont="1" applyBorder="1" applyAlignment="1" applyProtection="1">
      <alignment horizontal="center" vertical="center" wrapText="1"/>
    </xf>
    <xf numFmtId="0" fontId="6" fillId="0" borderId="36" xfId="0" applyFont="1" applyBorder="1" applyAlignment="1" applyProtection="1">
      <alignment horizontal="center" vertical="center" wrapText="1"/>
    </xf>
    <xf numFmtId="0" fontId="6" fillId="0" borderId="48" xfId="0" applyFont="1" applyBorder="1" applyAlignment="1" applyProtection="1">
      <alignment horizontal="center" vertical="center" wrapText="1"/>
    </xf>
    <xf numFmtId="0" fontId="6" fillId="0" borderId="11" xfId="0" applyFont="1" applyBorder="1" applyAlignment="1" applyProtection="1">
      <alignment horizontal="center" vertical="center" wrapText="1"/>
    </xf>
    <xf numFmtId="0" fontId="6" fillId="0" borderId="31" xfId="0" applyFont="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2" fillId="4" borderId="22" xfId="0" applyFont="1" applyFill="1" applyBorder="1" applyAlignment="1" applyProtection="1">
      <alignment horizontal="center" vertical="center" wrapText="1"/>
    </xf>
    <xf numFmtId="0" fontId="2" fillId="4" borderId="25"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4" borderId="21" xfId="0" applyFont="1" applyFill="1" applyBorder="1" applyAlignment="1" applyProtection="1">
      <alignment horizontal="center" vertical="center" wrapText="1"/>
    </xf>
    <xf numFmtId="0" fontId="2" fillId="4" borderId="30" xfId="0" applyFont="1" applyFill="1" applyBorder="1" applyAlignment="1" applyProtection="1">
      <alignment horizontal="center" vertical="center" wrapText="1"/>
    </xf>
    <xf numFmtId="14" fontId="32" fillId="0" borderId="13" xfId="0" applyNumberFormat="1" applyFont="1" applyBorder="1" applyAlignment="1" applyProtection="1">
      <alignment horizontal="center" vertical="center" wrapText="1"/>
      <protection locked="0"/>
    </xf>
    <xf numFmtId="0" fontId="0" fillId="0" borderId="13" xfId="0" applyBorder="1" applyAlignment="1" applyProtection="1">
      <alignment horizontal="center" vertical="center" wrapText="1"/>
    </xf>
    <xf numFmtId="0" fontId="2" fillId="4" borderId="0" xfId="0" applyFont="1" applyFill="1" applyBorder="1" applyAlignment="1" applyProtection="1">
      <alignment horizontal="center" vertical="center" wrapText="1"/>
    </xf>
    <xf numFmtId="0" fontId="2" fillId="4" borderId="6" xfId="0" applyFont="1" applyFill="1" applyBorder="1" applyAlignment="1" applyProtection="1">
      <alignment horizontal="center" vertical="center" wrapText="1"/>
    </xf>
    <xf numFmtId="0" fontId="20" fillId="3" borderId="13" xfId="0" applyFont="1" applyFill="1" applyBorder="1" applyAlignment="1" applyProtection="1">
      <alignment horizontal="left" vertical="center"/>
      <protection locked="0"/>
    </xf>
    <xf numFmtId="14" fontId="26" fillId="0" borderId="13" xfId="0" applyNumberFormat="1" applyFont="1" applyBorder="1" applyAlignment="1" applyProtection="1">
      <alignment horizontal="center" vertical="center"/>
      <protection locked="0"/>
    </xf>
    <xf numFmtId="0" fontId="26" fillId="0" borderId="13" xfId="0" applyFont="1" applyBorder="1" applyAlignment="1" applyProtection="1">
      <alignment horizontal="center" vertical="center"/>
      <protection locked="0"/>
    </xf>
    <xf numFmtId="0" fontId="0" fillId="0" borderId="13" xfId="0" applyBorder="1" applyAlignment="1" applyProtection="1">
      <alignment horizontal="center" vertical="center"/>
    </xf>
    <xf numFmtId="0" fontId="2" fillId="4" borderId="0"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21" fillId="3" borderId="4" xfId="0" applyFont="1" applyFill="1" applyBorder="1" applyAlignment="1" applyProtection="1">
      <alignment horizontal="center" vertical="center"/>
    </xf>
    <xf numFmtId="0" fontId="21" fillId="3" borderId="5"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0" borderId="40" xfId="0" applyFont="1" applyBorder="1" applyAlignment="1" applyProtection="1">
      <alignment horizontal="center" vertical="center"/>
    </xf>
    <xf numFmtId="0" fontId="2" fillId="0" borderId="41" xfId="0" applyFont="1" applyBorder="1" applyAlignment="1" applyProtection="1">
      <alignment horizontal="center" vertical="center"/>
    </xf>
    <xf numFmtId="0" fontId="2" fillId="0" borderId="42" xfId="0" applyFont="1" applyBorder="1" applyAlignment="1" applyProtection="1">
      <alignment horizontal="center" vertical="center"/>
    </xf>
    <xf numFmtId="0" fontId="2" fillId="0" borderId="35" xfId="0" applyFont="1" applyBorder="1" applyAlignment="1" applyProtection="1">
      <alignment horizontal="center" vertical="center"/>
    </xf>
    <xf numFmtId="0" fontId="2" fillId="0" borderId="34" xfId="0" applyFont="1" applyBorder="1" applyAlignment="1" applyProtection="1">
      <alignment horizontal="center" vertical="center"/>
    </xf>
    <xf numFmtId="0" fontId="2" fillId="0" borderId="33"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38" xfId="0" applyFont="1" applyBorder="1" applyAlignment="1" applyProtection="1">
      <alignment horizontal="center" vertical="center"/>
    </xf>
    <xf numFmtId="0" fontId="6" fillId="0" borderId="39"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36" xfId="0" applyFont="1" applyBorder="1" applyAlignment="1" applyProtection="1">
      <alignment horizontal="center" vertical="center"/>
    </xf>
    <xf numFmtId="0" fontId="6" fillId="0" borderId="48" xfId="0" applyFont="1" applyBorder="1" applyAlignment="1" applyProtection="1">
      <alignment horizontal="center" vertical="center"/>
    </xf>
    <xf numFmtId="0" fontId="6" fillId="0" borderId="11" xfId="0" applyFont="1" applyBorder="1" applyAlignment="1" applyProtection="1">
      <alignment horizontal="center" vertical="center"/>
    </xf>
    <xf numFmtId="0" fontId="6" fillId="0" borderId="31" xfId="0" applyFont="1" applyBorder="1" applyAlignment="1" applyProtection="1">
      <alignment horizontal="center" vertical="center"/>
    </xf>
    <xf numFmtId="0" fontId="2" fillId="4" borderId="21" xfId="0" applyFont="1" applyFill="1" applyBorder="1" applyAlignment="1" applyProtection="1">
      <alignment horizontal="center" vertical="center"/>
    </xf>
    <xf numFmtId="0" fontId="2" fillId="4" borderId="30" xfId="0" applyFont="1" applyFill="1" applyBorder="1" applyAlignment="1" applyProtection="1">
      <alignment horizontal="center" vertical="center"/>
    </xf>
    <xf numFmtId="0" fontId="4" fillId="0" borderId="1" xfId="0" applyFont="1" applyBorder="1" applyAlignment="1" applyProtection="1">
      <alignment horizontal="justify" vertical="center" wrapText="1"/>
      <protection locked="0"/>
    </xf>
    <xf numFmtId="0" fontId="51" fillId="0" borderId="13" xfId="0" applyFont="1" applyBorder="1" applyAlignment="1" applyProtection="1">
      <alignment horizontal="center" vertical="center" wrapText="1"/>
      <protection locked="0"/>
    </xf>
    <xf numFmtId="0" fontId="51" fillId="0" borderId="12" xfId="0" applyFont="1" applyBorder="1" applyAlignment="1" applyProtection="1">
      <alignment horizontal="center" vertical="center" wrapText="1"/>
      <protection locked="0"/>
    </xf>
    <xf numFmtId="0" fontId="51" fillId="0" borderId="10" xfId="0" applyFont="1" applyBorder="1" applyAlignment="1" applyProtection="1">
      <alignment horizontal="center" vertical="center" wrapText="1"/>
      <protection locked="0"/>
    </xf>
    <xf numFmtId="0" fontId="22" fillId="0" borderId="13" xfId="0" applyFont="1" applyFill="1" applyBorder="1" applyAlignment="1" applyProtection="1">
      <alignment horizontal="justify" vertical="center" wrapText="1"/>
      <protection locked="0"/>
    </xf>
    <xf numFmtId="0" fontId="22" fillId="0" borderId="12" xfId="0" applyFont="1" applyFill="1" applyBorder="1" applyAlignment="1" applyProtection="1">
      <alignment horizontal="justify" vertical="center" wrapText="1"/>
      <protection locked="0"/>
    </xf>
    <xf numFmtId="0" fontId="22" fillId="0" borderId="10" xfId="0" applyFont="1" applyFill="1" applyBorder="1" applyAlignment="1" applyProtection="1">
      <alignment horizontal="justify" vertical="center" wrapText="1"/>
      <protection locked="0"/>
    </xf>
    <xf numFmtId="0" fontId="22" fillId="0" borderId="13" xfId="0" applyFont="1" applyBorder="1" applyAlignment="1" applyProtection="1">
      <alignment horizontal="justify" vertical="center" wrapText="1"/>
      <protection locked="0"/>
    </xf>
    <xf numFmtId="0" fontId="22" fillId="0" borderId="12" xfId="0" applyFont="1" applyBorder="1" applyAlignment="1" applyProtection="1">
      <alignment horizontal="justify" vertical="center" wrapText="1"/>
      <protection locked="0"/>
    </xf>
    <xf numFmtId="0" fontId="22" fillId="0" borderId="10" xfId="0" applyFont="1" applyBorder="1" applyAlignment="1" applyProtection="1">
      <alignment horizontal="justify" vertical="center" wrapText="1"/>
      <protection locked="0"/>
    </xf>
    <xf numFmtId="0" fontId="2" fillId="0" borderId="22" xfId="0" applyFont="1" applyBorder="1" applyAlignment="1" applyProtection="1">
      <alignment horizontal="center"/>
    </xf>
    <xf numFmtId="0" fontId="2" fillId="0" borderId="1" xfId="0" applyFont="1" applyBorder="1" applyAlignment="1" applyProtection="1">
      <alignment horizontal="center"/>
    </xf>
    <xf numFmtId="0" fontId="2" fillId="0" borderId="3" xfId="0" applyFont="1" applyBorder="1" applyAlignment="1" applyProtection="1">
      <alignment horizontal="center"/>
    </xf>
    <xf numFmtId="0" fontId="2" fillId="0" borderId="20" xfId="0" applyFont="1" applyBorder="1" applyAlignment="1" applyProtection="1">
      <alignment horizontal="center"/>
    </xf>
    <xf numFmtId="0" fontId="2" fillId="0" borderId="26" xfId="0" applyFont="1" applyBorder="1" applyAlignment="1" applyProtection="1">
      <alignment horizontal="center"/>
    </xf>
    <xf numFmtId="0" fontId="2" fillId="0" borderId="23" xfId="0" applyFont="1" applyBorder="1" applyAlignment="1" applyProtection="1">
      <alignment horizontal="center"/>
    </xf>
    <xf numFmtId="0" fontId="2" fillId="0" borderId="10" xfId="0" applyFont="1" applyBorder="1" applyAlignment="1" applyProtection="1">
      <alignment horizontal="center"/>
    </xf>
    <xf numFmtId="0" fontId="6" fillId="0" borderId="10" xfId="0" applyFont="1" applyBorder="1" applyAlignment="1" applyProtection="1">
      <alignment horizontal="center" vertical="center"/>
    </xf>
    <xf numFmtId="0" fontId="6" fillId="0" borderId="1" xfId="0" applyFont="1" applyBorder="1" applyAlignment="1" applyProtection="1">
      <alignment horizontal="center" vertical="center"/>
    </xf>
    <xf numFmtId="0" fontId="2" fillId="4" borderId="10"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0" fontId="16" fillId="4" borderId="10" xfId="0" applyFont="1" applyFill="1" applyBorder="1" applyAlignment="1" applyProtection="1">
      <alignment horizontal="center" vertical="center"/>
    </xf>
    <xf numFmtId="0" fontId="16" fillId="4" borderId="1"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31" xfId="0" applyFont="1" applyBorder="1" applyAlignment="1" applyProtection="1">
      <alignment horizontal="center" vertical="center"/>
    </xf>
    <xf numFmtId="0" fontId="14" fillId="0" borderId="1"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0" fillId="0" borderId="0" xfId="0" applyBorder="1" applyAlignment="1" applyProtection="1">
      <alignment horizontal="center" vertical="center"/>
    </xf>
    <xf numFmtId="0" fontId="13" fillId="0" borderId="1" xfId="0" applyFont="1" applyBorder="1" applyAlignment="1" applyProtection="1">
      <alignment horizontal="center" vertical="center"/>
    </xf>
    <xf numFmtId="0" fontId="22" fillId="0" borderId="4" xfId="0" applyFont="1" applyBorder="1" applyAlignment="1" applyProtection="1">
      <alignment horizontal="justify" vertical="center" wrapText="1"/>
      <protection locked="0"/>
    </xf>
    <xf numFmtId="0" fontId="22" fillId="0" borderId="2" xfId="0" applyFont="1" applyBorder="1" applyAlignment="1" applyProtection="1">
      <alignment horizontal="justify" vertical="center" wrapText="1"/>
      <protection locked="0"/>
    </xf>
    <xf numFmtId="1" fontId="0" fillId="0" borderId="9" xfId="0" applyNumberFormat="1" applyBorder="1" applyAlignment="1" applyProtection="1">
      <alignment horizontal="center" vertical="center"/>
    </xf>
    <xf numFmtId="0" fontId="0" fillId="0" borderId="30" xfId="0" applyBorder="1" applyAlignment="1" applyProtection="1">
      <alignment horizontal="justify" vertical="center" wrapText="1"/>
      <protection locked="0"/>
    </xf>
    <xf numFmtId="0" fontId="0" fillId="0" borderId="29" xfId="0" applyBorder="1" applyAlignment="1" applyProtection="1">
      <alignment horizontal="justify" vertical="center"/>
      <protection locked="0"/>
    </xf>
    <xf numFmtId="0" fontId="11" fillId="0" borderId="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12" fillId="0" borderId="21" xfId="0" applyFont="1" applyFill="1" applyBorder="1" applyAlignment="1" applyProtection="1">
      <alignment horizontal="center" vertical="center"/>
    </xf>
    <xf numFmtId="0" fontId="0" fillId="0" borderId="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22" fillId="0" borderId="1" xfId="0" applyFont="1" applyBorder="1" applyAlignment="1" applyProtection="1">
      <alignment horizontal="justify" vertical="center" wrapText="1"/>
      <protection locked="0"/>
    </xf>
    <xf numFmtId="0" fontId="22" fillId="3" borderId="1" xfId="0" applyFont="1" applyFill="1" applyBorder="1" applyAlignment="1" applyProtection="1">
      <alignment horizontal="justify" vertical="center" wrapText="1"/>
      <protection locked="0"/>
    </xf>
    <xf numFmtId="0" fontId="22" fillId="0" borderId="1" xfId="0" applyFont="1" applyFill="1" applyBorder="1" applyAlignment="1" applyProtection="1">
      <alignment horizontal="justify" vertical="center" wrapText="1"/>
      <protection locked="0"/>
    </xf>
    <xf numFmtId="1" fontId="0" fillId="0" borderId="5" xfId="0" applyNumberFormat="1" applyFont="1" applyBorder="1" applyAlignment="1" applyProtection="1">
      <alignment horizontal="center" vertical="center"/>
    </xf>
    <xf numFmtId="1" fontId="0" fillId="0" borderId="6"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0" fontId="0" fillId="0" borderId="6" xfId="0" applyBorder="1" applyAlignment="1" applyProtection="1">
      <alignment horizontal="center" vertical="center"/>
    </xf>
    <xf numFmtId="0" fontId="13" fillId="0" borderId="28" xfId="0" applyFont="1" applyBorder="1" applyAlignment="1" applyProtection="1">
      <alignment horizontal="center" vertical="center"/>
    </xf>
    <xf numFmtId="0" fontId="13" fillId="0" borderId="21" xfId="0" applyFont="1" applyBorder="1" applyAlignment="1" applyProtection="1">
      <alignment horizontal="center" vertical="center"/>
    </xf>
    <xf numFmtId="0" fontId="13" fillId="0" borderId="13" xfId="0" applyFont="1" applyBorder="1" applyAlignment="1" applyProtection="1">
      <alignment horizontal="center" vertical="center"/>
    </xf>
    <xf numFmtId="0" fontId="13" fillId="0" borderId="10" xfId="0" applyFont="1" applyBorder="1" applyAlignment="1" applyProtection="1">
      <alignment horizontal="center" vertical="center"/>
    </xf>
    <xf numFmtId="0" fontId="0" fillId="0" borderId="29" xfId="0" applyBorder="1" applyAlignment="1" applyProtection="1">
      <alignment horizontal="justify" vertical="center" wrapText="1"/>
      <protection locked="0"/>
    </xf>
    <xf numFmtId="1" fontId="14" fillId="0" borderId="5" xfId="0" applyNumberFormat="1" applyFont="1" applyBorder="1" applyAlignment="1" applyProtection="1">
      <alignment horizontal="center" vertical="center"/>
    </xf>
    <xf numFmtId="1" fontId="14" fillId="0" borderId="6" xfId="0" applyNumberFormat="1" applyFont="1" applyBorder="1" applyAlignment="1" applyProtection="1">
      <alignment horizontal="center" vertical="center"/>
    </xf>
    <xf numFmtId="1" fontId="14" fillId="0" borderId="8" xfId="0" applyNumberFormat="1" applyFont="1" applyBorder="1" applyAlignment="1" applyProtection="1">
      <alignment horizontal="center" vertical="center"/>
    </xf>
    <xf numFmtId="0" fontId="8" fillId="0" borderId="13" xfId="0" applyFont="1" applyFill="1" applyBorder="1" applyAlignment="1" applyProtection="1">
      <alignment horizontal="center" vertical="center" textRotation="90" wrapText="1"/>
      <protection locked="0"/>
    </xf>
    <xf numFmtId="0" fontId="8" fillId="0" borderId="12" xfId="0" applyFont="1" applyFill="1" applyBorder="1" applyAlignment="1" applyProtection="1">
      <alignment horizontal="center" vertical="center" textRotation="90" wrapText="1"/>
      <protection locked="0"/>
    </xf>
    <xf numFmtId="0" fontId="8" fillId="0" borderId="10" xfId="0" applyFont="1" applyFill="1" applyBorder="1" applyAlignment="1" applyProtection="1">
      <alignment horizontal="center" vertical="center" textRotation="90" wrapText="1"/>
      <protection locked="0"/>
    </xf>
    <xf numFmtId="0" fontId="0" fillId="0" borderId="28" xfId="0" applyBorder="1" applyAlignment="1" applyProtection="1">
      <alignment horizontal="justify" vertical="center"/>
      <protection locked="0"/>
    </xf>
    <xf numFmtId="0" fontId="21" fillId="0" borderId="10" xfId="0" applyFont="1" applyBorder="1" applyAlignment="1" applyProtection="1">
      <alignment horizontal="left" vertical="top" wrapText="1"/>
      <protection locked="0"/>
    </xf>
    <xf numFmtId="0" fontId="3" fillId="2" borderId="1" xfId="0" applyFont="1" applyFill="1" applyBorder="1" applyAlignment="1" applyProtection="1">
      <alignment vertical="center"/>
    </xf>
    <xf numFmtId="0" fontId="6" fillId="3" borderId="1" xfId="0" applyFont="1" applyFill="1" applyBorder="1" applyAlignment="1" applyProtection="1">
      <alignment horizontal="center" vertical="center"/>
    </xf>
    <xf numFmtId="0" fontId="0" fillId="0" borderId="12" xfId="0" applyBorder="1" applyAlignment="1" applyProtection="1">
      <alignment horizontal="justify" vertical="center"/>
      <protection locked="0"/>
    </xf>
    <xf numFmtId="0" fontId="0" fillId="0" borderId="10" xfId="0" applyBorder="1" applyAlignment="1" applyProtection="1">
      <alignment horizontal="justify" vertical="center"/>
      <protection locked="0"/>
    </xf>
    <xf numFmtId="0" fontId="4" fillId="0" borderId="3" xfId="0" applyFont="1" applyBorder="1" applyAlignment="1" applyProtection="1">
      <alignment horizontal="center" vertical="top" wrapText="1"/>
      <protection locked="0"/>
    </xf>
    <xf numFmtId="0" fontId="4" fillId="0" borderId="20" xfId="0" applyFont="1" applyBorder="1" applyAlignment="1" applyProtection="1">
      <alignment horizontal="center" vertical="top" wrapText="1"/>
      <protection locked="0"/>
    </xf>
    <xf numFmtId="0" fontId="4" fillId="0" borderId="17" xfId="0" applyFont="1" applyBorder="1" applyAlignment="1" applyProtection="1">
      <alignment horizontal="center" vertical="top" wrapText="1"/>
      <protection locked="0"/>
    </xf>
    <xf numFmtId="0" fontId="0" fillId="0" borderId="1" xfId="0" applyBorder="1" applyAlignment="1" applyProtection="1">
      <alignment horizontal="center"/>
      <protection locked="0"/>
    </xf>
    <xf numFmtId="0" fontId="46" fillId="3" borderId="3" xfId="0" applyFont="1" applyFill="1" applyBorder="1" applyAlignment="1" applyProtection="1">
      <alignment horizontal="center" vertical="top" wrapText="1"/>
    </xf>
    <xf numFmtId="0" fontId="6" fillId="3" borderId="20" xfId="0" applyFont="1" applyFill="1" applyBorder="1" applyAlignment="1" applyProtection="1">
      <alignment horizontal="center" vertical="top" wrapText="1"/>
    </xf>
    <xf numFmtId="0" fontId="6" fillId="3" borderId="17" xfId="0" applyFont="1" applyFill="1" applyBorder="1" applyAlignment="1" applyProtection="1">
      <alignment horizontal="center" vertical="top" wrapText="1"/>
    </xf>
    <xf numFmtId="14" fontId="46" fillId="3" borderId="3" xfId="0" applyNumberFormat="1" applyFont="1" applyFill="1" applyBorder="1" applyAlignment="1" applyProtection="1">
      <alignment horizontal="center" vertical="center"/>
    </xf>
    <xf numFmtId="0" fontId="46" fillId="3" borderId="20" xfId="0" applyFont="1" applyFill="1" applyBorder="1" applyAlignment="1" applyProtection="1">
      <alignment horizontal="center" vertical="center"/>
    </xf>
    <xf numFmtId="0" fontId="46" fillId="3" borderId="17" xfId="0" applyFont="1" applyFill="1" applyBorder="1" applyAlignment="1" applyProtection="1">
      <alignment horizontal="center" vertical="center"/>
    </xf>
    <xf numFmtId="0" fontId="46" fillId="3" borderId="3" xfId="0" applyFont="1" applyFill="1" applyBorder="1" applyAlignment="1" applyProtection="1">
      <alignment horizontal="center" vertical="center"/>
    </xf>
    <xf numFmtId="0" fontId="44" fillId="0" borderId="1" xfId="1" applyBorder="1" applyAlignment="1" applyProtection="1">
      <alignment horizontal="center" vertical="top"/>
    </xf>
    <xf numFmtId="0" fontId="10" fillId="0" borderId="1" xfId="0" applyFont="1" applyBorder="1" applyAlignment="1" applyProtection="1">
      <alignment horizontal="center" vertical="top"/>
    </xf>
    <xf numFmtId="0" fontId="10" fillId="0" borderId="1" xfId="0" applyFont="1" applyBorder="1" applyAlignment="1" applyProtection="1">
      <alignment horizontal="left" vertical="center"/>
    </xf>
    <xf numFmtId="0" fontId="17" fillId="0" borderId="1" xfId="0" applyFont="1" applyBorder="1" applyAlignment="1" applyProtection="1">
      <alignment horizontal="center" vertical="center"/>
    </xf>
    <xf numFmtId="0" fontId="17" fillId="5" borderId="1" xfId="0" applyFont="1" applyFill="1" applyBorder="1" applyAlignment="1" applyProtection="1">
      <alignment horizontal="center" vertical="center" wrapText="1"/>
    </xf>
    <xf numFmtId="0" fontId="17" fillId="5" borderId="1" xfId="0" applyFont="1" applyFill="1" applyBorder="1" applyAlignment="1" applyProtection="1">
      <alignment horizontal="center" vertical="center"/>
    </xf>
    <xf numFmtId="0" fontId="47" fillId="0" borderId="1" xfId="1" applyFont="1" applyBorder="1" applyAlignment="1" applyProtection="1">
      <alignment horizontal="center" vertical="center" wrapText="1"/>
    </xf>
    <xf numFmtId="0" fontId="47" fillId="0" borderId="3" xfId="1" applyFont="1" applyBorder="1" applyAlignment="1" applyProtection="1">
      <alignment horizontal="center" vertical="center" wrapText="1"/>
    </xf>
    <xf numFmtId="0" fontId="47" fillId="0" borderId="20" xfId="1" applyFont="1" applyBorder="1" applyAlignment="1" applyProtection="1">
      <alignment horizontal="center" vertical="center" wrapText="1"/>
    </xf>
    <xf numFmtId="0" fontId="47" fillId="0" borderId="17" xfId="1" applyFont="1" applyBorder="1" applyAlignment="1" applyProtection="1">
      <alignment horizontal="center" vertical="center" wrapText="1"/>
    </xf>
    <xf numFmtId="0" fontId="21" fillId="0" borderId="27" xfId="0" applyFont="1" applyBorder="1" applyAlignment="1" applyProtection="1">
      <alignment horizontal="left" vertical="center" wrapText="1"/>
    </xf>
    <xf numFmtId="0" fontId="21" fillId="0" borderId="0" xfId="0" applyFont="1" applyBorder="1" applyAlignment="1" applyProtection="1">
      <alignment horizontal="left" vertical="center" wrapText="1"/>
    </xf>
    <xf numFmtId="0" fontId="37" fillId="0" borderId="3" xfId="0" applyFont="1" applyBorder="1" applyAlignment="1" applyProtection="1">
      <alignment horizontal="center" vertical="center" wrapText="1"/>
      <protection locked="0"/>
    </xf>
    <xf numFmtId="0" fontId="37" fillId="0" borderId="20" xfId="0" applyFont="1" applyBorder="1" applyAlignment="1" applyProtection="1">
      <alignment horizontal="center" vertical="center" wrapText="1"/>
      <protection locked="0"/>
    </xf>
    <xf numFmtId="0" fontId="37" fillId="0" borderId="17" xfId="0" applyFont="1" applyBorder="1" applyAlignment="1" applyProtection="1">
      <alignment horizontal="center" vertical="center" wrapText="1"/>
      <protection locked="0"/>
    </xf>
    <xf numFmtId="14"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4" fillId="0" borderId="3" xfId="0" applyFont="1" applyBorder="1" applyAlignment="1" applyProtection="1">
      <alignment horizontal="justify" vertical="center" wrapText="1"/>
      <protection locked="0"/>
    </xf>
    <xf numFmtId="0" fontId="24" fillId="0" borderId="20" xfId="0" applyFont="1" applyBorder="1" applyAlignment="1" applyProtection="1">
      <alignment horizontal="justify" vertical="center" wrapText="1"/>
      <protection locked="0"/>
    </xf>
    <xf numFmtId="0" fontId="24" fillId="0" borderId="17" xfId="0" applyFont="1" applyBorder="1" applyAlignment="1" applyProtection="1">
      <alignment horizontal="justify" vertical="center" wrapText="1"/>
      <protection locked="0"/>
    </xf>
    <xf numFmtId="0" fontId="22" fillId="0" borderId="27" xfId="0" applyFont="1" applyBorder="1" applyAlignment="1" applyProtection="1">
      <alignment horizontal="center" vertical="center" wrapText="1"/>
    </xf>
    <xf numFmtId="0" fontId="24" fillId="0" borderId="13" xfId="0" applyFont="1" applyFill="1" applyBorder="1" applyAlignment="1" applyProtection="1">
      <alignment horizontal="justify" vertical="center" wrapText="1"/>
      <protection locked="0"/>
    </xf>
    <xf numFmtId="0" fontId="24" fillId="0" borderId="12" xfId="0" applyFont="1" applyFill="1" applyBorder="1" applyAlignment="1" applyProtection="1">
      <alignment horizontal="justify" vertical="center" wrapText="1"/>
      <protection locked="0"/>
    </xf>
    <xf numFmtId="0" fontId="24" fillId="0" borderId="43" xfId="0" applyFont="1" applyFill="1" applyBorder="1" applyAlignment="1" applyProtection="1">
      <alignment horizontal="justify" vertical="center" wrapText="1"/>
      <protection locked="0"/>
    </xf>
    <xf numFmtId="0" fontId="24" fillId="0" borderId="13" xfId="0" applyFont="1" applyBorder="1" applyAlignment="1" applyProtection="1">
      <alignment horizontal="justify" vertical="center" wrapText="1"/>
      <protection locked="0"/>
    </xf>
    <xf numFmtId="0" fontId="24" fillId="0" borderId="12" xfId="0" applyFont="1" applyBorder="1" applyAlignment="1" applyProtection="1">
      <alignment horizontal="justify" vertical="center" wrapText="1"/>
      <protection locked="0"/>
    </xf>
    <xf numFmtId="0" fontId="24" fillId="0" borderId="43" xfId="0" applyFont="1" applyBorder="1" applyAlignment="1" applyProtection="1">
      <alignment horizontal="justify" vertical="center" wrapText="1"/>
      <protection locked="0"/>
    </xf>
    <xf numFmtId="14" fontId="22" fillId="0" borderId="32" xfId="0" applyNumberFormat="1" applyFont="1" applyBorder="1" applyAlignment="1" applyProtection="1">
      <alignment horizontal="center" vertical="center" wrapText="1"/>
      <protection locked="0"/>
    </xf>
    <xf numFmtId="0" fontId="27" fillId="0" borderId="4" xfId="0" applyFont="1" applyBorder="1" applyAlignment="1" applyProtection="1">
      <alignment horizontal="justify" vertical="center" wrapText="1"/>
      <protection locked="0"/>
    </xf>
    <xf numFmtId="0" fontId="27" fillId="0" borderId="2" xfId="0" applyFont="1" applyBorder="1" applyAlignment="1" applyProtection="1">
      <alignment horizontal="justify" vertical="center" wrapText="1"/>
      <protection locked="0"/>
    </xf>
    <xf numFmtId="0" fontId="27" fillId="0" borderId="47" xfId="0" applyFont="1" applyBorder="1" applyAlignment="1" applyProtection="1">
      <alignment horizontal="justify" vertical="center" wrapText="1"/>
      <protection locked="0"/>
    </xf>
    <xf numFmtId="1" fontId="28" fillId="0" borderId="4" xfId="0" applyNumberFormat="1" applyFont="1" applyBorder="1" applyAlignment="1" applyProtection="1">
      <alignment horizontal="center" vertical="center" wrapText="1"/>
    </xf>
    <xf numFmtId="1" fontId="28" fillId="0" borderId="2" xfId="0" applyNumberFormat="1" applyFont="1" applyBorder="1" applyAlignment="1" applyProtection="1">
      <alignment horizontal="center" vertical="center" wrapText="1"/>
    </xf>
    <xf numFmtId="1" fontId="28" fillId="0" borderId="47" xfId="0" applyNumberFormat="1" applyFont="1" applyBorder="1" applyAlignment="1" applyProtection="1">
      <alignment horizontal="center" vertical="center" wrapText="1"/>
    </xf>
    <xf numFmtId="0" fontId="24" fillId="0" borderId="1" xfId="0" applyFont="1" applyBorder="1" applyAlignment="1" applyProtection="1">
      <alignment horizontal="center" vertical="center" wrapText="1"/>
      <protection locked="0"/>
    </xf>
    <xf numFmtId="0" fontId="24" fillId="0" borderId="44"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textRotation="90" wrapText="1"/>
      <protection locked="0"/>
    </xf>
    <xf numFmtId="0" fontId="28" fillId="0" borderId="12" xfId="0" applyFont="1" applyBorder="1" applyAlignment="1" applyProtection="1">
      <alignment horizontal="center" vertical="center" textRotation="90" wrapText="1"/>
      <protection locked="0"/>
    </xf>
    <xf numFmtId="0" fontId="28" fillId="0" borderId="43" xfId="0" applyFont="1" applyBorder="1" applyAlignment="1" applyProtection="1">
      <alignment horizontal="center" vertical="center" textRotation="90" wrapText="1"/>
      <protection locked="0"/>
    </xf>
    <xf numFmtId="0" fontId="28" fillId="0" borderId="4" xfId="0" applyFont="1" applyBorder="1" applyAlignment="1" applyProtection="1">
      <alignment horizontal="center" vertical="center" wrapText="1"/>
    </xf>
    <xf numFmtId="0" fontId="28" fillId="0" borderId="2" xfId="0" applyFont="1" applyBorder="1" applyAlignment="1" applyProtection="1">
      <alignment horizontal="center" vertical="center" wrapText="1"/>
    </xf>
    <xf numFmtId="0" fontId="28" fillId="0" borderId="47" xfId="0" applyFont="1" applyBorder="1" applyAlignment="1" applyProtection="1">
      <alignment horizontal="center" vertical="center" wrapText="1"/>
    </xf>
    <xf numFmtId="0" fontId="28" fillId="0" borderId="7" xfId="0" applyFont="1" applyBorder="1" applyAlignment="1" applyProtection="1">
      <alignment horizontal="center" vertical="center" wrapText="1"/>
    </xf>
    <xf numFmtId="1" fontId="23" fillId="0" borderId="8" xfId="0" applyNumberFormat="1" applyFont="1" applyBorder="1" applyAlignment="1" applyProtection="1">
      <alignment horizontal="center" vertical="center" wrapText="1"/>
    </xf>
    <xf numFmtId="0" fontId="23" fillId="0" borderId="12" xfId="0" applyFont="1" applyBorder="1" applyAlignment="1" applyProtection="1">
      <alignment horizontal="center" vertical="center" wrapText="1"/>
      <protection locked="0"/>
    </xf>
    <xf numFmtId="0" fontId="23" fillId="0" borderId="10" xfId="0" applyFont="1" applyBorder="1" applyAlignment="1" applyProtection="1">
      <alignment horizontal="center" vertical="center" wrapText="1"/>
      <protection locked="0"/>
    </xf>
    <xf numFmtId="0" fontId="22" fillId="3" borderId="30" xfId="0" applyFont="1" applyFill="1" applyBorder="1" applyAlignment="1" applyProtection="1">
      <alignment horizontal="center" vertical="center" wrapText="1"/>
      <protection locked="0"/>
    </xf>
    <xf numFmtId="0" fontId="22" fillId="3" borderId="29" xfId="0" applyFont="1" applyFill="1" applyBorder="1" applyAlignment="1" applyProtection="1">
      <alignment horizontal="center" vertical="center" wrapText="1"/>
      <protection locked="0"/>
    </xf>
    <xf numFmtId="1" fontId="28" fillId="0" borderId="7" xfId="0" applyNumberFormat="1" applyFont="1" applyBorder="1" applyAlignment="1" applyProtection="1">
      <alignment horizontal="center" vertical="center" wrapText="1"/>
    </xf>
    <xf numFmtId="0" fontId="24" fillId="0" borderId="10" xfId="0" applyFont="1" applyFill="1" applyBorder="1" applyAlignment="1" applyProtection="1">
      <alignment horizontal="justify" vertical="center" wrapText="1"/>
      <protection locked="0"/>
    </xf>
    <xf numFmtId="0" fontId="24" fillId="0" borderId="4" xfId="0" applyFont="1" applyBorder="1" applyAlignment="1" applyProtection="1">
      <alignment horizontal="justify" vertical="center" wrapText="1"/>
      <protection locked="0"/>
    </xf>
    <xf numFmtId="0" fontId="24" fillId="0" borderId="2" xfId="0" applyFont="1" applyBorder="1" applyAlignment="1" applyProtection="1">
      <alignment horizontal="justify" vertical="center" wrapText="1"/>
      <protection locked="0"/>
    </xf>
    <xf numFmtId="0" fontId="24" fillId="0" borderId="4"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wrapText="1"/>
      <protection locked="0"/>
    </xf>
    <xf numFmtId="0" fontId="24" fillId="0" borderId="10" xfId="0" applyFont="1" applyBorder="1" applyAlignment="1" applyProtection="1">
      <alignment horizontal="justify" vertical="center" wrapText="1"/>
      <protection locked="0"/>
    </xf>
    <xf numFmtId="0" fontId="24" fillId="0" borderId="13" xfId="0" applyFont="1" applyBorder="1" applyAlignment="1" applyProtection="1">
      <alignment horizontal="center" vertical="center" wrapText="1"/>
      <protection locked="0"/>
    </xf>
    <xf numFmtId="0" fontId="24" fillId="0" borderId="12"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1" fontId="22" fillId="0" borderId="5" xfId="0" applyNumberFormat="1" applyFont="1" applyBorder="1" applyAlignment="1" applyProtection="1">
      <alignment horizontal="center" vertical="center" wrapText="1"/>
    </xf>
    <xf numFmtId="0" fontId="21" fillId="0" borderId="25" xfId="0" applyFont="1" applyBorder="1" applyAlignment="1" applyProtection="1">
      <alignment horizontal="center" vertical="center" wrapText="1"/>
      <protection locked="0"/>
    </xf>
    <xf numFmtId="0" fontId="21" fillId="0" borderId="24" xfId="0" applyFont="1" applyBorder="1" applyAlignment="1" applyProtection="1">
      <alignment horizontal="center" vertical="center" wrapText="1"/>
      <protection locked="0"/>
    </xf>
    <xf numFmtId="0" fontId="21" fillId="0" borderId="52" xfId="0" applyFont="1" applyBorder="1" applyAlignment="1" applyProtection="1">
      <alignment horizontal="center" vertical="center" wrapText="1"/>
      <protection locked="0"/>
    </xf>
    <xf numFmtId="0" fontId="21" fillId="0" borderId="13" xfId="0" applyFont="1" applyBorder="1" applyAlignment="1" applyProtection="1">
      <alignment horizontal="center" vertical="center" wrapText="1"/>
      <protection locked="0"/>
    </xf>
    <xf numFmtId="0" fontId="21" fillId="0" borderId="12" xfId="0" applyFont="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2" fillId="0" borderId="12" xfId="0" applyFont="1" applyBorder="1" applyAlignment="1" applyProtection="1">
      <alignment horizontal="left" vertical="center" wrapText="1"/>
      <protection locked="0"/>
    </xf>
    <xf numFmtId="0" fontId="22" fillId="0" borderId="12" xfId="0" applyFont="1" applyBorder="1" applyAlignment="1" applyProtection="1">
      <alignment horizontal="center" vertical="center" wrapText="1"/>
      <protection locked="0"/>
    </xf>
    <xf numFmtId="0" fontId="21" fillId="0" borderId="43" xfId="0" applyFont="1" applyBorder="1" applyAlignment="1" applyProtection="1">
      <alignment horizontal="center" vertical="center" wrapText="1"/>
      <protection locked="0"/>
    </xf>
    <xf numFmtId="0" fontId="22" fillId="0" borderId="44" xfId="0" applyFont="1" applyBorder="1" applyAlignment="1" applyProtection="1">
      <alignment horizontal="justify" vertical="center" wrapText="1"/>
      <protection locked="0"/>
    </xf>
    <xf numFmtId="14" fontId="26" fillId="0" borderId="13" xfId="0" applyNumberFormat="1" applyFont="1" applyBorder="1" applyAlignment="1" applyProtection="1">
      <alignment horizontal="center" vertical="center" wrapText="1"/>
      <protection locked="0"/>
    </xf>
    <xf numFmtId="0" fontId="26" fillId="0" borderId="13" xfId="0" applyFont="1" applyBorder="1" applyAlignment="1" applyProtection="1">
      <alignment horizontal="center" vertical="center" wrapText="1"/>
      <protection locked="0"/>
    </xf>
    <xf numFmtId="0" fontId="17" fillId="4" borderId="10" xfId="0" applyFont="1" applyFill="1" applyBorder="1" applyAlignment="1" applyProtection="1">
      <alignment horizontal="center" vertical="center" wrapText="1"/>
    </xf>
    <xf numFmtId="0" fontId="20" fillId="0" borderId="1" xfId="0" applyFont="1" applyBorder="1" applyAlignment="1" applyProtection="1">
      <alignment horizontal="center" vertical="center" wrapText="1"/>
    </xf>
    <xf numFmtId="0" fontId="22" fillId="0" borderId="1" xfId="0" applyFont="1" applyBorder="1" applyAlignment="1" applyProtection="1">
      <alignment horizontal="center"/>
      <protection locked="0"/>
    </xf>
    <xf numFmtId="0" fontId="37" fillId="0" borderId="3" xfId="0" applyFont="1" applyBorder="1" applyAlignment="1" applyProtection="1">
      <alignment horizontal="center" vertical="top" wrapText="1"/>
      <protection locked="0"/>
    </xf>
    <xf numFmtId="0" fontId="37" fillId="0" borderId="20" xfId="0" applyFont="1" applyBorder="1" applyAlignment="1" applyProtection="1">
      <alignment horizontal="center" vertical="top" wrapText="1"/>
      <protection locked="0"/>
    </xf>
    <xf numFmtId="0" fontId="37" fillId="0" borderId="17" xfId="0" applyFont="1" applyBorder="1" applyAlignment="1" applyProtection="1">
      <alignment horizontal="center" vertical="top" wrapText="1"/>
      <protection locked="0"/>
    </xf>
    <xf numFmtId="0" fontId="40" fillId="2" borderId="1" xfId="0" applyFont="1" applyFill="1" applyBorder="1" applyAlignment="1" applyProtection="1">
      <alignment vertical="center"/>
    </xf>
    <xf numFmtId="0" fontId="20" fillId="3" borderId="1" xfId="0" applyFont="1" applyFill="1" applyBorder="1" applyAlignment="1" applyProtection="1">
      <alignment horizontal="center" vertical="center"/>
    </xf>
    <xf numFmtId="0" fontId="20" fillId="3" borderId="3" xfId="0" applyFont="1" applyFill="1" applyBorder="1" applyAlignment="1" applyProtection="1">
      <alignment horizontal="center" vertical="top" wrapText="1"/>
    </xf>
    <xf numFmtId="0" fontId="20" fillId="3" borderId="20" xfId="0" applyFont="1" applyFill="1" applyBorder="1" applyAlignment="1" applyProtection="1">
      <alignment horizontal="center" vertical="top" wrapText="1"/>
    </xf>
    <xf numFmtId="0" fontId="20" fillId="3" borderId="17" xfId="0" applyFont="1" applyFill="1" applyBorder="1" applyAlignment="1" applyProtection="1">
      <alignment horizontal="center" vertical="top" wrapText="1"/>
    </xf>
    <xf numFmtId="0" fontId="20" fillId="3" borderId="3" xfId="0" applyFont="1" applyFill="1" applyBorder="1" applyAlignment="1" applyProtection="1">
      <alignment horizontal="center" vertical="center"/>
    </xf>
    <xf numFmtId="0" fontId="20" fillId="3" borderId="20" xfId="0" applyFont="1" applyFill="1" applyBorder="1" applyAlignment="1" applyProtection="1">
      <alignment horizontal="center" vertical="center"/>
    </xf>
    <xf numFmtId="0" fontId="20" fillId="3" borderId="17" xfId="0" applyFont="1" applyFill="1" applyBorder="1" applyAlignment="1" applyProtection="1">
      <alignment horizontal="center" vertical="center"/>
    </xf>
    <xf numFmtId="0" fontId="24" fillId="0" borderId="47" xfId="0" applyFont="1" applyBorder="1" applyAlignment="1" applyProtection="1">
      <alignment horizontal="center" vertical="center" wrapText="1"/>
      <protection locked="0"/>
    </xf>
    <xf numFmtId="14" fontId="22" fillId="0" borderId="13" xfId="0" applyNumberFormat="1"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22" fillId="0" borderId="43" xfId="0" applyFont="1" applyBorder="1" applyAlignment="1" applyProtection="1">
      <alignment horizontal="center" vertical="center"/>
      <protection locked="0"/>
    </xf>
    <xf numFmtId="0" fontId="24" fillId="0" borderId="47" xfId="0" applyFont="1" applyBorder="1" applyAlignment="1" applyProtection="1">
      <alignment horizontal="justify" vertical="center" wrapText="1"/>
      <protection locked="0"/>
    </xf>
    <xf numFmtId="0" fontId="24" fillId="0" borderId="30"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locked="0"/>
    </xf>
    <xf numFmtId="0" fontId="24" fillId="0" borderId="50"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xf>
    <xf numFmtId="0" fontId="22" fillId="0" borderId="6" xfId="0" applyFont="1" applyBorder="1" applyAlignment="1" applyProtection="1">
      <alignment horizontal="center" vertical="center"/>
    </xf>
    <xf numFmtId="0" fontId="22" fillId="0" borderId="61" xfId="0" applyFont="1" applyBorder="1" applyAlignment="1" applyProtection="1">
      <alignment horizontal="center" vertical="center"/>
    </xf>
    <xf numFmtId="0" fontId="29" fillId="0" borderId="21" xfId="0" applyFont="1" applyBorder="1" applyAlignment="1" applyProtection="1">
      <alignment horizontal="center" vertical="center"/>
    </xf>
    <xf numFmtId="14" fontId="22" fillId="0" borderId="4" xfId="0" applyNumberFormat="1" applyFont="1" applyBorder="1" applyAlignment="1" applyProtection="1">
      <alignment horizontal="center" vertical="center"/>
      <protection locked="0"/>
    </xf>
    <xf numFmtId="14" fontId="22" fillId="0" borderId="2" xfId="0" applyNumberFormat="1" applyFont="1" applyBorder="1" applyAlignment="1" applyProtection="1">
      <alignment horizontal="center" vertical="center"/>
      <protection locked="0"/>
    </xf>
    <xf numFmtId="14" fontId="22" fillId="0" borderId="47" xfId="0" applyNumberFormat="1" applyFont="1" applyBorder="1" applyAlignment="1" applyProtection="1">
      <alignment horizontal="center" vertical="center"/>
      <protection locked="0"/>
    </xf>
    <xf numFmtId="0" fontId="17" fillId="0" borderId="21" xfId="0" applyFont="1" applyFill="1" applyBorder="1" applyAlignment="1" applyProtection="1">
      <alignment horizontal="center" vertical="center"/>
    </xf>
    <xf numFmtId="0" fontId="17" fillId="0" borderId="45" xfId="0" applyFont="1" applyFill="1" applyBorder="1" applyAlignment="1" applyProtection="1">
      <alignment horizontal="center" vertical="center"/>
    </xf>
    <xf numFmtId="1" fontId="23" fillId="0" borderId="5" xfId="0" applyNumberFormat="1" applyFont="1" applyBorder="1" applyAlignment="1" applyProtection="1">
      <alignment horizontal="center" vertical="center"/>
    </xf>
    <xf numFmtId="1" fontId="23" fillId="0" borderId="6" xfId="0" applyNumberFormat="1" applyFont="1" applyBorder="1" applyAlignment="1" applyProtection="1">
      <alignment horizontal="center" vertical="center"/>
    </xf>
    <xf numFmtId="1" fontId="23" fillId="0" borderId="61" xfId="0" applyNumberFormat="1" applyFont="1" applyBorder="1" applyAlignment="1" applyProtection="1">
      <alignment horizontal="center" vertical="center"/>
    </xf>
    <xf numFmtId="0" fontId="22" fillId="0" borderId="9" xfId="0" applyFont="1" applyBorder="1" applyAlignment="1" applyProtection="1">
      <alignment horizontal="center" vertical="center"/>
    </xf>
    <xf numFmtId="0" fontId="22" fillId="0" borderId="0" xfId="0" applyFont="1" applyBorder="1" applyAlignment="1" applyProtection="1">
      <alignment horizontal="center" vertical="center"/>
    </xf>
    <xf numFmtId="0" fontId="22" fillId="0" borderId="46" xfId="0" applyFont="1" applyBorder="1" applyAlignment="1" applyProtection="1">
      <alignment horizontal="center" vertical="center"/>
    </xf>
    <xf numFmtId="0" fontId="29" fillId="0" borderId="13" xfId="0" applyFont="1" applyBorder="1" applyAlignment="1" applyProtection="1">
      <alignment horizontal="center" vertical="center"/>
    </xf>
    <xf numFmtId="0" fontId="29" fillId="0" borderId="10" xfId="0" applyFont="1" applyBorder="1" applyAlignment="1" applyProtection="1">
      <alignment horizontal="center" vertical="center"/>
    </xf>
    <xf numFmtId="0" fontId="26" fillId="0" borderId="2" xfId="0" applyFont="1" applyBorder="1" applyAlignment="1" applyProtection="1">
      <alignment horizontal="justify" vertical="center"/>
      <protection locked="0"/>
    </xf>
    <xf numFmtId="0" fontId="26" fillId="0" borderId="47" xfId="0" applyFont="1" applyBorder="1" applyAlignment="1" applyProtection="1">
      <alignment horizontal="justify" vertical="center"/>
      <protection locked="0"/>
    </xf>
    <xf numFmtId="1" fontId="22" fillId="0" borderId="9" xfId="0" applyNumberFormat="1" applyFont="1" applyBorder="1" applyAlignment="1" applyProtection="1">
      <alignment horizontal="center" vertical="center"/>
    </xf>
    <xf numFmtId="0" fontId="10" fillId="0" borderId="1" xfId="0" applyFont="1" applyFill="1" applyBorder="1" applyAlignment="1" applyProtection="1">
      <alignment horizontal="center" vertical="center"/>
    </xf>
    <xf numFmtId="0" fontId="10" fillId="0" borderId="44"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17" fillId="0" borderId="30" xfId="0" applyFont="1" applyFill="1" applyBorder="1" applyAlignment="1" applyProtection="1">
      <alignment horizontal="center" vertical="center"/>
    </xf>
    <xf numFmtId="0" fontId="24" fillId="0" borderId="1" xfId="0" applyFont="1" applyBorder="1" applyAlignment="1" applyProtection="1">
      <alignment horizontal="justify" vertical="center" wrapText="1"/>
      <protection locked="0"/>
    </xf>
    <xf numFmtId="0" fontId="24" fillId="0" borderId="1" xfId="0" applyFont="1" applyBorder="1" applyAlignment="1" applyProtection="1">
      <alignment horizontal="justify" vertical="center"/>
      <protection locked="0"/>
    </xf>
    <xf numFmtId="0" fontId="24" fillId="0" borderId="44" xfId="0" applyFont="1" applyBorder="1" applyAlignment="1" applyProtection="1">
      <alignment horizontal="justify" vertical="center"/>
      <protection locked="0"/>
    </xf>
    <xf numFmtId="0" fontId="24" fillId="0" borderId="44" xfId="0" applyFont="1" applyBorder="1" applyAlignment="1" applyProtection="1">
      <alignment horizontal="justify" vertical="center" wrapText="1"/>
      <protection locked="0"/>
    </xf>
    <xf numFmtId="0" fontId="22" fillId="0" borderId="1" xfId="0" applyFont="1" applyBorder="1" applyAlignment="1" applyProtection="1">
      <alignment horizontal="center" vertical="center"/>
      <protection locked="0"/>
    </xf>
    <xf numFmtId="0" fontId="22" fillId="0" borderId="44" xfId="0" applyFont="1" applyBorder="1" applyAlignment="1" applyProtection="1">
      <alignment horizontal="center" vertical="center"/>
      <protection locked="0"/>
    </xf>
    <xf numFmtId="14" fontId="22" fillId="0" borderId="27" xfId="0" applyNumberFormat="1" applyFont="1" applyBorder="1" applyAlignment="1" applyProtection="1">
      <alignment horizontal="center" vertical="center"/>
      <protection locked="0"/>
    </xf>
    <xf numFmtId="0" fontId="22" fillId="0" borderId="27" xfId="0" applyFont="1" applyBorder="1" applyAlignment="1" applyProtection="1">
      <alignment horizontal="center" vertical="center"/>
      <protection locked="0"/>
    </xf>
    <xf numFmtId="1" fontId="22" fillId="0" borderId="6" xfId="0" applyNumberFormat="1" applyFont="1" applyBorder="1" applyAlignment="1" applyProtection="1">
      <alignment horizontal="center" vertical="center"/>
    </xf>
    <xf numFmtId="0" fontId="29" fillId="0" borderId="28" xfId="0" applyFont="1" applyBorder="1" applyAlignment="1" applyProtection="1">
      <alignment horizontal="center" vertical="center"/>
    </xf>
    <xf numFmtId="0" fontId="20" fillId="0" borderId="24" xfId="0" applyFont="1" applyBorder="1" applyAlignment="1" applyProtection="1">
      <alignment horizontal="justify" vertical="center" wrapText="1"/>
      <protection locked="0"/>
    </xf>
    <xf numFmtId="0" fontId="20" fillId="0" borderId="52" xfId="0" applyFont="1" applyBorder="1" applyAlignment="1" applyProtection="1">
      <alignment horizontal="justify" vertical="center" wrapText="1"/>
      <protection locked="0"/>
    </xf>
    <xf numFmtId="0" fontId="20" fillId="0" borderId="12" xfId="0" applyFont="1" applyBorder="1" applyAlignment="1" applyProtection="1">
      <alignment horizontal="center" vertical="center" wrapText="1"/>
      <protection locked="0"/>
    </xf>
    <xf numFmtId="0" fontId="20" fillId="0" borderId="43" xfId="0" applyFont="1" applyBorder="1" applyAlignment="1" applyProtection="1">
      <alignment horizontal="center" vertical="center" wrapText="1"/>
      <protection locked="0"/>
    </xf>
    <xf numFmtId="0" fontId="24" fillId="0" borderId="13" xfId="0" applyFont="1" applyBorder="1" applyAlignment="1" applyProtection="1">
      <alignment horizontal="justify" vertical="center"/>
      <protection locked="0"/>
    </xf>
    <xf numFmtId="0" fontId="21" fillId="0" borderId="22" xfId="0" applyFont="1" applyBorder="1" applyAlignment="1" applyProtection="1">
      <alignment horizontal="center"/>
    </xf>
    <xf numFmtId="0" fontId="21" fillId="0" borderId="1" xfId="0" applyFont="1" applyBorder="1" applyAlignment="1" applyProtection="1">
      <alignment horizontal="center"/>
    </xf>
    <xf numFmtId="0" fontId="17" fillId="4" borderId="43" xfId="0" applyFont="1" applyFill="1" applyBorder="1" applyAlignment="1" applyProtection="1">
      <alignment horizontal="center" vertical="center" wrapText="1"/>
    </xf>
    <xf numFmtId="0" fontId="21" fillId="0" borderId="3" xfId="0" applyFont="1" applyBorder="1" applyAlignment="1" applyProtection="1">
      <alignment horizontal="center"/>
    </xf>
    <xf numFmtId="0" fontId="21" fillId="0" borderId="20" xfId="0" applyFont="1" applyBorder="1" applyAlignment="1" applyProtection="1">
      <alignment horizontal="center"/>
    </xf>
    <xf numFmtId="0" fontId="21" fillId="0" borderId="26" xfId="0" applyFont="1" applyBorder="1" applyAlignment="1" applyProtection="1">
      <alignment horizontal="center"/>
    </xf>
    <xf numFmtId="0" fontId="21" fillId="0" borderId="23" xfId="0" applyFont="1" applyBorder="1" applyAlignment="1" applyProtection="1">
      <alignment horizontal="center"/>
    </xf>
    <xf numFmtId="0" fontId="21" fillId="0" borderId="10" xfId="0" applyFont="1" applyBorder="1" applyAlignment="1" applyProtection="1">
      <alignment horizontal="center"/>
    </xf>
    <xf numFmtId="0" fontId="20" fillId="0" borderId="10" xfId="0" applyFont="1" applyBorder="1" applyAlignment="1" applyProtection="1">
      <alignment horizontal="center" vertical="center"/>
    </xf>
    <xf numFmtId="0" fontId="20" fillId="0" borderId="44" xfId="0" applyFont="1" applyBorder="1" applyAlignment="1" applyProtection="1">
      <alignment horizontal="center" vertical="center"/>
    </xf>
    <xf numFmtId="0" fontId="21" fillId="4" borderId="10" xfId="0" applyFont="1" applyFill="1" applyBorder="1" applyAlignment="1" applyProtection="1">
      <alignment horizontal="center" vertical="center"/>
    </xf>
    <xf numFmtId="0" fontId="21" fillId="4" borderId="44" xfId="0" applyFont="1" applyFill="1" applyBorder="1" applyAlignment="1" applyProtection="1">
      <alignment horizontal="center" vertical="center"/>
    </xf>
    <xf numFmtId="0" fontId="33" fillId="4" borderId="10" xfId="0" applyFont="1" applyFill="1" applyBorder="1" applyAlignment="1" applyProtection="1">
      <alignment horizontal="center" vertical="center"/>
    </xf>
    <xf numFmtId="0" fontId="33" fillId="4" borderId="44" xfId="0" applyFont="1" applyFill="1" applyBorder="1" applyAlignment="1" applyProtection="1">
      <alignment horizontal="center" vertical="center"/>
    </xf>
    <xf numFmtId="0" fontId="21" fillId="0" borderId="7" xfId="0" applyFont="1" applyBorder="1" applyAlignment="1" applyProtection="1">
      <alignment horizontal="center" vertical="center"/>
    </xf>
    <xf numFmtId="0" fontId="21" fillId="0" borderId="11" xfId="0" applyFont="1" applyBorder="1" applyAlignment="1" applyProtection="1">
      <alignment horizontal="center" vertical="center"/>
    </xf>
    <xf numFmtId="0" fontId="21" fillId="0" borderId="31" xfId="0" applyFont="1" applyBorder="1" applyAlignment="1" applyProtection="1">
      <alignment horizontal="center" vertical="center"/>
    </xf>
    <xf numFmtId="0" fontId="23" fillId="0" borderId="10" xfId="0" applyFont="1" applyBorder="1" applyAlignment="1" applyProtection="1">
      <alignment horizontal="center" vertical="center"/>
      <protection locked="0"/>
    </xf>
    <xf numFmtId="0" fontId="23" fillId="0" borderId="1" xfId="0" applyFont="1" applyBorder="1" applyAlignment="1" applyProtection="1">
      <alignment horizontal="center" vertical="center"/>
      <protection locked="0"/>
    </xf>
    <xf numFmtId="0" fontId="23" fillId="0" borderId="13" xfId="0" applyFont="1" applyBorder="1" applyAlignment="1" applyProtection="1">
      <alignment horizontal="center" vertical="center"/>
      <protection locked="0"/>
    </xf>
    <xf numFmtId="0" fontId="29" fillId="0" borderId="1" xfId="0" applyFont="1" applyBorder="1" applyAlignment="1" applyProtection="1">
      <alignment horizontal="center" vertical="center"/>
    </xf>
    <xf numFmtId="1" fontId="22" fillId="0" borderId="0" xfId="0" applyNumberFormat="1" applyFont="1" applyBorder="1" applyAlignment="1" applyProtection="1">
      <alignment horizontal="center" vertical="center"/>
    </xf>
    <xf numFmtId="0" fontId="20" fillId="3" borderId="64" xfId="0" applyFont="1" applyFill="1" applyBorder="1" applyAlignment="1" applyProtection="1">
      <alignment horizontal="left" vertical="center"/>
      <protection locked="0"/>
    </xf>
    <xf numFmtId="0" fontId="20" fillId="3" borderId="51" xfId="0" applyFont="1" applyFill="1" applyBorder="1" applyAlignment="1" applyProtection="1">
      <alignment horizontal="left" vertical="center"/>
      <protection locked="0"/>
    </xf>
    <xf numFmtId="0" fontId="32" fillId="0" borderId="51" xfId="0" applyFont="1" applyBorder="1" applyAlignment="1" applyProtection="1">
      <alignment horizontal="center" vertical="center"/>
      <protection locked="0"/>
    </xf>
    <xf numFmtId="0" fontId="22" fillId="0" borderId="51" xfId="0" applyFont="1" applyBorder="1" applyAlignment="1" applyProtection="1">
      <alignment horizontal="center" vertical="center"/>
    </xf>
    <xf numFmtId="0" fontId="21" fillId="4" borderId="38" xfId="0" applyFont="1" applyFill="1" applyBorder="1" applyAlignment="1" applyProtection="1">
      <alignment horizontal="center" vertical="center"/>
    </xf>
    <xf numFmtId="0" fontId="21" fillId="4" borderId="56" xfId="0" applyFont="1" applyFill="1" applyBorder="1" applyAlignment="1" applyProtection="1">
      <alignment horizontal="center" vertical="center"/>
    </xf>
    <xf numFmtId="0" fontId="21" fillId="3" borderId="53" xfId="0" applyFont="1" applyFill="1" applyBorder="1" applyAlignment="1" applyProtection="1">
      <alignment horizontal="center" vertical="center"/>
    </xf>
    <xf numFmtId="0" fontId="21" fillId="3" borderId="56" xfId="0" applyFont="1" applyFill="1" applyBorder="1" applyAlignment="1" applyProtection="1">
      <alignment horizontal="center" vertical="center"/>
    </xf>
    <xf numFmtId="0" fontId="30" fillId="2" borderId="2" xfId="0" applyFont="1" applyFill="1" applyBorder="1" applyAlignment="1" applyProtection="1">
      <alignment horizontal="center" vertical="center"/>
    </xf>
    <xf numFmtId="0" fontId="30" fillId="2" borderId="0" xfId="0" applyFont="1" applyFill="1" applyBorder="1" applyAlignment="1" applyProtection="1">
      <alignment horizontal="center" vertical="center"/>
    </xf>
    <xf numFmtId="0" fontId="21" fillId="0" borderId="40" xfId="0" applyFont="1" applyBorder="1" applyAlignment="1" applyProtection="1">
      <alignment horizontal="center" vertical="center"/>
    </xf>
    <xf numFmtId="0" fontId="21" fillId="0" borderId="41" xfId="0" applyFont="1" applyBorder="1" applyAlignment="1" applyProtection="1">
      <alignment horizontal="center" vertical="center"/>
    </xf>
    <xf numFmtId="0" fontId="21" fillId="0" borderId="42" xfId="0" applyFont="1" applyBorder="1" applyAlignment="1" applyProtection="1">
      <alignment horizontal="center" vertical="center"/>
    </xf>
    <xf numFmtId="0" fontId="21" fillId="0" borderId="35" xfId="0" applyFont="1" applyBorder="1" applyAlignment="1" applyProtection="1">
      <alignment horizontal="center" vertical="center"/>
    </xf>
    <xf numFmtId="0" fontId="21" fillId="0" borderId="34" xfId="0" applyFont="1" applyBorder="1" applyAlignment="1" applyProtection="1">
      <alignment horizontal="center" vertical="center"/>
    </xf>
    <xf numFmtId="0" fontId="21" fillId="0" borderId="33" xfId="0" applyFont="1" applyBorder="1" applyAlignment="1" applyProtection="1">
      <alignment horizontal="center" vertical="center"/>
    </xf>
    <xf numFmtId="0" fontId="20" fillId="0" borderId="37" xfId="0" applyFont="1" applyBorder="1" applyAlignment="1" applyProtection="1">
      <alignment horizontal="center" vertical="center"/>
    </xf>
    <xf numFmtId="0" fontId="20" fillId="0" borderId="38" xfId="0" applyFont="1" applyBorder="1" applyAlignment="1" applyProtection="1">
      <alignment horizontal="center" vertical="center"/>
    </xf>
    <xf numFmtId="0" fontId="20" fillId="0" borderId="39" xfId="0" applyFont="1" applyBorder="1" applyAlignment="1" applyProtection="1">
      <alignment horizontal="center" vertical="center"/>
    </xf>
    <xf numFmtId="0" fontId="20" fillId="0" borderId="27" xfId="0" applyFont="1" applyBorder="1" applyAlignment="1" applyProtection="1">
      <alignment horizontal="center" vertical="center"/>
    </xf>
    <xf numFmtId="0" fontId="20" fillId="0" borderId="0" xfId="0" applyFont="1" applyBorder="1" applyAlignment="1" applyProtection="1">
      <alignment horizontal="center" vertical="center"/>
    </xf>
    <xf numFmtId="0" fontId="20" fillId="0" borderId="36" xfId="0" applyFont="1" applyBorder="1" applyAlignment="1" applyProtection="1">
      <alignment horizontal="center" vertical="center"/>
    </xf>
    <xf numFmtId="0" fontId="20" fillId="0" borderId="48" xfId="0" applyFont="1" applyBorder="1" applyAlignment="1" applyProtection="1">
      <alignment horizontal="center" vertical="center"/>
    </xf>
    <xf numFmtId="0" fontId="20" fillId="0" borderId="11" xfId="0" applyFont="1" applyBorder="1" applyAlignment="1" applyProtection="1">
      <alignment horizontal="center" vertical="center"/>
    </xf>
    <xf numFmtId="0" fontId="20" fillId="0" borderId="31" xfId="0" applyFont="1" applyBorder="1" applyAlignment="1" applyProtection="1">
      <alignment horizontal="center" vertical="center"/>
    </xf>
    <xf numFmtId="0" fontId="21" fillId="4" borderId="58" xfId="0" applyFont="1" applyFill="1" applyBorder="1" applyAlignment="1" applyProtection="1">
      <alignment horizontal="center" vertical="center" wrapText="1"/>
    </xf>
    <xf numFmtId="0" fontId="21" fillId="4" borderId="43" xfId="0" applyFont="1" applyFill="1" applyBorder="1" applyAlignment="1" applyProtection="1">
      <alignment horizontal="center" vertical="center" wrapText="1"/>
    </xf>
    <xf numFmtId="0" fontId="21" fillId="4" borderId="44" xfId="0" applyFont="1" applyFill="1" applyBorder="1" applyAlignment="1" applyProtection="1">
      <alignment horizontal="center" vertical="center" wrapText="1"/>
    </xf>
    <xf numFmtId="0" fontId="21" fillId="4" borderId="21" xfId="0" applyFont="1" applyFill="1" applyBorder="1" applyAlignment="1" applyProtection="1">
      <alignment horizontal="center" vertical="center"/>
    </xf>
    <xf numFmtId="0" fontId="21" fillId="4" borderId="45" xfId="0" applyFont="1" applyFill="1" applyBorder="1" applyAlignment="1" applyProtection="1">
      <alignment horizontal="center" vertical="center"/>
    </xf>
    <xf numFmtId="0" fontId="2" fillId="0" borderId="1" xfId="0" applyFont="1" applyBorder="1" applyAlignment="1" applyProtection="1">
      <alignment horizontal="center"/>
      <protection locked="0"/>
    </xf>
    <xf numFmtId="0" fontId="17" fillId="3" borderId="1" xfId="0" applyFont="1" applyFill="1" applyBorder="1" applyAlignment="1" applyProtection="1">
      <alignment horizontal="center" vertical="center"/>
    </xf>
    <xf numFmtId="0" fontId="6" fillId="3" borderId="3" xfId="0" applyFont="1" applyFill="1" applyBorder="1" applyAlignment="1" applyProtection="1">
      <alignment horizontal="center" vertical="top" wrapText="1"/>
    </xf>
    <xf numFmtId="0" fontId="6" fillId="3" borderId="3" xfId="0" applyFont="1" applyFill="1" applyBorder="1" applyAlignment="1" applyProtection="1">
      <alignment horizontal="center" vertical="center"/>
    </xf>
    <xf numFmtId="0" fontId="6" fillId="3" borderId="20" xfId="0" applyFont="1" applyFill="1" applyBorder="1" applyAlignment="1" applyProtection="1">
      <alignment horizontal="center" vertical="center"/>
    </xf>
    <xf numFmtId="0" fontId="6" fillId="3" borderId="17" xfId="0" applyFont="1" applyFill="1" applyBorder="1" applyAlignment="1" applyProtection="1">
      <alignment horizontal="center" vertical="center"/>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9" fontId="0" fillId="0" borderId="30" xfId="0" applyNumberFormat="1" applyBorder="1" applyAlignment="1" applyProtection="1">
      <alignment horizontal="center" vertical="center" wrapText="1"/>
      <protection locked="0"/>
    </xf>
    <xf numFmtId="0" fontId="0" fillId="0" borderId="29"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1" fontId="14" fillId="0" borderId="61" xfId="0" applyNumberFormat="1" applyFont="1" applyBorder="1" applyAlignment="1" applyProtection="1">
      <alignment horizontal="center" vertical="center"/>
    </xf>
    <xf numFmtId="1" fontId="8" fillId="0" borderId="47" xfId="0" applyNumberFormat="1" applyFont="1" applyBorder="1" applyAlignment="1" applyProtection="1">
      <alignment horizontal="center" vertical="center" wrapText="1"/>
    </xf>
    <xf numFmtId="0" fontId="0" fillId="0" borderId="61" xfId="0" applyBorder="1" applyAlignment="1" applyProtection="1">
      <alignment horizontal="center" vertical="center"/>
    </xf>
    <xf numFmtId="0" fontId="14" fillId="0" borderId="4" xfId="0" applyFont="1" applyBorder="1" applyAlignment="1" applyProtection="1">
      <alignment horizontal="center" vertical="center" wrapText="1"/>
      <protection locked="0"/>
    </xf>
    <xf numFmtId="0" fontId="48" fillId="0" borderId="2" xfId="0" applyFont="1" applyBorder="1" applyAlignment="1" applyProtection="1">
      <alignment horizontal="center" vertical="center" wrapText="1"/>
      <protection locked="0"/>
    </xf>
    <xf numFmtId="0" fontId="12" fillId="0" borderId="45" xfId="0" applyFont="1" applyFill="1" applyBorder="1" applyAlignment="1" applyProtection="1">
      <alignment horizontal="center" vertical="center"/>
    </xf>
    <xf numFmtId="0" fontId="0" fillId="0" borderId="46" xfId="0" applyBorder="1" applyAlignment="1" applyProtection="1">
      <alignment horizontal="center" vertical="center" wrapText="1"/>
    </xf>
    <xf numFmtId="0" fontId="1" fillId="2" borderId="46" xfId="0" applyFont="1" applyFill="1" applyBorder="1" applyAlignment="1" applyProtection="1">
      <alignment horizontal="center" vertical="center" wrapText="1"/>
    </xf>
    <xf numFmtId="0" fontId="14" fillId="0" borderId="13" xfId="0" applyFont="1" applyBorder="1" applyAlignment="1" applyProtection="1">
      <alignment horizontal="left" vertical="center" wrapText="1"/>
      <protection locked="0"/>
    </xf>
    <xf numFmtId="0" fontId="14" fillId="0" borderId="12" xfId="0" applyFont="1" applyBorder="1" applyAlignment="1" applyProtection="1">
      <alignment horizontal="left" vertical="center" wrapText="1"/>
      <protection locked="0"/>
    </xf>
    <xf numFmtId="0" fontId="14" fillId="0" borderId="10" xfId="0" applyFont="1" applyBorder="1" applyAlignment="1" applyProtection="1">
      <alignment horizontal="left" vertical="center" wrapText="1"/>
      <protection locked="0"/>
    </xf>
    <xf numFmtId="0" fontId="0" fillId="0" borderId="46" xfId="0" applyBorder="1" applyAlignment="1" applyProtection="1">
      <alignment horizontal="center" vertical="center"/>
    </xf>
    <xf numFmtId="0" fontId="11" fillId="0" borderId="44" xfId="0" applyFont="1" applyFill="1" applyBorder="1" applyAlignment="1" applyProtection="1">
      <alignment horizontal="center" vertical="center"/>
    </xf>
    <xf numFmtId="0" fontId="0" fillId="0" borderId="13"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8" fillId="0" borderId="58" xfId="0" applyFont="1" applyFill="1" applyBorder="1" applyAlignment="1" applyProtection="1">
      <alignment horizontal="center" vertical="center" wrapText="1"/>
      <protection locked="0"/>
    </xf>
    <xf numFmtId="0" fontId="0" fillId="0" borderId="44" xfId="0" applyBorder="1" applyAlignment="1" applyProtection="1">
      <alignment horizontal="center" vertical="center"/>
      <protection locked="0"/>
    </xf>
    <xf numFmtId="0" fontId="0" fillId="3" borderId="4"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8" fillId="0" borderId="43" xfId="0" applyFont="1" applyBorder="1" applyAlignment="1" applyProtection="1">
      <alignment horizontal="center" vertical="center" textRotation="90" wrapText="1"/>
      <protection locked="0"/>
    </xf>
    <xf numFmtId="0" fontId="8" fillId="0" borderId="47" xfId="0" applyFont="1" applyBorder="1" applyAlignment="1" applyProtection="1">
      <alignment horizontal="center" vertical="center" wrapText="1"/>
    </xf>
    <xf numFmtId="0" fontId="8" fillId="0" borderId="44" xfId="0" applyFont="1" applyBorder="1" applyAlignment="1" applyProtection="1">
      <alignment horizontal="center" vertical="center" wrapText="1"/>
      <protection locked="0"/>
    </xf>
    <xf numFmtId="0" fontId="14" fillId="0" borderId="4" xfId="0" applyFont="1" applyBorder="1" applyAlignment="1" applyProtection="1">
      <alignment horizontal="left" vertical="center" wrapText="1"/>
      <protection locked="0"/>
    </xf>
    <xf numFmtId="0" fontId="14" fillId="0" borderId="2" xfId="0" applyFont="1" applyBorder="1" applyAlignment="1" applyProtection="1">
      <alignment horizontal="left" vertical="center" wrapText="1"/>
      <protection locked="0"/>
    </xf>
    <xf numFmtId="9" fontId="0" fillId="0" borderId="13" xfId="0" applyNumberFormat="1" applyBorder="1" applyAlignment="1" applyProtection="1">
      <alignment horizontal="center" vertical="center" wrapText="1"/>
      <protection locked="0"/>
    </xf>
    <xf numFmtId="0" fontId="0" fillId="0" borderId="12" xfId="0"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14" fillId="0" borderId="12"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wrapText="1"/>
      <protection locked="0"/>
    </xf>
    <xf numFmtId="0" fontId="0" fillId="3" borderId="12" xfId="0" applyFill="1" applyBorder="1" applyAlignment="1" applyProtection="1">
      <alignment horizontal="center" vertical="center" wrapText="1"/>
    </xf>
    <xf numFmtId="0" fontId="0" fillId="3" borderId="10" xfId="0" applyFill="1" applyBorder="1" applyAlignment="1" applyProtection="1">
      <alignment horizontal="center" vertical="center" wrapText="1"/>
    </xf>
    <xf numFmtId="0" fontId="48" fillId="0" borderId="2" xfId="0" applyFont="1" applyBorder="1" applyAlignment="1" applyProtection="1">
      <alignment horizontal="left" vertical="center" wrapText="1"/>
      <protection locked="0"/>
    </xf>
    <xf numFmtId="0" fontId="51" fillId="0" borderId="5" xfId="0" applyFont="1" applyBorder="1" applyAlignment="1" applyProtection="1">
      <alignment horizontal="center" vertical="center" wrapText="1"/>
      <protection locked="0"/>
    </xf>
    <xf numFmtId="0" fontId="51" fillId="0" borderId="6" xfId="0" applyFont="1" applyBorder="1" applyAlignment="1" applyProtection="1">
      <alignment horizontal="center" vertical="center" wrapText="1"/>
      <protection locked="0"/>
    </xf>
    <xf numFmtId="0" fontId="51" fillId="0" borderId="61" xfId="0" applyFont="1" applyBorder="1" applyAlignment="1" applyProtection="1">
      <alignment horizontal="center" vertical="center" wrapText="1"/>
      <protection locked="0"/>
    </xf>
    <xf numFmtId="0" fontId="4" fillId="0" borderId="13"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1" xfId="0" applyFont="1" applyBorder="1" applyAlignment="1" applyProtection="1">
      <alignment horizontal="left" vertical="center"/>
      <protection locked="0"/>
    </xf>
    <xf numFmtId="0" fontId="0" fillId="0" borderId="13" xfId="0" applyFont="1" applyBorder="1" applyAlignment="1" applyProtection="1">
      <alignment horizontal="left" vertical="center"/>
      <protection locked="0"/>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left" vertical="center"/>
      <protection locked="0"/>
    </xf>
    <xf numFmtId="0" fontId="14" fillId="0" borderId="13" xfId="0" applyFont="1" applyBorder="1" applyAlignment="1" applyProtection="1">
      <alignment horizontal="left" vertical="center"/>
      <protection locked="0"/>
    </xf>
    <xf numFmtId="0" fontId="0" fillId="3" borderId="13" xfId="0" applyFill="1" applyBorder="1" applyAlignment="1" applyProtection="1">
      <alignment horizontal="left" vertical="center" wrapText="1"/>
      <protection locked="0"/>
    </xf>
    <xf numFmtId="0" fontId="0" fillId="3" borderId="12" xfId="0" applyFill="1" applyBorder="1" applyAlignment="1" applyProtection="1">
      <alignment horizontal="left" vertical="center" wrapText="1"/>
      <protection locked="0"/>
    </xf>
    <xf numFmtId="0" fontId="0" fillId="3" borderId="10" xfId="0" applyFill="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14" fontId="26" fillId="0" borderId="1" xfId="0" applyNumberFormat="1" applyFont="1" applyBorder="1" applyAlignment="1" applyProtection="1">
      <alignment horizontal="center" vertical="center"/>
      <protection locked="0"/>
    </xf>
    <xf numFmtId="0" fontId="26" fillId="0" borderId="1" xfId="0" applyFont="1" applyBorder="1" applyAlignment="1" applyProtection="1">
      <alignment horizontal="center" vertical="center"/>
      <protection locked="0"/>
    </xf>
    <xf numFmtId="14" fontId="0" fillId="0" borderId="32" xfId="0" applyNumberFormat="1"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49" fontId="0" fillId="0" borderId="13" xfId="0" applyNumberFormat="1" applyBorder="1" applyAlignment="1" applyProtection="1">
      <alignment horizontal="center" vertical="center" wrapText="1"/>
      <protection locked="0"/>
    </xf>
    <xf numFmtId="49" fontId="0" fillId="0" borderId="12" xfId="0" applyNumberFormat="1" applyBorder="1" applyAlignment="1" applyProtection="1">
      <alignment horizontal="center" vertical="center" wrapText="1"/>
      <protection locked="0"/>
    </xf>
    <xf numFmtId="49" fontId="0" fillId="0" borderId="10" xfId="0" applyNumberFormat="1" applyBorder="1" applyAlignment="1" applyProtection="1">
      <alignment horizontal="center" vertical="center" wrapText="1"/>
      <protection locked="0"/>
    </xf>
    <xf numFmtId="0" fontId="52" fillId="0" borderId="4" xfId="0" applyFont="1" applyBorder="1" applyAlignment="1" applyProtection="1">
      <alignment horizontal="center" vertical="center" wrapText="1"/>
      <protection locked="0"/>
    </xf>
    <xf numFmtId="0" fontId="52" fillId="0" borderId="2" xfId="0" applyFont="1" applyBorder="1" applyAlignment="1" applyProtection="1">
      <alignment horizontal="center" vertical="center"/>
      <protection locked="0"/>
    </xf>
    <xf numFmtId="0" fontId="2" fillId="0" borderId="13"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0" fillId="0" borderId="13" xfId="0" applyFont="1" applyBorder="1" applyAlignment="1" applyProtection="1">
      <alignment horizontal="center" vertical="center" wrapText="1"/>
      <protection locked="0"/>
    </xf>
    <xf numFmtId="0" fontId="0" fillId="0" borderId="12"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15" fontId="26" fillId="0" borderId="13" xfId="0" applyNumberFormat="1" applyFont="1" applyBorder="1" applyAlignment="1" applyProtection="1">
      <alignment horizontal="center" vertical="center"/>
      <protection locked="0"/>
    </xf>
    <xf numFmtId="14" fontId="32" fillId="0" borderId="13" xfId="0" applyNumberFormat="1"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20" fillId="0" borderId="64" xfId="0" applyFont="1" applyBorder="1" applyAlignment="1" applyProtection="1">
      <alignment horizontal="justify" vertical="center" wrapText="1"/>
      <protection locked="0"/>
    </xf>
    <xf numFmtId="0" fontId="24" fillId="0" borderId="51" xfId="0" applyFont="1" applyBorder="1" applyAlignment="1" applyProtection="1">
      <alignment horizontal="justify" vertical="center" wrapText="1"/>
      <protection locked="0"/>
    </xf>
    <xf numFmtId="0" fontId="24" fillId="0" borderId="41" xfId="0" applyFont="1" applyBorder="1" applyAlignment="1" applyProtection="1">
      <alignment horizontal="justify" vertical="center" wrapText="1"/>
      <protection locked="0"/>
    </xf>
    <xf numFmtId="0" fontId="24" fillId="0" borderId="42" xfId="0" applyFont="1" applyBorder="1" applyAlignment="1" applyProtection="1">
      <alignment horizontal="justify" vertical="center" wrapText="1"/>
      <protection locked="0"/>
    </xf>
    <xf numFmtId="0" fontId="24" fillId="0" borderId="21" xfId="0" applyFont="1" applyBorder="1" applyAlignment="1" applyProtection="1">
      <alignment horizontal="justify" vertical="center"/>
      <protection locked="0"/>
    </xf>
    <xf numFmtId="0" fontId="24" fillId="0" borderId="30" xfId="0" applyFont="1" applyBorder="1" applyAlignment="1" applyProtection="1">
      <alignment horizontal="justify" vertical="center"/>
      <protection locked="0"/>
    </xf>
    <xf numFmtId="0" fontId="8" fillId="0" borderId="40" xfId="0" applyFont="1" applyFill="1" applyBorder="1" applyAlignment="1" applyProtection="1">
      <alignment horizontal="center" vertical="center" wrapText="1"/>
      <protection locked="0"/>
    </xf>
    <xf numFmtId="0" fontId="2" fillId="0" borderId="22"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3" xfId="0" applyFont="1" applyBorder="1" applyAlignment="1" applyProtection="1">
      <alignment horizontal="center" vertical="center"/>
    </xf>
    <xf numFmtId="0" fontId="2" fillId="0" borderId="20" xfId="0" applyFont="1" applyBorder="1" applyAlignment="1" applyProtection="1">
      <alignment horizontal="center" vertical="center"/>
    </xf>
    <xf numFmtId="0" fontId="2" fillId="0" borderId="26" xfId="0" applyFont="1" applyBorder="1" applyAlignment="1" applyProtection="1">
      <alignment horizontal="center" vertical="center"/>
    </xf>
    <xf numFmtId="0" fontId="2" fillId="0" borderId="23" xfId="0" applyFont="1" applyBorder="1" applyAlignment="1" applyProtection="1">
      <alignment horizontal="center" vertical="center"/>
    </xf>
    <xf numFmtId="0" fontId="2" fillId="0" borderId="10" xfId="0" applyFont="1" applyBorder="1" applyAlignment="1" applyProtection="1">
      <alignment horizontal="center" vertical="center"/>
    </xf>
    <xf numFmtId="0" fontId="6" fillId="0" borderId="13" xfId="0" applyFont="1" applyBorder="1" applyAlignment="1" applyProtection="1">
      <alignment horizontal="center" vertical="center"/>
    </xf>
    <xf numFmtId="0" fontId="2" fillId="4" borderId="13" xfId="0" applyFont="1" applyFill="1" applyBorder="1" applyAlignment="1" applyProtection="1">
      <alignment horizontal="center" vertical="center"/>
    </xf>
    <xf numFmtId="0" fontId="16" fillId="4" borderId="13" xfId="0" applyFont="1" applyFill="1" applyBorder="1" applyAlignment="1" applyProtection="1">
      <alignment horizontal="center" vertical="center"/>
    </xf>
    <xf numFmtId="0" fontId="1" fillId="2" borderId="38" xfId="0" applyFont="1" applyFill="1" applyBorder="1" applyAlignment="1" applyProtection="1">
      <alignment horizontal="center" vertical="center" wrapText="1"/>
    </xf>
    <xf numFmtId="0" fontId="0" fillId="0" borderId="38" xfId="0" applyBorder="1" applyAlignment="1" applyProtection="1">
      <alignment horizontal="center" vertical="center" wrapText="1"/>
    </xf>
    <xf numFmtId="0" fontId="8" fillId="0" borderId="51" xfId="0" applyFont="1" applyBorder="1" applyAlignment="1" applyProtection="1">
      <alignment horizontal="center" vertical="center" textRotation="90" wrapText="1"/>
      <protection locked="0"/>
    </xf>
    <xf numFmtId="0" fontId="14" fillId="0" borderId="41" xfId="0" applyFont="1" applyBorder="1" applyAlignment="1" applyProtection="1">
      <alignment horizontal="center" vertical="center"/>
      <protection locked="0"/>
    </xf>
    <xf numFmtId="0" fontId="8" fillId="0" borderId="41" xfId="0" applyFont="1" applyBorder="1" applyAlignment="1" applyProtection="1">
      <alignment horizontal="center" vertical="center" wrapText="1"/>
      <protection locked="0"/>
    </xf>
    <xf numFmtId="0" fontId="0" fillId="0" borderId="38" xfId="0" applyBorder="1" applyAlignment="1" applyProtection="1">
      <alignment horizontal="center" vertical="center"/>
    </xf>
    <xf numFmtId="0" fontId="13" fillId="0" borderId="41" xfId="0" applyFont="1" applyBorder="1" applyAlignment="1" applyProtection="1">
      <alignment horizontal="center" vertical="center"/>
    </xf>
    <xf numFmtId="0" fontId="27" fillId="0" borderId="53" xfId="0" applyFont="1" applyBorder="1" applyAlignment="1" applyProtection="1">
      <alignment horizontal="justify" vertical="center" wrapText="1"/>
      <protection locked="0"/>
    </xf>
    <xf numFmtId="0" fontId="27" fillId="0" borderId="2" xfId="0" applyFont="1" applyBorder="1" applyAlignment="1" applyProtection="1">
      <alignment horizontal="justify" vertical="center"/>
      <protection locked="0"/>
    </xf>
    <xf numFmtId="1" fontId="0" fillId="0" borderId="38" xfId="0" applyNumberFormat="1" applyBorder="1" applyAlignment="1" applyProtection="1">
      <alignment horizontal="center" vertical="center"/>
    </xf>
    <xf numFmtId="0" fontId="24" fillId="0" borderId="42" xfId="0" applyFont="1" applyBorder="1" applyAlignment="1" applyProtection="1">
      <alignment horizontal="center" vertical="center" wrapText="1"/>
      <protection locked="0"/>
    </xf>
    <xf numFmtId="0" fontId="24" fillId="0" borderId="21" xfId="0" applyFont="1" applyBorder="1" applyAlignment="1" applyProtection="1">
      <alignment horizontal="center" vertical="center" wrapText="1"/>
      <protection locked="0"/>
    </xf>
    <xf numFmtId="0" fontId="20" fillId="0" borderId="25" xfId="0" applyFont="1" applyBorder="1" applyAlignment="1" applyProtection="1">
      <alignment horizontal="justify" vertical="center" wrapText="1"/>
      <protection locked="0"/>
    </xf>
    <xf numFmtId="0" fontId="24" fillId="0" borderId="21" xfId="0" applyFont="1" applyBorder="1" applyAlignment="1" applyProtection="1">
      <alignment horizontal="justify" vertical="center" wrapText="1"/>
      <protection locked="0"/>
    </xf>
    <xf numFmtId="0" fontId="54" fillId="0" borderId="51" xfId="0" applyFont="1" applyBorder="1" applyAlignment="1" applyProtection="1">
      <alignment horizontal="center" vertical="center" wrapText="1"/>
      <protection locked="0"/>
    </xf>
    <xf numFmtId="0" fontId="54" fillId="0" borderId="12" xfId="0" applyFont="1" applyBorder="1" applyAlignment="1" applyProtection="1">
      <alignment horizontal="center" vertical="center" wrapText="1"/>
      <protection locked="0"/>
    </xf>
    <xf numFmtId="0" fontId="24" fillId="0" borderId="53" xfId="0" applyFont="1" applyBorder="1" applyAlignment="1" applyProtection="1">
      <alignment horizontal="justify" vertical="center" wrapText="1"/>
      <protection locked="0"/>
    </xf>
    <xf numFmtId="14" fontId="0" fillId="0" borderId="40" xfId="0" applyNumberFormat="1"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41" xfId="0" applyBorder="1" applyAlignment="1" applyProtection="1">
      <alignment horizontal="justify" vertical="center" wrapText="1"/>
      <protection locked="0"/>
    </xf>
    <xf numFmtId="0" fontId="24" fillId="0" borderId="41" xfId="0" applyFont="1" applyBorder="1" applyAlignment="1" applyProtection="1">
      <alignment horizontal="center" vertical="center" wrapText="1"/>
      <protection locked="0"/>
    </xf>
    <xf numFmtId="0" fontId="8" fillId="0" borderId="53" xfId="0" applyFont="1" applyBorder="1" applyAlignment="1" applyProtection="1">
      <alignment horizontal="center" vertical="center" wrapText="1"/>
    </xf>
    <xf numFmtId="1" fontId="0" fillId="0" borderId="56" xfId="0" applyNumberFormat="1" applyFont="1" applyBorder="1" applyAlignment="1" applyProtection="1">
      <alignment horizontal="center" vertical="center"/>
    </xf>
    <xf numFmtId="1" fontId="8" fillId="0" borderId="53" xfId="0" applyNumberFormat="1" applyFont="1" applyBorder="1" applyAlignment="1" applyProtection="1">
      <alignment horizontal="center" vertical="center" wrapText="1"/>
    </xf>
    <xf numFmtId="0" fontId="0" fillId="0" borderId="56" xfId="0" applyBorder="1" applyAlignment="1" applyProtection="1">
      <alignment horizontal="center" vertical="center"/>
    </xf>
    <xf numFmtId="0" fontId="13" fillId="0" borderId="42" xfId="0" applyFont="1" applyBorder="1" applyAlignment="1" applyProtection="1">
      <alignment horizontal="center" vertical="center"/>
    </xf>
    <xf numFmtId="0" fontId="24" fillId="0" borderId="37" xfId="0" applyFont="1" applyBorder="1" applyAlignment="1" applyProtection="1">
      <alignment horizontal="justify" vertical="center" wrapText="1"/>
      <protection locked="0"/>
    </xf>
    <xf numFmtId="0" fontId="24" fillId="0" borderId="27" xfId="0" applyFont="1" applyBorder="1" applyAlignment="1" applyProtection="1">
      <alignment horizontal="justify" vertical="center" wrapText="1"/>
      <protection locked="0"/>
    </xf>
    <xf numFmtId="0" fontId="0" fillId="0" borderId="1" xfId="0" applyBorder="1" applyAlignment="1" applyProtection="1">
      <alignment horizontal="justify" vertical="center"/>
      <protection locked="0"/>
    </xf>
    <xf numFmtId="0" fontId="24" fillId="0" borderId="32" xfId="0" applyFont="1" applyBorder="1" applyAlignment="1" applyProtection="1">
      <alignment horizontal="justify" vertical="center" wrapText="1"/>
      <protection locked="0"/>
    </xf>
    <xf numFmtId="0" fontId="54" fillId="0" borderId="13" xfId="0" applyFont="1" applyBorder="1" applyAlignment="1" applyProtection="1">
      <alignment horizontal="center" vertical="center" wrapText="1"/>
      <protection locked="0"/>
    </xf>
    <xf numFmtId="0" fontId="24" fillId="0" borderId="45" xfId="0" applyFont="1" applyBorder="1" applyAlignment="1" applyProtection="1">
      <alignment horizontal="justify" vertical="center"/>
      <protection locked="0"/>
    </xf>
    <xf numFmtId="0" fontId="24" fillId="0" borderId="2" xfId="0" applyFont="1" applyBorder="1" applyAlignment="1" applyProtection="1">
      <alignment horizontal="justify" vertical="center"/>
      <protection locked="0"/>
    </xf>
    <xf numFmtId="14" fontId="0" fillId="0" borderId="22" xfId="0" applyNumberFormat="1" applyBorder="1" applyAlignment="1" applyProtection="1">
      <alignment horizontal="center" vertical="center" wrapText="1"/>
      <protection locked="0"/>
    </xf>
    <xf numFmtId="0" fontId="24" fillId="0" borderId="45" xfId="0" applyFont="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0" borderId="43" xfId="0" applyFont="1" applyBorder="1" applyAlignment="1" applyProtection="1">
      <alignment horizontal="center" vertical="center" wrapText="1"/>
      <protection locked="0"/>
    </xf>
    <xf numFmtId="0" fontId="0" fillId="0" borderId="44" xfId="0" applyBorder="1" applyAlignment="1" applyProtection="1">
      <alignment horizontal="left" vertical="center"/>
      <protection locked="0"/>
    </xf>
    <xf numFmtId="0" fontId="0" fillId="0" borderId="44" xfId="0" applyBorder="1" applyAlignment="1" applyProtection="1">
      <alignment horizontal="center" vertical="center" wrapText="1"/>
      <protection locked="0"/>
    </xf>
    <xf numFmtId="0" fontId="55" fillId="0" borderId="28" xfId="0" applyFont="1" applyBorder="1" applyAlignment="1" applyProtection="1">
      <alignment horizontal="center" vertical="center" wrapText="1"/>
      <protection locked="0"/>
    </xf>
    <xf numFmtId="0" fontId="55" fillId="0" borderId="21" xfId="0" applyFont="1" applyBorder="1" applyAlignment="1" applyProtection="1">
      <alignment horizontal="center" vertical="center"/>
      <protection locked="0"/>
    </xf>
    <xf numFmtId="0" fontId="55" fillId="0" borderId="45" xfId="0" applyFont="1" applyBorder="1" applyAlignment="1" applyProtection="1">
      <alignment horizontal="center" vertical="center"/>
      <protection locked="0"/>
    </xf>
    <xf numFmtId="0" fontId="8" fillId="0" borderId="23" xfId="0" applyFont="1" applyFill="1" applyBorder="1" applyAlignment="1" applyProtection="1">
      <alignment horizontal="center" vertical="center" wrapText="1"/>
      <protection locked="0"/>
    </xf>
    <xf numFmtId="0" fontId="0" fillId="0" borderId="10" xfId="0" applyBorder="1" applyAlignment="1" applyProtection="1">
      <alignment horizontal="center" vertical="center"/>
      <protection locked="0"/>
    </xf>
    <xf numFmtId="0" fontId="54" fillId="0" borderId="43" xfId="0" applyFont="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44" xfId="0" applyBorder="1" applyAlignment="1" applyProtection="1">
      <alignment horizontal="justify" vertical="center" wrapText="1"/>
      <protection locked="0"/>
    </xf>
    <xf numFmtId="0" fontId="24" fillId="0" borderId="49" xfId="0" applyFont="1" applyBorder="1" applyAlignment="1" applyProtection="1">
      <alignment horizontal="justify" vertical="center" wrapText="1"/>
      <protection locked="0"/>
    </xf>
    <xf numFmtId="0" fontId="56" fillId="0" borderId="12" xfId="0" applyFont="1" applyBorder="1" applyAlignment="1" applyProtection="1">
      <alignment horizontal="center" vertical="center" textRotation="90" wrapText="1"/>
      <protection locked="0"/>
    </xf>
    <xf numFmtId="0" fontId="56" fillId="0" borderId="43" xfId="0" applyFont="1" applyBorder="1" applyAlignment="1" applyProtection="1">
      <alignment horizontal="center" vertical="center" textRotation="90" wrapText="1"/>
      <protection locked="0"/>
    </xf>
    <xf numFmtId="0" fontId="56" fillId="0" borderId="2" xfId="0" applyFont="1" applyBorder="1" applyAlignment="1" applyProtection="1">
      <alignment horizontal="center" vertical="center" wrapText="1"/>
    </xf>
    <xf numFmtId="0" fontId="56" fillId="0" borderId="47" xfId="0" applyFont="1" applyBorder="1" applyAlignment="1" applyProtection="1">
      <alignment horizontal="center" vertical="center" wrapText="1"/>
    </xf>
    <xf numFmtId="0" fontId="8" fillId="0" borderId="10" xfId="0" applyFont="1" applyBorder="1" applyAlignment="1" applyProtection="1">
      <alignment horizontal="center" vertical="center" wrapText="1"/>
      <protection locked="0"/>
    </xf>
    <xf numFmtId="0" fontId="14" fillId="0" borderId="47" xfId="0" applyFont="1" applyBorder="1" applyAlignment="1" applyProtection="1">
      <alignment horizontal="center" vertical="center"/>
      <protection locked="0"/>
    </xf>
    <xf numFmtId="1" fontId="0" fillId="0" borderId="0" xfId="0" applyNumberFormat="1" applyBorder="1" applyAlignment="1" applyProtection="1">
      <alignment horizontal="center" vertical="center"/>
    </xf>
    <xf numFmtId="0" fontId="24" fillId="3" borderId="3" xfId="0" applyFont="1" applyFill="1" applyBorder="1" applyAlignment="1" applyProtection="1">
      <alignment horizontal="justify" vertical="center" wrapText="1"/>
    </xf>
    <xf numFmtId="0" fontId="24" fillId="3" borderId="20" xfId="0" applyFont="1" applyFill="1" applyBorder="1" applyAlignment="1" applyProtection="1">
      <alignment horizontal="justify" vertical="center" wrapText="1"/>
    </xf>
    <xf numFmtId="0" fontId="24" fillId="3" borderId="17" xfId="0" applyFont="1" applyFill="1" applyBorder="1" applyAlignment="1" applyProtection="1">
      <alignment horizontal="justify" vertical="center" wrapText="1"/>
    </xf>
    <xf numFmtId="14" fontId="20" fillId="3" borderId="3" xfId="0" applyNumberFormat="1" applyFont="1" applyFill="1" applyBorder="1" applyAlignment="1" applyProtection="1">
      <alignment horizontal="center" vertical="center"/>
    </xf>
    <xf numFmtId="14" fontId="20" fillId="3" borderId="20" xfId="0" applyNumberFormat="1" applyFont="1" applyFill="1" applyBorder="1" applyAlignment="1" applyProtection="1">
      <alignment horizontal="center" vertical="center"/>
    </xf>
    <xf numFmtId="14" fontId="20" fillId="3" borderId="17" xfId="0" applyNumberFormat="1" applyFont="1" applyFill="1" applyBorder="1" applyAlignment="1" applyProtection="1">
      <alignment horizontal="center" vertical="center"/>
    </xf>
    <xf numFmtId="0" fontId="0" fillId="0" borderId="47"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1" fontId="0" fillId="0" borderId="61" xfId="0" applyNumberFormat="1" applyFont="1" applyBorder="1" applyAlignment="1" applyProtection="1">
      <alignment horizontal="center" vertical="center"/>
    </xf>
    <xf numFmtId="1" fontId="56" fillId="0" borderId="2" xfId="0" applyNumberFormat="1" applyFont="1" applyBorder="1" applyAlignment="1" applyProtection="1">
      <alignment horizontal="center" vertical="center" wrapText="1"/>
    </xf>
    <xf numFmtId="1" fontId="56" fillId="0" borderId="47" xfId="0" applyNumberFormat="1" applyFont="1" applyBorder="1" applyAlignment="1" applyProtection="1">
      <alignment horizontal="center" vertical="center" wrapText="1"/>
    </xf>
    <xf numFmtId="0" fontId="10" fillId="0" borderId="1" xfId="0" applyFont="1" applyBorder="1" applyAlignment="1" applyProtection="1">
      <alignment horizontal="center" vertical="center"/>
    </xf>
    <xf numFmtId="0" fontId="44" fillId="0" borderId="1" xfId="1" applyBorder="1" applyAlignment="1" applyProtection="1">
      <alignment horizontal="center" vertical="center"/>
    </xf>
    <xf numFmtId="0" fontId="43" fillId="0" borderId="20" xfId="0" applyFont="1" applyBorder="1" applyAlignment="1" applyProtection="1">
      <alignment horizontal="center" vertical="center" wrapText="1"/>
      <protection locked="0"/>
    </xf>
    <xf numFmtId="0" fontId="43" fillId="0" borderId="17" xfId="0" applyFont="1" applyBorder="1" applyAlignment="1" applyProtection="1">
      <alignment horizontal="center" vertical="center" wrapText="1"/>
      <protection locked="0"/>
    </xf>
    <xf numFmtId="14" fontId="24" fillId="3" borderId="3" xfId="0" applyNumberFormat="1" applyFont="1" applyFill="1" applyBorder="1" applyAlignment="1" applyProtection="1">
      <alignment horizontal="center" vertical="center"/>
    </xf>
    <xf numFmtId="0" fontId="24" fillId="3" borderId="20" xfId="0" applyFont="1" applyFill="1" applyBorder="1" applyAlignment="1" applyProtection="1">
      <alignment horizontal="center" vertical="center"/>
    </xf>
    <xf numFmtId="0" fontId="24" fillId="3" borderId="17" xfId="0" applyFont="1" applyFill="1" applyBorder="1" applyAlignment="1" applyProtection="1">
      <alignment horizontal="center" vertical="center"/>
    </xf>
    <xf numFmtId="0" fontId="24" fillId="3" borderId="3" xfId="0" applyFont="1" applyFill="1" applyBorder="1" applyAlignment="1" applyProtection="1">
      <alignment horizontal="center" vertical="center"/>
    </xf>
    <xf numFmtId="0" fontId="0" fillId="0" borderId="30"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56" fillId="0" borderId="13" xfId="0" applyFont="1" applyBorder="1" applyAlignment="1" applyProtection="1">
      <alignment horizontal="center" vertical="center" textRotation="90" wrapText="1"/>
      <protection locked="0"/>
    </xf>
    <xf numFmtId="0" fontId="14" fillId="0" borderId="4"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55" fillId="0" borderId="21" xfId="0" applyFont="1" applyBorder="1" applyAlignment="1" applyProtection="1">
      <alignment horizontal="center" vertical="center" wrapText="1"/>
      <protection locked="0"/>
    </xf>
    <xf numFmtId="0" fontId="56" fillId="0" borderId="7" xfId="0" applyFont="1" applyBorder="1" applyAlignment="1" applyProtection="1">
      <alignment horizontal="center" vertical="center" wrapText="1"/>
    </xf>
    <xf numFmtId="1" fontId="56" fillId="0" borderId="7" xfId="0" applyNumberFormat="1" applyFont="1" applyBorder="1" applyAlignment="1" applyProtection="1">
      <alignment horizontal="center" vertical="center" wrapText="1"/>
    </xf>
    <xf numFmtId="0" fontId="4" fillId="0" borderId="10"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55" fillId="0" borderId="30" xfId="0" applyFont="1" applyBorder="1" applyAlignment="1" applyProtection="1">
      <alignment horizontal="center" vertical="center"/>
      <protection locked="0"/>
    </xf>
    <xf numFmtId="0" fontId="24" fillId="0" borderId="30" xfId="0" applyFont="1" applyBorder="1" applyAlignment="1" applyProtection="1">
      <alignment horizontal="justify" vertical="center" wrapText="1"/>
      <protection locked="0"/>
    </xf>
    <xf numFmtId="0" fontId="24" fillId="0" borderId="29" xfId="0" applyFont="1" applyBorder="1" applyAlignment="1" applyProtection="1">
      <alignment horizontal="justify" vertical="center" wrapText="1"/>
      <protection locked="0"/>
    </xf>
    <xf numFmtId="0" fontId="24" fillId="0" borderId="50" xfId="0" applyFont="1" applyBorder="1" applyAlignment="1" applyProtection="1">
      <alignment horizontal="justify" vertical="center" wrapText="1"/>
      <protection locked="0"/>
    </xf>
    <xf numFmtId="14" fontId="24" fillId="0" borderId="32" xfId="0" applyNumberFormat="1" applyFont="1" applyBorder="1" applyAlignment="1" applyProtection="1">
      <alignment horizontal="center" vertical="center"/>
      <protection locked="0"/>
    </xf>
    <xf numFmtId="0" fontId="24" fillId="0" borderId="27" xfId="0" applyFont="1" applyBorder="1" applyAlignment="1" applyProtection="1">
      <alignment horizontal="center" vertical="center"/>
      <protection locked="0"/>
    </xf>
    <xf numFmtId="0" fontId="24" fillId="0" borderId="49" xfId="0" applyFont="1" applyBorder="1" applyAlignment="1" applyProtection="1">
      <alignment horizontal="center" vertical="center"/>
      <protection locked="0"/>
    </xf>
    <xf numFmtId="0" fontId="24" fillId="0" borderId="47" xfId="0" applyFont="1" applyBorder="1" applyAlignment="1" applyProtection="1">
      <alignment horizontal="justify" vertical="center"/>
      <protection locked="0"/>
    </xf>
    <xf numFmtId="0" fontId="0" fillId="0" borderId="3"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17" xfId="0" applyBorder="1" applyAlignment="1" applyProtection="1">
      <alignment horizontal="center"/>
      <protection locked="0"/>
    </xf>
    <xf numFmtId="0" fontId="10" fillId="3" borderId="1" xfId="0" applyFont="1" applyFill="1" applyBorder="1" applyAlignment="1" applyProtection="1">
      <alignment horizontal="center" vertical="top"/>
    </xf>
    <xf numFmtId="14" fontId="6" fillId="3" borderId="3" xfId="0" applyNumberFormat="1" applyFont="1" applyFill="1" applyBorder="1" applyAlignment="1" applyProtection="1">
      <alignment horizontal="center" vertical="center"/>
    </xf>
    <xf numFmtId="0" fontId="24" fillId="3" borderId="1" xfId="0" applyFont="1" applyFill="1" applyBorder="1" applyAlignment="1" applyProtection="1">
      <alignment horizontal="justify" vertical="center" wrapText="1"/>
      <protection locked="0"/>
    </xf>
    <xf numFmtId="0" fontId="24" fillId="3" borderId="44" xfId="0" applyFont="1" applyFill="1" applyBorder="1" applyAlignment="1" applyProtection="1">
      <alignment horizontal="justify" vertical="center" wrapText="1"/>
      <protection locked="0"/>
    </xf>
    <xf numFmtId="14" fontId="24" fillId="3" borderId="1" xfId="0" applyNumberFormat="1" applyFont="1" applyFill="1" applyBorder="1" applyAlignment="1" applyProtection="1">
      <alignment horizontal="center" vertical="center"/>
      <protection locked="0"/>
    </xf>
    <xf numFmtId="0" fontId="24" fillId="3" borderId="1" xfId="0" applyFont="1" applyFill="1" applyBorder="1" applyAlignment="1" applyProtection="1">
      <alignment horizontal="center" vertical="center"/>
      <protection locked="0"/>
    </xf>
    <xf numFmtId="0" fontId="18" fillId="3" borderId="1" xfId="0" applyFont="1" applyFill="1" applyBorder="1" applyAlignment="1" applyProtection="1">
      <alignment horizontal="justify" vertical="center" wrapText="1"/>
      <protection locked="0"/>
    </xf>
    <xf numFmtId="0" fontId="18" fillId="3" borderId="44" xfId="0" applyFont="1" applyFill="1" applyBorder="1" applyAlignment="1" applyProtection="1">
      <alignment horizontal="justify" vertical="center" wrapText="1"/>
      <protection locked="0"/>
    </xf>
    <xf numFmtId="0" fontId="24" fillId="3" borderId="21" xfId="0" applyFont="1" applyFill="1" applyBorder="1" applyAlignment="1" applyProtection="1">
      <alignment horizontal="justify" vertical="center" wrapText="1"/>
      <protection locked="0"/>
    </xf>
    <xf numFmtId="0" fontId="24" fillId="3" borderId="21" xfId="0" applyFont="1" applyFill="1" applyBorder="1" applyAlignment="1" applyProtection="1">
      <alignment horizontal="justify" vertical="center"/>
      <protection locked="0"/>
    </xf>
    <xf numFmtId="0" fontId="24" fillId="3" borderId="45" xfId="0" applyFont="1" applyFill="1" applyBorder="1" applyAlignment="1" applyProtection="1">
      <alignment horizontal="justify" vertical="center"/>
      <protection locked="0"/>
    </xf>
    <xf numFmtId="1" fontId="27" fillId="0" borderId="1" xfId="0" applyNumberFormat="1" applyFont="1" applyBorder="1" applyAlignment="1" applyProtection="1">
      <alignment horizontal="center" vertical="center" wrapText="1"/>
    </xf>
    <xf numFmtId="1" fontId="27" fillId="0" borderId="44" xfId="0" applyNumberFormat="1" applyFont="1" applyBorder="1" applyAlignment="1" applyProtection="1">
      <alignment horizontal="center" vertical="center" wrapText="1"/>
    </xf>
    <xf numFmtId="0" fontId="24" fillId="0" borderId="1" xfId="0" applyFont="1" applyFill="1" applyBorder="1" applyAlignment="1" applyProtection="1">
      <alignment horizontal="justify" vertical="center" wrapText="1"/>
      <protection locked="0"/>
    </xf>
    <xf numFmtId="0" fontId="24" fillId="0" borderId="44" xfId="0" applyFont="1" applyFill="1" applyBorder="1" applyAlignment="1" applyProtection="1">
      <alignment horizontal="justify" vertical="center" wrapText="1"/>
      <protection locked="0"/>
    </xf>
    <xf numFmtId="14" fontId="24" fillId="0" borderId="1" xfId="0" applyNumberFormat="1" applyFont="1" applyFill="1" applyBorder="1" applyAlignment="1" applyProtection="1">
      <alignment horizontal="center" vertical="center" wrapText="1"/>
      <protection locked="0"/>
    </xf>
    <xf numFmtId="0" fontId="24" fillId="0" borderId="1" xfId="0" applyFont="1" applyFill="1" applyBorder="1" applyAlignment="1" applyProtection="1">
      <alignment horizontal="center" vertical="center" wrapText="1"/>
      <protection locked="0"/>
    </xf>
    <xf numFmtId="0" fontId="27" fillId="3" borderId="1" xfId="0" applyFont="1" applyFill="1" applyBorder="1" applyAlignment="1" applyProtection="1">
      <alignment horizontal="justify" vertical="center" wrapText="1"/>
      <protection locked="0"/>
    </xf>
    <xf numFmtId="0" fontId="27" fillId="3" borderId="44" xfId="0" applyFont="1" applyFill="1" applyBorder="1" applyAlignment="1" applyProtection="1">
      <alignment horizontal="justify" vertical="center" wrapText="1"/>
      <protection locked="0"/>
    </xf>
    <xf numFmtId="0" fontId="58" fillId="2" borderId="1" xfId="0" applyFont="1" applyFill="1" applyBorder="1" applyAlignment="1" applyProtection="1">
      <alignment horizontal="center" vertical="center" wrapText="1"/>
    </xf>
    <xf numFmtId="0" fontId="58" fillId="2" borderId="44" xfId="0" applyFont="1" applyFill="1" applyBorder="1" applyAlignment="1" applyProtection="1">
      <alignment horizontal="center" vertical="center" wrapText="1"/>
    </xf>
    <xf numFmtId="0" fontId="24" fillId="0" borderId="1" xfId="0" applyFont="1" applyBorder="1" applyAlignment="1" applyProtection="1">
      <alignment horizontal="center" vertical="center" wrapText="1"/>
    </xf>
    <xf numFmtId="0" fontId="24" fillId="0" borderId="44" xfId="0" applyFont="1" applyBorder="1" applyAlignment="1" applyProtection="1">
      <alignment horizontal="center" vertical="center" wrapText="1"/>
    </xf>
    <xf numFmtId="0" fontId="27" fillId="0" borderId="1" xfId="0" applyFont="1" applyBorder="1" applyAlignment="1" applyProtection="1">
      <alignment horizontal="center" vertical="center" textRotation="90" wrapText="1"/>
      <protection locked="0"/>
    </xf>
    <xf numFmtId="0" fontId="27" fillId="0" borderId="44" xfId="0" applyFont="1" applyBorder="1" applyAlignment="1" applyProtection="1">
      <alignment horizontal="center" vertical="center" textRotation="90" wrapText="1"/>
      <protection locked="0"/>
    </xf>
    <xf numFmtId="0" fontId="27" fillId="0" borderId="1" xfId="0" applyFont="1" applyBorder="1" applyAlignment="1" applyProtection="1">
      <alignment horizontal="center" vertical="center" wrapText="1"/>
    </xf>
    <xf numFmtId="0" fontId="27" fillId="0" borderId="44" xfId="0" applyFont="1" applyBorder="1" applyAlignment="1" applyProtection="1">
      <alignment horizontal="center" vertical="center" wrapText="1"/>
    </xf>
    <xf numFmtId="1" fontId="58" fillId="0" borderId="1" xfId="0" applyNumberFormat="1" applyFont="1" applyBorder="1" applyAlignment="1" applyProtection="1">
      <alignment horizontal="center" vertical="center"/>
    </xf>
    <xf numFmtId="1" fontId="58" fillId="0" borderId="44" xfId="0" applyNumberFormat="1" applyFont="1" applyBorder="1" applyAlignment="1" applyProtection="1">
      <alignment horizontal="center" vertical="center"/>
    </xf>
    <xf numFmtId="1" fontId="24" fillId="0" borderId="1" xfId="0" applyNumberFormat="1" applyFont="1" applyBorder="1" applyAlignment="1" applyProtection="1">
      <alignment horizontal="center" vertical="center"/>
    </xf>
    <xf numFmtId="0" fontId="24" fillId="0" borderId="1" xfId="0" applyFont="1" applyBorder="1" applyAlignment="1" applyProtection="1">
      <alignment horizontal="center" vertical="center"/>
    </xf>
    <xf numFmtId="0" fontId="24" fillId="0" borderId="44" xfId="0" applyFont="1" applyBorder="1" applyAlignment="1" applyProtection="1">
      <alignment horizontal="center" vertical="center"/>
    </xf>
    <xf numFmtId="0" fontId="6" fillId="0" borderId="13"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27" fillId="0" borderId="1" xfId="0" applyFont="1" applyFill="1" applyBorder="1" applyAlignment="1" applyProtection="1">
      <alignment horizontal="justify" vertical="center" wrapText="1"/>
      <protection locked="0"/>
    </xf>
    <xf numFmtId="0" fontId="27" fillId="0" borderId="44" xfId="0" applyFont="1" applyFill="1" applyBorder="1" applyAlignment="1" applyProtection="1">
      <alignment horizontal="justify" vertical="center" wrapText="1"/>
      <protection locked="0"/>
    </xf>
    <xf numFmtId="0" fontId="27" fillId="0" borderId="1" xfId="0" applyFont="1" applyFill="1" applyBorder="1" applyAlignment="1" applyProtection="1">
      <alignment horizontal="center" vertical="center" wrapText="1"/>
      <protection locked="0"/>
    </xf>
    <xf numFmtId="0" fontId="27" fillId="0" borderId="44" xfId="0" applyFont="1" applyFill="1" applyBorder="1" applyAlignment="1" applyProtection="1">
      <alignment horizontal="center" vertical="center" wrapText="1"/>
      <protection locked="0"/>
    </xf>
    <xf numFmtId="0" fontId="24" fillId="0" borderId="1" xfId="0" applyFont="1" applyBorder="1" applyAlignment="1" applyProtection="1">
      <alignment horizontal="center" vertical="center"/>
      <protection locked="0"/>
    </xf>
    <xf numFmtId="0" fontId="24" fillId="0" borderId="44" xfId="0" applyFont="1" applyBorder="1" applyAlignment="1" applyProtection="1">
      <alignment horizontal="center" vertical="center"/>
      <protection locked="0"/>
    </xf>
    <xf numFmtId="0" fontId="27" fillId="0" borderId="1" xfId="0" applyFont="1" applyBorder="1" applyAlignment="1" applyProtection="1">
      <alignment horizontal="center" vertical="center" wrapText="1"/>
      <protection locked="0"/>
    </xf>
    <xf numFmtId="0" fontId="27" fillId="0" borderId="44" xfId="0" applyFont="1" applyBorder="1" applyAlignment="1" applyProtection="1">
      <alignment horizontal="center" vertical="center" wrapText="1"/>
      <protection locked="0"/>
    </xf>
    <xf numFmtId="0" fontId="24" fillId="3" borderId="1" xfId="0" applyFont="1" applyFill="1" applyBorder="1" applyAlignment="1" applyProtection="1">
      <alignment horizontal="justify" vertical="center"/>
      <protection locked="0"/>
    </xf>
    <xf numFmtId="0" fontId="27" fillId="0" borderId="1" xfId="0" applyFont="1" applyFill="1" applyBorder="1" applyAlignment="1" applyProtection="1">
      <alignment horizontal="center" vertical="center" wrapText="1"/>
    </xf>
    <xf numFmtId="1" fontId="58" fillId="0" borderId="1" xfId="0" applyNumberFormat="1" applyFont="1" applyFill="1" applyBorder="1" applyAlignment="1" applyProtection="1">
      <alignment horizontal="center" vertical="center"/>
    </xf>
    <xf numFmtId="1" fontId="27" fillId="0" borderId="1" xfId="0" applyNumberFormat="1" applyFont="1" applyFill="1" applyBorder="1" applyAlignment="1" applyProtection="1">
      <alignment horizontal="center" vertical="center" wrapText="1"/>
    </xf>
    <xf numFmtId="0" fontId="24" fillId="0" borderId="1" xfId="0" applyFont="1" applyFill="1" applyBorder="1" applyAlignment="1" applyProtection="1">
      <alignment horizontal="center" vertical="center" wrapText="1"/>
    </xf>
    <xf numFmtId="0" fontId="58" fillId="0" borderId="1" xfId="0" applyFont="1" applyFill="1" applyBorder="1" applyAlignment="1" applyProtection="1">
      <alignment horizontal="center" vertical="center" wrapText="1"/>
    </xf>
    <xf numFmtId="0" fontId="27" fillId="0" borderId="1" xfId="0" applyFont="1" applyFill="1" applyBorder="1" applyAlignment="1" applyProtection="1">
      <alignment horizontal="center" vertical="center" textRotation="90" wrapText="1"/>
      <protection locked="0"/>
    </xf>
    <xf numFmtId="0" fontId="24" fillId="0" borderId="1" xfId="0" applyFont="1" applyFill="1" applyBorder="1" applyAlignment="1" applyProtection="1">
      <alignment horizontal="center" vertical="center"/>
      <protection locked="0"/>
    </xf>
    <xf numFmtId="1" fontId="24" fillId="0" borderId="1" xfId="0" applyNumberFormat="1" applyFont="1" applyFill="1" applyBorder="1" applyAlignment="1" applyProtection="1">
      <alignment horizontal="center" vertical="center"/>
    </xf>
    <xf numFmtId="0" fontId="24" fillId="0" borderId="1" xfId="0" applyFont="1" applyFill="1" applyBorder="1" applyAlignment="1" applyProtection="1">
      <alignment horizontal="center" vertical="center"/>
    </xf>
    <xf numFmtId="0" fontId="6" fillId="0" borderId="40" xfId="0" applyFont="1" applyBorder="1" applyAlignment="1" applyProtection="1">
      <alignment horizontal="center" vertical="center"/>
    </xf>
    <xf numFmtId="0" fontId="6" fillId="0" borderId="41" xfId="0" applyFont="1" applyBorder="1" applyAlignment="1" applyProtection="1">
      <alignment horizontal="center" vertical="center"/>
    </xf>
    <xf numFmtId="0" fontId="6" fillId="0" borderId="42"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1" xfId="0" applyFont="1" applyBorder="1" applyAlignment="1" applyProtection="1">
      <alignment horizontal="center" vertical="center"/>
    </xf>
    <xf numFmtId="0" fontId="2" fillId="4" borderId="4" xfId="0" applyFont="1" applyFill="1" applyBorder="1" applyAlignment="1" applyProtection="1">
      <alignment horizontal="center" vertical="center"/>
    </xf>
    <xf numFmtId="0" fontId="6" fillId="4" borderId="22" xfId="0" applyFont="1" applyFill="1" applyBorder="1" applyAlignment="1" applyProtection="1">
      <alignment horizontal="center" vertical="center"/>
    </xf>
    <xf numFmtId="0" fontId="20" fillId="0" borderId="51" xfId="0" applyFont="1" applyBorder="1" applyAlignment="1" applyProtection="1">
      <alignment horizontal="justify" vertical="center" wrapText="1"/>
      <protection locked="0"/>
    </xf>
    <xf numFmtId="0" fontId="24" fillId="0" borderId="53" xfId="0" applyFont="1" applyBorder="1" applyAlignment="1" applyProtection="1">
      <alignment horizontal="center" vertical="center" wrapText="1"/>
      <protection locked="0"/>
    </xf>
    <xf numFmtId="0" fontId="24" fillId="0" borderId="66" xfId="0" applyFont="1" applyBorder="1" applyAlignment="1" applyProtection="1">
      <alignment horizontal="justify" vertical="center" wrapText="1"/>
      <protection locked="0"/>
    </xf>
    <xf numFmtId="14" fontId="24" fillId="0" borderId="22" xfId="0" applyNumberFormat="1" applyFont="1" applyBorder="1" applyAlignment="1" applyProtection="1">
      <alignment horizontal="center" vertical="center"/>
      <protection locked="0"/>
    </xf>
    <xf numFmtId="0" fontId="20" fillId="0" borderId="12" xfId="0" applyFont="1" applyBorder="1" applyAlignment="1" applyProtection="1">
      <alignment horizontal="justify" vertical="center" wrapText="1"/>
      <protection locked="0"/>
    </xf>
    <xf numFmtId="0" fontId="24" fillId="0" borderId="3" xfId="0" applyFont="1" applyBorder="1" applyAlignment="1" applyProtection="1">
      <alignment horizontal="justify" vertical="center"/>
      <protection locked="0"/>
    </xf>
    <xf numFmtId="0" fontId="20" fillId="0" borderId="10" xfId="0" applyFont="1" applyBorder="1" applyAlignment="1" applyProtection="1">
      <alignment horizontal="justify" vertical="center" wrapText="1"/>
      <protection locked="0"/>
    </xf>
    <xf numFmtId="0" fontId="24" fillId="0" borderId="4" xfId="0" applyFont="1" applyBorder="1" applyAlignment="1" applyProtection="1">
      <alignment horizontal="justify" vertical="center"/>
      <protection locked="0"/>
    </xf>
    <xf numFmtId="0" fontId="20" fillId="0" borderId="13" xfId="0" applyFont="1" applyBorder="1" applyAlignment="1" applyProtection="1">
      <alignment horizontal="justify" vertical="center" wrapText="1"/>
      <protection locked="0"/>
    </xf>
    <xf numFmtId="0" fontId="20" fillId="0" borderId="43" xfId="0" applyFont="1" applyBorder="1" applyAlignment="1" applyProtection="1">
      <alignment horizontal="justify" vertical="center" wrapText="1"/>
      <protection locked="0"/>
    </xf>
    <xf numFmtId="0" fontId="27" fillId="0" borderId="47" xfId="0" applyFont="1" applyBorder="1" applyAlignment="1" applyProtection="1">
      <alignment horizontal="justify" vertical="center"/>
      <protection locked="0"/>
    </xf>
    <xf numFmtId="0" fontId="24" fillId="0" borderId="67" xfId="0" applyFont="1" applyBorder="1" applyAlignment="1" applyProtection="1">
      <alignment horizontal="justify" vertical="center"/>
      <protection locked="0"/>
    </xf>
    <xf numFmtId="14" fontId="24" fillId="0" borderId="58" xfId="0" applyNumberFormat="1" applyFont="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wrapText="1"/>
      <protection locked="0"/>
    </xf>
    <xf numFmtId="0" fontId="10" fillId="0" borderId="3" xfId="0" applyFont="1" applyBorder="1" applyAlignment="1" applyProtection="1">
      <alignment horizontal="center" vertical="center"/>
    </xf>
    <xf numFmtId="0" fontId="10" fillId="0" borderId="20" xfId="0" applyFont="1" applyBorder="1" applyAlignment="1" applyProtection="1">
      <alignment horizontal="center" vertical="center"/>
    </xf>
    <xf numFmtId="0" fontId="10" fillId="0" borderId="17" xfId="0" applyFont="1" applyBorder="1" applyAlignment="1" applyProtection="1">
      <alignment horizontal="center" vertical="center"/>
    </xf>
    <xf numFmtId="0" fontId="0" fillId="0" borderId="3"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28" fillId="0" borderId="3" xfId="0" applyFont="1" applyBorder="1" applyAlignment="1" applyProtection="1">
      <alignment horizontal="center" vertical="center"/>
    </xf>
    <xf numFmtId="0" fontId="28" fillId="0" borderId="20" xfId="0" applyFont="1" applyBorder="1" applyAlignment="1" applyProtection="1">
      <alignment horizontal="center" vertical="center"/>
    </xf>
    <xf numFmtId="0" fontId="28" fillId="0" borderId="17" xfId="0" applyFont="1" applyBorder="1" applyAlignment="1" applyProtection="1">
      <alignment horizontal="center" vertical="center"/>
    </xf>
    <xf numFmtId="0" fontId="28" fillId="0" borderId="1" xfId="0" applyFont="1" applyBorder="1" applyAlignment="1" applyProtection="1">
      <alignment horizontal="center" vertical="center"/>
    </xf>
    <xf numFmtId="0" fontId="20" fillId="3" borderId="64" xfId="0" applyFont="1" applyFill="1" applyBorder="1" applyAlignment="1" applyProtection="1">
      <alignment horizontal="left" vertical="center" wrapText="1"/>
      <protection locked="0"/>
    </xf>
    <xf numFmtId="0" fontId="20" fillId="3" borderId="51" xfId="0" applyFont="1" applyFill="1" applyBorder="1" applyAlignment="1" applyProtection="1">
      <alignment horizontal="left" vertical="center" wrapText="1"/>
      <protection locked="0"/>
    </xf>
    <xf numFmtId="14" fontId="32" fillId="0" borderId="51" xfId="0" applyNumberFormat="1" applyFont="1" applyBorder="1" applyAlignment="1" applyProtection="1">
      <alignment horizontal="center" vertical="center" wrapText="1"/>
      <protection locked="0"/>
    </xf>
    <xf numFmtId="0" fontId="32" fillId="0" borderId="51"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xf>
    <xf numFmtId="0" fontId="21" fillId="4" borderId="38" xfId="0" applyFont="1" applyFill="1" applyBorder="1" applyAlignment="1" applyProtection="1">
      <alignment horizontal="center" vertical="center" wrapText="1"/>
    </xf>
    <xf numFmtId="0" fontId="21" fillId="4" borderId="56" xfId="0" applyFont="1" applyFill="1" applyBorder="1" applyAlignment="1" applyProtection="1">
      <alignment horizontal="center" vertical="center" wrapText="1"/>
    </xf>
    <xf numFmtId="0" fontId="22" fillId="3" borderId="51" xfId="0" applyFont="1" applyFill="1" applyBorder="1" applyAlignment="1" applyProtection="1">
      <alignment vertical="center" wrapText="1"/>
    </xf>
    <xf numFmtId="0" fontId="21" fillId="3" borderId="51" xfId="0" applyFont="1" applyFill="1" applyBorder="1" applyAlignment="1" applyProtection="1">
      <alignment vertical="center" wrapText="1"/>
    </xf>
    <xf numFmtId="0" fontId="17" fillId="5" borderId="51" xfId="0" applyFont="1" applyFill="1" applyBorder="1" applyAlignment="1" applyProtection="1">
      <alignment horizontal="center" vertical="center" wrapText="1"/>
    </xf>
    <xf numFmtId="0" fontId="23" fillId="3" borderId="51" xfId="0" applyFont="1" applyFill="1" applyBorder="1" applyAlignment="1" applyProtection="1">
      <alignment horizontal="center" vertical="center" wrapText="1"/>
    </xf>
    <xf numFmtId="0" fontId="22" fillId="3" borderId="51" xfId="0" applyFont="1" applyFill="1" applyBorder="1" applyAlignment="1" applyProtection="1">
      <alignment horizontal="center" vertical="center" wrapText="1"/>
    </xf>
    <xf numFmtId="0" fontId="21" fillId="3" borderId="53" xfId="0" applyFont="1" applyFill="1" applyBorder="1" applyAlignment="1" applyProtection="1">
      <alignment horizontal="center" vertical="center" wrapText="1"/>
    </xf>
    <xf numFmtId="0" fontId="21" fillId="3" borderId="56" xfId="0" applyFont="1" applyFill="1" applyBorder="1" applyAlignment="1" applyProtection="1">
      <alignment horizontal="center" vertical="center" wrapText="1"/>
    </xf>
    <xf numFmtId="0" fontId="22" fillId="3" borderId="57" xfId="0" applyFont="1" applyFill="1" applyBorder="1" applyAlignment="1" applyProtection="1">
      <alignment vertical="center" wrapText="1"/>
    </xf>
    <xf numFmtId="0" fontId="33" fillId="4" borderId="1" xfId="0" applyFont="1" applyFill="1" applyBorder="1" applyAlignment="1" applyProtection="1">
      <alignment horizontal="center" vertical="center" wrapText="1"/>
    </xf>
    <xf numFmtId="0" fontId="24" fillId="0" borderId="22" xfId="0" applyFont="1" applyBorder="1" applyAlignment="1" applyProtection="1">
      <alignment horizontal="justify" vertical="center" wrapText="1"/>
      <protection locked="0"/>
    </xf>
    <xf numFmtId="0" fontId="23" fillId="0" borderId="1" xfId="0" applyFont="1" applyBorder="1" applyAlignment="1" applyProtection="1">
      <alignment horizontal="justify" vertical="center" wrapText="1"/>
      <protection locked="0"/>
    </xf>
    <xf numFmtId="0" fontId="18" fillId="0" borderId="1" xfId="0" applyFont="1" applyBorder="1" applyAlignment="1" applyProtection="1">
      <alignment horizontal="justify" vertical="center" wrapText="1"/>
      <protection locked="0"/>
    </xf>
    <xf numFmtId="14" fontId="18" fillId="0" borderId="1" xfId="0" applyNumberFormat="1" applyFont="1" applyBorder="1" applyAlignment="1" applyProtection="1">
      <alignment horizontal="center" vertical="center" wrapText="1"/>
      <protection locked="0"/>
    </xf>
    <xf numFmtId="0" fontId="18" fillId="0" borderId="13" xfId="0" applyFont="1" applyBorder="1" applyAlignment="1" applyProtection="1">
      <alignment horizontal="justify" vertical="center" wrapText="1"/>
      <protection locked="0"/>
    </xf>
    <xf numFmtId="0" fontId="18" fillId="0" borderId="13" xfId="0" applyFont="1" applyBorder="1" applyAlignment="1" applyProtection="1">
      <alignment horizontal="center" vertical="center" wrapText="1"/>
      <protection locked="0"/>
    </xf>
    <xf numFmtId="0" fontId="18" fillId="0" borderId="21" xfId="0" applyFont="1" applyBorder="1" applyAlignment="1" applyProtection="1">
      <alignment horizontal="justify" vertical="center" wrapText="1"/>
      <protection locked="0"/>
    </xf>
    <xf numFmtId="9" fontId="22" fillId="0" borderId="0" xfId="2" applyFont="1" applyAlignment="1" applyProtection="1">
      <alignment vertical="center" wrapText="1"/>
    </xf>
    <xf numFmtId="0" fontId="18" fillId="0" borderId="1" xfId="0" applyFont="1" applyBorder="1" applyAlignment="1" applyProtection="1">
      <alignment horizontal="center" vertical="center" wrapText="1"/>
      <protection locked="0"/>
    </xf>
    <xf numFmtId="0" fontId="18" fillId="0" borderId="12" xfId="0" applyFont="1" applyBorder="1" applyAlignment="1" applyProtection="1">
      <alignment horizontal="justify" vertical="center" wrapText="1"/>
      <protection locked="0"/>
    </xf>
    <xf numFmtId="0" fontId="18" fillId="0" borderId="12" xfId="0" applyFont="1" applyBorder="1" applyAlignment="1" applyProtection="1">
      <alignment horizontal="center" vertical="center" wrapText="1"/>
      <protection locked="0"/>
    </xf>
    <xf numFmtId="0" fontId="24" fillId="0" borderId="58" xfId="0" applyFont="1" applyBorder="1" applyAlignment="1" applyProtection="1">
      <alignment horizontal="justify" vertical="center" wrapText="1"/>
      <protection locked="0"/>
    </xf>
    <xf numFmtId="0" fontId="23" fillId="0" borderId="44" xfId="0" applyFont="1" applyBorder="1" applyAlignment="1" applyProtection="1">
      <alignment horizontal="justify" vertical="center" wrapText="1"/>
      <protection locked="0"/>
    </xf>
    <xf numFmtId="0" fontId="18" fillId="0" borderId="44" xfId="0" applyFont="1" applyBorder="1" applyAlignment="1" applyProtection="1">
      <alignment horizontal="justify" vertical="center" wrapText="1"/>
      <protection locked="0"/>
    </xf>
    <xf numFmtId="0" fontId="18" fillId="0" borderId="44" xfId="0" applyFont="1" applyBorder="1" applyAlignment="1" applyProtection="1">
      <alignment horizontal="center" vertical="center" wrapText="1"/>
      <protection locked="0"/>
    </xf>
    <xf numFmtId="0" fontId="18" fillId="0" borderId="43" xfId="0" applyFont="1" applyBorder="1" applyAlignment="1" applyProtection="1">
      <alignment horizontal="justify" vertical="center" wrapText="1"/>
      <protection locked="0"/>
    </xf>
    <xf numFmtId="0" fontId="18" fillId="0" borderId="43" xfId="0" applyFont="1" applyBorder="1" applyAlignment="1" applyProtection="1">
      <alignment horizontal="center" vertical="center" wrapText="1"/>
      <protection locked="0"/>
    </xf>
    <xf numFmtId="0" fontId="18" fillId="0" borderId="45" xfId="0" applyFont="1" applyBorder="1" applyAlignment="1" applyProtection="1">
      <alignment horizontal="justify" vertical="center" wrapText="1"/>
      <protection locked="0"/>
    </xf>
    <xf numFmtId="0" fontId="38" fillId="2" borderId="3" xfId="0" applyFont="1" applyFill="1" applyBorder="1" applyAlignment="1" applyProtection="1">
      <alignment horizontal="center" vertical="center" wrapText="1"/>
    </xf>
    <xf numFmtId="0" fontId="38" fillId="2" borderId="20" xfId="0" applyFont="1" applyFill="1" applyBorder="1" applyAlignment="1" applyProtection="1">
      <alignment horizontal="center" vertical="center" wrapText="1"/>
    </xf>
    <xf numFmtId="0" fontId="38" fillId="2" borderId="17" xfId="0" applyFont="1" applyFill="1" applyBorder="1" applyAlignment="1" applyProtection="1">
      <alignment horizontal="center" vertical="center" wrapText="1"/>
    </xf>
    <xf numFmtId="0" fontId="22" fillId="0" borderId="3" xfId="0" applyFont="1" applyBorder="1" applyAlignment="1" applyProtection="1">
      <alignment horizontal="center" vertical="center" wrapText="1"/>
      <protection locked="0"/>
    </xf>
    <xf numFmtId="0" fontId="22" fillId="0" borderId="20" xfId="0"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xf>
    <xf numFmtId="0" fontId="21" fillId="2" borderId="20"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17" fillId="0" borderId="3" xfId="0" applyFont="1" applyBorder="1" applyAlignment="1" applyProtection="1">
      <alignment horizontal="center" vertical="center" wrapText="1"/>
    </xf>
    <xf numFmtId="0" fontId="17" fillId="0" borderId="20" xfId="0" applyFont="1" applyBorder="1" applyAlignment="1" applyProtection="1">
      <alignment horizontal="center" vertical="center" wrapText="1"/>
    </xf>
    <xf numFmtId="0" fontId="17" fillId="0" borderId="17" xfId="0" applyFont="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20" xfId="0" applyFont="1" applyFill="1" applyBorder="1" applyAlignment="1" applyProtection="1">
      <alignment horizontal="center" vertical="center" wrapText="1"/>
    </xf>
    <xf numFmtId="0" fontId="17" fillId="3" borderId="17" xfId="0" applyFont="1" applyFill="1" applyBorder="1" applyAlignment="1" applyProtection="1">
      <alignment horizontal="center" vertical="center" wrapText="1"/>
    </xf>
    <xf numFmtId="0" fontId="63" fillId="0" borderId="1" xfId="0" applyFont="1" applyBorder="1" applyAlignment="1" applyProtection="1">
      <alignment horizontal="left" vertical="center" wrapText="1"/>
    </xf>
    <xf numFmtId="0" fontId="10" fillId="0" borderId="3" xfId="0" applyFont="1" applyBorder="1" applyAlignment="1" applyProtection="1">
      <alignment horizontal="left" vertical="center" wrapText="1"/>
    </xf>
    <xf numFmtId="0" fontId="10" fillId="0" borderId="20" xfId="0" applyFont="1" applyBorder="1" applyAlignment="1" applyProtection="1">
      <alignment horizontal="left" vertical="center" wrapText="1"/>
    </xf>
    <xf numFmtId="0" fontId="10" fillId="0" borderId="17" xfId="0" applyFont="1" applyBorder="1" applyAlignment="1" applyProtection="1">
      <alignment horizontal="left" vertical="center" wrapText="1"/>
    </xf>
  </cellXfs>
  <cellStyles count="3">
    <cellStyle name="Hipervínculo" xfId="1" builtinId="8"/>
    <cellStyle name="Normal" xfId="0" builtinId="0"/>
    <cellStyle name="Porcentaje" xfId="2" builtinId="5"/>
  </cellStyles>
  <dxfs count="344">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9.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33</xdr:col>
      <xdr:colOff>1716804</xdr:colOff>
      <xdr:row>5</xdr:row>
      <xdr:rowOff>71437</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0"/>
          <a:ext cx="42102804" cy="992187"/>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6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6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6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6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6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6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6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6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2103151</xdr:colOff>
      <xdr:row>5</xdr:row>
      <xdr:rowOff>75278</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4293850" y="194405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4297025" y="197929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47</xdr:row>
      <xdr:rowOff>0</xdr:rowOff>
    </xdr:from>
    <xdr:to>
      <xdr:col>9</xdr:col>
      <xdr:colOff>2968625</xdr:colOff>
      <xdr:row>47</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4293850" y="197929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4297025" y="2036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21" name="Conector recto 54">
          <a:extLst>
            <a:ext uri="{FF2B5EF4-FFF2-40B4-BE49-F238E27FC236}">
              <a16:creationId xmlns:a16="http://schemas.microsoft.com/office/drawing/2014/main" xmlns="" id="{9CFCA699-7554-4FA9-BF19-C1FF98D937C1}"/>
            </a:ext>
          </a:extLst>
        </xdr:cNvPr>
        <xdr:cNvCxnSpPr/>
      </xdr:nvCxnSpPr>
      <xdr:spPr>
        <a:xfrm flipV="1">
          <a:off x="14297025" y="197929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22" name="Conector recto 54">
          <a:extLst>
            <a:ext uri="{FF2B5EF4-FFF2-40B4-BE49-F238E27FC236}">
              <a16:creationId xmlns:a16="http://schemas.microsoft.com/office/drawing/2014/main" xmlns="" id="{BDA8A71E-691F-47BC-8C51-F8A7620D57F9}"/>
            </a:ext>
          </a:extLst>
        </xdr:cNvPr>
        <xdr:cNvCxnSpPr/>
      </xdr:nvCxnSpPr>
      <xdr:spPr>
        <a:xfrm flipV="1">
          <a:off x="14297025" y="2036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23" name="Conector recto 54">
          <a:extLst>
            <a:ext uri="{FF2B5EF4-FFF2-40B4-BE49-F238E27FC236}">
              <a16:creationId xmlns:a16="http://schemas.microsoft.com/office/drawing/2014/main" xmlns="" id="{58F03220-7946-4E2F-8765-BC9198F945C9}"/>
            </a:ext>
          </a:extLst>
        </xdr:cNvPr>
        <xdr:cNvCxnSpPr/>
      </xdr:nvCxnSpPr>
      <xdr:spPr>
        <a:xfrm flipV="1">
          <a:off x="14297025" y="197929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24" name="Conector recto 54">
          <a:extLst>
            <a:ext uri="{FF2B5EF4-FFF2-40B4-BE49-F238E27FC236}">
              <a16:creationId xmlns:a16="http://schemas.microsoft.com/office/drawing/2014/main" xmlns="" id="{67757213-918D-4420-B668-2E410BC744E8}"/>
            </a:ext>
          </a:extLst>
        </xdr:cNvPr>
        <xdr:cNvCxnSpPr/>
      </xdr:nvCxnSpPr>
      <xdr:spPr>
        <a:xfrm flipV="1">
          <a:off x="14297025" y="2036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32</xdr:col>
      <xdr:colOff>733425</xdr:colOff>
      <xdr:row>5</xdr:row>
      <xdr:rowOff>133350</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1"/>
          <a:ext cx="31165800" cy="974724"/>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559486</xdr:colOff>
      <xdr:row>5</xdr:row>
      <xdr:rowOff>75278</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66527"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1588750" y="128016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1591925" y="131540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1588750" y="131540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1591925" y="134397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32</xdr:col>
      <xdr:colOff>1098550</xdr:colOff>
      <xdr:row>4</xdr:row>
      <xdr:rowOff>320039</xdr:rowOff>
    </xdr:to>
    <xdr:grpSp>
      <xdr:nvGrpSpPr>
        <xdr:cNvPr id="2" name="Group 4">
          <a:extLst>
            <a:ext uri="{FF2B5EF4-FFF2-40B4-BE49-F238E27FC236}">
              <a16:creationId xmlns="" xmlns:a16="http://schemas.microsoft.com/office/drawing/2014/main" id="{00000000-0008-0000-0300-000002000000}"/>
            </a:ext>
          </a:extLst>
        </xdr:cNvPr>
        <xdr:cNvGrpSpPr>
          <a:grpSpLocks/>
        </xdr:cNvGrpSpPr>
      </xdr:nvGrpSpPr>
      <xdr:grpSpPr bwMode="auto">
        <a:xfrm>
          <a:off x="0" y="31750"/>
          <a:ext cx="39317613" cy="1288414"/>
          <a:chOff x="-8" y="0"/>
          <a:chExt cx="1382" cy="136"/>
        </a:xfrm>
      </xdr:grpSpPr>
      <xdr:sp macro="" textlink="">
        <xdr:nvSpPr>
          <xdr:cNvPr id="3" name="1 CuadroTexto">
            <a:extLst>
              <a:ext uri="{FF2B5EF4-FFF2-40B4-BE49-F238E27FC236}">
                <a16:creationId xmlns=""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1</xdr:col>
      <xdr:colOff>412250</xdr:colOff>
      <xdr:row>0</xdr:row>
      <xdr:rowOff>94736</xdr:rowOff>
    </xdr:from>
    <xdr:to>
      <xdr:col>1</xdr:col>
      <xdr:colOff>1376388</xdr:colOff>
      <xdr:row>4</xdr:row>
      <xdr:rowOff>200331</xdr:rowOff>
    </xdr:to>
    <xdr:pic>
      <xdr:nvPicPr>
        <xdr:cNvPr id="16"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2500" y="94736"/>
          <a:ext cx="1002238" cy="1086670"/>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17" name="Conector recto 46">
          <a:extLst>
            <a:ext uri="{FF2B5EF4-FFF2-40B4-BE49-F238E27FC236}">
              <a16:creationId xmlns="" xmlns:a16="http://schemas.microsoft.com/office/drawing/2014/main" id="{00000000-0008-0000-0300-000011000000}"/>
            </a:ext>
          </a:extLst>
        </xdr:cNvPr>
        <xdr:cNvCxnSpPr/>
      </xdr:nvCxnSpPr>
      <xdr:spPr>
        <a:xfrm>
          <a:off x="13522325" y="195929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18" name="Conector recto 54">
          <a:extLst>
            <a:ext uri="{FF2B5EF4-FFF2-40B4-BE49-F238E27FC236}">
              <a16:creationId xmlns="" xmlns:a16="http://schemas.microsoft.com/office/drawing/2014/main" id="{00000000-0008-0000-0300-000012000000}"/>
            </a:ext>
          </a:extLst>
        </xdr:cNvPr>
        <xdr:cNvCxnSpPr/>
      </xdr:nvCxnSpPr>
      <xdr:spPr>
        <a:xfrm flipV="1">
          <a:off x="13525500" y="200787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19" name="Conector recto 46">
          <a:extLst>
            <a:ext uri="{FF2B5EF4-FFF2-40B4-BE49-F238E27FC236}">
              <a16:creationId xmlns="" xmlns:a16="http://schemas.microsoft.com/office/drawing/2014/main" id="{B6C0B82C-D0E3-413F-93E1-62BA5E2EC03B}"/>
            </a:ext>
          </a:extLst>
        </xdr:cNvPr>
        <xdr:cNvCxnSpPr/>
      </xdr:nvCxnSpPr>
      <xdr:spPr>
        <a:xfrm>
          <a:off x="13522325" y="200787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20" name="Conector recto 54">
          <a:extLst>
            <a:ext uri="{FF2B5EF4-FFF2-40B4-BE49-F238E27FC236}">
              <a16:creationId xmlns="" xmlns:a16="http://schemas.microsoft.com/office/drawing/2014/main" id="{EC48DEE0-E6F7-449C-B23A-9EEEEB67A2AB}"/>
            </a:ext>
          </a:extLst>
        </xdr:cNvPr>
        <xdr:cNvCxnSpPr/>
      </xdr:nvCxnSpPr>
      <xdr:spPr>
        <a:xfrm flipV="1">
          <a:off x="13525500" y="205644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21" name="Conector recto 54">
          <a:extLst>
            <a:ext uri="{FF2B5EF4-FFF2-40B4-BE49-F238E27FC236}">
              <a16:creationId xmlns="" xmlns:a16="http://schemas.microsoft.com/office/drawing/2014/main" id="{8826B9AD-E4FF-4D8A-94B3-240388DBCA25}"/>
            </a:ext>
          </a:extLst>
        </xdr:cNvPr>
        <xdr:cNvCxnSpPr/>
      </xdr:nvCxnSpPr>
      <xdr:spPr>
        <a:xfrm flipV="1">
          <a:off x="13525500" y="200787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22" name="Conector recto 54">
          <a:extLst>
            <a:ext uri="{FF2B5EF4-FFF2-40B4-BE49-F238E27FC236}">
              <a16:creationId xmlns="" xmlns:a16="http://schemas.microsoft.com/office/drawing/2014/main" id="{865F8535-823D-4E6C-88C1-A42209F1115E}"/>
            </a:ext>
          </a:extLst>
        </xdr:cNvPr>
        <xdr:cNvCxnSpPr/>
      </xdr:nvCxnSpPr>
      <xdr:spPr>
        <a:xfrm flipV="1">
          <a:off x="13525500" y="205644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23" name="Conector recto 54">
          <a:extLst>
            <a:ext uri="{FF2B5EF4-FFF2-40B4-BE49-F238E27FC236}">
              <a16:creationId xmlns="" xmlns:a16="http://schemas.microsoft.com/office/drawing/2014/main" id="{951EC931-63B7-4999-93C3-40A14597301E}"/>
            </a:ext>
          </a:extLst>
        </xdr:cNvPr>
        <xdr:cNvCxnSpPr/>
      </xdr:nvCxnSpPr>
      <xdr:spPr>
        <a:xfrm flipV="1">
          <a:off x="13525500" y="200787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24" name="Conector recto 54">
          <a:extLst>
            <a:ext uri="{FF2B5EF4-FFF2-40B4-BE49-F238E27FC236}">
              <a16:creationId xmlns="" xmlns:a16="http://schemas.microsoft.com/office/drawing/2014/main" id="{B5292212-A9E1-4090-AEB4-AAB18FF3ED3B}"/>
            </a:ext>
          </a:extLst>
        </xdr:cNvPr>
        <xdr:cNvCxnSpPr/>
      </xdr:nvCxnSpPr>
      <xdr:spPr>
        <a:xfrm flipV="1">
          <a:off x="13525500" y="205644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31752</xdr:rowOff>
    </xdr:from>
    <xdr:to>
      <xdr:col>33</xdr:col>
      <xdr:colOff>955675</xdr:colOff>
      <xdr:row>5</xdr:row>
      <xdr:rowOff>133350</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2"/>
          <a:ext cx="37836475" cy="1006473"/>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2103151</xdr:colOff>
      <xdr:row>5</xdr:row>
      <xdr:rowOff>75278</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3236575" y="123920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3239750" y="1274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3236575" y="12744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3239750" y="130302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31752</xdr:rowOff>
    </xdr:from>
    <xdr:to>
      <xdr:col>33</xdr:col>
      <xdr:colOff>955675</xdr:colOff>
      <xdr:row>5</xdr:row>
      <xdr:rowOff>133350</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2"/>
          <a:ext cx="37836475" cy="1006473"/>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2103151</xdr:colOff>
      <xdr:row>5</xdr:row>
      <xdr:rowOff>75278</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3236575" y="123920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3239750" y="1274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3236575" y="12744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3239750" y="130302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33</xdr:col>
      <xdr:colOff>921774</xdr:colOff>
      <xdr:row>4</xdr:row>
      <xdr:rowOff>104775</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1"/>
          <a:ext cx="32814649" cy="1025524"/>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4</xdr:row>
      <xdr:rowOff>46703</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1607800" y="117538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1610975" y="122777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1607800" y="122777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1610975" y="127635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32</xdr:col>
      <xdr:colOff>434845</xdr:colOff>
      <xdr:row>5</xdr:row>
      <xdr:rowOff>133350</xdr:rowOff>
    </xdr:to>
    <xdr:grpSp>
      <xdr:nvGrpSpPr>
        <xdr:cNvPr id="2" name="Group 4">
          <a:extLst>
            <a:ext uri="{FF2B5EF4-FFF2-40B4-BE49-F238E27FC236}">
              <a16:creationId xmlns="" xmlns:a16="http://schemas.microsoft.com/office/drawing/2014/main" id="{00000000-0008-0000-0300-000002000000}"/>
            </a:ext>
          </a:extLst>
        </xdr:cNvPr>
        <xdr:cNvGrpSpPr>
          <a:grpSpLocks/>
        </xdr:cNvGrpSpPr>
      </xdr:nvGrpSpPr>
      <xdr:grpSpPr bwMode="auto">
        <a:xfrm>
          <a:off x="0" y="31751"/>
          <a:ext cx="31124395" cy="1006474"/>
          <a:chOff x="-8" y="0"/>
          <a:chExt cx="1382" cy="136"/>
        </a:xfrm>
      </xdr:grpSpPr>
      <xdr:sp macro="" textlink="">
        <xdr:nvSpPr>
          <xdr:cNvPr id="3" name="1 CuadroTexto">
            <a:extLst>
              <a:ext uri="{FF2B5EF4-FFF2-40B4-BE49-F238E27FC236}">
                <a16:creationId xmlns=""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559486</xdr:colOff>
      <xdr:row>5</xdr:row>
      <xdr:rowOff>75278</xdr:rowOff>
    </xdr:to>
    <xdr:pic>
      <xdr:nvPicPr>
        <xdr:cNvPr id="16"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66527" cy="948403"/>
        </a:xfrm>
        <a:prstGeom prst="rect">
          <a:avLst/>
        </a:prstGeom>
      </xdr:spPr>
    </xdr:pic>
    <xdr:clientData/>
  </xdr:twoCellAnchor>
  <xdr:twoCellAnchor>
    <xdr:from>
      <xdr:col>9</xdr:col>
      <xdr:colOff>1397000</xdr:colOff>
      <xdr:row>40</xdr:row>
      <xdr:rowOff>0</xdr:rowOff>
    </xdr:from>
    <xdr:to>
      <xdr:col>9</xdr:col>
      <xdr:colOff>2968625</xdr:colOff>
      <xdr:row>40</xdr:row>
      <xdr:rowOff>0</xdr:rowOff>
    </xdr:to>
    <xdr:cxnSp macro="">
      <xdr:nvCxnSpPr>
        <xdr:cNvPr id="17" name="Conector recto 46">
          <a:extLst>
            <a:ext uri="{FF2B5EF4-FFF2-40B4-BE49-F238E27FC236}">
              <a16:creationId xmlns="" xmlns:a16="http://schemas.microsoft.com/office/drawing/2014/main" id="{00000000-0008-0000-0300-000011000000}"/>
            </a:ext>
          </a:extLst>
        </xdr:cNvPr>
        <xdr:cNvCxnSpPr/>
      </xdr:nvCxnSpPr>
      <xdr:spPr>
        <a:xfrm>
          <a:off x="11588750" y="172402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41</xdr:row>
      <xdr:rowOff>1</xdr:rowOff>
    </xdr:from>
    <xdr:to>
      <xdr:col>10</xdr:col>
      <xdr:colOff>0</xdr:colOff>
      <xdr:row>41</xdr:row>
      <xdr:rowOff>15875</xdr:rowOff>
    </xdr:to>
    <xdr:cxnSp macro="">
      <xdr:nvCxnSpPr>
        <xdr:cNvPr id="18" name="Conector recto 54">
          <a:extLst>
            <a:ext uri="{FF2B5EF4-FFF2-40B4-BE49-F238E27FC236}">
              <a16:creationId xmlns="" xmlns:a16="http://schemas.microsoft.com/office/drawing/2014/main" id="{00000000-0008-0000-0300-000012000000}"/>
            </a:ext>
          </a:extLst>
        </xdr:cNvPr>
        <xdr:cNvCxnSpPr/>
      </xdr:nvCxnSpPr>
      <xdr:spPr>
        <a:xfrm flipV="1">
          <a:off x="11591925" y="175926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41</xdr:row>
      <xdr:rowOff>0</xdr:rowOff>
    </xdr:from>
    <xdr:to>
      <xdr:col>9</xdr:col>
      <xdr:colOff>2968625</xdr:colOff>
      <xdr:row>41</xdr:row>
      <xdr:rowOff>0</xdr:rowOff>
    </xdr:to>
    <xdr:cxnSp macro="">
      <xdr:nvCxnSpPr>
        <xdr:cNvPr id="19" name="Conector recto 46">
          <a:extLst>
            <a:ext uri="{FF2B5EF4-FFF2-40B4-BE49-F238E27FC236}">
              <a16:creationId xmlns="" xmlns:a16="http://schemas.microsoft.com/office/drawing/2014/main" id="{B6C0B82C-D0E3-413F-93E1-62BA5E2EC03B}"/>
            </a:ext>
          </a:extLst>
        </xdr:cNvPr>
        <xdr:cNvCxnSpPr/>
      </xdr:nvCxnSpPr>
      <xdr:spPr>
        <a:xfrm>
          <a:off x="11588750" y="175926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42</xdr:row>
      <xdr:rowOff>1</xdr:rowOff>
    </xdr:from>
    <xdr:to>
      <xdr:col>10</xdr:col>
      <xdr:colOff>0</xdr:colOff>
      <xdr:row>42</xdr:row>
      <xdr:rowOff>15875</xdr:rowOff>
    </xdr:to>
    <xdr:cxnSp macro="">
      <xdr:nvCxnSpPr>
        <xdr:cNvPr id="20" name="Conector recto 54">
          <a:extLst>
            <a:ext uri="{FF2B5EF4-FFF2-40B4-BE49-F238E27FC236}">
              <a16:creationId xmlns="" xmlns:a16="http://schemas.microsoft.com/office/drawing/2014/main" id="{EC48DEE0-E6F7-449C-B23A-9EEEEB67A2AB}"/>
            </a:ext>
          </a:extLst>
        </xdr:cNvPr>
        <xdr:cNvCxnSpPr/>
      </xdr:nvCxnSpPr>
      <xdr:spPr>
        <a:xfrm flipV="1">
          <a:off x="11591925" y="178784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32</xdr:col>
      <xdr:colOff>868202</xdr:colOff>
      <xdr:row>7</xdr:row>
      <xdr:rowOff>128459</xdr:rowOff>
    </xdr:to>
    <xdr:grpSp>
      <xdr:nvGrpSpPr>
        <xdr:cNvPr id="2" name="Group 4">
          <a:extLst>
            <a:ext uri="{FF2B5EF4-FFF2-40B4-BE49-F238E27FC236}">
              <a16:creationId xmlns="" xmlns:a16="http://schemas.microsoft.com/office/drawing/2014/main" id="{00000000-0008-0000-0300-000002000000}"/>
            </a:ext>
          </a:extLst>
        </xdr:cNvPr>
        <xdr:cNvGrpSpPr>
          <a:grpSpLocks/>
        </xdr:cNvGrpSpPr>
      </xdr:nvGrpSpPr>
      <xdr:grpSpPr bwMode="auto">
        <a:xfrm>
          <a:off x="0" y="31751"/>
          <a:ext cx="33856452" cy="2985958"/>
          <a:chOff x="-8" y="0"/>
          <a:chExt cx="1382" cy="136"/>
        </a:xfrm>
      </xdr:grpSpPr>
      <xdr:sp macro="" textlink="">
        <xdr:nvSpPr>
          <xdr:cNvPr id="3" name="1 CuadroTexto">
            <a:extLst>
              <a:ext uri="{FF2B5EF4-FFF2-40B4-BE49-F238E27FC236}">
                <a16:creationId xmlns=""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4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4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4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4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4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4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2065051</xdr:colOff>
      <xdr:row>5</xdr:row>
      <xdr:rowOff>92010</xdr:rowOff>
    </xdr:to>
    <xdr:pic>
      <xdr:nvPicPr>
        <xdr:cNvPr id="16"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135"/>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17" name="Conector recto 46">
          <a:extLst>
            <a:ext uri="{FF2B5EF4-FFF2-40B4-BE49-F238E27FC236}">
              <a16:creationId xmlns="" xmlns:a16="http://schemas.microsoft.com/office/drawing/2014/main" id="{00000000-0008-0000-0300-000011000000}"/>
            </a:ext>
          </a:extLst>
        </xdr:cNvPr>
        <xdr:cNvCxnSpPr/>
      </xdr:nvCxnSpPr>
      <xdr:spPr>
        <a:xfrm>
          <a:off x="12455525" y="24174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18" name="Conector recto 54">
          <a:extLst>
            <a:ext uri="{FF2B5EF4-FFF2-40B4-BE49-F238E27FC236}">
              <a16:creationId xmlns="" xmlns:a16="http://schemas.microsoft.com/office/drawing/2014/main" id="{00000000-0008-0000-0300-000012000000}"/>
            </a:ext>
          </a:extLst>
        </xdr:cNvPr>
        <xdr:cNvCxnSpPr/>
      </xdr:nvCxnSpPr>
      <xdr:spPr>
        <a:xfrm flipV="1">
          <a:off x="12458700" y="245268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19" name="Conector recto 46">
          <a:extLst>
            <a:ext uri="{FF2B5EF4-FFF2-40B4-BE49-F238E27FC236}">
              <a16:creationId xmlns="" xmlns:a16="http://schemas.microsoft.com/office/drawing/2014/main" id="{B6C0B82C-D0E3-413F-93E1-62BA5E2EC03B}"/>
            </a:ext>
          </a:extLst>
        </xdr:cNvPr>
        <xdr:cNvCxnSpPr/>
      </xdr:nvCxnSpPr>
      <xdr:spPr>
        <a:xfrm>
          <a:off x="12455525" y="245268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20" name="Conector recto 54">
          <a:extLst>
            <a:ext uri="{FF2B5EF4-FFF2-40B4-BE49-F238E27FC236}">
              <a16:creationId xmlns="" xmlns:a16="http://schemas.microsoft.com/office/drawing/2014/main" id="{EC48DEE0-E6F7-449C-B23A-9EEEEB67A2AB}"/>
            </a:ext>
          </a:extLst>
        </xdr:cNvPr>
        <xdr:cNvCxnSpPr/>
      </xdr:nvCxnSpPr>
      <xdr:spPr>
        <a:xfrm flipV="1">
          <a:off x="12458700" y="24936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31</xdr:col>
      <xdr:colOff>2168013</xdr:colOff>
      <xdr:row>5</xdr:row>
      <xdr:rowOff>75278</xdr:rowOff>
    </xdr:to>
    <xdr:grpSp>
      <xdr:nvGrpSpPr>
        <xdr:cNvPr id="2" name="Group 4">
          <a:extLst>
            <a:ext uri="{FF2B5EF4-FFF2-40B4-BE49-F238E27FC236}">
              <a16:creationId xmlns:a16="http://schemas.microsoft.com/office/drawing/2014/main" xmlns="" id="{00000000-0008-0000-0000-000002000000}"/>
            </a:ext>
          </a:extLst>
        </xdr:cNvPr>
        <xdr:cNvGrpSpPr>
          <a:grpSpLocks/>
        </xdr:cNvGrpSpPr>
      </xdr:nvGrpSpPr>
      <xdr:grpSpPr bwMode="auto">
        <a:xfrm>
          <a:off x="0" y="31751"/>
          <a:ext cx="34381563" cy="996027"/>
          <a:chOff x="-8" y="0"/>
          <a:chExt cx="1382" cy="136"/>
        </a:xfrm>
      </xdr:grpSpPr>
      <xdr:sp macro="" textlink="">
        <xdr:nvSpPr>
          <xdr:cNvPr id="3" name="1 CuadroTexto">
            <a:extLst>
              <a:ext uri="{FF2B5EF4-FFF2-40B4-BE49-F238E27FC236}">
                <a16:creationId xmlns:a16="http://schemas.microsoft.com/office/drawing/2014/main" xmlns="" id="{00000000-0008-0000-00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0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0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0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0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0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0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0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0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0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1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0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1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0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1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0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1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559486</xdr:colOff>
      <xdr:row>5</xdr:row>
      <xdr:rowOff>75278</xdr:rowOff>
    </xdr:to>
    <xdr:pic>
      <xdr:nvPicPr>
        <xdr:cNvPr id="16" name="Imagen 16">
          <a:extLst>
            <a:ext uri="{FF2B5EF4-FFF2-40B4-BE49-F238E27FC236}">
              <a16:creationId xmlns:a16="http://schemas.microsoft.com/office/drawing/2014/main" xmlns="" id="{00000000-0008-0000-00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66527"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xmlns="" id="{00000000-0008-0000-0000-000011000000}"/>
            </a:ext>
          </a:extLst>
        </xdr:cNvPr>
        <xdr:cNvCxnSpPr/>
      </xdr:nvCxnSpPr>
      <xdr:spPr>
        <a:xfrm>
          <a:off x="11588750" y="189071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xmlns="" id="{00000000-0008-0000-0000-000012000000}"/>
            </a:ext>
          </a:extLst>
        </xdr:cNvPr>
        <xdr:cNvCxnSpPr/>
      </xdr:nvCxnSpPr>
      <xdr:spPr>
        <a:xfrm flipV="1">
          <a:off x="11591925" y="192595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xmlns="" id="{00000000-0008-0000-0000-000013000000}"/>
            </a:ext>
          </a:extLst>
        </xdr:cNvPr>
        <xdr:cNvCxnSpPr/>
      </xdr:nvCxnSpPr>
      <xdr:spPr>
        <a:xfrm>
          <a:off x="11588750" y="192595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xmlns="" id="{00000000-0008-0000-0000-000014000000}"/>
            </a:ext>
          </a:extLst>
        </xdr:cNvPr>
        <xdr:cNvCxnSpPr/>
      </xdr:nvCxnSpPr>
      <xdr:spPr>
        <a:xfrm flipV="1">
          <a:off x="11591925" y="195453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35</xdr:col>
      <xdr:colOff>337983</xdr:colOff>
      <xdr:row>5</xdr:row>
      <xdr:rowOff>148713</xdr:rowOff>
    </xdr:to>
    <xdr:grpSp>
      <xdr:nvGrpSpPr>
        <xdr:cNvPr id="2" name="Group 4">
          <a:extLst>
            <a:ext uri="{FF2B5EF4-FFF2-40B4-BE49-F238E27FC236}">
              <a16:creationId xmlns="" xmlns:a16="http://schemas.microsoft.com/office/drawing/2014/main" id="{00000000-0008-0000-0300-000002000000}"/>
            </a:ext>
          </a:extLst>
        </xdr:cNvPr>
        <xdr:cNvGrpSpPr>
          <a:grpSpLocks/>
        </xdr:cNvGrpSpPr>
      </xdr:nvGrpSpPr>
      <xdr:grpSpPr bwMode="auto">
        <a:xfrm>
          <a:off x="0" y="31751"/>
          <a:ext cx="35158662" cy="1001426"/>
          <a:chOff x="-8" y="0"/>
          <a:chExt cx="1382" cy="136"/>
        </a:xfrm>
      </xdr:grpSpPr>
      <xdr:sp macro="" textlink="">
        <xdr:nvSpPr>
          <xdr:cNvPr id="3" name="1 CuadroTexto">
            <a:extLst>
              <a:ext uri="{FF2B5EF4-FFF2-40B4-BE49-F238E27FC236}">
                <a16:creationId xmlns=""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4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4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4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4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4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4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2103151</xdr:colOff>
      <xdr:row>5</xdr:row>
      <xdr:rowOff>75278</xdr:rowOff>
    </xdr:to>
    <xdr:pic>
      <xdr:nvPicPr>
        <xdr:cNvPr id="16"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17" name="Conector recto 46">
          <a:extLst>
            <a:ext uri="{FF2B5EF4-FFF2-40B4-BE49-F238E27FC236}">
              <a16:creationId xmlns="" xmlns:a16="http://schemas.microsoft.com/office/drawing/2014/main" id="{00000000-0008-0000-0300-000011000000}"/>
            </a:ext>
          </a:extLst>
        </xdr:cNvPr>
        <xdr:cNvCxnSpPr/>
      </xdr:nvCxnSpPr>
      <xdr:spPr>
        <a:xfrm>
          <a:off x="12284075" y="156876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18" name="Conector recto 54">
          <a:extLst>
            <a:ext uri="{FF2B5EF4-FFF2-40B4-BE49-F238E27FC236}">
              <a16:creationId xmlns="" xmlns:a16="http://schemas.microsoft.com/office/drawing/2014/main" id="{00000000-0008-0000-0300-000012000000}"/>
            </a:ext>
          </a:extLst>
        </xdr:cNvPr>
        <xdr:cNvCxnSpPr/>
      </xdr:nvCxnSpPr>
      <xdr:spPr>
        <a:xfrm flipV="1">
          <a:off x="12287250" y="160401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19" name="Conector recto 46">
          <a:extLst>
            <a:ext uri="{FF2B5EF4-FFF2-40B4-BE49-F238E27FC236}">
              <a16:creationId xmlns="" xmlns:a16="http://schemas.microsoft.com/office/drawing/2014/main" id="{B6C0B82C-D0E3-413F-93E1-62BA5E2EC03B}"/>
            </a:ext>
          </a:extLst>
        </xdr:cNvPr>
        <xdr:cNvCxnSpPr/>
      </xdr:nvCxnSpPr>
      <xdr:spPr>
        <a:xfrm>
          <a:off x="12284075" y="160401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20" name="Conector recto 54">
          <a:extLst>
            <a:ext uri="{FF2B5EF4-FFF2-40B4-BE49-F238E27FC236}">
              <a16:creationId xmlns="" xmlns:a16="http://schemas.microsoft.com/office/drawing/2014/main" id="{EC48DEE0-E6F7-449C-B23A-9EEEEB67A2AB}"/>
            </a:ext>
          </a:extLst>
        </xdr:cNvPr>
        <xdr:cNvCxnSpPr/>
      </xdr:nvCxnSpPr>
      <xdr:spPr>
        <a:xfrm flipV="1">
          <a:off x="12287250" y="16325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34</xdr:col>
      <xdr:colOff>0</xdr:colOff>
      <xdr:row>5</xdr:row>
      <xdr:rowOff>133350</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1"/>
          <a:ext cx="32880300" cy="1054099"/>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75278</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54</xdr:row>
      <xdr:rowOff>0</xdr:rowOff>
    </xdr:from>
    <xdr:to>
      <xdr:col>9</xdr:col>
      <xdr:colOff>2968625</xdr:colOff>
      <xdr:row>54</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1607800" y="235648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55</xdr:row>
      <xdr:rowOff>1</xdr:rowOff>
    </xdr:from>
    <xdr:to>
      <xdr:col>10</xdr:col>
      <xdr:colOff>0</xdr:colOff>
      <xdr:row>55</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1610975" y="239172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55</xdr:row>
      <xdr:rowOff>0</xdr:rowOff>
    </xdr:from>
    <xdr:to>
      <xdr:col>9</xdr:col>
      <xdr:colOff>2968625</xdr:colOff>
      <xdr:row>55</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1607800" y="239172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56</xdr:row>
      <xdr:rowOff>1</xdr:rowOff>
    </xdr:from>
    <xdr:to>
      <xdr:col>10</xdr:col>
      <xdr:colOff>0</xdr:colOff>
      <xdr:row>56</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1610975" y="242030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34</xdr:col>
      <xdr:colOff>0</xdr:colOff>
      <xdr:row>6</xdr:row>
      <xdr:rowOff>0</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1"/>
          <a:ext cx="32880300" cy="1111249"/>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1607800" y="129254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1610975" y="13277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1607800" y="132778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1610975" y="135636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32</xdr:col>
      <xdr:colOff>533862</xdr:colOff>
      <xdr:row>5</xdr:row>
      <xdr:rowOff>95762</xdr:rowOff>
    </xdr:to>
    <xdr:grpSp>
      <xdr:nvGrpSpPr>
        <xdr:cNvPr id="2" name="Group 4">
          <a:extLst>
            <a:ext uri="{FF2B5EF4-FFF2-40B4-BE49-F238E27FC236}">
              <a16:creationId xmlns="" xmlns:a16="http://schemas.microsoft.com/office/drawing/2014/main" id="{00000000-0008-0000-0300-000002000000}"/>
            </a:ext>
          </a:extLst>
        </xdr:cNvPr>
        <xdr:cNvGrpSpPr>
          <a:grpSpLocks/>
        </xdr:cNvGrpSpPr>
      </xdr:nvGrpSpPr>
      <xdr:grpSpPr bwMode="auto">
        <a:xfrm>
          <a:off x="0" y="31751"/>
          <a:ext cx="33071262" cy="1016511"/>
          <a:chOff x="-8" y="0"/>
          <a:chExt cx="1382" cy="136"/>
        </a:xfrm>
      </xdr:grpSpPr>
      <xdr:sp macro="" textlink="">
        <xdr:nvSpPr>
          <xdr:cNvPr id="3" name="1 CuadroTexto">
            <a:extLst>
              <a:ext uri="{FF2B5EF4-FFF2-40B4-BE49-F238E27FC236}">
                <a16:creationId xmlns=""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136751</xdr:colOff>
      <xdr:row>5</xdr:row>
      <xdr:rowOff>75278</xdr:rowOff>
    </xdr:to>
    <xdr:pic>
      <xdr:nvPicPr>
        <xdr:cNvPr id="16"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80354"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17" name="Conector recto 46">
          <a:extLst>
            <a:ext uri="{FF2B5EF4-FFF2-40B4-BE49-F238E27FC236}">
              <a16:creationId xmlns="" xmlns:a16="http://schemas.microsoft.com/office/drawing/2014/main" id="{00000000-0008-0000-0300-000011000000}"/>
            </a:ext>
          </a:extLst>
        </xdr:cNvPr>
        <xdr:cNvCxnSpPr/>
      </xdr:nvCxnSpPr>
      <xdr:spPr>
        <a:xfrm>
          <a:off x="12017375" y="152876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18" name="Conector recto 54">
          <a:extLst>
            <a:ext uri="{FF2B5EF4-FFF2-40B4-BE49-F238E27FC236}">
              <a16:creationId xmlns="" xmlns:a16="http://schemas.microsoft.com/office/drawing/2014/main" id="{00000000-0008-0000-0300-000012000000}"/>
            </a:ext>
          </a:extLst>
        </xdr:cNvPr>
        <xdr:cNvCxnSpPr/>
      </xdr:nvCxnSpPr>
      <xdr:spPr>
        <a:xfrm flipV="1">
          <a:off x="12020550" y="156400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19" name="Conector recto 46">
          <a:extLst>
            <a:ext uri="{FF2B5EF4-FFF2-40B4-BE49-F238E27FC236}">
              <a16:creationId xmlns="" xmlns:a16="http://schemas.microsoft.com/office/drawing/2014/main" id="{B6C0B82C-D0E3-413F-93E1-62BA5E2EC03B}"/>
            </a:ext>
          </a:extLst>
        </xdr:cNvPr>
        <xdr:cNvCxnSpPr/>
      </xdr:nvCxnSpPr>
      <xdr:spPr>
        <a:xfrm>
          <a:off x="12017375" y="156400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20" name="Conector recto 54">
          <a:extLst>
            <a:ext uri="{FF2B5EF4-FFF2-40B4-BE49-F238E27FC236}">
              <a16:creationId xmlns="" xmlns:a16="http://schemas.microsoft.com/office/drawing/2014/main" id="{EC48DEE0-E6F7-449C-B23A-9EEEEB67A2AB}"/>
            </a:ext>
          </a:extLst>
        </xdr:cNvPr>
        <xdr:cNvCxnSpPr/>
      </xdr:nvCxnSpPr>
      <xdr:spPr>
        <a:xfrm flipV="1">
          <a:off x="12020550" y="159258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andrap@idipron.gov.co" TargetMode="External"/><Relationship Id="rId2" Type="http://schemas.openxmlformats.org/officeDocument/2006/relationships/hyperlink" Target="mailto:mauriciod@%20idipron.gov.co%20-" TargetMode="External"/><Relationship Id="rId1" Type="http://schemas.openxmlformats.org/officeDocument/2006/relationships/hyperlink" Target="mailto:contabilidad@idipron.gov.co"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hyperlink" Target="mailto:subfinanciera@idipron.gov.co" TargetMode="External"/><Relationship Id="rId1" Type="http://schemas.openxmlformats.org/officeDocument/2006/relationships/hyperlink" Target="mailto:atencionalciudadano@idipron.gov.co"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mailto:subfinanciera@idipron.gov.co" TargetMode="External"/><Relationship Id="rId1" Type="http://schemas.openxmlformats.org/officeDocument/2006/relationships/hyperlink" Target="mailto:yenniferp@idipron.gov.co"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hyperlink" Target="mailto:subfinanciera@idipron.gov.co" TargetMode="External"/><Relationship Id="rId2" Type="http://schemas.openxmlformats.org/officeDocument/2006/relationships/hyperlink" Target="mailto:presupuesto@idipron.gov.co" TargetMode="External"/><Relationship Id="rId1" Type="http://schemas.openxmlformats.org/officeDocument/2006/relationships/hyperlink" Target="mailto:presupuesto@idipron.gov.co"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SUBFINANCIERA@IDIPRON.GOV.CO" TargetMode="External"/><Relationship Id="rId1" Type="http://schemas.openxmlformats.org/officeDocument/2006/relationships/hyperlink" Target="mailto:JOHANNAS@IDIPRON.GOV.CO"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subfinanciera@idipron.gov.co" TargetMode="External"/><Relationship Id="rId1" Type="http://schemas.openxmlformats.org/officeDocument/2006/relationships/hyperlink" Target="mailto:jairoa@idipron.gov.co"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hyperlink" Target="mailto:subfinanciera@idipron.gov.co" TargetMode="External"/><Relationship Id="rId1" Type="http://schemas.openxmlformats.org/officeDocument/2006/relationships/hyperlink" Target="mailto:claudiaf@idipron.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49"/>
  <sheetViews>
    <sheetView topLeftCell="A7" zoomScale="40" zoomScaleNormal="40" workbookViewId="0">
      <selection activeCell="C19" sqref="C19:C25"/>
    </sheetView>
  </sheetViews>
  <sheetFormatPr baseColWidth="10" defaultColWidth="11.42578125" defaultRowHeight="15" x14ac:dyDescent="0.25"/>
  <cols>
    <col min="1" max="1" width="31.85546875" style="41" customWidth="1"/>
    <col min="2" max="2" width="27.85546875" style="41" customWidth="1"/>
    <col min="3" max="3" width="33.28515625" style="41" customWidth="1"/>
    <col min="4" max="4" width="31" style="41" customWidth="1"/>
    <col min="5" max="5" width="34.42578125" style="41" customWidth="1"/>
    <col min="6" max="6" width="20.5703125" style="41" customWidth="1"/>
    <col min="7" max="7" width="3.85546875" style="41" hidden="1" customWidth="1"/>
    <col min="8" max="8" width="18.28515625" style="41" customWidth="1"/>
    <col min="9" max="9" width="3.85546875" style="41" hidden="1" customWidth="1"/>
    <col min="10" max="10" width="17.140625" style="41" customWidth="1"/>
    <col min="11" max="11" width="49.5703125" style="41" customWidth="1"/>
    <col min="12" max="12" width="44.7109375" style="41" customWidth="1"/>
    <col min="13" max="13" width="9.5703125" style="41" customWidth="1"/>
    <col min="14" max="14" width="11.42578125" style="41" hidden="1" customWidth="1"/>
    <col min="15" max="15" width="5" style="41" hidden="1" customWidth="1"/>
    <col min="16" max="16" width="6.5703125" style="41" hidden="1" customWidth="1"/>
    <col min="17" max="17" width="5" style="41" hidden="1" customWidth="1"/>
    <col min="18" max="18" width="4.140625" style="41" hidden="1" customWidth="1"/>
    <col min="19" max="19" width="3.85546875" style="41" hidden="1" customWidth="1"/>
    <col min="20" max="20" width="5.28515625" style="41" hidden="1" customWidth="1"/>
    <col min="21" max="21" width="10.42578125" style="41" customWidth="1"/>
    <col min="22" max="22" width="17.85546875" style="41" customWidth="1"/>
    <col min="23" max="23" width="3.42578125" style="41" hidden="1" customWidth="1"/>
    <col min="24" max="24" width="20.5703125" style="41" customWidth="1"/>
    <col min="25" max="25" width="3.85546875" style="41" hidden="1" customWidth="1"/>
    <col min="26" max="26" width="18.5703125" style="41" customWidth="1"/>
    <col min="27" max="27" width="34.42578125" style="41" customWidth="1"/>
    <col min="28" max="28" width="20.5703125" style="41" customWidth="1"/>
    <col min="29" max="29" width="33.7109375" style="41" customWidth="1"/>
    <col min="30" max="30" width="30.42578125" style="41" customWidth="1"/>
    <col min="31" max="31" width="15.140625" style="41" customWidth="1"/>
    <col min="32" max="32" width="57.5703125" style="41" customWidth="1"/>
    <col min="33" max="33" width="28.7109375" style="41" customWidth="1"/>
    <col min="34" max="34" width="31.28515625" style="41" customWidth="1"/>
    <col min="35" max="16384" width="11.42578125" style="41"/>
  </cols>
  <sheetData>
    <row r="1" spans="1:34 16374:16377" s="35" customFormat="1" ht="14.25" customHeight="1" x14ac:dyDescent="0.25">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XET1" s="32" t="s">
        <v>1</v>
      </c>
      <c r="XEU1" s="33" t="s">
        <v>2</v>
      </c>
      <c r="XEV1" s="34"/>
    </row>
    <row r="2" spans="1:34 16374:16377" s="35" customFormat="1" ht="14.25" customHeight="1" x14ac:dyDescent="0.25">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XET2" s="35" t="s">
        <v>17</v>
      </c>
      <c r="XEU2" s="35">
        <v>5</v>
      </c>
      <c r="XEV2" s="28"/>
    </row>
    <row r="3" spans="1:34 16374:16377" s="35" customFormat="1" ht="14.25" customHeight="1" x14ac:dyDescent="0.25">
      <c r="A3" s="3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XET3" s="35" t="s">
        <v>16</v>
      </c>
      <c r="XEU3" s="35">
        <v>4</v>
      </c>
      <c r="XEV3" s="28"/>
    </row>
    <row r="4" spans="1:34 16374:16377" s="35" customFormat="1" ht="14.25" customHeight="1" x14ac:dyDescent="0.25">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XET4" s="35" t="s">
        <v>15</v>
      </c>
      <c r="XEU4" s="35">
        <v>3</v>
      </c>
      <c r="XEV4" s="28"/>
    </row>
    <row r="5" spans="1:34 16374:16377" s="35" customFormat="1" ht="14.25" customHeight="1" x14ac:dyDescent="0.25">
      <c r="A5" s="31"/>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XET5" s="35" t="s">
        <v>14</v>
      </c>
      <c r="XEU5" s="35">
        <v>2</v>
      </c>
      <c r="XEV5" s="28"/>
    </row>
    <row r="6" spans="1:34 16374:16377" s="35" customFormat="1" ht="14.25" customHeight="1" x14ac:dyDescent="0.25">
      <c r="A6" s="3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XET6" s="35" t="s">
        <v>13</v>
      </c>
      <c r="XEU6" s="35">
        <v>1</v>
      </c>
      <c r="XEV6" s="28"/>
    </row>
    <row r="7" spans="1:34 16374:16377" ht="21" customHeight="1" thickBot="1" x14ac:dyDescent="0.3">
      <c r="A7" s="449" t="s">
        <v>53</v>
      </c>
      <c r="B7" s="449"/>
      <c r="C7" s="450" t="s">
        <v>125</v>
      </c>
      <c r="D7" s="450"/>
      <c r="E7" s="450"/>
      <c r="F7" s="451"/>
      <c r="G7" s="451"/>
      <c r="H7" s="451"/>
      <c r="I7" s="451"/>
      <c r="J7" s="451"/>
      <c r="K7" s="451"/>
      <c r="L7" s="451"/>
      <c r="M7" s="452" t="s">
        <v>126</v>
      </c>
      <c r="N7" s="452"/>
      <c r="O7" s="452"/>
      <c r="P7" s="452"/>
      <c r="Q7" s="452"/>
      <c r="R7" s="452"/>
      <c r="S7" s="452"/>
      <c r="T7" s="452"/>
      <c r="U7" s="452"/>
      <c r="V7" s="453"/>
      <c r="W7" s="36"/>
      <c r="X7" s="37" t="s">
        <v>63</v>
      </c>
      <c r="Y7" s="36"/>
      <c r="Z7" s="38"/>
      <c r="AA7" s="37" t="s">
        <v>64</v>
      </c>
      <c r="AB7" s="39" t="s">
        <v>127</v>
      </c>
      <c r="AC7" s="37" t="s">
        <v>65</v>
      </c>
      <c r="AD7" s="40"/>
      <c r="AE7" s="454" t="s">
        <v>66</v>
      </c>
      <c r="AF7" s="455"/>
      <c r="AG7" s="40"/>
      <c r="AH7" s="36"/>
      <c r="XET7" s="456" t="s">
        <v>0</v>
      </c>
      <c r="XEU7" s="328"/>
    </row>
    <row r="8" spans="1:34 16374:16377" ht="18.75" customHeight="1" x14ac:dyDescent="0.25">
      <c r="A8" s="457" t="s">
        <v>46</v>
      </c>
      <c r="B8" s="458"/>
      <c r="C8" s="458"/>
      <c r="D8" s="458"/>
      <c r="E8" s="459"/>
      <c r="F8" s="460" t="s">
        <v>21</v>
      </c>
      <c r="G8" s="461"/>
      <c r="H8" s="461"/>
      <c r="I8" s="461"/>
      <c r="J8" s="461"/>
      <c r="K8" s="461"/>
      <c r="L8" s="461"/>
      <c r="M8" s="461"/>
      <c r="N8" s="461"/>
      <c r="O8" s="461"/>
      <c r="P8" s="461"/>
      <c r="Q8" s="461"/>
      <c r="R8" s="461"/>
      <c r="S8" s="461"/>
      <c r="T8" s="461"/>
      <c r="U8" s="461"/>
      <c r="V8" s="461"/>
      <c r="W8" s="461"/>
      <c r="X8" s="461"/>
      <c r="Y8" s="461"/>
      <c r="Z8" s="462"/>
      <c r="AA8" s="463" t="s">
        <v>43</v>
      </c>
      <c r="AB8" s="464"/>
      <c r="AC8" s="464"/>
      <c r="AD8" s="465"/>
      <c r="AE8" s="470" t="s">
        <v>33</v>
      </c>
      <c r="AF8" s="471"/>
      <c r="AG8" s="471"/>
      <c r="AH8" s="472"/>
      <c r="XET8" s="456" t="s">
        <v>2</v>
      </c>
      <c r="XEU8" s="328"/>
    </row>
    <row r="9" spans="1:34 16374:16377" s="43" customFormat="1" ht="15" customHeight="1" x14ac:dyDescent="0.25">
      <c r="A9" s="479" t="s">
        <v>49</v>
      </c>
      <c r="B9" s="436" t="s">
        <v>50</v>
      </c>
      <c r="C9" s="482" t="s">
        <v>34</v>
      </c>
      <c r="D9" s="482" t="s">
        <v>35</v>
      </c>
      <c r="E9" s="483" t="s">
        <v>36</v>
      </c>
      <c r="F9" s="424" t="s">
        <v>68</v>
      </c>
      <c r="G9" s="425"/>
      <c r="H9" s="425"/>
      <c r="I9" s="425"/>
      <c r="J9" s="425"/>
      <c r="K9" s="426" t="s">
        <v>24</v>
      </c>
      <c r="L9" s="428" t="s">
        <v>23</v>
      </c>
      <c r="M9" s="429"/>
      <c r="N9" s="429"/>
      <c r="O9" s="429"/>
      <c r="P9" s="429"/>
      <c r="Q9" s="429"/>
      <c r="R9" s="429"/>
      <c r="S9" s="429"/>
      <c r="T9" s="429"/>
      <c r="U9" s="429"/>
      <c r="V9" s="429"/>
      <c r="W9" s="429"/>
      <c r="X9" s="429"/>
      <c r="Y9" s="429"/>
      <c r="Z9" s="430"/>
      <c r="AA9" s="466"/>
      <c r="AB9" s="467"/>
      <c r="AC9" s="467"/>
      <c r="AD9" s="468"/>
      <c r="AE9" s="473"/>
      <c r="AF9" s="474"/>
      <c r="AG9" s="474"/>
      <c r="AH9" s="475"/>
      <c r="XET9" s="42" t="s">
        <v>18</v>
      </c>
      <c r="XEU9" s="42" t="s">
        <v>20</v>
      </c>
      <c r="XEV9" s="42" t="s">
        <v>19</v>
      </c>
    </row>
    <row r="10" spans="1:34 16374:16377" s="43" customFormat="1" ht="15" customHeight="1" x14ac:dyDescent="0.25">
      <c r="A10" s="479"/>
      <c r="B10" s="481"/>
      <c r="C10" s="482"/>
      <c r="D10" s="482"/>
      <c r="E10" s="483"/>
      <c r="F10" s="431" t="s">
        <v>37</v>
      </c>
      <c r="G10" s="432"/>
      <c r="H10" s="432"/>
      <c r="I10" s="432"/>
      <c r="J10" s="432"/>
      <c r="K10" s="427"/>
      <c r="L10" s="433" t="s">
        <v>47</v>
      </c>
      <c r="M10" s="435" t="s">
        <v>22</v>
      </c>
      <c r="N10" s="44"/>
      <c r="O10" s="44"/>
      <c r="P10" s="44"/>
      <c r="Q10" s="44"/>
      <c r="R10" s="44"/>
      <c r="S10" s="44"/>
      <c r="T10" s="44"/>
      <c r="U10" s="437" t="s">
        <v>39</v>
      </c>
      <c r="V10" s="439" t="s">
        <v>38</v>
      </c>
      <c r="W10" s="440"/>
      <c r="X10" s="440"/>
      <c r="Y10" s="440"/>
      <c r="Z10" s="441"/>
      <c r="AA10" s="469"/>
      <c r="AB10" s="440"/>
      <c r="AC10" s="440"/>
      <c r="AD10" s="441"/>
      <c r="AE10" s="476"/>
      <c r="AF10" s="477"/>
      <c r="AG10" s="477"/>
      <c r="AH10" s="478"/>
      <c r="XET10" s="43">
        <v>5</v>
      </c>
      <c r="XEU10" s="43">
        <v>10</v>
      </c>
      <c r="XEV10" s="43">
        <v>20</v>
      </c>
    </row>
    <row r="11" spans="1:34 16374:16377" s="43" customFormat="1" ht="44.25" customHeight="1" thickBot="1" x14ac:dyDescent="0.3">
      <c r="A11" s="480"/>
      <c r="B11" s="481"/>
      <c r="C11" s="436"/>
      <c r="D11" s="436"/>
      <c r="E11" s="484"/>
      <c r="F11" s="45" t="s">
        <v>8</v>
      </c>
      <c r="G11" s="46" t="s">
        <v>54</v>
      </c>
      <c r="H11" s="47" t="s">
        <v>69</v>
      </c>
      <c r="I11" s="48" t="s">
        <v>55</v>
      </c>
      <c r="J11" s="49" t="s">
        <v>10</v>
      </c>
      <c r="K11" s="427"/>
      <c r="L11" s="434"/>
      <c r="M11" s="436"/>
      <c r="N11" s="50"/>
      <c r="O11" s="50" t="s">
        <v>60</v>
      </c>
      <c r="P11" s="50" t="s">
        <v>61</v>
      </c>
      <c r="Q11" s="50" t="s">
        <v>59</v>
      </c>
      <c r="R11" s="50" t="s">
        <v>56</v>
      </c>
      <c r="S11" s="50" t="s">
        <v>57</v>
      </c>
      <c r="T11" s="50" t="s">
        <v>58</v>
      </c>
      <c r="U11" s="438"/>
      <c r="V11" s="51" t="s">
        <v>8</v>
      </c>
      <c r="W11" s="52" t="s">
        <v>54</v>
      </c>
      <c r="X11" s="52" t="s">
        <v>9</v>
      </c>
      <c r="Y11" s="53" t="s">
        <v>55</v>
      </c>
      <c r="Z11" s="54" t="s">
        <v>10</v>
      </c>
      <c r="AA11" s="55" t="s">
        <v>51</v>
      </c>
      <c r="AB11" s="56" t="s">
        <v>40</v>
      </c>
      <c r="AC11" s="57" t="s">
        <v>41</v>
      </c>
      <c r="AD11" s="58" t="s">
        <v>42</v>
      </c>
      <c r="AE11" s="59" t="s">
        <v>26</v>
      </c>
      <c r="AF11" s="60" t="s">
        <v>70</v>
      </c>
      <c r="AG11" s="61" t="s">
        <v>44</v>
      </c>
      <c r="AH11" s="62" t="s">
        <v>45</v>
      </c>
      <c r="XET11" s="43" t="s">
        <v>11</v>
      </c>
      <c r="XEU11" s="43" t="s">
        <v>12</v>
      </c>
      <c r="XEV11" s="43" t="s">
        <v>9</v>
      </c>
      <c r="XEW11" s="43" t="s">
        <v>8</v>
      </c>
    </row>
    <row r="12" spans="1:34 16374:16377" ht="75.75" customHeight="1" x14ac:dyDescent="0.25">
      <c r="A12" s="417" t="s">
        <v>128</v>
      </c>
      <c r="B12" s="418" t="s">
        <v>129</v>
      </c>
      <c r="C12" s="420" t="s">
        <v>130</v>
      </c>
      <c r="D12" s="420" t="s">
        <v>131</v>
      </c>
      <c r="E12" s="421" t="s">
        <v>132</v>
      </c>
      <c r="F12" s="422" t="s">
        <v>13</v>
      </c>
      <c r="G12" s="444" t="str">
        <f>IF(F12="(1) RARA VEZ","1", IF(F12="(2) IMPROBABLE","2",IF(F12="(3) POSIBLE","3",IF(F12="(4) PROBABLE","4",IF(F12="(5) CASI SEGURO","5","")))))</f>
        <v>1</v>
      </c>
      <c r="H12" s="444" t="s">
        <v>20</v>
      </c>
      <c r="I12" s="416" t="str">
        <f>IF(H12="(5) MODERADO","5", IF(H12="(10) MAYOR","10",IF(H12="(20) CATASTROFICO","20","")))</f>
        <v>10</v>
      </c>
      <c r="J12" s="446">
        <f>G12*I12</f>
        <v>10</v>
      </c>
      <c r="K12" s="447" t="s">
        <v>133</v>
      </c>
      <c r="L12" s="63" t="s">
        <v>6</v>
      </c>
      <c r="M12" s="64" t="s">
        <v>12</v>
      </c>
      <c r="N12" s="65" t="str">
        <f>IF(M12="SÍ",15,"0")</f>
        <v>0</v>
      </c>
      <c r="O12" s="448">
        <f>SUM(N12:N18)</f>
        <v>70</v>
      </c>
      <c r="P12" s="416">
        <f>IF(AND($O12&gt;=0,$O12&lt;=50),0,IF(AND($O12&gt;50,$O12&lt;=75),1,IF(AND($O12&gt;75,$O12&lt;=100),2,"")))</f>
        <v>1</v>
      </c>
      <c r="Q12" s="416">
        <f>$G12-$P12</f>
        <v>0</v>
      </c>
      <c r="R12" s="442">
        <f>IF($Q12&lt;=0,1,$Q12)</f>
        <v>1</v>
      </c>
      <c r="S12" s="416">
        <f>$I12-$P12</f>
        <v>9</v>
      </c>
      <c r="T12" s="442">
        <f>IF($S12=19,10,IF($S12=18,5,IF($S12=9,5,IF($S12=8,5,I12))))</f>
        <v>5</v>
      </c>
      <c r="U12" s="443" t="s">
        <v>9</v>
      </c>
      <c r="V12" s="407" t="str">
        <f>IF(AND($U12="PROBABILIDAD",$R12=1),$XET$6,IF(AND($U12="PROBABILIDAD",$R12=2),$XET$5,IF(AND($U12="PROBABILIDAD",$R12=3),$XET$4,IF(AND($U12="PROBABILIDAD",$R12=4),$XET$3,IF(AND($U12="PROBABILIDAD",$R12=5),$XET$2,$F12)))))</f>
        <v>(1) RARA VEZ</v>
      </c>
      <c r="W12" s="409" t="str">
        <f>IF($U12="PROBABILIDAD",$R12,$G12)</f>
        <v>1</v>
      </c>
      <c r="X12" s="411" t="str">
        <f>IF(AND($U12="IMPACTO",$S12=18),$XET$9,IF(AND($U12="IMPACTO",$S12=19),$XEU$9,IF(AND($U12="IMPACTO",$S12=20),$XEV$9,IF(AND($U12="IMPACTO",$S12&lt;10),$XET$9,$H12))))</f>
        <v>(5) MODERADO</v>
      </c>
      <c r="Y12" s="413">
        <f>IF($U12="IMPACTO",$T12,$I12)</f>
        <v>5</v>
      </c>
      <c r="Z12" s="414">
        <f>+W12*Y12</f>
        <v>5</v>
      </c>
      <c r="AA12" s="415" t="s">
        <v>134</v>
      </c>
      <c r="AB12" s="403">
        <v>43830</v>
      </c>
      <c r="AC12" s="404" t="s">
        <v>135</v>
      </c>
      <c r="AD12" s="390" t="s">
        <v>136</v>
      </c>
      <c r="AE12" s="405">
        <v>43708</v>
      </c>
      <c r="AF12" s="404" t="s">
        <v>137</v>
      </c>
      <c r="AG12" s="406" t="s">
        <v>129</v>
      </c>
      <c r="AH12" s="390" t="s">
        <v>138</v>
      </c>
    </row>
    <row r="13" spans="1:34 16374:16377" ht="75.75" customHeight="1" x14ac:dyDescent="0.25">
      <c r="A13" s="392"/>
      <c r="B13" s="395"/>
      <c r="C13" s="397"/>
      <c r="D13" s="397"/>
      <c r="E13" s="399"/>
      <c r="F13" s="401"/>
      <c r="G13" s="366"/>
      <c r="H13" s="366"/>
      <c r="I13" s="303"/>
      <c r="J13" s="256"/>
      <c r="K13" s="370"/>
      <c r="L13" s="15" t="s">
        <v>7</v>
      </c>
      <c r="M13" s="16" t="s">
        <v>11</v>
      </c>
      <c r="N13" s="23">
        <f>IF(M13="SÍ",5,"0")</f>
        <v>5</v>
      </c>
      <c r="O13" s="303"/>
      <c r="P13" s="303"/>
      <c r="Q13" s="303"/>
      <c r="R13" s="328"/>
      <c r="S13" s="303"/>
      <c r="T13" s="328"/>
      <c r="U13" s="361"/>
      <c r="V13" s="364"/>
      <c r="W13" s="290"/>
      <c r="X13" s="382"/>
      <c r="Y13" s="294"/>
      <c r="Z13" s="297"/>
      <c r="AA13" s="385"/>
      <c r="AB13" s="388"/>
      <c r="AC13" s="352"/>
      <c r="AD13" s="355"/>
      <c r="AE13" s="358"/>
      <c r="AF13" s="352"/>
      <c r="AG13" s="388"/>
      <c r="AH13" s="355"/>
    </row>
    <row r="14" spans="1:34 16374:16377" ht="75.75" customHeight="1" x14ac:dyDescent="0.25">
      <c r="A14" s="392"/>
      <c r="B14" s="395"/>
      <c r="C14" s="397"/>
      <c r="D14" s="397"/>
      <c r="E14" s="399"/>
      <c r="F14" s="401"/>
      <c r="G14" s="366"/>
      <c r="H14" s="366"/>
      <c r="I14" s="303"/>
      <c r="J14" s="310" t="str">
        <f>IF(AND(J12&gt;=5,J12&lt;=10),"BAJA",IF(AND(J12&gt;=15,J12&lt;=25),"MODERADA",IF(AND(J12&gt;=30,J12&lt;=50),"ALTA",IF(AND(J12&gt;=60,J12&lt;=100),"EXTREMA",""))))</f>
        <v>BAJA</v>
      </c>
      <c r="K14" s="370"/>
      <c r="L14" s="15" t="s">
        <v>3</v>
      </c>
      <c r="M14" s="16" t="s">
        <v>12</v>
      </c>
      <c r="N14" s="23" t="str">
        <f>IF(M14="SÍ",15,"0")</f>
        <v>0</v>
      </c>
      <c r="O14" s="303"/>
      <c r="P14" s="303"/>
      <c r="Q14" s="303"/>
      <c r="R14" s="328"/>
      <c r="S14" s="303"/>
      <c r="T14" s="328"/>
      <c r="U14" s="361"/>
      <c r="V14" s="364"/>
      <c r="W14" s="290"/>
      <c r="X14" s="382"/>
      <c r="Y14" s="294"/>
      <c r="Z14" s="301" t="str">
        <f>IF(AND($Z12&gt;=5,$Z12&lt;=10),"BAJA",IF(AND($Z12&gt;=15,$Z12&lt;=25),"MODERADA",IF(AND($Z12&gt;=30,$Z12&lt;=50),"ALTA",IF(AND($Z12&gt;=60,$Z12&lt;=100),"EXTREMA",""))))</f>
        <v>BAJA</v>
      </c>
      <c r="AA14" s="385"/>
      <c r="AB14" s="388"/>
      <c r="AC14" s="352"/>
      <c r="AD14" s="355"/>
      <c r="AE14" s="358"/>
      <c r="AF14" s="352"/>
      <c r="AG14" s="388"/>
      <c r="AH14" s="355"/>
    </row>
    <row r="15" spans="1:34 16374:16377" ht="75.75" customHeight="1" x14ac:dyDescent="0.25">
      <c r="A15" s="392"/>
      <c r="B15" s="395"/>
      <c r="C15" s="397"/>
      <c r="D15" s="397"/>
      <c r="E15" s="399"/>
      <c r="F15" s="401"/>
      <c r="G15" s="366"/>
      <c r="H15" s="366"/>
      <c r="I15" s="303"/>
      <c r="J15" s="310"/>
      <c r="K15" s="370"/>
      <c r="L15" s="15" t="s">
        <v>4</v>
      </c>
      <c r="M15" s="16" t="s">
        <v>11</v>
      </c>
      <c r="N15" s="23">
        <f>IF(M15="SÍ",10,"0")</f>
        <v>10</v>
      </c>
      <c r="O15" s="303"/>
      <c r="P15" s="303"/>
      <c r="Q15" s="303"/>
      <c r="R15" s="328"/>
      <c r="S15" s="303"/>
      <c r="T15" s="328"/>
      <c r="U15" s="361"/>
      <c r="V15" s="364"/>
      <c r="W15" s="290"/>
      <c r="X15" s="382"/>
      <c r="Y15" s="294"/>
      <c r="Z15" s="301"/>
      <c r="AA15" s="385"/>
      <c r="AB15" s="388"/>
      <c r="AC15" s="352"/>
      <c r="AD15" s="355"/>
      <c r="AE15" s="358"/>
      <c r="AF15" s="352"/>
      <c r="AG15" s="388"/>
      <c r="AH15" s="355"/>
    </row>
    <row r="16" spans="1:34 16374:16377" ht="75.75" customHeight="1" x14ac:dyDescent="0.25">
      <c r="A16" s="392"/>
      <c r="B16" s="395"/>
      <c r="C16" s="397"/>
      <c r="D16" s="397"/>
      <c r="E16" s="399"/>
      <c r="F16" s="401"/>
      <c r="G16" s="366"/>
      <c r="H16" s="366"/>
      <c r="I16" s="303"/>
      <c r="J16" s="310"/>
      <c r="K16" s="370"/>
      <c r="L16" s="15" t="s">
        <v>31</v>
      </c>
      <c r="M16" s="17" t="s">
        <v>11</v>
      </c>
      <c r="N16" s="23">
        <f>IF(M16="SÍ",15,"0")</f>
        <v>15</v>
      </c>
      <c r="O16" s="303"/>
      <c r="P16" s="303"/>
      <c r="Q16" s="303"/>
      <c r="R16" s="328"/>
      <c r="S16" s="303"/>
      <c r="T16" s="328"/>
      <c r="U16" s="361"/>
      <c r="V16" s="364"/>
      <c r="W16" s="290"/>
      <c r="X16" s="382"/>
      <c r="Y16" s="294"/>
      <c r="Z16" s="301"/>
      <c r="AA16" s="385"/>
      <c r="AB16" s="388"/>
      <c r="AC16" s="352"/>
      <c r="AD16" s="355"/>
      <c r="AE16" s="358"/>
      <c r="AF16" s="352"/>
      <c r="AG16" s="388"/>
      <c r="AH16" s="355"/>
    </row>
    <row r="17" spans="1:34" ht="30" x14ac:dyDescent="0.25">
      <c r="A17" s="392"/>
      <c r="B17" s="395"/>
      <c r="C17" s="397"/>
      <c r="D17" s="397"/>
      <c r="E17" s="399"/>
      <c r="F17" s="401"/>
      <c r="G17" s="366"/>
      <c r="H17" s="366"/>
      <c r="I17" s="303"/>
      <c r="J17" s="310"/>
      <c r="K17" s="370"/>
      <c r="L17" s="15" t="s">
        <v>5</v>
      </c>
      <c r="M17" s="16" t="s">
        <v>11</v>
      </c>
      <c r="N17" s="23">
        <f>IF(M17="SÍ",10,"0")</f>
        <v>10</v>
      </c>
      <c r="O17" s="303"/>
      <c r="P17" s="303"/>
      <c r="Q17" s="303"/>
      <c r="R17" s="328"/>
      <c r="S17" s="303"/>
      <c r="T17" s="328"/>
      <c r="U17" s="361"/>
      <c r="V17" s="364"/>
      <c r="W17" s="290"/>
      <c r="X17" s="382"/>
      <c r="Y17" s="294"/>
      <c r="Z17" s="301"/>
      <c r="AA17" s="385"/>
      <c r="AB17" s="388"/>
      <c r="AC17" s="352"/>
      <c r="AD17" s="355"/>
      <c r="AE17" s="358"/>
      <c r="AF17" s="352"/>
      <c r="AG17" s="388"/>
      <c r="AH17" s="355"/>
    </row>
    <row r="18" spans="1:34" ht="30" x14ac:dyDescent="0.25">
      <c r="A18" s="392"/>
      <c r="B18" s="419"/>
      <c r="C18" s="372"/>
      <c r="D18" s="397"/>
      <c r="E18" s="354"/>
      <c r="F18" s="423"/>
      <c r="G18" s="445"/>
      <c r="H18" s="445"/>
      <c r="I18" s="303"/>
      <c r="J18" s="342"/>
      <c r="K18" s="370"/>
      <c r="L18" s="18" t="s">
        <v>30</v>
      </c>
      <c r="M18" s="16" t="s">
        <v>11</v>
      </c>
      <c r="N18" s="23">
        <f>IF(M18="SÍ",30,"0")</f>
        <v>30</v>
      </c>
      <c r="O18" s="303"/>
      <c r="P18" s="303"/>
      <c r="Q18" s="303"/>
      <c r="R18" s="328"/>
      <c r="S18" s="303"/>
      <c r="T18" s="328"/>
      <c r="U18" s="361"/>
      <c r="V18" s="408"/>
      <c r="W18" s="410"/>
      <c r="X18" s="412"/>
      <c r="Y18" s="294"/>
      <c r="Z18" s="301"/>
      <c r="AA18" s="385"/>
      <c r="AB18" s="388"/>
      <c r="AC18" s="352"/>
      <c r="AD18" s="355"/>
      <c r="AE18" s="358"/>
      <c r="AF18" s="352"/>
      <c r="AG18" s="388"/>
      <c r="AH18" s="355"/>
    </row>
    <row r="19" spans="1:34" ht="30" x14ac:dyDescent="0.25">
      <c r="A19" s="391" t="s">
        <v>128</v>
      </c>
      <c r="B19" s="394" t="s">
        <v>129</v>
      </c>
      <c r="C19" s="397" t="s">
        <v>139</v>
      </c>
      <c r="D19" s="397" t="s">
        <v>140</v>
      </c>
      <c r="E19" s="399" t="s">
        <v>141</v>
      </c>
      <c r="F19" s="401" t="s">
        <v>13</v>
      </c>
      <c r="G19" s="276" t="str">
        <f>IF(F19="(1) RARA VEZ","1", IF(F19="(2) IMPROBABLE","2",IF(F19="(3) POSIBLE","3",IF(F19="(4) PROBABLE","4",IF(F19="(5) CASI SEGURO","5","")))))</f>
        <v>1</v>
      </c>
      <c r="H19" s="366" t="s">
        <v>19</v>
      </c>
      <c r="I19" s="303" t="str">
        <f>IF(H19="(5) MODERADO","5", IF(H19="(10) MAYOR","10",IF(H19="(20) CATASTROFICO","20","")))</f>
        <v>20</v>
      </c>
      <c r="J19" s="368">
        <f>G19*I19</f>
        <v>20</v>
      </c>
      <c r="K19" s="369" t="s">
        <v>142</v>
      </c>
      <c r="L19" s="20" t="s">
        <v>6</v>
      </c>
      <c r="M19" s="16" t="s">
        <v>12</v>
      </c>
      <c r="N19" s="30" t="str">
        <f>IF(M19="SÍ",15,"0")</f>
        <v>0</v>
      </c>
      <c r="O19" s="308">
        <f>SUM(N19:N25)</f>
        <v>70</v>
      </c>
      <c r="P19" s="309">
        <f>IF(AND($O19&gt;=0,$O19&lt;=50),0,IF(AND($O19&gt;50,$O19&lt;=75),1,IF(AND($O19&gt;75,$O19&lt;=100),2,"")))</f>
        <v>1</v>
      </c>
      <c r="Q19" s="309">
        <f>$G19-$P19</f>
        <v>0</v>
      </c>
      <c r="R19" s="327">
        <f>IF($Q19&lt;=0,1,$Q19)</f>
        <v>1</v>
      </c>
      <c r="S19" s="309">
        <f>$I19-$P19</f>
        <v>19</v>
      </c>
      <c r="T19" s="327">
        <f>IF($S19=19,10,IF($S19=18,5,IF($S19=9,5,IF($S19=8,5,I19))))</f>
        <v>10</v>
      </c>
      <c r="U19" s="360" t="s">
        <v>9</v>
      </c>
      <c r="V19" s="363" t="str">
        <f>IF(AND($U19="PROBABILIDAD",$R19=1),$XET$6,IF(AND($U19="PROBABILIDAD",$R19=2),$XET$5,IF(AND($U19="PROBABILIDAD",$R19=3),$XET$4,IF(AND($U19="PROBABILIDAD",$R19=4),$XET$3,IF(AND($U19="PROBABILIDAD",$R19=5),$XET$2,$F19)))))</f>
        <v>(1) RARA VEZ</v>
      </c>
      <c r="W19" s="378" t="str">
        <f>IF($U19="PROBABILIDAD",$R19,$G19)</f>
        <v>1</v>
      </c>
      <c r="X19" s="381" t="str">
        <f>IF(AND($U19="IMPACTO",$S19=18),$XET$9,IF(AND($U19="IMPACTO",$S19=19),$XEU$9,IF(AND($U19="IMPACTO",$S19=20),$XEV$9,IF(AND($U19="IMPACTO",$S19&lt;10),$XET$9,$H19))))</f>
        <v>(10) MAYOR</v>
      </c>
      <c r="Y19" s="294">
        <f>IF($U19="IMPACTO",$T19,$I19)</f>
        <v>10</v>
      </c>
      <c r="Z19" s="296">
        <f>+W19*Y19</f>
        <v>10</v>
      </c>
      <c r="AA19" s="384" t="s">
        <v>143</v>
      </c>
      <c r="AB19" s="387">
        <v>43830</v>
      </c>
      <c r="AC19" s="351" t="s">
        <v>144</v>
      </c>
      <c r="AD19" s="354" t="s">
        <v>145</v>
      </c>
      <c r="AE19" s="357">
        <v>43708</v>
      </c>
      <c r="AF19" s="372" t="s">
        <v>146</v>
      </c>
      <c r="AG19" s="375" t="s">
        <v>129</v>
      </c>
      <c r="AH19" s="354" t="s">
        <v>147</v>
      </c>
    </row>
    <row r="20" spans="1:34" ht="30" x14ac:dyDescent="0.25">
      <c r="A20" s="392"/>
      <c r="B20" s="395"/>
      <c r="C20" s="397"/>
      <c r="D20" s="397"/>
      <c r="E20" s="399"/>
      <c r="F20" s="401"/>
      <c r="G20" s="276"/>
      <c r="H20" s="366"/>
      <c r="I20" s="303"/>
      <c r="J20" s="340"/>
      <c r="K20" s="370"/>
      <c r="L20" s="15" t="s">
        <v>7</v>
      </c>
      <c r="M20" s="16" t="s">
        <v>11</v>
      </c>
      <c r="N20" s="23">
        <f>IF(M20="SÍ",5,"0")</f>
        <v>5</v>
      </c>
      <c r="O20" s="303"/>
      <c r="P20" s="303"/>
      <c r="Q20" s="303"/>
      <c r="R20" s="328"/>
      <c r="S20" s="303"/>
      <c r="T20" s="328"/>
      <c r="U20" s="361"/>
      <c r="V20" s="364"/>
      <c r="W20" s="379"/>
      <c r="X20" s="382"/>
      <c r="Y20" s="294"/>
      <c r="Z20" s="297"/>
      <c r="AA20" s="385"/>
      <c r="AB20" s="388"/>
      <c r="AC20" s="352"/>
      <c r="AD20" s="355"/>
      <c r="AE20" s="358"/>
      <c r="AF20" s="373"/>
      <c r="AG20" s="376"/>
      <c r="AH20" s="355"/>
    </row>
    <row r="21" spans="1:34" x14ac:dyDescent="0.25">
      <c r="A21" s="392"/>
      <c r="B21" s="395"/>
      <c r="C21" s="397"/>
      <c r="D21" s="397"/>
      <c r="E21" s="399"/>
      <c r="F21" s="401"/>
      <c r="G21" s="276"/>
      <c r="H21" s="366"/>
      <c r="I21" s="303"/>
      <c r="J21" s="310" t="str">
        <f>IF(AND(J19&gt;=5,J19&lt;=10),"BAJA",IF(AND(J19&gt;=15,J19&lt;=25),"MODERADA",IF(AND(J19&gt;=30,J19&lt;=50),"ALTA",IF(AND(J19&gt;=60,J19&lt;=100),"EXTREMA",""))))</f>
        <v>MODERADA</v>
      </c>
      <c r="K21" s="370"/>
      <c r="L21" s="15" t="s">
        <v>3</v>
      </c>
      <c r="M21" s="16" t="s">
        <v>12</v>
      </c>
      <c r="N21" s="23" t="str">
        <f>IF(M21="SÍ",15,"0")</f>
        <v>0</v>
      </c>
      <c r="O21" s="303"/>
      <c r="P21" s="303"/>
      <c r="Q21" s="303"/>
      <c r="R21" s="328"/>
      <c r="S21" s="303"/>
      <c r="T21" s="328"/>
      <c r="U21" s="361"/>
      <c r="V21" s="364"/>
      <c r="W21" s="379"/>
      <c r="X21" s="382"/>
      <c r="Y21" s="294"/>
      <c r="Z21" s="301" t="str">
        <f>IF(AND($Z19&gt;=5,$Z19&lt;=10),"BAJA",IF(AND($Z19&gt;=15,$Z19&lt;=25),"MODERADA",IF(AND($Z19&gt;=30,$Z19&lt;=50),"ALTA",IF(AND($Z19&gt;=60,$Z19&lt;=100),"EXTREMA",""))))</f>
        <v>BAJA</v>
      </c>
      <c r="AA21" s="385"/>
      <c r="AB21" s="388"/>
      <c r="AC21" s="352"/>
      <c r="AD21" s="355"/>
      <c r="AE21" s="358"/>
      <c r="AF21" s="373"/>
      <c r="AG21" s="376"/>
      <c r="AH21" s="355"/>
    </row>
    <row r="22" spans="1:34" x14ac:dyDescent="0.25">
      <c r="A22" s="392"/>
      <c r="B22" s="395"/>
      <c r="C22" s="397"/>
      <c r="D22" s="397"/>
      <c r="E22" s="399"/>
      <c r="F22" s="401"/>
      <c r="G22" s="276"/>
      <c r="H22" s="366"/>
      <c r="I22" s="303"/>
      <c r="J22" s="310"/>
      <c r="K22" s="370"/>
      <c r="L22" s="15" t="s">
        <v>4</v>
      </c>
      <c r="M22" s="16" t="s">
        <v>11</v>
      </c>
      <c r="N22" s="23">
        <f>IF(M22="SÍ",10,"0")</f>
        <v>10</v>
      </c>
      <c r="O22" s="303"/>
      <c r="P22" s="303"/>
      <c r="Q22" s="303"/>
      <c r="R22" s="328"/>
      <c r="S22" s="303"/>
      <c r="T22" s="328"/>
      <c r="U22" s="361"/>
      <c r="V22" s="364"/>
      <c r="W22" s="379"/>
      <c r="X22" s="382"/>
      <c r="Y22" s="294"/>
      <c r="Z22" s="301"/>
      <c r="AA22" s="385"/>
      <c r="AB22" s="388"/>
      <c r="AC22" s="352"/>
      <c r="AD22" s="355"/>
      <c r="AE22" s="358"/>
      <c r="AF22" s="373"/>
      <c r="AG22" s="376"/>
      <c r="AH22" s="355"/>
    </row>
    <row r="23" spans="1:34" ht="30" x14ac:dyDescent="0.25">
      <c r="A23" s="392"/>
      <c r="B23" s="395"/>
      <c r="C23" s="397"/>
      <c r="D23" s="397"/>
      <c r="E23" s="399"/>
      <c r="F23" s="401"/>
      <c r="G23" s="276"/>
      <c r="H23" s="366"/>
      <c r="I23" s="303"/>
      <c r="J23" s="310"/>
      <c r="K23" s="370"/>
      <c r="L23" s="15" t="s">
        <v>31</v>
      </c>
      <c r="M23" s="16" t="s">
        <v>11</v>
      </c>
      <c r="N23" s="23">
        <f>IF(M23="SÍ",15,"0")</f>
        <v>15</v>
      </c>
      <c r="O23" s="303"/>
      <c r="P23" s="303"/>
      <c r="Q23" s="303"/>
      <c r="R23" s="328"/>
      <c r="S23" s="303"/>
      <c r="T23" s="328"/>
      <c r="U23" s="361"/>
      <c r="V23" s="364"/>
      <c r="W23" s="379"/>
      <c r="X23" s="382"/>
      <c r="Y23" s="294"/>
      <c r="Z23" s="301"/>
      <c r="AA23" s="385"/>
      <c r="AB23" s="388"/>
      <c r="AC23" s="352"/>
      <c r="AD23" s="355"/>
      <c r="AE23" s="358"/>
      <c r="AF23" s="373"/>
      <c r="AG23" s="376"/>
      <c r="AH23" s="355"/>
    </row>
    <row r="24" spans="1:34" ht="30" x14ac:dyDescent="0.25">
      <c r="A24" s="392"/>
      <c r="B24" s="395"/>
      <c r="C24" s="397"/>
      <c r="D24" s="397"/>
      <c r="E24" s="399"/>
      <c r="F24" s="401"/>
      <c r="G24" s="276"/>
      <c r="H24" s="366"/>
      <c r="I24" s="303"/>
      <c r="J24" s="310"/>
      <c r="K24" s="370"/>
      <c r="L24" s="15" t="s">
        <v>5</v>
      </c>
      <c r="M24" s="16" t="s">
        <v>11</v>
      </c>
      <c r="N24" s="23">
        <f>IF(M24="SÍ",10,"0")</f>
        <v>10</v>
      </c>
      <c r="O24" s="303"/>
      <c r="P24" s="303"/>
      <c r="Q24" s="303"/>
      <c r="R24" s="328"/>
      <c r="S24" s="303"/>
      <c r="T24" s="328"/>
      <c r="U24" s="361"/>
      <c r="V24" s="364"/>
      <c r="W24" s="379"/>
      <c r="X24" s="382"/>
      <c r="Y24" s="294"/>
      <c r="Z24" s="301"/>
      <c r="AA24" s="385"/>
      <c r="AB24" s="388"/>
      <c r="AC24" s="352"/>
      <c r="AD24" s="355"/>
      <c r="AE24" s="358"/>
      <c r="AF24" s="373"/>
      <c r="AG24" s="376"/>
      <c r="AH24" s="355"/>
    </row>
    <row r="25" spans="1:34" ht="30.75" thickBot="1" x14ac:dyDescent="0.3">
      <c r="A25" s="393"/>
      <c r="B25" s="396"/>
      <c r="C25" s="398"/>
      <c r="D25" s="398"/>
      <c r="E25" s="400"/>
      <c r="F25" s="402"/>
      <c r="G25" s="319"/>
      <c r="H25" s="367"/>
      <c r="I25" s="304"/>
      <c r="J25" s="311"/>
      <c r="K25" s="371"/>
      <c r="L25" s="21" t="s">
        <v>30</v>
      </c>
      <c r="M25" s="22" t="s">
        <v>11</v>
      </c>
      <c r="N25" s="24">
        <f>IF(M25="SÍ",30,"0")</f>
        <v>30</v>
      </c>
      <c r="O25" s="304"/>
      <c r="P25" s="304"/>
      <c r="Q25" s="304"/>
      <c r="R25" s="329"/>
      <c r="S25" s="304"/>
      <c r="T25" s="329"/>
      <c r="U25" s="362"/>
      <c r="V25" s="365"/>
      <c r="W25" s="380"/>
      <c r="X25" s="383"/>
      <c r="Y25" s="295"/>
      <c r="Z25" s="302"/>
      <c r="AA25" s="386"/>
      <c r="AB25" s="389"/>
      <c r="AC25" s="353"/>
      <c r="AD25" s="356"/>
      <c r="AE25" s="359"/>
      <c r="AF25" s="374"/>
      <c r="AG25" s="377"/>
      <c r="AH25" s="356"/>
    </row>
    <row r="26" spans="1:34" ht="30" x14ac:dyDescent="0.25">
      <c r="A26" s="343"/>
      <c r="B26" s="315"/>
      <c r="C26" s="345"/>
      <c r="D26" s="336"/>
      <c r="E26" s="347"/>
      <c r="F26" s="349" t="s">
        <v>15</v>
      </c>
      <c r="G26" s="336" t="str">
        <f>IF(F26="(1) RARA VEZ","1", IF(F26="(2) IMPROBABLE","2",IF(F26="(3) POSIBLE","3",IF(F26="(4) PROBABLE","4",IF(F26="(5) CASI SEGURO","5","")))))</f>
        <v>3</v>
      </c>
      <c r="H26" s="338" t="s">
        <v>18</v>
      </c>
      <c r="I26" s="303" t="str">
        <f>IF(H26="(5) MODERADO","5", IF(H26="(10) MAYOR","10",IF(H26="(20) CATASTROFICO","20","")))</f>
        <v>5</v>
      </c>
      <c r="J26" s="340">
        <f>+G26*I26</f>
        <v>15</v>
      </c>
      <c r="K26" s="306"/>
      <c r="L26" s="13" t="s">
        <v>6</v>
      </c>
      <c r="M26" s="14" t="s">
        <v>12</v>
      </c>
      <c r="N26" s="23" t="str">
        <f>IF(M26="SÍ",15,"0")</f>
        <v>0</v>
      </c>
      <c r="O26" s="341">
        <f>SUM(N26:N32)</f>
        <v>0</v>
      </c>
      <c r="P26" s="303">
        <f>IF(AND($O26&gt;=0,$O26&lt;=50),0,IF(AND($O26&gt;50,$O26&lt;=75),1,IF(AND($O26&gt;75,$O26&lt;=100),2,"")))</f>
        <v>0</v>
      </c>
      <c r="Q26" s="303">
        <f>$G26-$P26</f>
        <v>3</v>
      </c>
      <c r="R26" s="328">
        <f>IF($Q26&lt;=0,1,$Q26)</f>
        <v>3</v>
      </c>
      <c r="S26" s="303">
        <f>$I26-$P26</f>
        <v>5</v>
      </c>
      <c r="T26" s="328" t="str">
        <f>IF($S26=19,10,IF($S26=18,5,IF($S26=9,5,IF($S26=8,5,I26))))</f>
        <v>5</v>
      </c>
      <c r="U26" s="331"/>
      <c r="V26" s="324" t="str">
        <f>IF(AND($U26="PROBABILIDAD",$R26=1),$XET$6,IF(AND($U26="PROBABILIDAD",$R26=2),$XET$5,IF(AND($U26="PROBABILIDAD",$R26=3),$XET$4,IF(AND($U26="PROBABILIDAD",$R26=4),$XET$3,IF(AND($U26="PROBABILIDAD",$R26=5),$XET$2,$F26)))))</f>
        <v>(3) POSIBLE</v>
      </c>
      <c r="W26" s="290" t="str">
        <f>IF($U26="PROBABILIDAD",$R26,$G26)</f>
        <v>3</v>
      </c>
      <c r="X26" s="292" t="str">
        <f>IF(AND($U26="IMPACTO",$S26=18),$XET$9,IF(AND($U26="IMPACTO",$S26=19),$XEU$9,IF(AND($U26="IMPACTO",$S26=20),$XEV$9,IF(AND($U26="IMPACTO",$S26&lt;10),$XET$9,$H26))))</f>
        <v>(5) MODERADO</v>
      </c>
      <c r="Y26" s="294" t="str">
        <f>IF($U26="IMPACTO",$T26,$I26)</f>
        <v>5</v>
      </c>
      <c r="Z26" s="296">
        <f>+W26*Y26</f>
        <v>15</v>
      </c>
      <c r="AA26" s="299"/>
      <c r="AB26" s="285"/>
      <c r="AC26" s="285"/>
      <c r="AD26" s="288"/>
      <c r="AE26" s="299"/>
      <c r="AF26" s="285"/>
      <c r="AG26" s="285"/>
      <c r="AH26" s="288"/>
    </row>
    <row r="27" spans="1:34" ht="30" x14ac:dyDescent="0.25">
      <c r="A27" s="344"/>
      <c r="B27" s="315"/>
      <c r="C27" s="317"/>
      <c r="D27" s="276"/>
      <c r="E27" s="320"/>
      <c r="F27" s="322"/>
      <c r="G27" s="276"/>
      <c r="H27" s="334"/>
      <c r="I27" s="303"/>
      <c r="J27" s="256"/>
      <c r="K27" s="306"/>
      <c r="L27" s="15" t="s">
        <v>7</v>
      </c>
      <c r="M27" s="16" t="s">
        <v>12</v>
      </c>
      <c r="N27" s="23" t="str">
        <f>IF(M27="SÍ",5,"0")</f>
        <v>0</v>
      </c>
      <c r="O27" s="303"/>
      <c r="P27" s="303"/>
      <c r="Q27" s="303"/>
      <c r="R27" s="328"/>
      <c r="S27" s="303"/>
      <c r="T27" s="328"/>
      <c r="U27" s="331"/>
      <c r="V27" s="324"/>
      <c r="W27" s="290"/>
      <c r="X27" s="292"/>
      <c r="Y27" s="294"/>
      <c r="Z27" s="297"/>
      <c r="AA27" s="299"/>
      <c r="AB27" s="285"/>
      <c r="AC27" s="285"/>
      <c r="AD27" s="288"/>
      <c r="AE27" s="299"/>
      <c r="AF27" s="285"/>
      <c r="AG27" s="285"/>
      <c r="AH27" s="288"/>
    </row>
    <row r="28" spans="1:34" x14ac:dyDescent="0.25">
      <c r="A28" s="344"/>
      <c r="B28" s="315"/>
      <c r="C28" s="317"/>
      <c r="D28" s="276"/>
      <c r="E28" s="320"/>
      <c r="F28" s="322"/>
      <c r="G28" s="276"/>
      <c r="H28" s="334"/>
      <c r="I28" s="303"/>
      <c r="J28" s="310" t="str">
        <f>IF(AND(J26&gt;=5,J26&lt;=10),"BAJA",IF(AND(J26&gt;=15,J26&lt;=25),"MODERADA",IF(AND(J26&gt;=30,J26&lt;=50),"ALTA",IF(AND(J26&gt;=60,J26&lt;=100),"EXTREMA",""))))</f>
        <v>MODERADA</v>
      </c>
      <c r="K28" s="306"/>
      <c r="L28" s="15" t="s">
        <v>3</v>
      </c>
      <c r="M28" s="16" t="s">
        <v>12</v>
      </c>
      <c r="N28" s="23" t="str">
        <f>IF(M28="SÍ",15,"0")</f>
        <v>0</v>
      </c>
      <c r="O28" s="303"/>
      <c r="P28" s="303"/>
      <c r="Q28" s="303"/>
      <c r="R28" s="328"/>
      <c r="S28" s="303"/>
      <c r="T28" s="328"/>
      <c r="U28" s="331"/>
      <c r="V28" s="324"/>
      <c r="W28" s="290"/>
      <c r="X28" s="292"/>
      <c r="Y28" s="294"/>
      <c r="Z28" s="301" t="str">
        <f>IF(AND($Z26&gt;=5,$Z26&lt;=10),"BAJA",IF(AND($Z26&gt;=15,$Z26&lt;=25),"MODERADA",IF(AND($Z26&gt;=30,$Z26&lt;=50),"ALTA",IF(AND($Z26&gt;=60,$Z26&lt;=100),"EXTREMA",""))))</f>
        <v>MODERADA</v>
      </c>
      <c r="AA28" s="299"/>
      <c r="AB28" s="285"/>
      <c r="AC28" s="285"/>
      <c r="AD28" s="288"/>
      <c r="AE28" s="299"/>
      <c r="AF28" s="285"/>
      <c r="AG28" s="285"/>
      <c r="AH28" s="288"/>
    </row>
    <row r="29" spans="1:34" x14ac:dyDescent="0.25">
      <c r="A29" s="344"/>
      <c r="B29" s="315"/>
      <c r="C29" s="317"/>
      <c r="D29" s="276"/>
      <c r="E29" s="320"/>
      <c r="F29" s="322"/>
      <c r="G29" s="276"/>
      <c r="H29" s="334"/>
      <c r="I29" s="303"/>
      <c r="J29" s="310"/>
      <c r="K29" s="306"/>
      <c r="L29" s="15" t="s">
        <v>4</v>
      </c>
      <c r="M29" s="16" t="s">
        <v>12</v>
      </c>
      <c r="N29" s="23" t="str">
        <f>IF(M29="SÍ",10,"0")</f>
        <v>0</v>
      </c>
      <c r="O29" s="303"/>
      <c r="P29" s="303"/>
      <c r="Q29" s="303"/>
      <c r="R29" s="328"/>
      <c r="S29" s="303"/>
      <c r="T29" s="328"/>
      <c r="U29" s="331"/>
      <c r="V29" s="324"/>
      <c r="W29" s="290"/>
      <c r="X29" s="292"/>
      <c r="Y29" s="294"/>
      <c r="Z29" s="301"/>
      <c r="AA29" s="299"/>
      <c r="AB29" s="285"/>
      <c r="AC29" s="285"/>
      <c r="AD29" s="288"/>
      <c r="AE29" s="299"/>
      <c r="AF29" s="285"/>
      <c r="AG29" s="285"/>
      <c r="AH29" s="288"/>
    </row>
    <row r="30" spans="1:34" ht="30" x14ac:dyDescent="0.25">
      <c r="A30" s="344"/>
      <c r="B30" s="315"/>
      <c r="C30" s="317"/>
      <c r="D30" s="276"/>
      <c r="E30" s="320"/>
      <c r="F30" s="322"/>
      <c r="G30" s="276"/>
      <c r="H30" s="334"/>
      <c r="I30" s="303"/>
      <c r="J30" s="310"/>
      <c r="K30" s="306"/>
      <c r="L30" s="15" t="s">
        <v>31</v>
      </c>
      <c r="M30" s="16" t="s">
        <v>12</v>
      </c>
      <c r="N30" s="23" t="str">
        <f>IF(M30="SÍ",15,"0")</f>
        <v>0</v>
      </c>
      <c r="O30" s="303"/>
      <c r="P30" s="303"/>
      <c r="Q30" s="303"/>
      <c r="R30" s="328"/>
      <c r="S30" s="303"/>
      <c r="T30" s="328"/>
      <c r="U30" s="331"/>
      <c r="V30" s="324"/>
      <c r="W30" s="290"/>
      <c r="X30" s="292"/>
      <c r="Y30" s="294"/>
      <c r="Z30" s="301"/>
      <c r="AA30" s="299"/>
      <c r="AB30" s="285"/>
      <c r="AC30" s="285"/>
      <c r="AD30" s="288"/>
      <c r="AE30" s="299"/>
      <c r="AF30" s="285"/>
      <c r="AG30" s="285"/>
      <c r="AH30" s="288"/>
    </row>
    <row r="31" spans="1:34" ht="30" x14ac:dyDescent="0.25">
      <c r="A31" s="344"/>
      <c r="B31" s="315"/>
      <c r="C31" s="317"/>
      <c r="D31" s="276"/>
      <c r="E31" s="320"/>
      <c r="F31" s="322"/>
      <c r="G31" s="276"/>
      <c r="H31" s="334"/>
      <c r="I31" s="303"/>
      <c r="J31" s="310"/>
      <c r="K31" s="306"/>
      <c r="L31" s="15" t="s">
        <v>5</v>
      </c>
      <c r="M31" s="16" t="s">
        <v>12</v>
      </c>
      <c r="N31" s="23" t="str">
        <f>IF(M31="SÍ",10,"0")</f>
        <v>0</v>
      </c>
      <c r="O31" s="303"/>
      <c r="P31" s="303"/>
      <c r="Q31" s="303"/>
      <c r="R31" s="328"/>
      <c r="S31" s="303"/>
      <c r="T31" s="328"/>
      <c r="U31" s="331"/>
      <c r="V31" s="324"/>
      <c r="W31" s="290"/>
      <c r="X31" s="292"/>
      <c r="Y31" s="294"/>
      <c r="Z31" s="301"/>
      <c r="AA31" s="299"/>
      <c r="AB31" s="285"/>
      <c r="AC31" s="285"/>
      <c r="AD31" s="288"/>
      <c r="AE31" s="299"/>
      <c r="AF31" s="285"/>
      <c r="AG31" s="285"/>
      <c r="AH31" s="288"/>
    </row>
    <row r="32" spans="1:34" ht="30" x14ac:dyDescent="0.25">
      <c r="A32" s="344"/>
      <c r="B32" s="343"/>
      <c r="C32" s="346"/>
      <c r="D32" s="337"/>
      <c r="E32" s="348"/>
      <c r="F32" s="350"/>
      <c r="G32" s="337"/>
      <c r="H32" s="339"/>
      <c r="I32" s="303"/>
      <c r="J32" s="342"/>
      <c r="K32" s="306"/>
      <c r="L32" s="18" t="s">
        <v>30</v>
      </c>
      <c r="M32" s="19" t="s">
        <v>12</v>
      </c>
      <c r="N32" s="23" t="str">
        <f>IF(M32="SÍ",30,"0")</f>
        <v>0</v>
      </c>
      <c r="O32" s="303"/>
      <c r="P32" s="303"/>
      <c r="Q32" s="303"/>
      <c r="R32" s="328"/>
      <c r="S32" s="303"/>
      <c r="T32" s="328"/>
      <c r="U32" s="331"/>
      <c r="V32" s="325"/>
      <c r="W32" s="290"/>
      <c r="X32" s="326"/>
      <c r="Y32" s="294"/>
      <c r="Z32" s="301"/>
      <c r="AA32" s="299"/>
      <c r="AB32" s="285"/>
      <c r="AC32" s="285"/>
      <c r="AD32" s="288"/>
      <c r="AE32" s="299"/>
      <c r="AF32" s="285"/>
      <c r="AG32" s="285"/>
      <c r="AH32" s="288"/>
    </row>
    <row r="33" spans="1:34" ht="30" x14ac:dyDescent="0.25">
      <c r="A33" s="312"/>
      <c r="B33" s="314"/>
      <c r="C33" s="317"/>
      <c r="D33" s="276"/>
      <c r="E33" s="320"/>
      <c r="F33" s="322" t="s">
        <v>17</v>
      </c>
      <c r="G33" s="276" t="str">
        <f>IF(F33="(1) RARA VEZ","1", IF(F33="(2) IMPROBABLE","2",IF(F33="(3) POSIBLE","3",IF(F33="(4) PROBABLE","4",IF(F33="(5) CASI SEGURO","5","")))))</f>
        <v>5</v>
      </c>
      <c r="H33" s="334" t="s">
        <v>18</v>
      </c>
      <c r="I33" s="303" t="str">
        <f>IF(H33="(5) MODERADO","5", IF(H33="(10) MAYOR","10",IF(H33="(20) CATASTROFICO","20","")))</f>
        <v>5</v>
      </c>
      <c r="J33" s="256">
        <f>+G33*I33</f>
        <v>25</v>
      </c>
      <c r="K33" s="305"/>
      <c r="L33" s="20" t="s">
        <v>6</v>
      </c>
      <c r="M33" s="16" t="s">
        <v>12</v>
      </c>
      <c r="N33" s="30" t="str">
        <f>IF(M33="SÍ",15,"0")</f>
        <v>0</v>
      </c>
      <c r="O33" s="308">
        <f>SUM(N33:N39)</f>
        <v>0</v>
      </c>
      <c r="P33" s="309">
        <f>IF(AND($O33&gt;=0,$O33&lt;=50),0,IF(AND($O33&gt;50,$O33&lt;=75),1,IF(AND($O33&gt;75,$O33&lt;=100),2,"")))</f>
        <v>0</v>
      </c>
      <c r="Q33" s="309">
        <f>$G33-$P33</f>
        <v>5</v>
      </c>
      <c r="R33" s="327">
        <f>IF($Q33&lt;=0,1,$Q33)</f>
        <v>5</v>
      </c>
      <c r="S33" s="309">
        <f>$I33-$P33</f>
        <v>5</v>
      </c>
      <c r="T33" s="327" t="str">
        <f>IF($S33=19,10,IF($S33=18,5,IF($S33=9,5,IF($S33=8,5,I33))))</f>
        <v>5</v>
      </c>
      <c r="U33" s="330" t="s">
        <v>8</v>
      </c>
      <c r="V33" s="324" t="str">
        <f>IF(AND($U33="PROBABILIDAD",$R33=1),$XET$6,IF(AND($U33="PROBABILIDAD",$R33=2),$XET$5,IF(AND($U33="PROBABILIDAD",$R33=3),$XET$4,IF(AND($U33="PROBABILIDAD",$R33=4),$XET$3,IF(AND($U33="PROBABILIDAD",$R33=5),$XET$2,$F33)))))</f>
        <v>(5) CASI SEGURO</v>
      </c>
      <c r="W33" s="290">
        <f>IF($U33="PROBABILIDAD",$R33,$G33)</f>
        <v>5</v>
      </c>
      <c r="X33" s="292" t="str">
        <f>IF(AND($U33="IMPACTO",$S33=18),$XET$9,IF(AND($U33="IMPACTO",$S33=19),$XEU$9,IF(AND($U33="IMPACTO",$S33=20),$XEV$9,IF(AND($U33="IMPACTO",$S33&lt;10),$XET$9,$H33))))</f>
        <v>(5) MODERADO</v>
      </c>
      <c r="Y33" s="294" t="str">
        <f>IF($U33="IMPACTO",$T33,$I33)</f>
        <v>5</v>
      </c>
      <c r="Z33" s="296">
        <f>+W33*Y33</f>
        <v>25</v>
      </c>
      <c r="AA33" s="298"/>
      <c r="AB33" s="284"/>
      <c r="AC33" s="284"/>
      <c r="AD33" s="287"/>
      <c r="AE33" s="298"/>
      <c r="AF33" s="284"/>
      <c r="AG33" s="284"/>
      <c r="AH33" s="287"/>
    </row>
    <row r="34" spans="1:34" ht="30" x14ac:dyDescent="0.25">
      <c r="A34" s="312"/>
      <c r="B34" s="315"/>
      <c r="C34" s="317"/>
      <c r="D34" s="276"/>
      <c r="E34" s="320"/>
      <c r="F34" s="322"/>
      <c r="G34" s="276"/>
      <c r="H34" s="334"/>
      <c r="I34" s="303"/>
      <c r="J34" s="256"/>
      <c r="K34" s="306"/>
      <c r="L34" s="15" t="s">
        <v>7</v>
      </c>
      <c r="M34" s="16" t="s">
        <v>12</v>
      </c>
      <c r="N34" s="23" t="str">
        <f>IF(M34="SÍ",5,"0")</f>
        <v>0</v>
      </c>
      <c r="O34" s="303"/>
      <c r="P34" s="303"/>
      <c r="Q34" s="303"/>
      <c r="R34" s="328"/>
      <c r="S34" s="303"/>
      <c r="T34" s="328"/>
      <c r="U34" s="331"/>
      <c r="V34" s="324"/>
      <c r="W34" s="290"/>
      <c r="X34" s="292"/>
      <c r="Y34" s="294"/>
      <c r="Z34" s="297"/>
      <c r="AA34" s="299"/>
      <c r="AB34" s="285"/>
      <c r="AC34" s="285"/>
      <c r="AD34" s="288"/>
      <c r="AE34" s="299"/>
      <c r="AF34" s="285"/>
      <c r="AG34" s="285"/>
      <c r="AH34" s="288"/>
    </row>
    <row r="35" spans="1:34" x14ac:dyDescent="0.25">
      <c r="A35" s="312"/>
      <c r="B35" s="315"/>
      <c r="C35" s="317"/>
      <c r="D35" s="276"/>
      <c r="E35" s="320"/>
      <c r="F35" s="322"/>
      <c r="G35" s="276"/>
      <c r="H35" s="334"/>
      <c r="I35" s="303"/>
      <c r="J35" s="310" t="str">
        <f>IF(AND(J33&gt;=5,J33&lt;=10),"BAJA",IF(AND(J33&gt;=15,J33&lt;=25),"MODERADA",IF(AND(J33&gt;=30,J33&lt;=50),"ALTA",IF(AND(J33&gt;=60,J33&lt;=100),"EXTREMA",""))))</f>
        <v>MODERADA</v>
      </c>
      <c r="K35" s="306"/>
      <c r="L35" s="15" t="s">
        <v>3</v>
      </c>
      <c r="M35" s="16" t="s">
        <v>12</v>
      </c>
      <c r="N35" s="23" t="str">
        <f>IF(M35="SÍ",15,"0")</f>
        <v>0</v>
      </c>
      <c r="O35" s="303"/>
      <c r="P35" s="303"/>
      <c r="Q35" s="303"/>
      <c r="R35" s="328"/>
      <c r="S35" s="303"/>
      <c r="T35" s="328"/>
      <c r="U35" s="331"/>
      <c r="V35" s="324"/>
      <c r="W35" s="290"/>
      <c r="X35" s="292"/>
      <c r="Y35" s="294"/>
      <c r="Z35" s="301" t="str">
        <f>IF(AND($Z33&gt;=5,$Z33&lt;=10),"BAJA",IF(AND($Z33&gt;=15,$Z33&lt;=25),"MODERADA",IF(AND($Z33&gt;=30,$Z33&lt;=50),"ALTA",IF(AND($Z33&gt;=60,$Z33&lt;=100),"EXTREMA",""))))</f>
        <v>MODERADA</v>
      </c>
      <c r="AA35" s="299"/>
      <c r="AB35" s="285"/>
      <c r="AC35" s="285"/>
      <c r="AD35" s="288"/>
      <c r="AE35" s="299"/>
      <c r="AF35" s="285"/>
      <c r="AG35" s="285"/>
      <c r="AH35" s="288"/>
    </row>
    <row r="36" spans="1:34" x14ac:dyDescent="0.25">
      <c r="A36" s="312"/>
      <c r="B36" s="315"/>
      <c r="C36" s="317"/>
      <c r="D36" s="276"/>
      <c r="E36" s="320"/>
      <c r="F36" s="322"/>
      <c r="G36" s="276"/>
      <c r="H36" s="334"/>
      <c r="I36" s="303"/>
      <c r="J36" s="310"/>
      <c r="K36" s="306"/>
      <c r="L36" s="15" t="s">
        <v>4</v>
      </c>
      <c r="M36" s="16" t="s">
        <v>12</v>
      </c>
      <c r="N36" s="23" t="str">
        <f>IF(M36="SÍ",10,"0")</f>
        <v>0</v>
      </c>
      <c r="O36" s="303"/>
      <c r="P36" s="303"/>
      <c r="Q36" s="303"/>
      <c r="R36" s="328"/>
      <c r="S36" s="303"/>
      <c r="T36" s="328"/>
      <c r="U36" s="331"/>
      <c r="V36" s="324"/>
      <c r="W36" s="290"/>
      <c r="X36" s="292"/>
      <c r="Y36" s="294"/>
      <c r="Z36" s="301"/>
      <c r="AA36" s="299"/>
      <c r="AB36" s="285"/>
      <c r="AC36" s="285"/>
      <c r="AD36" s="288"/>
      <c r="AE36" s="299"/>
      <c r="AF36" s="285"/>
      <c r="AG36" s="285"/>
      <c r="AH36" s="288"/>
    </row>
    <row r="37" spans="1:34" ht="30" x14ac:dyDescent="0.25">
      <c r="A37" s="312"/>
      <c r="B37" s="315"/>
      <c r="C37" s="317"/>
      <c r="D37" s="276"/>
      <c r="E37" s="320"/>
      <c r="F37" s="322"/>
      <c r="G37" s="276"/>
      <c r="H37" s="334"/>
      <c r="I37" s="303"/>
      <c r="J37" s="310"/>
      <c r="K37" s="306"/>
      <c r="L37" s="15" t="s">
        <v>31</v>
      </c>
      <c r="M37" s="16" t="s">
        <v>12</v>
      </c>
      <c r="N37" s="23" t="str">
        <f>IF(M37="SÍ",15,"0")</f>
        <v>0</v>
      </c>
      <c r="O37" s="303"/>
      <c r="P37" s="303"/>
      <c r="Q37" s="303"/>
      <c r="R37" s="328"/>
      <c r="S37" s="303"/>
      <c r="T37" s="328"/>
      <c r="U37" s="331"/>
      <c r="V37" s="324"/>
      <c r="W37" s="290"/>
      <c r="X37" s="292"/>
      <c r="Y37" s="294"/>
      <c r="Z37" s="301"/>
      <c r="AA37" s="299"/>
      <c r="AB37" s="285"/>
      <c r="AC37" s="285"/>
      <c r="AD37" s="288"/>
      <c r="AE37" s="299"/>
      <c r="AF37" s="285"/>
      <c r="AG37" s="285"/>
      <c r="AH37" s="288"/>
    </row>
    <row r="38" spans="1:34" ht="30" x14ac:dyDescent="0.25">
      <c r="A38" s="312"/>
      <c r="B38" s="315"/>
      <c r="C38" s="317"/>
      <c r="D38" s="276"/>
      <c r="E38" s="320"/>
      <c r="F38" s="322"/>
      <c r="G38" s="276"/>
      <c r="H38" s="334"/>
      <c r="I38" s="303"/>
      <c r="J38" s="310"/>
      <c r="K38" s="306"/>
      <c r="L38" s="15" t="s">
        <v>5</v>
      </c>
      <c r="M38" s="16" t="s">
        <v>12</v>
      </c>
      <c r="N38" s="23" t="str">
        <f>IF(M38="SÍ",10,"0")</f>
        <v>0</v>
      </c>
      <c r="O38" s="303"/>
      <c r="P38" s="303"/>
      <c r="Q38" s="303"/>
      <c r="R38" s="328"/>
      <c r="S38" s="303"/>
      <c r="T38" s="328"/>
      <c r="U38" s="331"/>
      <c r="V38" s="324"/>
      <c r="W38" s="290"/>
      <c r="X38" s="292"/>
      <c r="Y38" s="294"/>
      <c r="Z38" s="301"/>
      <c r="AA38" s="299"/>
      <c r="AB38" s="285"/>
      <c r="AC38" s="285"/>
      <c r="AD38" s="288"/>
      <c r="AE38" s="299"/>
      <c r="AF38" s="285"/>
      <c r="AG38" s="285"/>
      <c r="AH38" s="288"/>
    </row>
    <row r="39" spans="1:34" ht="30.75" thickBot="1" x14ac:dyDescent="0.3">
      <c r="A39" s="313"/>
      <c r="B39" s="316"/>
      <c r="C39" s="318"/>
      <c r="D39" s="319"/>
      <c r="E39" s="321"/>
      <c r="F39" s="323"/>
      <c r="G39" s="319"/>
      <c r="H39" s="335"/>
      <c r="I39" s="304"/>
      <c r="J39" s="311"/>
      <c r="K39" s="307"/>
      <c r="L39" s="21" t="s">
        <v>30</v>
      </c>
      <c r="M39" s="22" t="s">
        <v>12</v>
      </c>
      <c r="N39" s="24" t="str">
        <f>IF(M39="SÍ",30,"0")</f>
        <v>0</v>
      </c>
      <c r="O39" s="304"/>
      <c r="P39" s="304"/>
      <c r="Q39" s="304"/>
      <c r="R39" s="329"/>
      <c r="S39" s="304"/>
      <c r="T39" s="329"/>
      <c r="U39" s="332"/>
      <c r="V39" s="333"/>
      <c r="W39" s="291"/>
      <c r="X39" s="293"/>
      <c r="Y39" s="295"/>
      <c r="Z39" s="302"/>
      <c r="AA39" s="300"/>
      <c r="AB39" s="286"/>
      <c r="AC39" s="286"/>
      <c r="AD39" s="289"/>
      <c r="AE39" s="300"/>
      <c r="AF39" s="286"/>
      <c r="AG39" s="286"/>
      <c r="AH39" s="289"/>
    </row>
    <row r="40" spans="1:34" x14ac:dyDescent="0.25">
      <c r="A40" s="277" t="s">
        <v>52</v>
      </c>
      <c r="B40" s="277"/>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row>
    <row r="41" spans="1:34" ht="18.75" x14ac:dyDescent="0.25">
      <c r="A41" s="278" t="s">
        <v>29</v>
      </c>
      <c r="B41" s="278"/>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row>
    <row r="42" spans="1:34" ht="15.75" x14ac:dyDescent="0.25">
      <c r="A42" s="275" t="s">
        <v>71</v>
      </c>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4"/>
      <c r="AC42" s="280" t="s">
        <v>48</v>
      </c>
      <c r="AD42" s="280"/>
      <c r="AE42" s="280"/>
      <c r="AF42" s="280" t="s">
        <v>25</v>
      </c>
      <c r="AG42" s="280"/>
      <c r="AH42" s="280"/>
    </row>
    <row r="43" spans="1:34" s="66" customFormat="1" ht="15.75" x14ac:dyDescent="0.25">
      <c r="A43" s="281" t="s">
        <v>148</v>
      </c>
      <c r="B43" s="282"/>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c r="AA43" s="282"/>
      <c r="AB43" s="283"/>
      <c r="AC43" s="272">
        <v>43131</v>
      </c>
      <c r="AD43" s="273"/>
      <c r="AE43" s="274"/>
      <c r="AF43" s="275" t="s">
        <v>149</v>
      </c>
      <c r="AG43" s="273"/>
      <c r="AH43" s="274"/>
    </row>
    <row r="44" spans="1:34" s="66" customFormat="1" ht="15.75" x14ac:dyDescent="0.25">
      <c r="A44" s="269" t="s">
        <v>150</v>
      </c>
      <c r="B44" s="270"/>
      <c r="C44" s="270"/>
      <c r="D44" s="270"/>
      <c r="E44" s="270"/>
      <c r="F44" s="270"/>
      <c r="G44" s="270"/>
      <c r="H44" s="270"/>
      <c r="I44" s="270"/>
      <c r="J44" s="270"/>
      <c r="K44" s="270"/>
      <c r="L44" s="270"/>
      <c r="M44" s="270"/>
      <c r="N44" s="270"/>
      <c r="O44" s="270"/>
      <c r="P44" s="270"/>
      <c r="Q44" s="270"/>
      <c r="R44" s="270"/>
      <c r="S44" s="270"/>
      <c r="T44" s="270"/>
      <c r="U44" s="270"/>
      <c r="V44" s="270"/>
      <c r="W44" s="270"/>
      <c r="X44" s="270"/>
      <c r="Y44" s="270"/>
      <c r="Z44" s="270"/>
      <c r="AA44" s="270"/>
      <c r="AB44" s="271"/>
      <c r="AC44" s="272">
        <v>43483</v>
      </c>
      <c r="AD44" s="273"/>
      <c r="AE44" s="274"/>
      <c r="AF44" s="275" t="s">
        <v>149</v>
      </c>
      <c r="AG44" s="273"/>
      <c r="AH44" s="274"/>
    </row>
    <row r="45" spans="1:34" ht="15.75" x14ac:dyDescent="0.25">
      <c r="A45" s="269"/>
      <c r="B45" s="270"/>
      <c r="C45" s="270"/>
      <c r="D45" s="270"/>
      <c r="E45" s="270"/>
      <c r="F45" s="270"/>
      <c r="G45" s="270"/>
      <c r="H45" s="270"/>
      <c r="I45" s="270"/>
      <c r="J45" s="270"/>
      <c r="K45" s="270"/>
      <c r="L45" s="270"/>
      <c r="M45" s="270"/>
      <c r="N45" s="270"/>
      <c r="O45" s="270"/>
      <c r="P45" s="270"/>
      <c r="Q45" s="270"/>
      <c r="R45" s="270"/>
      <c r="S45" s="270"/>
      <c r="T45" s="270"/>
      <c r="U45" s="270"/>
      <c r="V45" s="270"/>
      <c r="W45" s="270"/>
      <c r="X45" s="270"/>
      <c r="Y45" s="270"/>
      <c r="Z45" s="270"/>
      <c r="AA45" s="270"/>
      <c r="AB45" s="271"/>
      <c r="AC45" s="276"/>
      <c r="AD45" s="276"/>
      <c r="AE45" s="276"/>
      <c r="AF45" s="276"/>
      <c r="AG45" s="276"/>
      <c r="AH45" s="276"/>
    </row>
    <row r="46" spans="1:34" x14ac:dyDescent="0.25">
      <c r="A46" s="261" t="s">
        <v>32</v>
      </c>
      <c r="B46" s="262"/>
      <c r="C46" s="262"/>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3"/>
    </row>
    <row r="47" spans="1:34" s="66" customFormat="1" x14ac:dyDescent="0.25">
      <c r="A47" s="264" t="s">
        <v>25</v>
      </c>
      <c r="B47" s="264"/>
      <c r="C47" s="264"/>
      <c r="D47" s="264"/>
      <c r="E47" s="264"/>
      <c r="F47" s="264" t="s">
        <v>62</v>
      </c>
      <c r="G47" s="264"/>
      <c r="H47" s="264"/>
      <c r="I47" s="264"/>
      <c r="J47" s="264"/>
      <c r="K47" s="264"/>
      <c r="L47" s="264"/>
      <c r="M47" s="265" t="s">
        <v>75</v>
      </c>
      <c r="N47" s="265"/>
      <c r="O47" s="265"/>
      <c r="P47" s="265"/>
      <c r="Q47" s="265"/>
      <c r="R47" s="265"/>
      <c r="S47" s="265"/>
      <c r="T47" s="265"/>
      <c r="U47" s="265"/>
      <c r="V47" s="265"/>
      <c r="W47" s="265"/>
      <c r="X47" s="265"/>
      <c r="Y47" s="265"/>
      <c r="Z47" s="265"/>
      <c r="AA47" s="265"/>
      <c r="AB47" s="265"/>
      <c r="AC47" s="265"/>
      <c r="AD47" s="264" t="str">
        <f>IF(Z7="X","APOYO OFICINA ASESORA DE PLANEACIÓN","APOYO OFICINA DE CONTROL INTERNO")</f>
        <v>APOYO OFICINA DE CONTROL INTERNO</v>
      </c>
      <c r="AE47" s="264"/>
      <c r="AF47" s="264"/>
      <c r="AG47" s="264"/>
      <c r="AH47" s="264"/>
    </row>
    <row r="48" spans="1:34" s="66" customFormat="1" ht="37.5" x14ac:dyDescent="0.25">
      <c r="A48" s="29" t="s">
        <v>72</v>
      </c>
      <c r="B48" s="256" t="s">
        <v>151</v>
      </c>
      <c r="C48" s="256"/>
      <c r="D48" s="256"/>
      <c r="E48" s="256"/>
      <c r="F48" s="29" t="s">
        <v>72</v>
      </c>
      <c r="G48" s="67"/>
      <c r="H48" s="256" t="s">
        <v>152</v>
      </c>
      <c r="I48" s="256"/>
      <c r="J48" s="256"/>
      <c r="K48" s="256"/>
      <c r="L48" s="256"/>
      <c r="M48" s="257" t="s">
        <v>27</v>
      </c>
      <c r="N48" s="257"/>
      <c r="O48" s="257"/>
      <c r="P48" s="257"/>
      <c r="Q48" s="257"/>
      <c r="R48" s="257"/>
      <c r="S48" s="257"/>
      <c r="T48" s="257"/>
      <c r="U48" s="257"/>
      <c r="V48" s="266" t="s">
        <v>152</v>
      </c>
      <c r="W48" s="267"/>
      <c r="X48" s="267"/>
      <c r="Y48" s="267"/>
      <c r="Z48" s="267"/>
      <c r="AA48" s="267"/>
      <c r="AB48" s="267"/>
      <c r="AC48" s="268"/>
      <c r="AD48" s="68" t="s">
        <v>27</v>
      </c>
      <c r="AE48" s="266" t="s">
        <v>153</v>
      </c>
      <c r="AF48" s="267"/>
      <c r="AG48" s="267"/>
      <c r="AH48" s="267"/>
    </row>
    <row r="49" spans="1:34" ht="56.25" x14ac:dyDescent="0.25">
      <c r="A49" s="29" t="s">
        <v>73</v>
      </c>
      <c r="B49" s="255" t="s">
        <v>154</v>
      </c>
      <c r="C49" s="256"/>
      <c r="D49" s="256"/>
      <c r="E49" s="256"/>
      <c r="F49" s="29" t="s">
        <v>73</v>
      </c>
      <c r="G49" s="67"/>
      <c r="H49" s="255" t="s">
        <v>155</v>
      </c>
      <c r="I49" s="256"/>
      <c r="J49" s="256"/>
      <c r="K49" s="256"/>
      <c r="L49" s="256"/>
      <c r="M49" s="257" t="s">
        <v>28</v>
      </c>
      <c r="N49" s="257"/>
      <c r="O49" s="257"/>
      <c r="P49" s="257"/>
      <c r="Q49" s="257"/>
      <c r="R49" s="257"/>
      <c r="S49" s="257"/>
      <c r="T49" s="257"/>
      <c r="U49" s="257"/>
      <c r="V49" s="258" t="s">
        <v>156</v>
      </c>
      <c r="W49" s="259"/>
      <c r="X49" s="259"/>
      <c r="Y49" s="259"/>
      <c r="Z49" s="259"/>
      <c r="AA49" s="259"/>
      <c r="AB49" s="259"/>
      <c r="AC49" s="260"/>
      <c r="AD49" s="68" t="s">
        <v>28</v>
      </c>
      <c r="AE49" s="258" t="s">
        <v>157</v>
      </c>
      <c r="AF49" s="259"/>
      <c r="AG49" s="259"/>
      <c r="AH49" s="259"/>
    </row>
  </sheetData>
  <mergeCells count="185">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F19:AF25"/>
    <mergeCell ref="AG19:AG25"/>
    <mergeCell ref="AH19:AH25"/>
    <mergeCell ref="W19:W25"/>
    <mergeCell ref="X19:X25"/>
    <mergeCell ref="Y19:Y25"/>
    <mergeCell ref="Z19:Z20"/>
    <mergeCell ref="AA19:AA25"/>
    <mergeCell ref="AB19:AB25"/>
    <mergeCell ref="Z21:Z25"/>
    <mergeCell ref="A26:A32"/>
    <mergeCell ref="B26:B32"/>
    <mergeCell ref="C26:C32"/>
    <mergeCell ref="D26:D32"/>
    <mergeCell ref="E26:E32"/>
    <mergeCell ref="F26:F32"/>
    <mergeCell ref="AC19:AC25"/>
    <mergeCell ref="AD19:AD25"/>
    <mergeCell ref="AE19:AE25"/>
    <mergeCell ref="Q19:Q25"/>
    <mergeCell ref="R19:R25"/>
    <mergeCell ref="S19:S25"/>
    <mergeCell ref="T19:T25"/>
    <mergeCell ref="U19:U25"/>
    <mergeCell ref="V19:V25"/>
    <mergeCell ref="H19:H25"/>
    <mergeCell ref="I19:I25"/>
    <mergeCell ref="J19:J20"/>
    <mergeCell ref="K19:K25"/>
    <mergeCell ref="O19:O25"/>
    <mergeCell ref="P19:P25"/>
    <mergeCell ref="J21:J25"/>
    <mergeCell ref="R26:R32"/>
    <mergeCell ref="S26:S32"/>
    <mergeCell ref="T26:T32"/>
    <mergeCell ref="U26:U32"/>
    <mergeCell ref="G26:G32"/>
    <mergeCell ref="H26:H32"/>
    <mergeCell ref="I26:I32"/>
    <mergeCell ref="J26:J27"/>
    <mergeCell ref="K26:K32"/>
    <mergeCell ref="O26:O32"/>
    <mergeCell ref="AH26:AH32"/>
    <mergeCell ref="J28:J32"/>
    <mergeCell ref="Z28:Z32"/>
    <mergeCell ref="AD26:AD32"/>
    <mergeCell ref="AE26:AE32"/>
    <mergeCell ref="AF26:AF32"/>
    <mergeCell ref="AG26:AG32"/>
    <mergeCell ref="A33:A39"/>
    <mergeCell ref="B33:B39"/>
    <mergeCell ref="C33:C39"/>
    <mergeCell ref="D33:D39"/>
    <mergeCell ref="E33:E39"/>
    <mergeCell ref="F33:F39"/>
    <mergeCell ref="G33:G39"/>
    <mergeCell ref="AB26:AB32"/>
    <mergeCell ref="AC26:AC32"/>
    <mergeCell ref="V26:V32"/>
    <mergeCell ref="W26:W32"/>
    <mergeCell ref="X26:X32"/>
    <mergeCell ref="Y26:Y32"/>
    <mergeCell ref="Z26:Z27"/>
    <mergeCell ref="AA26:AA32"/>
    <mergeCell ref="P26:P32"/>
    <mergeCell ref="Q26:Q32"/>
    <mergeCell ref="Q33:Q39"/>
    <mergeCell ref="R33:R39"/>
    <mergeCell ref="S33:S39"/>
    <mergeCell ref="T33:T39"/>
    <mergeCell ref="U33:U39"/>
    <mergeCell ref="V33:V39"/>
    <mergeCell ref="H33:H39"/>
    <mergeCell ref="I33:I39"/>
    <mergeCell ref="J33:J34"/>
    <mergeCell ref="K33:K39"/>
    <mergeCell ref="O33:O39"/>
    <mergeCell ref="P33:P39"/>
    <mergeCell ref="J35:J39"/>
    <mergeCell ref="AC33:AC39"/>
    <mergeCell ref="AD33:AD39"/>
    <mergeCell ref="AE33:AE39"/>
    <mergeCell ref="AF33:AF39"/>
    <mergeCell ref="AG33:AG39"/>
    <mergeCell ref="AH33:AH39"/>
    <mergeCell ref="W33:W39"/>
    <mergeCell ref="X33:X39"/>
    <mergeCell ref="Y33:Y39"/>
    <mergeCell ref="Z33:Z34"/>
    <mergeCell ref="AA33:AA39"/>
    <mergeCell ref="AB33:AB39"/>
    <mergeCell ref="Z35:Z39"/>
    <mergeCell ref="A44:AB44"/>
    <mergeCell ref="AC44:AE44"/>
    <mergeCell ref="AF44:AH44"/>
    <mergeCell ref="A45:AB45"/>
    <mergeCell ref="AC45:AE45"/>
    <mergeCell ref="AF45:AH45"/>
    <mergeCell ref="A40:AH40"/>
    <mergeCell ref="A41:AH41"/>
    <mergeCell ref="A42:AB42"/>
    <mergeCell ref="AC42:AE42"/>
    <mergeCell ref="AF42:AH42"/>
    <mergeCell ref="A43:AB43"/>
    <mergeCell ref="AC43:AE43"/>
    <mergeCell ref="AF43:AH43"/>
    <mergeCell ref="B49:E49"/>
    <mergeCell ref="H49:L49"/>
    <mergeCell ref="M49:U49"/>
    <mergeCell ref="V49:AC49"/>
    <mergeCell ref="AE49:AH49"/>
    <mergeCell ref="A46:AH46"/>
    <mergeCell ref="A47:E47"/>
    <mergeCell ref="F47:L47"/>
    <mergeCell ref="M47:AC47"/>
    <mergeCell ref="AD47:AH47"/>
    <mergeCell ref="B48:E48"/>
    <mergeCell ref="H48:L48"/>
    <mergeCell ref="M48:U48"/>
    <mergeCell ref="V48:AC48"/>
    <mergeCell ref="AE48:AH48"/>
  </mergeCells>
  <conditionalFormatting sqref="J12:J18">
    <cfRule type="expression" dxfId="343" priority="29">
      <formula>$J$14="BAJA"</formula>
    </cfRule>
    <cfRule type="expression" dxfId="342" priority="30">
      <formula>$J$14="MODERADA"</formula>
    </cfRule>
    <cfRule type="expression" dxfId="341" priority="31">
      <formula>$J$14="ALTA"</formula>
    </cfRule>
    <cfRule type="expression" dxfId="340" priority="32">
      <formula>$J$14="EXTREMA"</formula>
    </cfRule>
  </conditionalFormatting>
  <conditionalFormatting sqref="Z12:Z18">
    <cfRule type="expression" dxfId="339" priority="25">
      <formula>$Z$14="MODERADA"</formula>
    </cfRule>
    <cfRule type="expression" dxfId="338" priority="26">
      <formula>$Z$14="EXTREMA"</formula>
    </cfRule>
    <cfRule type="expression" dxfId="337" priority="27">
      <formula>$Z$14="ALTA"</formula>
    </cfRule>
    <cfRule type="expression" dxfId="336" priority="28">
      <formula>$Z$14="BAJA"</formula>
    </cfRule>
  </conditionalFormatting>
  <conditionalFormatting sqref="Z19:Z25">
    <cfRule type="expression" dxfId="335" priority="21">
      <formula>$Z$21="MODERADA"</formula>
    </cfRule>
    <cfRule type="expression" dxfId="334" priority="22">
      <formula>$Z$21="EXTREMA"</formula>
    </cfRule>
    <cfRule type="expression" dxfId="333" priority="23">
      <formula>$Z$21="ALTA"</formula>
    </cfRule>
    <cfRule type="expression" dxfId="332" priority="24">
      <formula>$Z$21="BAJA"</formula>
    </cfRule>
  </conditionalFormatting>
  <conditionalFormatting sqref="J19 J21">
    <cfRule type="expression" dxfId="331" priority="17">
      <formula>$J$21="BAJA"</formula>
    </cfRule>
    <cfRule type="expression" dxfId="330" priority="18">
      <formula>$J$21="MODERADA"</formula>
    </cfRule>
    <cfRule type="expression" dxfId="329" priority="19">
      <formula>$J$21="ALTA"</formula>
    </cfRule>
    <cfRule type="expression" dxfId="328" priority="20">
      <formula>$J$21="EXTREMA"</formula>
    </cfRule>
  </conditionalFormatting>
  <conditionalFormatting sqref="Z26:Z32">
    <cfRule type="expression" dxfId="327" priority="13">
      <formula>$Z$14="MODERADA"</formula>
    </cfRule>
    <cfRule type="expression" dxfId="326" priority="14">
      <formula>$Z$14="EXTREMA"</formula>
    </cfRule>
    <cfRule type="expression" dxfId="325" priority="15">
      <formula>$Z$14="ALTA"</formula>
    </cfRule>
    <cfRule type="expression" dxfId="324" priority="16">
      <formula>$Z$14="BAJA"</formula>
    </cfRule>
  </conditionalFormatting>
  <conditionalFormatting sqref="J26 J28">
    <cfRule type="expression" dxfId="323" priority="9">
      <formula>$J$28="BAJA"</formula>
    </cfRule>
    <cfRule type="expression" dxfId="322" priority="10">
      <formula>$J$28="MODERADA"</formula>
    </cfRule>
    <cfRule type="expression" dxfId="321" priority="11">
      <formula>$J$28="ALTA"</formula>
    </cfRule>
    <cfRule type="expression" dxfId="320" priority="12">
      <formula>$J$28="EXTREMA"</formula>
    </cfRule>
  </conditionalFormatting>
  <conditionalFormatting sqref="Z33:Z39">
    <cfRule type="expression" dxfId="319" priority="5">
      <formula>$Z$35="MODERADA"</formula>
    </cfRule>
    <cfRule type="expression" dxfId="318" priority="6">
      <formula>$Z$35="EXTREMA"</formula>
    </cfRule>
    <cfRule type="expression" dxfId="317" priority="7">
      <formula>$Z$35="ALTA"</formula>
    </cfRule>
    <cfRule type="expression" dxfId="316" priority="8">
      <formula>$Z$35="BAJA"</formula>
    </cfRule>
  </conditionalFormatting>
  <conditionalFormatting sqref="J33 J35">
    <cfRule type="expression" dxfId="315" priority="1">
      <formula>$J$35="BAJA"</formula>
    </cfRule>
    <cfRule type="expression" dxfId="314" priority="2">
      <formula>$J$35="MODERADA"</formula>
    </cfRule>
    <cfRule type="expression" dxfId="313" priority="3">
      <formula>$J$35="ALTA"</formula>
    </cfRule>
    <cfRule type="expression" dxfId="312" priority="4">
      <formula>$J$35="EXTREMA"</formula>
    </cfRule>
  </conditionalFormatting>
  <dataValidations count="4">
    <dataValidation type="list" allowBlank="1" showInputMessage="1" showErrorMessage="1" sqref="U12:U39">
      <formula1>$XEV$11:$XFD$11</formula1>
    </dataValidation>
    <dataValidation type="list" allowBlank="1" showInputMessage="1" showErrorMessage="1" sqref="H12:H39">
      <formula1>$XET$9:$XEV$9</formula1>
    </dataValidation>
    <dataValidation type="list" allowBlank="1" showInputMessage="1" showErrorMessage="1" sqref="F12:F39">
      <formula1>$XET$2:$XET$6</formula1>
    </dataValidation>
    <dataValidation type="list" allowBlank="1" showInputMessage="1" showErrorMessage="1" sqref="M12:M39">
      <formula1>$XET$11:$XEU$11</formula1>
    </dataValidation>
  </dataValidations>
  <hyperlinks>
    <hyperlink ref="B49" r:id="rId1"/>
    <hyperlink ref="H49" r:id="rId2" display="mauriciod@ idipron.gov.co - "/>
    <hyperlink ref="AE49" r:id="rId3"/>
  </hyperlinks>
  <pageMargins left="0.7" right="0.7" top="0.75" bottom="0.75" header="0.3" footer="0.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50"/>
  <sheetViews>
    <sheetView topLeftCell="L1" zoomScale="60" zoomScaleNormal="60" workbookViewId="0">
      <selection activeCell="C12" sqref="C12:C18"/>
    </sheetView>
  </sheetViews>
  <sheetFormatPr baseColWidth="10" defaultColWidth="10.85546875" defaultRowHeight="15" x14ac:dyDescent="0.25"/>
  <cols>
    <col min="1" max="1" width="22.42578125" style="163" customWidth="1"/>
    <col min="2" max="2" width="27.85546875" style="163" customWidth="1"/>
    <col min="3" max="3" width="22.85546875" style="163" customWidth="1"/>
    <col min="4" max="4" width="21.7109375" style="163" customWidth="1"/>
    <col min="5" max="5" width="23.140625" style="163" customWidth="1"/>
    <col min="6" max="6" width="20.42578125" style="163" customWidth="1"/>
    <col min="7" max="7" width="3.85546875" style="163" hidden="1" customWidth="1"/>
    <col min="8" max="8" width="18.28515625" style="163" customWidth="1"/>
    <col min="9" max="9" width="3.85546875" style="163" hidden="1" customWidth="1"/>
    <col min="10" max="10" width="17.140625" style="163" customWidth="1"/>
    <col min="11" max="11" width="36.85546875" style="163" customWidth="1"/>
    <col min="12" max="12" width="44.7109375" style="163" customWidth="1"/>
    <col min="13" max="13" width="9.42578125" style="163" customWidth="1"/>
    <col min="14" max="14" width="11.42578125" style="163" hidden="1" customWidth="1"/>
    <col min="15" max="15" width="5" style="163" hidden="1" customWidth="1"/>
    <col min="16" max="16" width="6.42578125" style="163" hidden="1" customWidth="1"/>
    <col min="17" max="17" width="5" style="163" hidden="1" customWidth="1"/>
    <col min="18" max="18" width="4.140625" style="163" hidden="1" customWidth="1"/>
    <col min="19" max="19" width="3.85546875" style="163" hidden="1" customWidth="1"/>
    <col min="20" max="20" width="5.28515625" style="163" hidden="1" customWidth="1"/>
    <col min="21" max="21" width="10.42578125" style="163" customWidth="1"/>
    <col min="22" max="22" width="17.85546875" style="163" customWidth="1"/>
    <col min="23" max="23" width="3.42578125" style="163" hidden="1" customWidth="1"/>
    <col min="24" max="24" width="20.42578125" style="163" customWidth="1"/>
    <col min="25" max="25" width="3.85546875" style="163" hidden="1" customWidth="1"/>
    <col min="26" max="26" width="18.42578125" style="163" customWidth="1"/>
    <col min="27" max="27" width="20.140625" style="163" customWidth="1"/>
    <col min="28" max="28" width="20.85546875" style="163" customWidth="1"/>
    <col min="29" max="29" width="22.28515625" style="163" customWidth="1"/>
    <col min="30" max="30" width="22.42578125" style="163" customWidth="1"/>
    <col min="31" max="31" width="15.140625" style="254" customWidth="1"/>
    <col min="32" max="32" width="23" style="163" customWidth="1"/>
    <col min="33" max="33" width="19.140625" style="163" customWidth="1"/>
    <col min="34" max="34" width="16.140625" style="163" customWidth="1"/>
    <col min="35" max="16384" width="10.85546875" style="163"/>
  </cols>
  <sheetData>
    <row r="1" spans="1:34 16374:16377" s="199" customFormat="1" ht="14.25" customHeight="1" x14ac:dyDescent="0.25">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252"/>
      <c r="AF1" s="197"/>
      <c r="AG1" s="197"/>
      <c r="AH1" s="197"/>
      <c r="XET1" s="112" t="s">
        <v>1</v>
      </c>
      <c r="XEU1" s="113" t="s">
        <v>2</v>
      </c>
      <c r="XEV1" s="198"/>
    </row>
    <row r="2" spans="1:34 16374:16377" s="199" customFormat="1" ht="14.25" customHeight="1" x14ac:dyDescent="0.25">
      <c r="A2" s="197"/>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252"/>
      <c r="AF2" s="197"/>
      <c r="AG2" s="197"/>
      <c r="AH2" s="197"/>
      <c r="XET2" s="199" t="s">
        <v>17</v>
      </c>
      <c r="XEU2" s="199">
        <v>5</v>
      </c>
      <c r="XEV2" s="115"/>
    </row>
    <row r="3" spans="1:34 16374:16377" s="199" customFormat="1" ht="14.25" customHeight="1" x14ac:dyDescent="0.25">
      <c r="A3" s="197"/>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252"/>
      <c r="AF3" s="197"/>
      <c r="AG3" s="197"/>
      <c r="AH3" s="197"/>
      <c r="XET3" s="199" t="s">
        <v>16</v>
      </c>
      <c r="XEU3" s="199">
        <v>4</v>
      </c>
      <c r="XEV3" s="115"/>
    </row>
    <row r="4" spans="1:34 16374:16377" s="199" customFormat="1" ht="14.25" customHeight="1" x14ac:dyDescent="0.25">
      <c r="A4" s="197"/>
      <c r="B4" s="197"/>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252"/>
      <c r="AF4" s="197"/>
      <c r="AG4" s="197"/>
      <c r="AH4" s="197"/>
      <c r="XET4" s="199" t="s">
        <v>15</v>
      </c>
      <c r="XEU4" s="199">
        <v>3</v>
      </c>
      <c r="XEV4" s="115"/>
    </row>
    <row r="5" spans="1:34 16374:16377" s="199" customFormat="1" ht="14.25" customHeight="1" x14ac:dyDescent="0.25">
      <c r="A5" s="197"/>
      <c r="B5" s="197"/>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252"/>
      <c r="AF5" s="197"/>
      <c r="AG5" s="197"/>
      <c r="AH5" s="197"/>
      <c r="XET5" s="199" t="s">
        <v>14</v>
      </c>
      <c r="XEU5" s="199">
        <v>2</v>
      </c>
      <c r="XEV5" s="115"/>
    </row>
    <row r="6" spans="1:34 16374:16377" s="199" customFormat="1" ht="14.25" customHeight="1" x14ac:dyDescent="0.25">
      <c r="A6" s="197"/>
      <c r="B6" s="197"/>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252"/>
      <c r="AF6" s="197"/>
      <c r="AG6" s="197"/>
      <c r="AH6" s="197"/>
      <c r="XET6" s="199" t="s">
        <v>13</v>
      </c>
      <c r="XEU6" s="199">
        <v>1</v>
      </c>
      <c r="XEV6" s="115"/>
    </row>
    <row r="7" spans="1:34 16374:16377" ht="21" customHeight="1" thickBot="1" x14ac:dyDescent="0.3">
      <c r="A7" s="613" t="s">
        <v>53</v>
      </c>
      <c r="B7" s="613"/>
      <c r="C7" s="982">
        <v>43482</v>
      </c>
      <c r="D7" s="983"/>
      <c r="E7" s="983"/>
      <c r="F7" s="616"/>
      <c r="G7" s="616"/>
      <c r="H7" s="616"/>
      <c r="I7" s="616"/>
      <c r="J7" s="616"/>
      <c r="K7" s="616"/>
      <c r="L7" s="616"/>
      <c r="M7" s="617" t="s">
        <v>67</v>
      </c>
      <c r="N7" s="617"/>
      <c r="O7" s="617"/>
      <c r="P7" s="617"/>
      <c r="Q7" s="617"/>
      <c r="R7" s="617"/>
      <c r="S7" s="617"/>
      <c r="T7" s="617"/>
      <c r="U7" s="617"/>
      <c r="V7" s="618"/>
      <c r="W7" s="157"/>
      <c r="X7" s="158" t="s">
        <v>63</v>
      </c>
      <c r="Y7" s="159"/>
      <c r="Z7" s="200" t="s">
        <v>76</v>
      </c>
      <c r="AA7" s="158" t="s">
        <v>64</v>
      </c>
      <c r="AB7" s="160"/>
      <c r="AC7" s="158" t="s">
        <v>65</v>
      </c>
      <c r="AD7" s="161"/>
      <c r="AE7" s="619" t="s">
        <v>66</v>
      </c>
      <c r="AF7" s="620"/>
      <c r="AG7" s="162"/>
      <c r="AH7" s="157"/>
      <c r="XET7" s="621" t="s">
        <v>0</v>
      </c>
      <c r="XEU7" s="622"/>
    </row>
    <row r="8" spans="1:34 16374:16377" ht="18.75" customHeight="1" x14ac:dyDescent="0.25">
      <c r="A8" s="623" t="s">
        <v>46</v>
      </c>
      <c r="B8" s="624"/>
      <c r="C8" s="624"/>
      <c r="D8" s="624"/>
      <c r="E8" s="625"/>
      <c r="F8" s="626" t="s">
        <v>21</v>
      </c>
      <c r="G8" s="627"/>
      <c r="H8" s="627"/>
      <c r="I8" s="627"/>
      <c r="J8" s="627"/>
      <c r="K8" s="627"/>
      <c r="L8" s="627"/>
      <c r="M8" s="627"/>
      <c r="N8" s="627"/>
      <c r="O8" s="627"/>
      <c r="P8" s="627"/>
      <c r="Q8" s="627"/>
      <c r="R8" s="627"/>
      <c r="S8" s="627"/>
      <c r="T8" s="627"/>
      <c r="U8" s="627"/>
      <c r="V8" s="627"/>
      <c r="W8" s="627"/>
      <c r="X8" s="627"/>
      <c r="Y8" s="627"/>
      <c r="Z8" s="628"/>
      <c r="AA8" s="586" t="s">
        <v>43</v>
      </c>
      <c r="AB8" s="587"/>
      <c r="AC8" s="587"/>
      <c r="AD8" s="588"/>
      <c r="AE8" s="629" t="s">
        <v>33</v>
      </c>
      <c r="AF8" s="630"/>
      <c r="AG8" s="630"/>
      <c r="AH8" s="631"/>
      <c r="XET8" s="621" t="s">
        <v>2</v>
      </c>
      <c r="XEU8" s="622"/>
    </row>
    <row r="9" spans="1:34 16374:16377" s="202" customFormat="1" ht="15" customHeight="1" x14ac:dyDescent="0.25">
      <c r="A9" s="603" t="s">
        <v>49</v>
      </c>
      <c r="B9" s="605" t="s">
        <v>50</v>
      </c>
      <c r="C9" s="574" t="s">
        <v>34</v>
      </c>
      <c r="D9" s="574" t="s">
        <v>35</v>
      </c>
      <c r="E9" s="638" t="s">
        <v>36</v>
      </c>
      <c r="F9" s="991" t="s">
        <v>68</v>
      </c>
      <c r="G9" s="992"/>
      <c r="H9" s="992"/>
      <c r="I9" s="992"/>
      <c r="J9" s="992"/>
      <c r="K9" s="563" t="s">
        <v>24</v>
      </c>
      <c r="L9" s="993" t="s">
        <v>23</v>
      </c>
      <c r="M9" s="994"/>
      <c r="N9" s="994"/>
      <c r="O9" s="994"/>
      <c r="P9" s="994"/>
      <c r="Q9" s="994"/>
      <c r="R9" s="994"/>
      <c r="S9" s="994"/>
      <c r="T9" s="994"/>
      <c r="U9" s="994"/>
      <c r="V9" s="994"/>
      <c r="W9" s="994"/>
      <c r="X9" s="994"/>
      <c r="Y9" s="994"/>
      <c r="Z9" s="995"/>
      <c r="AA9" s="589"/>
      <c r="AB9" s="590"/>
      <c r="AC9" s="590"/>
      <c r="AD9" s="591"/>
      <c r="AE9" s="632"/>
      <c r="AF9" s="633"/>
      <c r="AG9" s="633"/>
      <c r="AH9" s="634"/>
      <c r="XET9" s="201" t="s">
        <v>18</v>
      </c>
      <c r="XEU9" s="201" t="s">
        <v>20</v>
      </c>
      <c r="XEV9" s="201" t="s">
        <v>19</v>
      </c>
    </row>
    <row r="10" spans="1:34 16374:16377" s="202" customFormat="1" ht="15" customHeight="1" x14ac:dyDescent="0.25">
      <c r="A10" s="603"/>
      <c r="B10" s="606"/>
      <c r="C10" s="574"/>
      <c r="D10" s="574"/>
      <c r="E10" s="638"/>
      <c r="F10" s="996" t="s">
        <v>37</v>
      </c>
      <c r="G10" s="997"/>
      <c r="H10" s="997"/>
      <c r="I10" s="997"/>
      <c r="J10" s="997"/>
      <c r="K10" s="564"/>
      <c r="L10" s="657" t="s">
        <v>47</v>
      </c>
      <c r="M10" s="659" t="s">
        <v>22</v>
      </c>
      <c r="N10" s="203"/>
      <c r="O10" s="203"/>
      <c r="P10" s="203"/>
      <c r="Q10" s="203"/>
      <c r="R10" s="203"/>
      <c r="S10" s="203"/>
      <c r="T10" s="203"/>
      <c r="U10" s="661" t="s">
        <v>39</v>
      </c>
      <c r="V10" s="663" t="s">
        <v>38</v>
      </c>
      <c r="W10" s="664"/>
      <c r="X10" s="664"/>
      <c r="Y10" s="664"/>
      <c r="Z10" s="665"/>
      <c r="AA10" s="592"/>
      <c r="AB10" s="578"/>
      <c r="AC10" s="578"/>
      <c r="AD10" s="579"/>
      <c r="AE10" s="635"/>
      <c r="AF10" s="636"/>
      <c r="AG10" s="636"/>
      <c r="AH10" s="637"/>
      <c r="XET10" s="202">
        <v>5</v>
      </c>
      <c r="XEU10" s="202">
        <v>10</v>
      </c>
      <c r="XEV10" s="202">
        <v>20</v>
      </c>
    </row>
    <row r="11" spans="1:34 16374:16377" s="202" customFormat="1" ht="44.25" customHeight="1" x14ac:dyDescent="0.25">
      <c r="A11" s="604"/>
      <c r="B11" s="573"/>
      <c r="C11" s="605"/>
      <c r="D11" s="605"/>
      <c r="E11" s="639"/>
      <c r="F11" s="169" t="s">
        <v>8</v>
      </c>
      <c r="G11" s="204" t="s">
        <v>54</v>
      </c>
      <c r="H11" s="192" t="s">
        <v>69</v>
      </c>
      <c r="I11" s="205" t="s">
        <v>55</v>
      </c>
      <c r="J11" s="2" t="s">
        <v>10</v>
      </c>
      <c r="K11" s="565"/>
      <c r="L11" s="658"/>
      <c r="M11" s="660"/>
      <c r="N11" s="253"/>
      <c r="O11" s="253" t="s">
        <v>60</v>
      </c>
      <c r="P11" s="253" t="s">
        <v>61</v>
      </c>
      <c r="Q11" s="253" t="s">
        <v>59</v>
      </c>
      <c r="R11" s="253" t="s">
        <v>56</v>
      </c>
      <c r="S11" s="253" t="s">
        <v>57</v>
      </c>
      <c r="T11" s="253" t="s">
        <v>58</v>
      </c>
      <c r="U11" s="662"/>
      <c r="V11" s="3" t="s">
        <v>8</v>
      </c>
      <c r="W11" s="4" t="s">
        <v>54</v>
      </c>
      <c r="X11" s="173" t="s">
        <v>9</v>
      </c>
      <c r="Y11" s="174" t="s">
        <v>55</v>
      </c>
      <c r="Z11" s="9" t="s">
        <v>10</v>
      </c>
      <c r="AA11" s="10" t="s">
        <v>51</v>
      </c>
      <c r="AB11" s="5" t="s">
        <v>40</v>
      </c>
      <c r="AC11" s="195" t="s">
        <v>41</v>
      </c>
      <c r="AD11" s="196" t="s">
        <v>42</v>
      </c>
      <c r="AE11" s="177" t="s">
        <v>26</v>
      </c>
      <c r="AF11" s="178" t="s">
        <v>70</v>
      </c>
      <c r="AG11" s="179" t="s">
        <v>44</v>
      </c>
      <c r="AH11" s="180" t="s">
        <v>45</v>
      </c>
      <c r="XET11" s="202" t="s">
        <v>11</v>
      </c>
      <c r="XEU11" s="202" t="s">
        <v>12</v>
      </c>
      <c r="XEV11" s="202" t="s">
        <v>9</v>
      </c>
      <c r="XEW11" s="202" t="s">
        <v>8</v>
      </c>
    </row>
    <row r="12" spans="1:34 16374:16377" ht="50.25" customHeight="1" x14ac:dyDescent="0.25">
      <c r="A12" s="1013" t="s">
        <v>382</v>
      </c>
      <c r="B12" s="739" t="s">
        <v>383</v>
      </c>
      <c r="C12" s="832" t="s">
        <v>384</v>
      </c>
      <c r="D12" s="832" t="s">
        <v>385</v>
      </c>
      <c r="E12" s="1014" t="s">
        <v>386</v>
      </c>
      <c r="F12" s="559" t="s">
        <v>15</v>
      </c>
      <c r="G12" s="666" t="str">
        <f>IF(F12="(1) RARA VEZ","1", IF(F12="(2) IMPROBABLE","2",IF(F12="(3) POSIBLE","3",IF(F12="(4) PROBABLE","4",IF(F12="(5) CASI SEGURO","5","")))))</f>
        <v>3</v>
      </c>
      <c r="H12" s="522" t="s">
        <v>20</v>
      </c>
      <c r="I12" s="668" t="str">
        <f>IF(H12="(5) MODERADO","5", IF(H12="(10) MAYOR","10",IF(H12="(20) CATASTROFICO","20","")))</f>
        <v>10</v>
      </c>
      <c r="J12" s="669">
        <f>G12*I12</f>
        <v>30</v>
      </c>
      <c r="K12" s="1014" t="s">
        <v>387</v>
      </c>
      <c r="L12" s="6" t="s">
        <v>6</v>
      </c>
      <c r="M12" s="1" t="s">
        <v>11</v>
      </c>
      <c r="N12" s="194">
        <f>IF(M12="SÍ",15,"0")</f>
        <v>15</v>
      </c>
      <c r="O12" s="672">
        <f>SUM(N12:N18)</f>
        <v>85</v>
      </c>
      <c r="P12" s="514">
        <f>IF(AND($O12&gt;=0,$O12&lt;=50),0,IF(AND($O12&gt;50,$O12&lt;=75),1,IF(AND($O12&gt;75,$O12&lt;=100),2,"")))</f>
        <v>2</v>
      </c>
      <c r="Q12" s="514">
        <f>$G12-$P12</f>
        <v>1</v>
      </c>
      <c r="R12" s="516">
        <f>IF($Q12&lt;=0,1,$Q12)</f>
        <v>1</v>
      </c>
      <c r="S12" s="514">
        <f>$I12-$P12</f>
        <v>8</v>
      </c>
      <c r="T12" s="516">
        <f>IF($S12=19,10,IF($S12=18,5,IF($S12=9,5,IF($S12=8,5,I12))))</f>
        <v>5</v>
      </c>
      <c r="U12" s="518" t="s">
        <v>8</v>
      </c>
      <c r="V12" s="539" t="str">
        <f>IF(AND($U12="PROBABILIDAD",$R12=1),$XET$6,IF(AND($U12="PROBABILIDAD",$R12=2),$XET$5,IF(AND($U12="PROBABILIDAD",$R12=3),$XET$4,IF(AND($U12="PROBABILIDAD",$R12=4),$XET$3,IF(AND($U12="PROBABILIDAD",$R12=5),$XET$2,$F12)))))</f>
        <v>(1) RARA VEZ</v>
      </c>
      <c r="W12" s="683">
        <f>IF($U12="PROBABILIDAD",$R12,$G12)</f>
        <v>1</v>
      </c>
      <c r="X12" s="545" t="str">
        <f>IF(AND($U12="IMPACTO",$S12=18),$XET$9,IF(AND($U12="IMPACTO",$S12=19),$XEU$9,IF(AND($U12="IMPACTO",$S12=20),$XEV$9,IF(AND($U12="IMPACTO",$S12&lt;10),$XET$9,$H12))))</f>
        <v>(10) MAYOR</v>
      </c>
      <c r="Y12" s="686" t="str">
        <f>IF($U12="IMPACTO",$T12,$I12)</f>
        <v>10</v>
      </c>
      <c r="Z12" s="687">
        <f>+W12*Y12</f>
        <v>10</v>
      </c>
      <c r="AA12" s="1030" t="s">
        <v>388</v>
      </c>
      <c r="AB12" s="765" t="s">
        <v>389</v>
      </c>
      <c r="AC12" s="765" t="s">
        <v>390</v>
      </c>
      <c r="AD12" s="1089" t="s">
        <v>391</v>
      </c>
      <c r="AE12" s="1092">
        <v>43708</v>
      </c>
      <c r="AF12" s="765" t="s">
        <v>392</v>
      </c>
      <c r="AG12" s="765" t="s">
        <v>393</v>
      </c>
      <c r="AH12" s="1089" t="s">
        <v>394</v>
      </c>
    </row>
    <row r="13" spans="1:34 16374:16377" ht="48" customHeight="1" x14ac:dyDescent="0.25">
      <c r="A13" s="842"/>
      <c r="B13" s="740"/>
      <c r="C13" s="833"/>
      <c r="D13" s="832"/>
      <c r="E13" s="988"/>
      <c r="F13" s="559"/>
      <c r="G13" s="666"/>
      <c r="H13" s="522"/>
      <c r="I13" s="668"/>
      <c r="J13" s="669"/>
      <c r="K13" s="988"/>
      <c r="L13" s="7" t="s">
        <v>7</v>
      </c>
      <c r="M13" s="1" t="s">
        <v>11</v>
      </c>
      <c r="N13" s="223">
        <f>IF(M13="SÍ",5,"0")</f>
        <v>5</v>
      </c>
      <c r="O13" s="668"/>
      <c r="P13" s="515"/>
      <c r="Q13" s="515"/>
      <c r="R13" s="517"/>
      <c r="S13" s="515"/>
      <c r="T13" s="517"/>
      <c r="U13" s="519"/>
      <c r="V13" s="540"/>
      <c r="W13" s="684"/>
      <c r="X13" s="546"/>
      <c r="Y13" s="686"/>
      <c r="Z13" s="688"/>
      <c r="AA13" s="1028"/>
      <c r="AB13" s="766"/>
      <c r="AC13" s="766"/>
      <c r="AD13" s="1090"/>
      <c r="AE13" s="1093"/>
      <c r="AF13" s="1033"/>
      <c r="AG13" s="766"/>
      <c r="AH13" s="1090"/>
    </row>
    <row r="14" spans="1:34 16374:16377" ht="33" customHeight="1" x14ac:dyDescent="0.25">
      <c r="A14" s="842"/>
      <c r="B14" s="740"/>
      <c r="C14" s="833"/>
      <c r="D14" s="832"/>
      <c r="E14" s="988"/>
      <c r="F14" s="559"/>
      <c r="G14" s="666"/>
      <c r="H14" s="522"/>
      <c r="I14" s="668"/>
      <c r="J14" s="675" t="str">
        <f>IF(AND(J12&gt;=5,J12&lt;=10),"BAJA",IF(AND(J12&gt;=15,J12&lt;=25),"MODERADA",IF(AND(J12&gt;=30,J12&lt;=50),"ALTA",IF(AND(J12&gt;=60,J12&lt;=100),"EXTREMA",""))))</f>
        <v>ALTA</v>
      </c>
      <c r="K14" s="988"/>
      <c r="L14" s="185" t="s">
        <v>3</v>
      </c>
      <c r="M14" s="1" t="s">
        <v>12</v>
      </c>
      <c r="N14" s="223" t="str">
        <f>IF(M14="SÍ",15,"0")</f>
        <v>0</v>
      </c>
      <c r="O14" s="668"/>
      <c r="P14" s="515"/>
      <c r="Q14" s="515"/>
      <c r="R14" s="517"/>
      <c r="S14" s="515"/>
      <c r="T14" s="517"/>
      <c r="U14" s="519"/>
      <c r="V14" s="540"/>
      <c r="W14" s="684"/>
      <c r="X14" s="546"/>
      <c r="Y14" s="686"/>
      <c r="Z14" s="677" t="str">
        <f>IF(AND($Z12&gt;=5,$Z12&lt;=10),"BAJA",IF(AND($Z12&gt;=15,$Z12&lt;=25),"MODERADA",IF(AND($Z12&gt;=30,$Z12&lt;=50),"ALTA",IF(AND($Z12&gt;=60,$Z12&lt;=100),"EXTREMA",""))))</f>
        <v>BAJA</v>
      </c>
      <c r="AA14" s="1028"/>
      <c r="AB14" s="766"/>
      <c r="AC14" s="766"/>
      <c r="AD14" s="1090"/>
      <c r="AE14" s="1093"/>
      <c r="AF14" s="1033"/>
      <c r="AG14" s="766"/>
      <c r="AH14" s="1090"/>
    </row>
    <row r="15" spans="1:34 16374:16377" ht="26.25" customHeight="1" x14ac:dyDescent="0.25">
      <c r="A15" s="842"/>
      <c r="B15" s="740"/>
      <c r="C15" s="833"/>
      <c r="D15" s="832"/>
      <c r="E15" s="988"/>
      <c r="F15" s="559"/>
      <c r="G15" s="666"/>
      <c r="H15" s="522"/>
      <c r="I15" s="668"/>
      <c r="J15" s="675"/>
      <c r="K15" s="988"/>
      <c r="L15" s="185" t="s">
        <v>4</v>
      </c>
      <c r="M15" s="1" t="s">
        <v>11</v>
      </c>
      <c r="N15" s="223">
        <f>IF(M15="SÍ",10,"0")</f>
        <v>10</v>
      </c>
      <c r="O15" s="668"/>
      <c r="P15" s="515"/>
      <c r="Q15" s="515"/>
      <c r="R15" s="517"/>
      <c r="S15" s="515"/>
      <c r="T15" s="517"/>
      <c r="U15" s="519"/>
      <c r="V15" s="540"/>
      <c r="W15" s="684"/>
      <c r="X15" s="546"/>
      <c r="Y15" s="686"/>
      <c r="Z15" s="677"/>
      <c r="AA15" s="1028"/>
      <c r="AB15" s="766"/>
      <c r="AC15" s="766"/>
      <c r="AD15" s="1090"/>
      <c r="AE15" s="1093"/>
      <c r="AF15" s="1033"/>
      <c r="AG15" s="766"/>
      <c r="AH15" s="1090"/>
    </row>
    <row r="16" spans="1:34 16374:16377" ht="45" customHeight="1" x14ac:dyDescent="0.25">
      <c r="A16" s="842"/>
      <c r="B16" s="740"/>
      <c r="C16" s="833"/>
      <c r="D16" s="832"/>
      <c r="E16" s="988"/>
      <c r="F16" s="559"/>
      <c r="G16" s="666"/>
      <c r="H16" s="522"/>
      <c r="I16" s="668"/>
      <c r="J16" s="675"/>
      <c r="K16" s="988"/>
      <c r="L16" s="7" t="s">
        <v>31</v>
      </c>
      <c r="M16" s="11" t="s">
        <v>11</v>
      </c>
      <c r="N16" s="223">
        <f>IF(M16="SÍ",15,"0")</f>
        <v>15</v>
      </c>
      <c r="O16" s="668"/>
      <c r="P16" s="515"/>
      <c r="Q16" s="515"/>
      <c r="R16" s="517"/>
      <c r="S16" s="515"/>
      <c r="T16" s="517"/>
      <c r="U16" s="519"/>
      <c r="V16" s="540"/>
      <c r="W16" s="684"/>
      <c r="X16" s="546"/>
      <c r="Y16" s="686"/>
      <c r="Z16" s="677"/>
      <c r="AA16" s="1028"/>
      <c r="AB16" s="766"/>
      <c r="AC16" s="766"/>
      <c r="AD16" s="1090"/>
      <c r="AE16" s="1093"/>
      <c r="AF16" s="1033"/>
      <c r="AG16" s="766"/>
      <c r="AH16" s="1090"/>
    </row>
    <row r="17" spans="1:34" ht="30" x14ac:dyDescent="0.25">
      <c r="A17" s="842"/>
      <c r="B17" s="740"/>
      <c r="C17" s="833"/>
      <c r="D17" s="832"/>
      <c r="E17" s="988"/>
      <c r="F17" s="559"/>
      <c r="G17" s="666"/>
      <c r="H17" s="522"/>
      <c r="I17" s="668"/>
      <c r="J17" s="675"/>
      <c r="K17" s="988"/>
      <c r="L17" s="7" t="s">
        <v>5</v>
      </c>
      <c r="M17" s="1" t="s">
        <v>11</v>
      </c>
      <c r="N17" s="223">
        <f>IF(M17="SÍ",10,"0")</f>
        <v>10</v>
      </c>
      <c r="O17" s="668"/>
      <c r="P17" s="515"/>
      <c r="Q17" s="515"/>
      <c r="R17" s="517"/>
      <c r="S17" s="515"/>
      <c r="T17" s="517"/>
      <c r="U17" s="519"/>
      <c r="V17" s="540"/>
      <c r="W17" s="684"/>
      <c r="X17" s="546"/>
      <c r="Y17" s="686"/>
      <c r="Z17" s="677"/>
      <c r="AA17" s="1028"/>
      <c r="AB17" s="766"/>
      <c r="AC17" s="766"/>
      <c r="AD17" s="1090"/>
      <c r="AE17" s="1093"/>
      <c r="AF17" s="1033"/>
      <c r="AG17" s="766"/>
      <c r="AH17" s="1090"/>
    </row>
    <row r="18" spans="1:34" ht="30" x14ac:dyDescent="0.25">
      <c r="A18" s="842"/>
      <c r="B18" s="769"/>
      <c r="C18" s="846"/>
      <c r="D18" s="832"/>
      <c r="E18" s="989"/>
      <c r="F18" s="560"/>
      <c r="G18" s="667"/>
      <c r="H18" s="523"/>
      <c r="I18" s="668"/>
      <c r="J18" s="676"/>
      <c r="K18" s="989"/>
      <c r="L18" s="8" t="s">
        <v>30</v>
      </c>
      <c r="M18" s="1" t="s">
        <v>11</v>
      </c>
      <c r="N18" s="223">
        <f>IF(M18="SÍ",30,"0")</f>
        <v>30</v>
      </c>
      <c r="O18" s="668"/>
      <c r="P18" s="515"/>
      <c r="Q18" s="515"/>
      <c r="R18" s="517"/>
      <c r="S18" s="515"/>
      <c r="T18" s="517"/>
      <c r="U18" s="519"/>
      <c r="V18" s="541"/>
      <c r="W18" s="685"/>
      <c r="X18" s="547"/>
      <c r="Y18" s="686"/>
      <c r="Z18" s="677"/>
      <c r="AA18" s="1028"/>
      <c r="AB18" s="766"/>
      <c r="AC18" s="766"/>
      <c r="AD18" s="1090"/>
      <c r="AE18" s="1093"/>
      <c r="AF18" s="1033"/>
      <c r="AG18" s="766"/>
      <c r="AH18" s="1090"/>
    </row>
    <row r="19" spans="1:34" ht="30" x14ac:dyDescent="0.25">
      <c r="A19" s="1013" t="s">
        <v>382</v>
      </c>
      <c r="B19" s="739" t="s">
        <v>383</v>
      </c>
      <c r="C19" s="832" t="s">
        <v>395</v>
      </c>
      <c r="D19" s="832" t="s">
        <v>396</v>
      </c>
      <c r="E19" s="1014" t="s">
        <v>397</v>
      </c>
      <c r="F19" s="559" t="s">
        <v>15</v>
      </c>
      <c r="G19" s="678" t="str">
        <f>IF(F19="(1) RARA VEZ","1", IF(F19="(2) IMPROBABLE","2",IF(F19="(3) POSIBLE","3",IF(F19="(4) PROBABLE","4",IF(F19="(5) CASI SEGURO","5","")))))</f>
        <v>3</v>
      </c>
      <c r="H19" s="522" t="s">
        <v>18</v>
      </c>
      <c r="I19" s="668" t="str">
        <f>IF(H19="(5) MODERADO","5", IF(H19="(10) MAYOR","10",IF(H19="(20) CATASTROFICO","20","")))</f>
        <v>5</v>
      </c>
      <c r="J19" s="689">
        <f>G19*I19</f>
        <v>15</v>
      </c>
      <c r="K19" s="1014" t="s">
        <v>398</v>
      </c>
      <c r="L19" s="6" t="s">
        <v>6</v>
      </c>
      <c r="M19" s="1" t="s">
        <v>11</v>
      </c>
      <c r="N19" s="194">
        <f>IF(M19="SÍ",15,"0")</f>
        <v>15</v>
      </c>
      <c r="O19" s="672">
        <f>SUM(N19:N25)</f>
        <v>45</v>
      </c>
      <c r="P19" s="514">
        <f>IF(AND($O19&gt;=0,$O19&lt;=50),0,IF(AND($O19&gt;50,$O19&lt;=75),1,IF(AND($O19&gt;75,$O19&lt;=100),2,"")))</f>
        <v>0</v>
      </c>
      <c r="Q19" s="514">
        <f>$G19-$P19</f>
        <v>3</v>
      </c>
      <c r="R19" s="516">
        <f>IF($Q19&lt;=0,1,$Q19)</f>
        <v>3</v>
      </c>
      <c r="S19" s="514">
        <f>$I19-$P19</f>
        <v>5</v>
      </c>
      <c r="T19" s="516" t="str">
        <f>IF($S19=19,10,IF($S19=18,5,IF($S19=9,5,IF($S19=8,5,I19))))</f>
        <v>5</v>
      </c>
      <c r="U19" s="518" t="s">
        <v>8</v>
      </c>
      <c r="V19" s="539" t="str">
        <f>IF(AND($U19="PROBABILIDAD",$R19=1),$XET$6,IF(AND($U19="PROBABILIDAD",$R19=2),$XET$5,IF(AND($U19="PROBABILIDAD",$R19=3),$XET$4,IF(AND($U19="PROBABILIDAD",$R19=4),$XET$3,IF(AND($U19="PROBABILIDAD",$R19=5),$XET$2,$F19)))))</f>
        <v>(3) POSIBLE</v>
      </c>
      <c r="W19" s="692">
        <f>IF($U19="PROBABILIDAD",$R19,$G19)</f>
        <v>3</v>
      </c>
      <c r="X19" s="545" t="str">
        <f>IF(AND($U19="IMPACTO",$S19=18),$XET$9,IF(AND($U19="IMPACTO",$S19=19),$XEU$9,IF(AND($U19="IMPACTO",$S19=20),$XEV$9,IF(AND($U19="IMPACTO",$S19&lt;10),$XET$9,$H19))))</f>
        <v>(5) MODERADO</v>
      </c>
      <c r="Y19" s="686" t="str">
        <f>IF($U19="IMPACTO",$T19,$I19)</f>
        <v>5</v>
      </c>
      <c r="Z19" s="687">
        <f>+W19*Y19</f>
        <v>15</v>
      </c>
      <c r="AA19" s="1030" t="s">
        <v>399</v>
      </c>
      <c r="AB19" s="765" t="s">
        <v>389</v>
      </c>
      <c r="AC19" s="765" t="s">
        <v>400</v>
      </c>
      <c r="AD19" s="1089" t="s">
        <v>391</v>
      </c>
      <c r="AE19" s="1092">
        <v>43708</v>
      </c>
      <c r="AF19" s="765" t="s">
        <v>401</v>
      </c>
      <c r="AG19" s="765" t="s">
        <v>393</v>
      </c>
      <c r="AH19" s="1089" t="s">
        <v>402</v>
      </c>
    </row>
    <row r="20" spans="1:34" ht="30" x14ac:dyDescent="0.25">
      <c r="A20" s="842"/>
      <c r="B20" s="740"/>
      <c r="C20" s="833"/>
      <c r="D20" s="832"/>
      <c r="E20" s="988"/>
      <c r="F20" s="559"/>
      <c r="G20" s="678"/>
      <c r="H20" s="522"/>
      <c r="I20" s="668"/>
      <c r="J20" s="690"/>
      <c r="K20" s="988"/>
      <c r="L20" s="7" t="s">
        <v>7</v>
      </c>
      <c r="M20" s="1" t="s">
        <v>11</v>
      </c>
      <c r="N20" s="223">
        <f>IF(M20="SÍ",5,"0")</f>
        <v>5</v>
      </c>
      <c r="O20" s="668"/>
      <c r="P20" s="515"/>
      <c r="Q20" s="515"/>
      <c r="R20" s="517"/>
      <c r="S20" s="515"/>
      <c r="T20" s="517"/>
      <c r="U20" s="519"/>
      <c r="V20" s="540"/>
      <c r="W20" s="693"/>
      <c r="X20" s="546"/>
      <c r="Y20" s="686"/>
      <c r="Z20" s="688"/>
      <c r="AA20" s="1028"/>
      <c r="AB20" s="766"/>
      <c r="AC20" s="766"/>
      <c r="AD20" s="1090"/>
      <c r="AE20" s="1093"/>
      <c r="AF20" s="1033"/>
      <c r="AG20" s="766"/>
      <c r="AH20" s="1090"/>
    </row>
    <row r="21" spans="1:34" x14ac:dyDescent="0.25">
      <c r="A21" s="842"/>
      <c r="B21" s="740"/>
      <c r="C21" s="833"/>
      <c r="D21" s="832"/>
      <c r="E21" s="988"/>
      <c r="F21" s="559"/>
      <c r="G21" s="678"/>
      <c r="H21" s="522"/>
      <c r="I21" s="668"/>
      <c r="J21" s="675" t="str">
        <f>IF(AND(J19&gt;=5,J19&lt;=10),"BAJA",IF(AND(J19&gt;=15,J19&lt;=25),"MODERADA",IF(AND(J19&gt;=30,J19&lt;=50),"ALTA",IF(AND(J19&gt;=60,J19&lt;=100),"EXTREMA",""))))</f>
        <v>MODERADA</v>
      </c>
      <c r="K21" s="988"/>
      <c r="L21" s="185" t="s">
        <v>3</v>
      </c>
      <c r="M21" s="1" t="s">
        <v>12</v>
      </c>
      <c r="N21" s="223" t="str">
        <f>IF(M21="SÍ",15,"0")</f>
        <v>0</v>
      </c>
      <c r="O21" s="668"/>
      <c r="P21" s="515"/>
      <c r="Q21" s="515"/>
      <c r="R21" s="517"/>
      <c r="S21" s="515"/>
      <c r="T21" s="517"/>
      <c r="U21" s="519"/>
      <c r="V21" s="540"/>
      <c r="W21" s="693"/>
      <c r="X21" s="546"/>
      <c r="Y21" s="686"/>
      <c r="Z21" s="677" t="str">
        <f>IF(AND($Z19&gt;=5,$Z19&lt;=10),"BAJA",IF(AND($Z19&gt;=15,$Z19&lt;=25),"MODERADA",IF(AND($Z19&gt;=30,$Z19&lt;=50),"ALTA",IF(AND($Z19&gt;=60,$Z19&lt;=100),"EXTREMA",""))))</f>
        <v>MODERADA</v>
      </c>
      <c r="AA21" s="1028"/>
      <c r="AB21" s="766"/>
      <c r="AC21" s="766"/>
      <c r="AD21" s="1090"/>
      <c r="AE21" s="1093"/>
      <c r="AF21" s="1033"/>
      <c r="AG21" s="766"/>
      <c r="AH21" s="1090"/>
    </row>
    <row r="22" spans="1:34" x14ac:dyDescent="0.25">
      <c r="A22" s="842"/>
      <c r="B22" s="740"/>
      <c r="C22" s="833"/>
      <c r="D22" s="832"/>
      <c r="E22" s="988"/>
      <c r="F22" s="559"/>
      <c r="G22" s="678"/>
      <c r="H22" s="522"/>
      <c r="I22" s="668"/>
      <c r="J22" s="675"/>
      <c r="K22" s="988"/>
      <c r="L22" s="185" t="s">
        <v>4</v>
      </c>
      <c r="M22" s="1" t="s">
        <v>11</v>
      </c>
      <c r="N22" s="223">
        <f>IF(M22="SÍ",10,"0")</f>
        <v>10</v>
      </c>
      <c r="O22" s="668"/>
      <c r="P22" s="515"/>
      <c r="Q22" s="515"/>
      <c r="R22" s="517"/>
      <c r="S22" s="515"/>
      <c r="T22" s="517"/>
      <c r="U22" s="519"/>
      <c r="V22" s="540"/>
      <c r="W22" s="693"/>
      <c r="X22" s="546"/>
      <c r="Y22" s="686"/>
      <c r="Z22" s="677"/>
      <c r="AA22" s="1028"/>
      <c r="AB22" s="766"/>
      <c r="AC22" s="766"/>
      <c r="AD22" s="1090"/>
      <c r="AE22" s="1093"/>
      <c r="AF22" s="1033"/>
      <c r="AG22" s="766"/>
      <c r="AH22" s="1090"/>
    </row>
    <row r="23" spans="1:34" ht="30" x14ac:dyDescent="0.25">
      <c r="A23" s="842"/>
      <c r="B23" s="740"/>
      <c r="C23" s="833"/>
      <c r="D23" s="832"/>
      <c r="E23" s="988"/>
      <c r="F23" s="559"/>
      <c r="G23" s="678"/>
      <c r="H23" s="522"/>
      <c r="I23" s="668"/>
      <c r="J23" s="675"/>
      <c r="K23" s="988"/>
      <c r="L23" s="7" t="s">
        <v>31</v>
      </c>
      <c r="M23" s="1" t="s">
        <v>11</v>
      </c>
      <c r="N23" s="223">
        <f>IF(M23="SÍ",15,"0")</f>
        <v>15</v>
      </c>
      <c r="O23" s="668"/>
      <c r="P23" s="515"/>
      <c r="Q23" s="515"/>
      <c r="R23" s="517"/>
      <c r="S23" s="515"/>
      <c r="T23" s="517"/>
      <c r="U23" s="519"/>
      <c r="V23" s="540"/>
      <c r="W23" s="693"/>
      <c r="X23" s="546"/>
      <c r="Y23" s="686"/>
      <c r="Z23" s="677"/>
      <c r="AA23" s="1028"/>
      <c r="AB23" s="766"/>
      <c r="AC23" s="766"/>
      <c r="AD23" s="1090"/>
      <c r="AE23" s="1093"/>
      <c r="AF23" s="1033"/>
      <c r="AG23" s="766"/>
      <c r="AH23" s="1090"/>
    </row>
    <row r="24" spans="1:34" ht="30" x14ac:dyDescent="0.25">
      <c r="A24" s="842"/>
      <c r="B24" s="740"/>
      <c r="C24" s="833"/>
      <c r="D24" s="832"/>
      <c r="E24" s="988"/>
      <c r="F24" s="559"/>
      <c r="G24" s="678"/>
      <c r="H24" s="522"/>
      <c r="I24" s="668"/>
      <c r="J24" s="675"/>
      <c r="K24" s="988"/>
      <c r="L24" s="7" t="s">
        <v>5</v>
      </c>
      <c r="M24" s="1" t="s">
        <v>12</v>
      </c>
      <c r="N24" s="223" t="str">
        <f>IF(M24="SÍ",10,"0")</f>
        <v>0</v>
      </c>
      <c r="O24" s="668"/>
      <c r="P24" s="515"/>
      <c r="Q24" s="515"/>
      <c r="R24" s="517"/>
      <c r="S24" s="515"/>
      <c r="T24" s="517"/>
      <c r="U24" s="519"/>
      <c r="V24" s="540"/>
      <c r="W24" s="693"/>
      <c r="X24" s="546"/>
      <c r="Y24" s="686"/>
      <c r="Z24" s="677"/>
      <c r="AA24" s="1028"/>
      <c r="AB24" s="766"/>
      <c r="AC24" s="766"/>
      <c r="AD24" s="1090"/>
      <c r="AE24" s="1093"/>
      <c r="AF24" s="1033"/>
      <c r="AG24" s="766"/>
      <c r="AH24" s="1090"/>
    </row>
    <row r="25" spans="1:34" ht="30.75" thickBot="1" x14ac:dyDescent="0.3">
      <c r="A25" s="843"/>
      <c r="B25" s="741"/>
      <c r="C25" s="834"/>
      <c r="D25" s="835"/>
      <c r="E25" s="1032"/>
      <c r="F25" s="927"/>
      <c r="G25" s="928"/>
      <c r="H25" s="933"/>
      <c r="I25" s="922"/>
      <c r="J25" s="923"/>
      <c r="K25" s="1032"/>
      <c r="L25" s="187" t="s">
        <v>30</v>
      </c>
      <c r="M25" s="188" t="s">
        <v>12</v>
      </c>
      <c r="N25" s="189" t="str">
        <f>IF(M25="SÍ",30,"0")</f>
        <v>0</v>
      </c>
      <c r="O25" s="922"/>
      <c r="P25" s="917"/>
      <c r="Q25" s="917"/>
      <c r="R25" s="918"/>
      <c r="S25" s="917"/>
      <c r="T25" s="918"/>
      <c r="U25" s="931"/>
      <c r="V25" s="932"/>
      <c r="W25" s="911"/>
      <c r="X25" s="912"/>
      <c r="Y25" s="913"/>
      <c r="Z25" s="916"/>
      <c r="AA25" s="1051"/>
      <c r="AB25" s="804"/>
      <c r="AC25" s="804"/>
      <c r="AD25" s="1091"/>
      <c r="AE25" s="1094"/>
      <c r="AF25" s="1095"/>
      <c r="AG25" s="804"/>
      <c r="AH25" s="1091"/>
    </row>
    <row r="26" spans="1:34" ht="30" x14ac:dyDescent="0.25">
      <c r="A26" s="1086"/>
      <c r="B26" s="1039"/>
      <c r="C26" s="963"/>
      <c r="D26" s="907"/>
      <c r="E26" s="1043"/>
      <c r="F26" s="1046" t="s">
        <v>15</v>
      </c>
      <c r="G26" s="1047" t="str">
        <f>IF(F26="(1) RARA VEZ","1", IF(F26="(2) IMPROBABLE","2",IF(F26="(3) POSIBLE","3",IF(F26="(4) PROBABLE","4",IF(F26="(5) CASI SEGURO","5","")))))</f>
        <v>3</v>
      </c>
      <c r="H26" s="1056" t="s">
        <v>18</v>
      </c>
      <c r="I26" s="668" t="str">
        <f>IF(H26="(5) MODERADO","5", IF(H26="(10) MAYOR","10",IF(H26="(20) CATASTROFICO","20","")))</f>
        <v>5</v>
      </c>
      <c r="J26" s="690">
        <f>+G26*I26</f>
        <v>15</v>
      </c>
      <c r="K26" s="938"/>
      <c r="L26" s="221" t="s">
        <v>6</v>
      </c>
      <c r="M26" s="222" t="s">
        <v>12</v>
      </c>
      <c r="N26" s="223" t="str">
        <f>IF(M26="SÍ",15,"0")</f>
        <v>0</v>
      </c>
      <c r="O26" s="1058">
        <f>SUM(N26:N32)</f>
        <v>0</v>
      </c>
      <c r="P26" s="515">
        <f>IF(AND($O26&gt;=0,$O26&lt;=50),0,IF(AND($O26&gt;50,$O26&lt;=75),1,IF(AND($O26&gt;75,$O26&lt;=100),2,"")))</f>
        <v>0</v>
      </c>
      <c r="Q26" s="515">
        <f>$G26-$P26</f>
        <v>3</v>
      </c>
      <c r="R26" s="517">
        <f>IF($Q26&lt;=0,1,$Q26)</f>
        <v>3</v>
      </c>
      <c r="S26" s="515">
        <f>$I26-$P26</f>
        <v>5</v>
      </c>
      <c r="T26" s="517" t="str">
        <f>IF($S26=19,10,IF($S26=18,5,IF($S26=9,5,IF($S26=8,5,I26))))</f>
        <v>5</v>
      </c>
      <c r="U26" s="1052"/>
      <c r="V26" s="1054" t="str">
        <f>IF(AND($U26="PROBABILIDAD",$R26=1),$XET$6,IF(AND($U26="PROBABILIDAD",$R26=2),$XET$5,IF(AND($U26="PROBABILIDAD",$R26=3),$XET$4,IF(AND($U26="PROBABILIDAD",$R26=4),$XET$3,IF(AND($U26="PROBABILIDAD",$R26=5),$XET$2,$F26)))))</f>
        <v>(3) POSIBLE</v>
      </c>
      <c r="W26" s="684" t="str">
        <f>IF($U26="PROBABILIDAD",$R26,$G26)</f>
        <v>3</v>
      </c>
      <c r="X26" s="1068" t="str">
        <f>IF(AND($U26="IMPACTO",$S26=18),$XET$9,IF(AND($U26="IMPACTO",$S26=19),$XEU$9,IF(AND($U26="IMPACTO",$S26=20),$XEV$9,IF(AND($U26="IMPACTO",$S26&lt;10),$XET$9,$H26))))</f>
        <v>(5) MODERADO</v>
      </c>
      <c r="Y26" s="686" t="str">
        <f>IF($U26="IMPACTO",$T26,$I26)</f>
        <v>5</v>
      </c>
      <c r="Z26" s="687">
        <f>+W26*Y26</f>
        <v>15</v>
      </c>
      <c r="AA26" s="535"/>
      <c r="AB26" s="940"/>
      <c r="AC26" s="940"/>
      <c r="AD26" s="909"/>
      <c r="AE26" s="535"/>
      <c r="AF26" s="940"/>
      <c r="AG26" s="940"/>
      <c r="AH26" s="909"/>
    </row>
    <row r="27" spans="1:34" ht="30" x14ac:dyDescent="0.25">
      <c r="A27" s="1087"/>
      <c r="B27" s="1039"/>
      <c r="C27" s="964"/>
      <c r="D27" s="488"/>
      <c r="E27" s="1044"/>
      <c r="F27" s="559"/>
      <c r="G27" s="678"/>
      <c r="H27" s="522"/>
      <c r="I27" s="668"/>
      <c r="J27" s="669"/>
      <c r="K27" s="938"/>
      <c r="L27" s="7" t="s">
        <v>7</v>
      </c>
      <c r="M27" s="1" t="s">
        <v>12</v>
      </c>
      <c r="N27" s="223" t="str">
        <f>IF(M27="SÍ",5,"0")</f>
        <v>0</v>
      </c>
      <c r="O27" s="668"/>
      <c r="P27" s="515"/>
      <c r="Q27" s="515"/>
      <c r="R27" s="517"/>
      <c r="S27" s="515"/>
      <c r="T27" s="517"/>
      <c r="U27" s="1052"/>
      <c r="V27" s="1054"/>
      <c r="W27" s="684"/>
      <c r="X27" s="1068"/>
      <c r="Y27" s="686"/>
      <c r="Z27" s="688"/>
      <c r="AA27" s="535"/>
      <c r="AB27" s="940"/>
      <c r="AC27" s="940"/>
      <c r="AD27" s="909"/>
      <c r="AE27" s="535"/>
      <c r="AF27" s="940"/>
      <c r="AG27" s="940"/>
      <c r="AH27" s="909"/>
    </row>
    <row r="28" spans="1:34" x14ac:dyDescent="0.25">
      <c r="A28" s="1087"/>
      <c r="B28" s="1039"/>
      <c r="C28" s="964"/>
      <c r="D28" s="488"/>
      <c r="E28" s="1044"/>
      <c r="F28" s="559"/>
      <c r="G28" s="678"/>
      <c r="H28" s="522"/>
      <c r="I28" s="668"/>
      <c r="J28" s="675" t="str">
        <f>IF(AND(J26&gt;=5,J26&lt;=10),"BAJA",IF(AND(J26&gt;=15,J26&lt;=25),"MODERADA",IF(AND(J26&gt;=30,J26&lt;=50),"ALTA",IF(AND(J26&gt;=60,J26&lt;=100),"EXTREMA",""))))</f>
        <v>MODERADA</v>
      </c>
      <c r="K28" s="938"/>
      <c r="L28" s="185" t="s">
        <v>3</v>
      </c>
      <c r="M28" s="1" t="s">
        <v>12</v>
      </c>
      <c r="N28" s="223" t="str">
        <f>IF(M28="SÍ",15,"0")</f>
        <v>0</v>
      </c>
      <c r="O28" s="668"/>
      <c r="P28" s="515"/>
      <c r="Q28" s="515"/>
      <c r="R28" s="517"/>
      <c r="S28" s="515"/>
      <c r="T28" s="517"/>
      <c r="U28" s="1052"/>
      <c r="V28" s="1054"/>
      <c r="W28" s="684"/>
      <c r="X28" s="1068"/>
      <c r="Y28" s="686"/>
      <c r="Z28" s="677" t="str">
        <f>IF(AND($Z26&gt;=5,$Z26&lt;=10),"BAJA",IF(AND($Z26&gt;=15,$Z26&lt;=25),"MODERADA",IF(AND($Z26&gt;=30,$Z26&lt;=50),"ALTA",IF(AND($Z26&gt;=60,$Z26&lt;=100),"EXTREMA",""))))</f>
        <v>MODERADA</v>
      </c>
      <c r="AA28" s="535"/>
      <c r="AB28" s="940"/>
      <c r="AC28" s="940"/>
      <c r="AD28" s="909"/>
      <c r="AE28" s="535"/>
      <c r="AF28" s="940"/>
      <c r="AG28" s="940"/>
      <c r="AH28" s="909"/>
    </row>
    <row r="29" spans="1:34" x14ac:dyDescent="0.25">
      <c r="A29" s="1087"/>
      <c r="B29" s="1039"/>
      <c r="C29" s="964"/>
      <c r="D29" s="488"/>
      <c r="E29" s="1044"/>
      <c r="F29" s="559"/>
      <c r="G29" s="678"/>
      <c r="H29" s="522"/>
      <c r="I29" s="668"/>
      <c r="J29" s="675"/>
      <c r="K29" s="938"/>
      <c r="L29" s="185" t="s">
        <v>4</v>
      </c>
      <c r="M29" s="1" t="s">
        <v>12</v>
      </c>
      <c r="N29" s="223" t="str">
        <f>IF(M29="SÍ",10,"0")</f>
        <v>0</v>
      </c>
      <c r="O29" s="668"/>
      <c r="P29" s="515"/>
      <c r="Q29" s="515"/>
      <c r="R29" s="517"/>
      <c r="S29" s="515"/>
      <c r="T29" s="517"/>
      <c r="U29" s="1052"/>
      <c r="V29" s="1054"/>
      <c r="W29" s="684"/>
      <c r="X29" s="1068"/>
      <c r="Y29" s="686"/>
      <c r="Z29" s="677"/>
      <c r="AA29" s="535"/>
      <c r="AB29" s="940"/>
      <c r="AC29" s="940"/>
      <c r="AD29" s="909"/>
      <c r="AE29" s="535"/>
      <c r="AF29" s="940"/>
      <c r="AG29" s="940"/>
      <c r="AH29" s="909"/>
    </row>
    <row r="30" spans="1:34" ht="30" x14ac:dyDescent="0.25">
      <c r="A30" s="1087"/>
      <c r="B30" s="1039"/>
      <c r="C30" s="964"/>
      <c r="D30" s="488"/>
      <c r="E30" s="1044"/>
      <c r="F30" s="559"/>
      <c r="G30" s="678"/>
      <c r="H30" s="522"/>
      <c r="I30" s="668"/>
      <c r="J30" s="675"/>
      <c r="K30" s="938"/>
      <c r="L30" s="7" t="s">
        <v>31</v>
      </c>
      <c r="M30" s="1" t="s">
        <v>12</v>
      </c>
      <c r="N30" s="223" t="str">
        <f>IF(M30="SÍ",15,"0")</f>
        <v>0</v>
      </c>
      <c r="O30" s="668"/>
      <c r="P30" s="515"/>
      <c r="Q30" s="515"/>
      <c r="R30" s="517"/>
      <c r="S30" s="515"/>
      <c r="T30" s="517"/>
      <c r="U30" s="1052"/>
      <c r="V30" s="1054"/>
      <c r="W30" s="684"/>
      <c r="X30" s="1068"/>
      <c r="Y30" s="686"/>
      <c r="Z30" s="677"/>
      <c r="AA30" s="535"/>
      <c r="AB30" s="940"/>
      <c r="AC30" s="940"/>
      <c r="AD30" s="909"/>
      <c r="AE30" s="535"/>
      <c r="AF30" s="940"/>
      <c r="AG30" s="940"/>
      <c r="AH30" s="909"/>
    </row>
    <row r="31" spans="1:34" ht="30" x14ac:dyDescent="0.25">
      <c r="A31" s="1087"/>
      <c r="B31" s="1039"/>
      <c r="C31" s="964"/>
      <c r="D31" s="488"/>
      <c r="E31" s="1044"/>
      <c r="F31" s="559"/>
      <c r="G31" s="678"/>
      <c r="H31" s="522"/>
      <c r="I31" s="668"/>
      <c r="J31" s="675"/>
      <c r="K31" s="938"/>
      <c r="L31" s="7" t="s">
        <v>5</v>
      </c>
      <c r="M31" s="1" t="s">
        <v>12</v>
      </c>
      <c r="N31" s="223" t="str">
        <f>IF(M31="SÍ",10,"0")</f>
        <v>0</v>
      </c>
      <c r="O31" s="668"/>
      <c r="P31" s="515"/>
      <c r="Q31" s="515"/>
      <c r="R31" s="517"/>
      <c r="S31" s="515"/>
      <c r="T31" s="517"/>
      <c r="U31" s="1052"/>
      <c r="V31" s="1054"/>
      <c r="W31" s="684"/>
      <c r="X31" s="1068"/>
      <c r="Y31" s="686"/>
      <c r="Z31" s="677"/>
      <c r="AA31" s="535"/>
      <c r="AB31" s="940"/>
      <c r="AC31" s="940"/>
      <c r="AD31" s="909"/>
      <c r="AE31" s="535"/>
      <c r="AF31" s="940"/>
      <c r="AG31" s="940"/>
      <c r="AH31" s="909"/>
    </row>
    <row r="32" spans="1:34" ht="30" x14ac:dyDescent="0.25">
      <c r="A32" s="1087"/>
      <c r="B32" s="1086"/>
      <c r="C32" s="965"/>
      <c r="D32" s="537"/>
      <c r="E32" s="1088"/>
      <c r="F32" s="560"/>
      <c r="G32" s="679"/>
      <c r="H32" s="523"/>
      <c r="I32" s="668"/>
      <c r="J32" s="676"/>
      <c r="K32" s="938"/>
      <c r="L32" s="8" t="s">
        <v>30</v>
      </c>
      <c r="M32" s="186" t="s">
        <v>12</v>
      </c>
      <c r="N32" s="223" t="str">
        <f>IF(M32="SÍ",30,"0")</f>
        <v>0</v>
      </c>
      <c r="O32" s="668"/>
      <c r="P32" s="515"/>
      <c r="Q32" s="515"/>
      <c r="R32" s="517"/>
      <c r="S32" s="515"/>
      <c r="T32" s="517"/>
      <c r="U32" s="1052"/>
      <c r="V32" s="1084"/>
      <c r="W32" s="684"/>
      <c r="X32" s="1085"/>
      <c r="Y32" s="686"/>
      <c r="Z32" s="677"/>
      <c r="AA32" s="535"/>
      <c r="AB32" s="940"/>
      <c r="AC32" s="940"/>
      <c r="AD32" s="909"/>
      <c r="AE32" s="535"/>
      <c r="AF32" s="940"/>
      <c r="AG32" s="940"/>
      <c r="AH32" s="909"/>
    </row>
    <row r="33" spans="1:34" ht="30" x14ac:dyDescent="0.25">
      <c r="A33" s="1037"/>
      <c r="B33" s="1082"/>
      <c r="C33" s="952"/>
      <c r="D33" s="488"/>
      <c r="E33" s="1083"/>
      <c r="F33" s="559" t="s">
        <v>17</v>
      </c>
      <c r="G33" s="678" t="str">
        <f>IF(F33="(1) RARA VEZ","1", IF(F33="(2) IMPROBABLE","2",IF(F33="(3) POSIBLE","3",IF(F33="(4) PROBABLE","4",IF(F33="(5) CASI SEGURO","5","")))))</f>
        <v>5</v>
      </c>
      <c r="H33" s="522" t="s">
        <v>18</v>
      </c>
      <c r="I33" s="668" t="str">
        <f>IF(H33="(5) MODERADO","5", IF(H33="(10) MAYOR","10",IF(H33="(20) CATASTROFICO","20","")))</f>
        <v>5</v>
      </c>
      <c r="J33" s="669">
        <f>+G33*I33</f>
        <v>25</v>
      </c>
      <c r="K33" s="1081"/>
      <c r="L33" s="6" t="s">
        <v>6</v>
      </c>
      <c r="M33" s="1" t="s">
        <v>12</v>
      </c>
      <c r="N33" s="194" t="str">
        <f>IF(M33="SÍ",15,"0")</f>
        <v>0</v>
      </c>
      <c r="O33" s="672">
        <f>SUM(N33:N39)</f>
        <v>0</v>
      </c>
      <c r="P33" s="514">
        <f>IF(AND($O33&gt;=0,$O33&lt;=50),0,IF(AND($O33&gt;50,$O33&lt;=75),1,IF(AND($O33&gt;75,$O33&lt;=100),2,"")))</f>
        <v>0</v>
      </c>
      <c r="Q33" s="514">
        <f>$G33-$P33</f>
        <v>5</v>
      </c>
      <c r="R33" s="516">
        <f>IF($Q33&lt;=0,1,$Q33)</f>
        <v>5</v>
      </c>
      <c r="S33" s="514">
        <f>$I33-$P33</f>
        <v>5</v>
      </c>
      <c r="T33" s="516" t="str">
        <f>IF($S33=19,10,IF($S33=18,5,IF($S33=9,5,IF($S33=8,5,I33))))</f>
        <v>5</v>
      </c>
      <c r="U33" s="1080" t="s">
        <v>8</v>
      </c>
      <c r="V33" s="1054" t="str">
        <f>IF(AND($U33="PROBABILIDAD",$R33=1),$XET$6,IF(AND($U33="PROBABILIDAD",$R33=2),$XET$5,IF(AND($U33="PROBABILIDAD",$R33=3),$XET$4,IF(AND($U33="PROBABILIDAD",$R33=4),$XET$3,IF(AND($U33="PROBABILIDAD",$R33=5),$XET$2,$F33)))))</f>
        <v>(5) CASI SEGURO</v>
      </c>
      <c r="W33" s="684">
        <f>IF($U33="PROBABILIDAD",$R33,$G33)</f>
        <v>5</v>
      </c>
      <c r="X33" s="1068" t="str">
        <f>IF(AND($U33="IMPACTO",$S33=18),$XET$9,IF(AND($U33="IMPACTO",$S33=19),$XEU$9,IF(AND($U33="IMPACTO",$S33=20),$XEV$9,IF(AND($U33="IMPACTO",$S33&lt;10),$XET$9,$H33))))</f>
        <v>(5) MODERADO</v>
      </c>
      <c r="Y33" s="686" t="str">
        <f>IF($U33="IMPACTO",$T33,$I33)</f>
        <v>5</v>
      </c>
      <c r="Z33" s="687">
        <f>+W33*Y33</f>
        <v>25</v>
      </c>
      <c r="AA33" s="1079"/>
      <c r="AB33" s="939"/>
      <c r="AC33" s="939"/>
      <c r="AD33" s="1078"/>
      <c r="AE33" s="1079"/>
      <c r="AF33" s="939"/>
      <c r="AG33" s="939"/>
      <c r="AH33" s="1078"/>
    </row>
    <row r="34" spans="1:34" ht="30" x14ac:dyDescent="0.25">
      <c r="A34" s="1037"/>
      <c r="B34" s="1039"/>
      <c r="C34" s="964"/>
      <c r="D34" s="488"/>
      <c r="E34" s="1044"/>
      <c r="F34" s="559"/>
      <c r="G34" s="678"/>
      <c r="H34" s="522"/>
      <c r="I34" s="668"/>
      <c r="J34" s="669"/>
      <c r="K34" s="938"/>
      <c r="L34" s="7" t="s">
        <v>7</v>
      </c>
      <c r="M34" s="1" t="s">
        <v>12</v>
      </c>
      <c r="N34" s="223" t="str">
        <f>IF(M34="SÍ",5,"0")</f>
        <v>0</v>
      </c>
      <c r="O34" s="668"/>
      <c r="P34" s="515"/>
      <c r="Q34" s="515"/>
      <c r="R34" s="517"/>
      <c r="S34" s="515"/>
      <c r="T34" s="517"/>
      <c r="U34" s="1052"/>
      <c r="V34" s="1054"/>
      <c r="W34" s="684"/>
      <c r="X34" s="1068"/>
      <c r="Y34" s="686"/>
      <c r="Z34" s="688"/>
      <c r="AA34" s="535"/>
      <c r="AB34" s="940"/>
      <c r="AC34" s="940"/>
      <c r="AD34" s="909"/>
      <c r="AE34" s="535"/>
      <c r="AF34" s="940"/>
      <c r="AG34" s="940"/>
      <c r="AH34" s="909"/>
    </row>
    <row r="35" spans="1:34" x14ac:dyDescent="0.25">
      <c r="A35" s="1037"/>
      <c r="B35" s="1039"/>
      <c r="C35" s="964"/>
      <c r="D35" s="488"/>
      <c r="E35" s="1044"/>
      <c r="F35" s="559"/>
      <c r="G35" s="678"/>
      <c r="H35" s="522"/>
      <c r="I35" s="668"/>
      <c r="J35" s="675" t="str">
        <f>IF(AND(J33&gt;=5,J33&lt;=10),"BAJA",IF(AND(J33&gt;=15,J33&lt;=25),"MODERADA",IF(AND(J33&gt;=30,J33&lt;=50),"ALTA",IF(AND(J33&gt;=60,J33&lt;=100),"EXTREMA",""))))</f>
        <v>MODERADA</v>
      </c>
      <c r="K35" s="938"/>
      <c r="L35" s="185" t="s">
        <v>3</v>
      </c>
      <c r="M35" s="1" t="s">
        <v>12</v>
      </c>
      <c r="N35" s="223" t="str">
        <f>IF(M35="SÍ",15,"0")</f>
        <v>0</v>
      </c>
      <c r="O35" s="668"/>
      <c r="P35" s="515"/>
      <c r="Q35" s="515"/>
      <c r="R35" s="517"/>
      <c r="S35" s="515"/>
      <c r="T35" s="517"/>
      <c r="U35" s="1052"/>
      <c r="V35" s="1054"/>
      <c r="W35" s="684"/>
      <c r="X35" s="1068"/>
      <c r="Y35" s="686"/>
      <c r="Z35" s="677" t="str">
        <f>IF(AND($Z33&gt;=5,$Z33&lt;=10),"BAJA",IF(AND($Z33&gt;=15,$Z33&lt;=25),"MODERADA",IF(AND($Z33&gt;=30,$Z33&lt;=50),"ALTA",IF(AND($Z33&gt;=60,$Z33&lt;=100),"EXTREMA",""))))</f>
        <v>MODERADA</v>
      </c>
      <c r="AA35" s="535"/>
      <c r="AB35" s="940"/>
      <c r="AC35" s="940"/>
      <c r="AD35" s="909"/>
      <c r="AE35" s="535"/>
      <c r="AF35" s="940"/>
      <c r="AG35" s="940"/>
      <c r="AH35" s="909"/>
    </row>
    <row r="36" spans="1:34" x14ac:dyDescent="0.25">
      <c r="A36" s="1037"/>
      <c r="B36" s="1039"/>
      <c r="C36" s="964"/>
      <c r="D36" s="488"/>
      <c r="E36" s="1044"/>
      <c r="F36" s="559"/>
      <c r="G36" s="678"/>
      <c r="H36" s="522"/>
      <c r="I36" s="668"/>
      <c r="J36" s="675"/>
      <c r="K36" s="938"/>
      <c r="L36" s="185" t="s">
        <v>4</v>
      </c>
      <c r="M36" s="1" t="s">
        <v>12</v>
      </c>
      <c r="N36" s="223" t="str">
        <f>IF(M36="SÍ",10,"0")</f>
        <v>0</v>
      </c>
      <c r="O36" s="668"/>
      <c r="P36" s="515"/>
      <c r="Q36" s="515"/>
      <c r="R36" s="517"/>
      <c r="S36" s="515"/>
      <c r="T36" s="517"/>
      <c r="U36" s="1052"/>
      <c r="V36" s="1054"/>
      <c r="W36" s="684"/>
      <c r="X36" s="1068"/>
      <c r="Y36" s="686"/>
      <c r="Z36" s="677"/>
      <c r="AA36" s="535"/>
      <c r="AB36" s="940"/>
      <c r="AC36" s="940"/>
      <c r="AD36" s="909"/>
      <c r="AE36" s="535"/>
      <c r="AF36" s="940"/>
      <c r="AG36" s="940"/>
      <c r="AH36" s="909"/>
    </row>
    <row r="37" spans="1:34" ht="30" x14ac:dyDescent="0.25">
      <c r="A37" s="1037"/>
      <c r="B37" s="1039"/>
      <c r="C37" s="964"/>
      <c r="D37" s="488"/>
      <c r="E37" s="1044"/>
      <c r="F37" s="559"/>
      <c r="G37" s="678"/>
      <c r="H37" s="522"/>
      <c r="I37" s="668"/>
      <c r="J37" s="675"/>
      <c r="K37" s="938"/>
      <c r="L37" s="7" t="s">
        <v>31</v>
      </c>
      <c r="M37" s="1" t="s">
        <v>12</v>
      </c>
      <c r="N37" s="223" t="str">
        <f>IF(M37="SÍ",15,"0")</f>
        <v>0</v>
      </c>
      <c r="O37" s="668"/>
      <c r="P37" s="515"/>
      <c r="Q37" s="515"/>
      <c r="R37" s="517"/>
      <c r="S37" s="515"/>
      <c r="T37" s="517"/>
      <c r="U37" s="1052"/>
      <c r="V37" s="1054"/>
      <c r="W37" s="684"/>
      <c r="X37" s="1068"/>
      <c r="Y37" s="686"/>
      <c r="Z37" s="677"/>
      <c r="AA37" s="535"/>
      <c r="AB37" s="940"/>
      <c r="AC37" s="940"/>
      <c r="AD37" s="909"/>
      <c r="AE37" s="535"/>
      <c r="AF37" s="940"/>
      <c r="AG37" s="940"/>
      <c r="AH37" s="909"/>
    </row>
    <row r="38" spans="1:34" ht="30" x14ac:dyDescent="0.25">
      <c r="A38" s="1037"/>
      <c r="B38" s="1039"/>
      <c r="C38" s="964"/>
      <c r="D38" s="488"/>
      <c r="E38" s="1044"/>
      <c r="F38" s="559"/>
      <c r="G38" s="678"/>
      <c r="H38" s="522"/>
      <c r="I38" s="668"/>
      <c r="J38" s="675"/>
      <c r="K38" s="938"/>
      <c r="L38" s="7" t="s">
        <v>5</v>
      </c>
      <c r="M38" s="1" t="s">
        <v>12</v>
      </c>
      <c r="N38" s="223" t="str">
        <f>IF(M38="SÍ",10,"0")</f>
        <v>0</v>
      </c>
      <c r="O38" s="668"/>
      <c r="P38" s="515"/>
      <c r="Q38" s="515"/>
      <c r="R38" s="517"/>
      <c r="S38" s="515"/>
      <c r="T38" s="517"/>
      <c r="U38" s="1052"/>
      <c r="V38" s="1054"/>
      <c r="W38" s="684"/>
      <c r="X38" s="1068"/>
      <c r="Y38" s="686"/>
      <c r="Z38" s="677"/>
      <c r="AA38" s="535"/>
      <c r="AB38" s="940"/>
      <c r="AC38" s="940"/>
      <c r="AD38" s="909"/>
      <c r="AE38" s="535"/>
      <c r="AF38" s="940"/>
      <c r="AG38" s="940"/>
      <c r="AH38" s="909"/>
    </row>
    <row r="39" spans="1:34" ht="30.75" thickBot="1" x14ac:dyDescent="0.3">
      <c r="A39" s="1038"/>
      <c r="B39" s="1040"/>
      <c r="C39" s="1041"/>
      <c r="D39" s="1042"/>
      <c r="E39" s="1045"/>
      <c r="F39" s="927"/>
      <c r="G39" s="928"/>
      <c r="H39" s="933"/>
      <c r="I39" s="922"/>
      <c r="J39" s="923"/>
      <c r="K39" s="1057"/>
      <c r="L39" s="187" t="s">
        <v>30</v>
      </c>
      <c r="M39" s="188" t="s">
        <v>12</v>
      </c>
      <c r="N39" s="189" t="str">
        <f>IF(M39="SÍ",30,"0")</f>
        <v>0</v>
      </c>
      <c r="O39" s="922"/>
      <c r="P39" s="917"/>
      <c r="Q39" s="917"/>
      <c r="R39" s="918"/>
      <c r="S39" s="917"/>
      <c r="T39" s="918"/>
      <c r="U39" s="1053"/>
      <c r="V39" s="1055"/>
      <c r="W39" s="1067"/>
      <c r="X39" s="1069"/>
      <c r="Y39" s="913"/>
      <c r="Z39" s="916"/>
      <c r="AA39" s="1066"/>
      <c r="AB39" s="1065"/>
      <c r="AC39" s="1065"/>
      <c r="AD39" s="910"/>
      <c r="AE39" s="1066"/>
      <c r="AF39" s="1065"/>
      <c r="AG39" s="1065"/>
      <c r="AH39" s="910"/>
    </row>
    <row r="40" spans="1:34" x14ac:dyDescent="0.25">
      <c r="A40" s="277" t="s">
        <v>52</v>
      </c>
      <c r="B40" s="277"/>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row>
    <row r="41" spans="1:34" ht="18.75" x14ac:dyDescent="0.25">
      <c r="A41" s="512" t="s">
        <v>29</v>
      </c>
      <c r="B41" s="512"/>
      <c r="C41" s="700"/>
      <c r="D41" s="700"/>
      <c r="E41" s="700"/>
      <c r="F41" s="700"/>
      <c r="G41" s="700"/>
      <c r="H41" s="700"/>
      <c r="I41" s="700"/>
      <c r="J41" s="700"/>
      <c r="K41" s="700"/>
      <c r="L41" s="700"/>
      <c r="M41" s="700"/>
      <c r="N41" s="700"/>
      <c r="O41" s="700"/>
      <c r="P41" s="700"/>
      <c r="Q41" s="700"/>
      <c r="R41" s="700"/>
      <c r="S41" s="700"/>
      <c r="T41" s="700"/>
      <c r="U41" s="700"/>
      <c r="V41" s="700"/>
      <c r="W41" s="700"/>
      <c r="X41" s="700"/>
      <c r="Y41" s="700"/>
      <c r="Z41" s="700"/>
      <c r="AA41" s="700"/>
      <c r="AB41" s="700"/>
      <c r="AC41" s="700"/>
      <c r="AD41" s="700"/>
      <c r="AE41" s="700"/>
      <c r="AF41" s="700"/>
      <c r="AG41" s="700"/>
      <c r="AH41" s="700"/>
    </row>
    <row r="42" spans="1:34" ht="15.75" x14ac:dyDescent="0.25">
      <c r="A42" s="497" t="s">
        <v>71</v>
      </c>
      <c r="B42" s="498"/>
      <c r="C42" s="498"/>
      <c r="D42" s="498"/>
      <c r="E42" s="498"/>
      <c r="F42" s="498"/>
      <c r="G42" s="498"/>
      <c r="H42" s="498"/>
      <c r="I42" s="498"/>
      <c r="J42" s="498"/>
      <c r="K42" s="498"/>
      <c r="L42" s="498"/>
      <c r="M42" s="498"/>
      <c r="N42" s="498"/>
      <c r="O42" s="498"/>
      <c r="P42" s="498"/>
      <c r="Q42" s="498"/>
      <c r="R42" s="498"/>
      <c r="S42" s="498"/>
      <c r="T42" s="498"/>
      <c r="U42" s="498"/>
      <c r="V42" s="498"/>
      <c r="W42" s="498"/>
      <c r="X42" s="498"/>
      <c r="Y42" s="498"/>
      <c r="Z42" s="498"/>
      <c r="AA42" s="498"/>
      <c r="AB42" s="499"/>
      <c r="AC42" s="701" t="s">
        <v>48</v>
      </c>
      <c r="AD42" s="701"/>
      <c r="AE42" s="701"/>
      <c r="AF42" s="701" t="s">
        <v>25</v>
      </c>
      <c r="AG42" s="701"/>
      <c r="AH42" s="701"/>
    </row>
    <row r="43" spans="1:34" s="191" customFormat="1" ht="15.75" x14ac:dyDescent="0.25">
      <c r="A43" s="281" t="s">
        <v>403</v>
      </c>
      <c r="B43" s="282"/>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c r="AA43" s="282"/>
      <c r="AB43" s="283"/>
      <c r="AC43" s="1074">
        <v>43196</v>
      </c>
      <c r="AD43" s="1075"/>
      <c r="AE43" s="1076"/>
      <c r="AF43" s="1077" t="s">
        <v>404</v>
      </c>
      <c r="AG43" s="1075"/>
      <c r="AH43" s="1076"/>
    </row>
    <row r="44" spans="1:34" s="191" customFormat="1" ht="15.75" x14ac:dyDescent="0.25">
      <c r="A44" s="269" t="s">
        <v>405</v>
      </c>
      <c r="B44" s="1072"/>
      <c r="C44" s="1072"/>
      <c r="D44" s="1072"/>
      <c r="E44" s="1072"/>
      <c r="F44" s="1072"/>
      <c r="G44" s="1072"/>
      <c r="H44" s="1072"/>
      <c r="I44" s="1072"/>
      <c r="J44" s="1072"/>
      <c r="K44" s="1072"/>
      <c r="L44" s="1072"/>
      <c r="M44" s="1072"/>
      <c r="N44" s="1072"/>
      <c r="O44" s="1072"/>
      <c r="P44" s="1072"/>
      <c r="Q44" s="1072"/>
      <c r="R44" s="1072"/>
      <c r="S44" s="1072"/>
      <c r="T44" s="1072"/>
      <c r="U44" s="1072"/>
      <c r="V44" s="1072"/>
      <c r="W44" s="1072"/>
      <c r="X44" s="1072"/>
      <c r="Y44" s="1072"/>
      <c r="Z44" s="1072"/>
      <c r="AA44" s="1072"/>
      <c r="AB44" s="1073"/>
      <c r="AC44" s="1074">
        <v>43343</v>
      </c>
      <c r="AD44" s="1075"/>
      <c r="AE44" s="1076"/>
      <c r="AF44" s="1077" t="s">
        <v>404</v>
      </c>
      <c r="AG44" s="1075"/>
      <c r="AH44" s="1076"/>
    </row>
    <row r="45" spans="1:34" s="191" customFormat="1" ht="15.75" x14ac:dyDescent="0.25">
      <c r="A45" s="269" t="s">
        <v>406</v>
      </c>
      <c r="B45" s="1072"/>
      <c r="C45" s="1072"/>
      <c r="D45" s="1072"/>
      <c r="E45" s="1072"/>
      <c r="F45" s="1072"/>
      <c r="G45" s="1072"/>
      <c r="H45" s="1072"/>
      <c r="I45" s="1072"/>
      <c r="J45" s="1072"/>
      <c r="K45" s="1072"/>
      <c r="L45" s="1072"/>
      <c r="M45" s="1072"/>
      <c r="N45" s="1072"/>
      <c r="O45" s="1072"/>
      <c r="P45" s="1072"/>
      <c r="Q45" s="1072"/>
      <c r="R45" s="1072"/>
      <c r="S45" s="1072"/>
      <c r="T45" s="1072"/>
      <c r="U45" s="1072"/>
      <c r="V45" s="1072"/>
      <c r="W45" s="1072"/>
      <c r="X45" s="1072"/>
      <c r="Y45" s="1072"/>
      <c r="Z45" s="1072"/>
      <c r="AA45" s="1072"/>
      <c r="AB45" s="1073"/>
      <c r="AC45" s="1074">
        <v>43404</v>
      </c>
      <c r="AD45" s="1075"/>
      <c r="AE45" s="1076"/>
      <c r="AF45" s="1077" t="s">
        <v>404</v>
      </c>
      <c r="AG45" s="1075"/>
      <c r="AH45" s="1076"/>
    </row>
    <row r="46" spans="1:34" x14ac:dyDescent="0.25">
      <c r="A46" s="500"/>
      <c r="B46" s="501"/>
      <c r="C46" s="50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2"/>
      <c r="AC46" s="678"/>
      <c r="AD46" s="678"/>
      <c r="AE46" s="678"/>
      <c r="AF46" s="678"/>
      <c r="AG46" s="678"/>
      <c r="AH46" s="678"/>
    </row>
    <row r="47" spans="1:34" x14ac:dyDescent="0.25">
      <c r="A47" s="489" t="s">
        <v>32</v>
      </c>
      <c r="B47" s="490"/>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1"/>
    </row>
    <row r="48" spans="1:34" s="191" customFormat="1" x14ac:dyDescent="0.25">
      <c r="A48" s="718" t="s">
        <v>25</v>
      </c>
      <c r="B48" s="718"/>
      <c r="C48" s="718"/>
      <c r="D48" s="718"/>
      <c r="E48" s="718"/>
      <c r="F48" s="718" t="s">
        <v>62</v>
      </c>
      <c r="G48" s="718"/>
      <c r="H48" s="718"/>
      <c r="I48" s="718"/>
      <c r="J48" s="718"/>
      <c r="K48" s="718"/>
      <c r="L48" s="718"/>
      <c r="M48" s="719" t="s">
        <v>177</v>
      </c>
      <c r="N48" s="720"/>
      <c r="O48" s="720"/>
      <c r="P48" s="720"/>
      <c r="Q48" s="720"/>
      <c r="R48" s="720"/>
      <c r="S48" s="720"/>
      <c r="T48" s="720"/>
      <c r="U48" s="720"/>
      <c r="V48" s="720"/>
      <c r="W48" s="720"/>
      <c r="X48" s="720"/>
      <c r="Y48" s="720"/>
      <c r="Z48" s="720"/>
      <c r="AA48" s="720"/>
      <c r="AB48" s="720"/>
      <c r="AC48" s="720"/>
      <c r="AD48" s="264" t="str">
        <f>IF(Z7="X","APOYO OFICINA ASESORA DE PLANEACIÓN","APOYO OFICINA DE CONTROL INTERNO")</f>
        <v>APOYO OFICINA ASESORA DE PLANEACIÓN</v>
      </c>
      <c r="AE48" s="264"/>
      <c r="AF48" s="264"/>
      <c r="AG48" s="264"/>
      <c r="AH48" s="264"/>
    </row>
    <row r="49" spans="1:34" s="191" customFormat="1" x14ac:dyDescent="0.25">
      <c r="A49" s="153" t="s">
        <v>72</v>
      </c>
      <c r="B49" s="1070" t="s">
        <v>407</v>
      </c>
      <c r="C49" s="1070"/>
      <c r="D49" s="1070"/>
      <c r="E49" s="1070"/>
      <c r="F49" s="153" t="s">
        <v>72</v>
      </c>
      <c r="G49" s="224"/>
      <c r="H49" s="1070" t="s">
        <v>408</v>
      </c>
      <c r="I49" s="1070"/>
      <c r="J49" s="1070"/>
      <c r="K49" s="1070"/>
      <c r="L49" s="1070"/>
      <c r="M49" s="717" t="s">
        <v>27</v>
      </c>
      <c r="N49" s="717"/>
      <c r="O49" s="717"/>
      <c r="P49" s="717"/>
      <c r="Q49" s="717"/>
      <c r="R49" s="717"/>
      <c r="S49" s="717"/>
      <c r="T49" s="717"/>
      <c r="U49" s="717"/>
      <c r="V49" s="678"/>
      <c r="W49" s="678"/>
      <c r="X49" s="678"/>
      <c r="Y49" s="678"/>
      <c r="Z49" s="678"/>
      <c r="AA49" s="678"/>
      <c r="AB49" s="678"/>
      <c r="AC49" s="678"/>
      <c r="AD49" s="193" t="s">
        <v>27</v>
      </c>
      <c r="AE49" s="678"/>
      <c r="AF49" s="678"/>
      <c r="AG49" s="678"/>
      <c r="AH49" s="678"/>
    </row>
    <row r="50" spans="1:34" x14ac:dyDescent="0.25">
      <c r="A50" s="153" t="s">
        <v>73</v>
      </c>
      <c r="B50" s="1071" t="s">
        <v>409</v>
      </c>
      <c r="C50" s="1070"/>
      <c r="D50" s="1070"/>
      <c r="E50" s="1070"/>
      <c r="F50" s="153" t="s">
        <v>74</v>
      </c>
      <c r="G50" s="224"/>
      <c r="H50" s="1071" t="s">
        <v>169</v>
      </c>
      <c r="I50" s="1070"/>
      <c r="J50" s="1070"/>
      <c r="K50" s="1070"/>
      <c r="L50" s="1070"/>
      <c r="M50" s="717" t="s">
        <v>28</v>
      </c>
      <c r="N50" s="717"/>
      <c r="O50" s="717"/>
      <c r="P50" s="717"/>
      <c r="Q50" s="717"/>
      <c r="R50" s="717"/>
      <c r="S50" s="717"/>
      <c r="T50" s="717"/>
      <c r="U50" s="717"/>
      <c r="V50" s="678"/>
      <c r="W50" s="678"/>
      <c r="X50" s="678"/>
      <c r="Y50" s="678"/>
      <c r="Z50" s="678"/>
      <c r="AA50" s="678"/>
      <c r="AB50" s="678"/>
      <c r="AC50" s="678"/>
      <c r="AD50" s="193" t="s">
        <v>28</v>
      </c>
      <c r="AE50" s="678"/>
      <c r="AF50" s="678"/>
      <c r="AG50" s="678"/>
      <c r="AH50" s="678"/>
    </row>
  </sheetData>
  <mergeCells count="188">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F19:AF25"/>
    <mergeCell ref="AG19:AG25"/>
    <mergeCell ref="AH19:AH25"/>
    <mergeCell ref="W19:W25"/>
    <mergeCell ref="X19:X25"/>
    <mergeCell ref="Y19:Y25"/>
    <mergeCell ref="Z19:Z20"/>
    <mergeCell ref="AA19:AA25"/>
    <mergeCell ref="AB19:AB25"/>
    <mergeCell ref="Z21:Z25"/>
    <mergeCell ref="A26:A32"/>
    <mergeCell ref="B26:B32"/>
    <mergeCell ref="C26:C32"/>
    <mergeCell ref="D26:D32"/>
    <mergeCell ref="E26:E32"/>
    <mergeCell ref="F26:F32"/>
    <mergeCell ref="AC19:AC25"/>
    <mergeCell ref="AD19:AD25"/>
    <mergeCell ref="AE19:AE25"/>
    <mergeCell ref="Q19:Q25"/>
    <mergeCell ref="R19:R25"/>
    <mergeCell ref="S19:S25"/>
    <mergeCell ref="T19:T25"/>
    <mergeCell ref="U19:U25"/>
    <mergeCell ref="V19:V25"/>
    <mergeCell ref="H19:H25"/>
    <mergeCell ref="I19:I25"/>
    <mergeCell ref="J19:J20"/>
    <mergeCell ref="K19:K25"/>
    <mergeCell ref="O19:O25"/>
    <mergeCell ref="P19:P25"/>
    <mergeCell ref="J21:J25"/>
    <mergeCell ref="R26:R32"/>
    <mergeCell ref="S26:S32"/>
    <mergeCell ref="T26:T32"/>
    <mergeCell ref="U26:U32"/>
    <mergeCell ref="G26:G32"/>
    <mergeCell ref="H26:H32"/>
    <mergeCell ref="I26:I32"/>
    <mergeCell ref="J26:J27"/>
    <mergeCell ref="K26:K32"/>
    <mergeCell ref="O26:O32"/>
    <mergeCell ref="AH26:AH32"/>
    <mergeCell ref="J28:J32"/>
    <mergeCell ref="Z28:Z32"/>
    <mergeCell ref="A33:A39"/>
    <mergeCell ref="B33:B39"/>
    <mergeCell ref="C33:C39"/>
    <mergeCell ref="D33:D39"/>
    <mergeCell ref="E33:E39"/>
    <mergeCell ref="F33:F39"/>
    <mergeCell ref="G33:G39"/>
    <mergeCell ref="AB26:AB32"/>
    <mergeCell ref="AC26:AC32"/>
    <mergeCell ref="AD26:AD32"/>
    <mergeCell ref="AE26:AE32"/>
    <mergeCell ref="AF26:AF32"/>
    <mergeCell ref="AG26:AG32"/>
    <mergeCell ref="V26:V32"/>
    <mergeCell ref="W26:W32"/>
    <mergeCell ref="X26:X32"/>
    <mergeCell ref="Y26:Y32"/>
    <mergeCell ref="Z26:Z27"/>
    <mergeCell ref="AA26:AA32"/>
    <mergeCell ref="P26:P32"/>
    <mergeCell ref="Q26:Q32"/>
    <mergeCell ref="T33:T39"/>
    <mergeCell ref="U33:U39"/>
    <mergeCell ref="V33:V39"/>
    <mergeCell ref="H33:H39"/>
    <mergeCell ref="I33:I39"/>
    <mergeCell ref="J33:J34"/>
    <mergeCell ref="K33:K39"/>
    <mergeCell ref="O33:O39"/>
    <mergeCell ref="P33:P39"/>
    <mergeCell ref="J35:J39"/>
    <mergeCell ref="A40:AH40"/>
    <mergeCell ref="A41:AH41"/>
    <mergeCell ref="A42:AB42"/>
    <mergeCell ref="AC42:AE42"/>
    <mergeCell ref="AF42:AH42"/>
    <mergeCell ref="A43:AB43"/>
    <mergeCell ref="AC43:AE43"/>
    <mergeCell ref="AF43:AH43"/>
    <mergeCell ref="AC33:AC39"/>
    <mergeCell ref="AD33:AD39"/>
    <mergeCell ref="AE33:AE39"/>
    <mergeCell ref="AF33:AF39"/>
    <mergeCell ref="AG33:AG39"/>
    <mergeCell ref="AH33:AH39"/>
    <mergeCell ref="W33:W39"/>
    <mergeCell ref="X33:X39"/>
    <mergeCell ref="Y33:Y39"/>
    <mergeCell ref="Z33:Z34"/>
    <mergeCell ref="AA33:AA39"/>
    <mergeCell ref="AB33:AB39"/>
    <mergeCell ref="Z35:Z39"/>
    <mergeCell ref="Q33:Q39"/>
    <mergeCell ref="R33:R39"/>
    <mergeCell ref="S33:S39"/>
    <mergeCell ref="A46:AB46"/>
    <mergeCell ref="AC46:AE46"/>
    <mergeCell ref="AF46:AH46"/>
    <mergeCell ref="A47:AH47"/>
    <mergeCell ref="A48:E48"/>
    <mergeCell ref="F48:L48"/>
    <mergeCell ref="M48:AC48"/>
    <mergeCell ref="AD48:AH48"/>
    <mergeCell ref="A44:AB44"/>
    <mergeCell ref="AC44:AE44"/>
    <mergeCell ref="AF44:AH44"/>
    <mergeCell ref="A45:AB45"/>
    <mergeCell ref="AC45:AE45"/>
    <mergeCell ref="AF45:AH45"/>
    <mergeCell ref="B49:E49"/>
    <mergeCell ref="H49:L49"/>
    <mergeCell ref="M49:U49"/>
    <mergeCell ref="V49:AC49"/>
    <mergeCell ref="AE49:AH49"/>
    <mergeCell ref="B50:E50"/>
    <mergeCell ref="H50:L50"/>
    <mergeCell ref="M50:U50"/>
    <mergeCell ref="V50:AC50"/>
    <mergeCell ref="AE50:AH50"/>
  </mergeCells>
  <conditionalFormatting sqref="J12:J18">
    <cfRule type="expression" dxfId="143" priority="29">
      <formula>$J$14="BAJA"</formula>
    </cfRule>
    <cfRule type="expression" dxfId="142" priority="30">
      <formula>$J$14="MODERADA"</formula>
    </cfRule>
    <cfRule type="expression" dxfId="141" priority="31">
      <formula>$J$14="ALTA"</formula>
    </cfRule>
    <cfRule type="expression" dxfId="140" priority="32">
      <formula>$J$14="EXTREMA"</formula>
    </cfRule>
  </conditionalFormatting>
  <conditionalFormatting sqref="Z12:Z18">
    <cfRule type="expression" dxfId="139" priority="25">
      <formula>$Z$14="MODERADA"</formula>
    </cfRule>
    <cfRule type="expression" dxfId="138" priority="26">
      <formula>$Z$14="EXTREMA"</formula>
    </cfRule>
    <cfRule type="expression" dxfId="137" priority="27">
      <formula>$Z$14="ALTA"</formula>
    </cfRule>
    <cfRule type="expression" dxfId="136" priority="28">
      <formula>$Z$14="BAJA"</formula>
    </cfRule>
  </conditionalFormatting>
  <conditionalFormatting sqref="Z19:Z25">
    <cfRule type="expression" dxfId="135" priority="21">
      <formula>$Z$21="MODERADA"</formula>
    </cfRule>
    <cfRule type="expression" dxfId="134" priority="22">
      <formula>$Z$21="EXTREMA"</formula>
    </cfRule>
    <cfRule type="expression" dxfId="133" priority="23">
      <formula>$Z$21="ALTA"</formula>
    </cfRule>
    <cfRule type="expression" dxfId="132" priority="24">
      <formula>$Z$21="BAJA"</formula>
    </cfRule>
  </conditionalFormatting>
  <conditionalFormatting sqref="J19 J21">
    <cfRule type="expression" dxfId="131" priority="17">
      <formula>$J$21="BAJA"</formula>
    </cfRule>
    <cfRule type="expression" dxfId="130" priority="18">
      <formula>$J$21="MODERADA"</formula>
    </cfRule>
    <cfRule type="expression" dxfId="129" priority="19">
      <formula>$J$21="ALTA"</formula>
    </cfRule>
    <cfRule type="expression" dxfId="128" priority="20">
      <formula>$J$21="EXTREMA"</formula>
    </cfRule>
  </conditionalFormatting>
  <conditionalFormatting sqref="Z26:Z32">
    <cfRule type="expression" dxfId="127" priority="13">
      <formula>$Z$14="MODERADA"</formula>
    </cfRule>
    <cfRule type="expression" dxfId="126" priority="14">
      <formula>$Z$14="EXTREMA"</formula>
    </cfRule>
    <cfRule type="expression" dxfId="125" priority="15">
      <formula>$Z$14="ALTA"</formula>
    </cfRule>
    <cfRule type="expression" dxfId="124" priority="16">
      <formula>$Z$14="BAJA"</formula>
    </cfRule>
  </conditionalFormatting>
  <conditionalFormatting sqref="J26 J28">
    <cfRule type="expression" dxfId="123" priority="9">
      <formula>$J$28="BAJA"</formula>
    </cfRule>
    <cfRule type="expression" dxfId="122" priority="10">
      <formula>$J$28="MODERADA"</formula>
    </cfRule>
    <cfRule type="expression" dxfId="121" priority="11">
      <formula>$J$28="ALTA"</formula>
    </cfRule>
    <cfRule type="expression" dxfId="120" priority="12">
      <formula>$J$28="EXTREMA"</formula>
    </cfRule>
  </conditionalFormatting>
  <conditionalFormatting sqref="Z33:Z39">
    <cfRule type="expression" dxfId="119" priority="5">
      <formula>$Z$35="MODERADA"</formula>
    </cfRule>
    <cfRule type="expression" dxfId="118" priority="6">
      <formula>$Z$35="EXTREMA"</formula>
    </cfRule>
    <cfRule type="expression" dxfId="117" priority="7">
      <formula>$Z$35="ALTA"</formula>
    </cfRule>
    <cfRule type="expression" dxfId="116" priority="8">
      <formula>$Z$35="BAJA"</formula>
    </cfRule>
  </conditionalFormatting>
  <conditionalFormatting sqref="J33 J35">
    <cfRule type="expression" dxfId="115" priority="1">
      <formula>$J$35="BAJA"</formula>
    </cfRule>
    <cfRule type="expression" dxfId="114" priority="2">
      <formula>$J$35="MODERADA"</formula>
    </cfRule>
    <cfRule type="expression" dxfId="113" priority="3">
      <formula>$J$35="ALTA"</formula>
    </cfRule>
    <cfRule type="expression" dxfId="112" priority="4">
      <formula>$J$35="EXTREMA"</formula>
    </cfRule>
  </conditionalFormatting>
  <dataValidations count="4">
    <dataValidation type="list" allowBlank="1" showInputMessage="1" showErrorMessage="1" sqref="U12:U39">
      <formula1>$XEV$11:$XFD$11</formula1>
    </dataValidation>
    <dataValidation type="list" allowBlank="1" showInputMessage="1" showErrorMessage="1" sqref="H12:H39">
      <formula1>$XET$9:$XEV$9</formula1>
    </dataValidation>
    <dataValidation type="list" allowBlank="1" showInputMessage="1" showErrorMessage="1" sqref="F12:F39">
      <formula1>$XET$2:$XET$6</formula1>
    </dataValidation>
    <dataValidation type="list" allowBlank="1" showInputMessage="1" showErrorMessage="1" sqref="M12:M39">
      <formula1>$XET$11:$XEU$11</formula1>
    </dataValidation>
  </dataValidations>
  <hyperlinks>
    <hyperlink ref="B50" r:id="rId1"/>
    <hyperlink ref="H50" r:id="rId2"/>
  </hyperlinks>
  <pageMargins left="0.7" right="0.7" top="0.75" bottom="0.75" header="0.3" footer="0.3"/>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29"/>
  <sheetViews>
    <sheetView topLeftCell="E1" zoomScale="40" zoomScaleNormal="40" workbookViewId="0">
      <selection sqref="A1:XFD1048576"/>
    </sheetView>
  </sheetViews>
  <sheetFormatPr baseColWidth="10" defaultColWidth="10.85546875" defaultRowHeight="38.25" customHeight="1" x14ac:dyDescent="0.25"/>
  <cols>
    <col min="1" max="1" width="30" style="41" customWidth="1"/>
    <col min="2" max="2" width="27.85546875" style="41" customWidth="1"/>
    <col min="3" max="3" width="32.85546875" style="41" customWidth="1"/>
    <col min="4" max="4" width="21.7109375" style="41" customWidth="1"/>
    <col min="5" max="5" width="31.140625" style="41" customWidth="1"/>
    <col min="6" max="6" width="23.85546875" style="41" customWidth="1"/>
    <col min="7" max="7" width="3.85546875" style="41" hidden="1" customWidth="1"/>
    <col min="8" max="8" width="18.28515625" style="41" customWidth="1"/>
    <col min="9" max="9" width="3.85546875" style="41" hidden="1" customWidth="1"/>
    <col min="10" max="10" width="17.140625" style="41" customWidth="1"/>
    <col min="11" max="11" width="45.42578125" style="41" customWidth="1"/>
    <col min="12" max="12" width="44.7109375" style="41" customWidth="1"/>
    <col min="13" max="13" width="9.42578125" style="41" customWidth="1"/>
    <col min="14" max="14" width="11.42578125" style="41" hidden="1" customWidth="1"/>
    <col min="15" max="15" width="5" style="41" hidden="1" customWidth="1"/>
    <col min="16" max="16" width="6.42578125" style="41" hidden="1" customWidth="1"/>
    <col min="17" max="17" width="5" style="41" hidden="1" customWidth="1"/>
    <col min="18" max="18" width="4.140625" style="41" hidden="1" customWidth="1"/>
    <col min="19" max="19" width="3.85546875" style="41" hidden="1" customWidth="1"/>
    <col min="20" max="20" width="5.28515625" style="41" hidden="1" customWidth="1"/>
    <col min="21" max="21" width="10.42578125" style="41" customWidth="1"/>
    <col min="22" max="22" width="17.85546875" style="41" customWidth="1"/>
    <col min="23" max="23" width="3.42578125" style="41" hidden="1" customWidth="1"/>
    <col min="24" max="24" width="20.42578125" style="41" customWidth="1"/>
    <col min="25" max="25" width="3.85546875" style="41" hidden="1" customWidth="1"/>
    <col min="26" max="26" width="18.42578125" style="41" customWidth="1"/>
    <col min="27" max="27" width="20.140625" style="41" customWidth="1"/>
    <col min="28" max="28" width="20.85546875" style="41" customWidth="1"/>
    <col min="29" max="29" width="22.28515625" style="41" customWidth="1"/>
    <col min="30" max="30" width="59.140625" style="41" customWidth="1"/>
    <col min="31" max="31" width="15.140625" style="41" customWidth="1"/>
    <col min="32" max="32" width="66.7109375" style="41" customWidth="1"/>
    <col min="33" max="33" width="19.140625" style="41" customWidth="1"/>
    <col min="34" max="34" width="34.140625" style="41" customWidth="1"/>
    <col min="35" max="35" width="11" style="41" bestFit="1" customWidth="1"/>
    <col min="36" max="16384" width="10.85546875" style="41"/>
  </cols>
  <sheetData>
    <row r="1" spans="1:35 16374:16377" s="35" customFormat="1" ht="12.75" x14ac:dyDescent="0.25">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XET1" s="32" t="s">
        <v>1</v>
      </c>
      <c r="XEU1" s="33" t="s">
        <v>2</v>
      </c>
      <c r="XEV1" s="34"/>
    </row>
    <row r="2" spans="1:35 16374:16377" s="35" customFormat="1" ht="25.5" x14ac:dyDescent="0.25">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XET2" s="35" t="s">
        <v>17</v>
      </c>
      <c r="XEU2" s="35">
        <v>5</v>
      </c>
      <c r="XEV2" s="88"/>
    </row>
    <row r="3" spans="1:35 16374:16377" s="35" customFormat="1" ht="25.5" x14ac:dyDescent="0.25">
      <c r="A3" s="3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XET3" s="35" t="s">
        <v>16</v>
      </c>
      <c r="XEU3" s="35">
        <v>4</v>
      </c>
      <c r="XEV3" s="88"/>
    </row>
    <row r="4" spans="1:35 16374:16377" s="35" customFormat="1" ht="12.75" x14ac:dyDescent="0.25">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XET4" s="35" t="s">
        <v>15</v>
      </c>
      <c r="XEU4" s="35">
        <v>3</v>
      </c>
      <c r="XEV4" s="88"/>
    </row>
    <row r="5" spans="1:35 16374:16377" s="35" customFormat="1" x14ac:dyDescent="0.25">
      <c r="A5" s="31"/>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XET5" s="35" t="s">
        <v>14</v>
      </c>
      <c r="XEU5" s="35">
        <v>2</v>
      </c>
      <c r="XEV5" s="88"/>
    </row>
    <row r="6" spans="1:35 16374:16377" s="35" customFormat="1" ht="26.25" thickBot="1" x14ac:dyDescent="0.3">
      <c r="A6" s="3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XET6" s="35" t="s">
        <v>13</v>
      </c>
      <c r="XEU6" s="35">
        <v>1</v>
      </c>
      <c r="XEV6" s="88"/>
    </row>
    <row r="7" spans="1:35 16374:16377" ht="16.5" thickBot="1" x14ac:dyDescent="0.3">
      <c r="A7" s="1186" t="s">
        <v>53</v>
      </c>
      <c r="B7" s="1187"/>
      <c r="C7" s="1188">
        <v>43496</v>
      </c>
      <c r="D7" s="1189"/>
      <c r="E7" s="1189"/>
      <c r="F7" s="1190"/>
      <c r="G7" s="1190"/>
      <c r="H7" s="1190"/>
      <c r="I7" s="1190"/>
      <c r="J7" s="1190"/>
      <c r="K7" s="1190"/>
      <c r="L7" s="1190"/>
      <c r="M7" s="1191" t="s">
        <v>126</v>
      </c>
      <c r="N7" s="1191"/>
      <c r="O7" s="1191"/>
      <c r="P7" s="1191"/>
      <c r="Q7" s="1191"/>
      <c r="R7" s="1191"/>
      <c r="S7" s="1191"/>
      <c r="T7" s="1191"/>
      <c r="U7" s="1191"/>
      <c r="V7" s="1192"/>
      <c r="W7" s="1193"/>
      <c r="X7" s="1194" t="s">
        <v>63</v>
      </c>
      <c r="Y7" s="1193"/>
      <c r="Z7" s="1195" t="s">
        <v>76</v>
      </c>
      <c r="AA7" s="1194" t="s">
        <v>64</v>
      </c>
      <c r="AB7" s="1196"/>
      <c r="AC7" s="1194" t="s">
        <v>65</v>
      </c>
      <c r="AD7" s="1197"/>
      <c r="AE7" s="1198" t="s">
        <v>66</v>
      </c>
      <c r="AF7" s="1199"/>
      <c r="AG7" s="1197"/>
      <c r="AH7" s="1200"/>
      <c r="XET7" s="456" t="s">
        <v>0</v>
      </c>
      <c r="XEU7" s="328"/>
    </row>
    <row r="8" spans="1:35 16374:16377" ht="15" x14ac:dyDescent="0.25">
      <c r="A8" s="457" t="s">
        <v>46</v>
      </c>
      <c r="B8" s="458"/>
      <c r="C8" s="458"/>
      <c r="D8" s="458"/>
      <c r="E8" s="459"/>
      <c r="F8" s="460" t="s">
        <v>21</v>
      </c>
      <c r="G8" s="461"/>
      <c r="H8" s="461"/>
      <c r="I8" s="461"/>
      <c r="J8" s="461"/>
      <c r="K8" s="461"/>
      <c r="L8" s="461"/>
      <c r="M8" s="461"/>
      <c r="N8" s="461"/>
      <c r="O8" s="461"/>
      <c r="P8" s="461"/>
      <c r="Q8" s="461"/>
      <c r="R8" s="461"/>
      <c r="S8" s="461"/>
      <c r="T8" s="461"/>
      <c r="U8" s="461"/>
      <c r="V8" s="461"/>
      <c r="W8" s="461"/>
      <c r="X8" s="461"/>
      <c r="Y8" s="461"/>
      <c r="Z8" s="462"/>
      <c r="AA8" s="463" t="s">
        <v>43</v>
      </c>
      <c r="AB8" s="464"/>
      <c r="AC8" s="464"/>
      <c r="AD8" s="465"/>
      <c r="AE8" s="470" t="s">
        <v>33</v>
      </c>
      <c r="AF8" s="471"/>
      <c r="AG8" s="471"/>
      <c r="AH8" s="472"/>
      <c r="XET8" s="456" t="s">
        <v>2</v>
      </c>
      <c r="XEU8" s="328"/>
    </row>
    <row r="9" spans="1:35 16374:16377" s="43" customFormat="1" ht="42.75" x14ac:dyDescent="0.25">
      <c r="A9" s="479" t="s">
        <v>49</v>
      </c>
      <c r="B9" s="436" t="s">
        <v>50</v>
      </c>
      <c r="C9" s="482" t="s">
        <v>34</v>
      </c>
      <c r="D9" s="482" t="s">
        <v>35</v>
      </c>
      <c r="E9" s="483" t="s">
        <v>36</v>
      </c>
      <c r="F9" s="424" t="s">
        <v>68</v>
      </c>
      <c r="G9" s="425"/>
      <c r="H9" s="425"/>
      <c r="I9" s="425"/>
      <c r="J9" s="425"/>
      <c r="K9" s="426" t="s">
        <v>24</v>
      </c>
      <c r="L9" s="428" t="s">
        <v>23</v>
      </c>
      <c r="M9" s="429"/>
      <c r="N9" s="429"/>
      <c r="O9" s="429"/>
      <c r="P9" s="429"/>
      <c r="Q9" s="429"/>
      <c r="R9" s="429"/>
      <c r="S9" s="429"/>
      <c r="T9" s="429"/>
      <c r="U9" s="429"/>
      <c r="V9" s="429"/>
      <c r="W9" s="429"/>
      <c r="X9" s="429"/>
      <c r="Y9" s="429"/>
      <c r="Z9" s="430"/>
      <c r="AA9" s="466"/>
      <c r="AB9" s="467"/>
      <c r="AC9" s="467"/>
      <c r="AD9" s="468"/>
      <c r="AE9" s="473"/>
      <c r="AF9" s="474"/>
      <c r="AG9" s="474"/>
      <c r="AH9" s="475"/>
      <c r="XET9" s="42" t="s">
        <v>18</v>
      </c>
      <c r="XEU9" s="42" t="s">
        <v>20</v>
      </c>
      <c r="XEV9" s="42" t="s">
        <v>19</v>
      </c>
    </row>
    <row r="10" spans="1:35 16374:16377" s="43" customFormat="1" ht="14.25" x14ac:dyDescent="0.25">
      <c r="A10" s="479"/>
      <c r="B10" s="481"/>
      <c r="C10" s="482"/>
      <c r="D10" s="482"/>
      <c r="E10" s="483"/>
      <c r="F10" s="431" t="s">
        <v>37</v>
      </c>
      <c r="G10" s="432"/>
      <c r="H10" s="432"/>
      <c r="I10" s="432"/>
      <c r="J10" s="432"/>
      <c r="K10" s="427"/>
      <c r="L10" s="433" t="s">
        <v>47</v>
      </c>
      <c r="M10" s="435" t="s">
        <v>22</v>
      </c>
      <c r="N10" s="44"/>
      <c r="O10" s="44"/>
      <c r="P10" s="44"/>
      <c r="Q10" s="44"/>
      <c r="R10" s="44"/>
      <c r="S10" s="44"/>
      <c r="T10" s="44"/>
      <c r="U10" s="437" t="s">
        <v>39</v>
      </c>
      <c r="V10" s="439" t="s">
        <v>38</v>
      </c>
      <c r="W10" s="440"/>
      <c r="X10" s="440"/>
      <c r="Y10" s="440"/>
      <c r="Z10" s="441"/>
      <c r="AA10" s="469"/>
      <c r="AB10" s="440"/>
      <c r="AC10" s="440"/>
      <c r="AD10" s="441"/>
      <c r="AE10" s="476"/>
      <c r="AF10" s="477"/>
      <c r="AG10" s="477"/>
      <c r="AH10" s="478"/>
      <c r="XET10" s="43">
        <v>5</v>
      </c>
      <c r="XEU10" s="43">
        <v>10</v>
      </c>
      <c r="XEV10" s="43">
        <v>20</v>
      </c>
    </row>
    <row r="11" spans="1:35 16374:16377" s="43" customFormat="1" ht="28.5" x14ac:dyDescent="0.25">
      <c r="A11" s="480"/>
      <c r="B11" s="435"/>
      <c r="C11" s="436"/>
      <c r="D11" s="436"/>
      <c r="E11" s="484"/>
      <c r="F11" s="45" t="s">
        <v>8</v>
      </c>
      <c r="G11" s="46" t="s">
        <v>54</v>
      </c>
      <c r="H11" s="228" t="s">
        <v>69</v>
      </c>
      <c r="I11" s="48" t="s">
        <v>55</v>
      </c>
      <c r="J11" s="97" t="s">
        <v>10</v>
      </c>
      <c r="K11" s="786"/>
      <c r="L11" s="787"/>
      <c r="M11" s="482"/>
      <c r="N11" s="98"/>
      <c r="O11" s="98" t="s">
        <v>60</v>
      </c>
      <c r="P11" s="98" t="s">
        <v>61</v>
      </c>
      <c r="Q11" s="98" t="s">
        <v>59</v>
      </c>
      <c r="R11" s="98" t="s">
        <v>56</v>
      </c>
      <c r="S11" s="98" t="s">
        <v>57</v>
      </c>
      <c r="T11" s="98" t="s">
        <v>58</v>
      </c>
      <c r="U11" s="1201"/>
      <c r="V11" s="99" t="s">
        <v>8</v>
      </c>
      <c r="W11" s="100" t="s">
        <v>54</v>
      </c>
      <c r="X11" s="100" t="s">
        <v>9</v>
      </c>
      <c r="Y11" s="101" t="s">
        <v>55</v>
      </c>
      <c r="Z11" s="102" t="s">
        <v>10</v>
      </c>
      <c r="AA11" s="55" t="s">
        <v>51</v>
      </c>
      <c r="AB11" s="103" t="s">
        <v>40</v>
      </c>
      <c r="AC11" s="226" t="s">
        <v>41</v>
      </c>
      <c r="AD11" s="227" t="s">
        <v>42</v>
      </c>
      <c r="AE11" s="104" t="s">
        <v>26</v>
      </c>
      <c r="AF11" s="105" t="s">
        <v>70</v>
      </c>
      <c r="AG11" s="106" t="s">
        <v>44</v>
      </c>
      <c r="AH11" s="107" t="s">
        <v>45</v>
      </c>
      <c r="XET11" s="43" t="s">
        <v>11</v>
      </c>
      <c r="XEU11" s="43" t="s">
        <v>12</v>
      </c>
      <c r="XEV11" s="43" t="s">
        <v>9</v>
      </c>
      <c r="XEW11" s="43" t="s">
        <v>8</v>
      </c>
    </row>
    <row r="12" spans="1:35 16374:16377" ht="30" x14ac:dyDescent="0.25">
      <c r="A12" s="1202" t="s">
        <v>441</v>
      </c>
      <c r="B12" s="749" t="s">
        <v>442</v>
      </c>
      <c r="C12" s="832" t="s">
        <v>443</v>
      </c>
      <c r="D12" s="832" t="s">
        <v>444</v>
      </c>
      <c r="E12" s="832" t="s">
        <v>445</v>
      </c>
      <c r="F12" s="322" t="s">
        <v>13</v>
      </c>
      <c r="G12" s="366" t="str">
        <f>IF(F12="(1) RARA VEZ","1", IF(F12="(2) IMPROBABLE","2",IF(F12="(3) POSIBLE","3",IF(F12="(4) PROBABLE","4",IF(F12="(5) CASI SEGURO","5","")))))</f>
        <v>1</v>
      </c>
      <c r="H12" s="334" t="s">
        <v>19</v>
      </c>
      <c r="I12" s="303" t="str">
        <f>IF(H12="(5) MODERADO","5", IF(H12="(10) MAYOR","10",IF(H12="(20) CATASTROFICO","20","")))</f>
        <v>20</v>
      </c>
      <c r="J12" s="256">
        <f>G12*I12</f>
        <v>20</v>
      </c>
      <c r="K12" s="1203" t="s">
        <v>446</v>
      </c>
      <c r="L12" s="20" t="s">
        <v>6</v>
      </c>
      <c r="M12" s="16" t="s">
        <v>11</v>
      </c>
      <c r="N12" s="229">
        <f>IF(M12="SÍ",15,"0")</f>
        <v>15</v>
      </c>
      <c r="O12" s="308">
        <f>SUM(N12:N18)</f>
        <v>75</v>
      </c>
      <c r="P12" s="309">
        <f>IF(AND($O12&gt;=0,$O12&lt;=50),0,IF(AND($O12&gt;50,$O12&lt;=75),1,IF(AND($O12&gt;75,$O12&lt;=100),2,"")))</f>
        <v>1</v>
      </c>
      <c r="Q12" s="309">
        <f>$G12-$P12</f>
        <v>0</v>
      </c>
      <c r="R12" s="327">
        <f>IF($Q12&lt;=0,1,$Q12)</f>
        <v>1</v>
      </c>
      <c r="S12" s="309">
        <f>$I12-$P12</f>
        <v>19</v>
      </c>
      <c r="T12" s="327">
        <f>IF($S12=19,10,IF($S12=18,5,IF($S12=9,5,IF($S12=8,5,I12))))</f>
        <v>10</v>
      </c>
      <c r="U12" s="751" t="s">
        <v>8</v>
      </c>
      <c r="V12" s="754" t="str">
        <f>IF(AND($U12="PROBABILIDAD",$R12=1),$XET$6,IF(AND($U12="PROBABILIDAD",$R12=2),$XET$5,IF(AND($U12="PROBABILIDAD",$R12=3),$XET$4,IF(AND($U12="PROBABILIDAD",$R12=4),$XET$3,IF(AND($U12="PROBABILIDAD",$R12=5),$XET$2,$F12)))))</f>
        <v>(1) RARA VEZ</v>
      </c>
      <c r="W12" s="773">
        <f>IF($U12="PROBABILIDAD",$R12,$G12)</f>
        <v>1</v>
      </c>
      <c r="X12" s="746" t="str">
        <f>IF(AND($U12="IMPACTO",$S12=18),$XET$9,IF(AND($U12="IMPACTO",$S12=19),$XEU$9,IF(AND($U12="IMPACTO",$S12=20),$XEV$9,IF(AND($U12="IMPACTO",$S12&lt;10),$XET$9,$H12))))</f>
        <v>(20) CATASTROFICO</v>
      </c>
      <c r="Y12" s="294" t="str">
        <f>IF($U12="IMPACTO",$T12,$I12)</f>
        <v>20</v>
      </c>
      <c r="Z12" s="296">
        <f>+W12*Y12</f>
        <v>20</v>
      </c>
      <c r="AA12" s="832" t="s">
        <v>447</v>
      </c>
      <c r="AB12" s="749" t="s">
        <v>448</v>
      </c>
      <c r="AC12" s="832" t="s">
        <v>449</v>
      </c>
      <c r="AD12" s="1204" t="s">
        <v>450</v>
      </c>
      <c r="AE12" s="1205" t="s">
        <v>451</v>
      </c>
      <c r="AF12" s="1206" t="s">
        <v>452</v>
      </c>
      <c r="AG12" s="1207" t="s">
        <v>453</v>
      </c>
      <c r="AH12" s="1208" t="s">
        <v>454</v>
      </c>
      <c r="AI12" s="1209"/>
    </row>
    <row r="13" spans="1:35 16374:16377" ht="30" x14ac:dyDescent="0.25">
      <c r="A13" s="1202"/>
      <c r="B13" s="749"/>
      <c r="C13" s="832"/>
      <c r="D13" s="832"/>
      <c r="E13" s="832"/>
      <c r="F13" s="322"/>
      <c r="G13" s="366"/>
      <c r="H13" s="334"/>
      <c r="I13" s="303"/>
      <c r="J13" s="256"/>
      <c r="K13" s="1203"/>
      <c r="L13" s="15" t="s">
        <v>7</v>
      </c>
      <c r="M13" s="16" t="s">
        <v>11</v>
      </c>
      <c r="N13" s="230">
        <f>IF(M13="SÍ",5,"0")</f>
        <v>5</v>
      </c>
      <c r="O13" s="303"/>
      <c r="P13" s="303"/>
      <c r="Q13" s="303"/>
      <c r="R13" s="328"/>
      <c r="S13" s="303"/>
      <c r="T13" s="328"/>
      <c r="U13" s="752"/>
      <c r="V13" s="755"/>
      <c r="W13" s="290"/>
      <c r="X13" s="747"/>
      <c r="Y13" s="294"/>
      <c r="Z13" s="297"/>
      <c r="AA13" s="832"/>
      <c r="AB13" s="749"/>
      <c r="AC13" s="832"/>
      <c r="AD13" s="1204"/>
      <c r="AE13" s="1210"/>
      <c r="AF13" s="1211"/>
      <c r="AG13" s="1212"/>
      <c r="AH13" s="1208"/>
    </row>
    <row r="14" spans="1:35 16374:16377" ht="15" x14ac:dyDescent="0.25">
      <c r="A14" s="1202"/>
      <c r="B14" s="749"/>
      <c r="C14" s="832"/>
      <c r="D14" s="832"/>
      <c r="E14" s="832"/>
      <c r="F14" s="322"/>
      <c r="G14" s="366"/>
      <c r="H14" s="334"/>
      <c r="I14" s="303"/>
      <c r="J14" s="310" t="str">
        <f>IF(AND(J12&gt;=5,J12&lt;=10),"BAJA",IF(AND(J12&gt;=15,J12&lt;=25),"MODERADA",IF(AND(J12&gt;=30,J12&lt;=50),"ALTA",IF(AND(J12&gt;=60,J12&lt;=100),"EXTREMA",""))))</f>
        <v>MODERADA</v>
      </c>
      <c r="K14" s="1203"/>
      <c r="L14" s="15" t="s">
        <v>3</v>
      </c>
      <c r="M14" s="16" t="s">
        <v>12</v>
      </c>
      <c r="N14" s="230" t="str">
        <f>IF(M14="SÍ",15,"0")</f>
        <v>0</v>
      </c>
      <c r="O14" s="303"/>
      <c r="P14" s="303"/>
      <c r="Q14" s="303"/>
      <c r="R14" s="328"/>
      <c r="S14" s="303"/>
      <c r="T14" s="328"/>
      <c r="U14" s="752"/>
      <c r="V14" s="755"/>
      <c r="W14" s="290"/>
      <c r="X14" s="747"/>
      <c r="Y14" s="294"/>
      <c r="Z14" s="301" t="str">
        <f>IF(AND($Z12&gt;=5,$Z12&lt;=10),"BAJA",IF(AND($Z12&gt;=15,$Z12&lt;=25),"MODERADA",IF(AND($Z12&gt;=30,$Z12&lt;=50),"ALTA",IF(AND($Z12&gt;=60,$Z12&lt;=100),"EXTREMA",""))))</f>
        <v>MODERADA</v>
      </c>
      <c r="AA14" s="832"/>
      <c r="AB14" s="749"/>
      <c r="AC14" s="832"/>
      <c r="AD14" s="1204"/>
      <c r="AE14" s="1210"/>
      <c r="AF14" s="1211"/>
      <c r="AG14" s="1212"/>
      <c r="AH14" s="1208"/>
      <c r="AI14" s="1209"/>
    </row>
    <row r="15" spans="1:35 16374:16377" ht="15" x14ac:dyDescent="0.25">
      <c r="A15" s="1202"/>
      <c r="B15" s="749"/>
      <c r="C15" s="832"/>
      <c r="D15" s="832"/>
      <c r="E15" s="832"/>
      <c r="F15" s="322"/>
      <c r="G15" s="366"/>
      <c r="H15" s="334"/>
      <c r="I15" s="303"/>
      <c r="J15" s="310"/>
      <c r="K15" s="1203"/>
      <c r="L15" s="15" t="s">
        <v>4</v>
      </c>
      <c r="M15" s="16" t="s">
        <v>11</v>
      </c>
      <c r="N15" s="230">
        <f>IF(M15="SÍ",10,"0")</f>
        <v>10</v>
      </c>
      <c r="O15" s="303"/>
      <c r="P15" s="303"/>
      <c r="Q15" s="303"/>
      <c r="R15" s="328"/>
      <c r="S15" s="303"/>
      <c r="T15" s="328"/>
      <c r="U15" s="752"/>
      <c r="V15" s="755"/>
      <c r="W15" s="290"/>
      <c r="X15" s="747"/>
      <c r="Y15" s="294"/>
      <c r="Z15" s="301"/>
      <c r="AA15" s="832"/>
      <c r="AB15" s="749"/>
      <c r="AC15" s="832"/>
      <c r="AD15" s="1204"/>
      <c r="AE15" s="1210"/>
      <c r="AF15" s="1211"/>
      <c r="AG15" s="1212"/>
      <c r="AH15" s="1208"/>
    </row>
    <row r="16" spans="1:35 16374:16377" ht="30" x14ac:dyDescent="0.25">
      <c r="A16" s="1202"/>
      <c r="B16" s="749"/>
      <c r="C16" s="832"/>
      <c r="D16" s="832"/>
      <c r="E16" s="832"/>
      <c r="F16" s="322"/>
      <c r="G16" s="366"/>
      <c r="H16" s="334"/>
      <c r="I16" s="303"/>
      <c r="J16" s="310"/>
      <c r="K16" s="1203"/>
      <c r="L16" s="15" t="s">
        <v>31</v>
      </c>
      <c r="M16" s="17" t="s">
        <v>11</v>
      </c>
      <c r="N16" s="230">
        <f>IF(M16="SÍ",15,"0")</f>
        <v>15</v>
      </c>
      <c r="O16" s="303"/>
      <c r="P16" s="303"/>
      <c r="Q16" s="303"/>
      <c r="R16" s="328"/>
      <c r="S16" s="303"/>
      <c r="T16" s="328"/>
      <c r="U16" s="752"/>
      <c r="V16" s="755"/>
      <c r="W16" s="290"/>
      <c r="X16" s="747"/>
      <c r="Y16" s="294"/>
      <c r="Z16" s="301"/>
      <c r="AA16" s="832"/>
      <c r="AB16" s="749"/>
      <c r="AC16" s="832"/>
      <c r="AD16" s="1204"/>
      <c r="AE16" s="1210"/>
      <c r="AF16" s="1211"/>
      <c r="AG16" s="1212"/>
      <c r="AH16" s="1208"/>
    </row>
    <row r="17" spans="1:34" ht="30" x14ac:dyDescent="0.25">
      <c r="A17" s="1202"/>
      <c r="B17" s="749"/>
      <c r="C17" s="832"/>
      <c r="D17" s="832"/>
      <c r="E17" s="832"/>
      <c r="F17" s="322"/>
      <c r="G17" s="366"/>
      <c r="H17" s="334"/>
      <c r="I17" s="303"/>
      <c r="J17" s="310"/>
      <c r="K17" s="1203"/>
      <c r="L17" s="15" t="s">
        <v>5</v>
      </c>
      <c r="M17" s="16" t="s">
        <v>12</v>
      </c>
      <c r="N17" s="230" t="str">
        <f>IF(M17="SÍ",10,"0")</f>
        <v>0</v>
      </c>
      <c r="O17" s="303"/>
      <c r="P17" s="303"/>
      <c r="Q17" s="303"/>
      <c r="R17" s="328"/>
      <c r="S17" s="303"/>
      <c r="T17" s="328"/>
      <c r="U17" s="752"/>
      <c r="V17" s="755"/>
      <c r="W17" s="290"/>
      <c r="X17" s="747"/>
      <c r="Y17" s="294"/>
      <c r="Z17" s="301"/>
      <c r="AA17" s="832"/>
      <c r="AB17" s="749"/>
      <c r="AC17" s="832"/>
      <c r="AD17" s="1204"/>
      <c r="AE17" s="1210"/>
      <c r="AF17" s="1211"/>
      <c r="AG17" s="1212"/>
      <c r="AH17" s="1208"/>
    </row>
    <row r="18" spans="1:34" ht="30.75" thickBot="1" x14ac:dyDescent="0.3">
      <c r="A18" s="1213"/>
      <c r="B18" s="750"/>
      <c r="C18" s="835"/>
      <c r="D18" s="835"/>
      <c r="E18" s="835"/>
      <c r="F18" s="323"/>
      <c r="G18" s="367"/>
      <c r="H18" s="335"/>
      <c r="I18" s="304"/>
      <c r="J18" s="311"/>
      <c r="K18" s="1214"/>
      <c r="L18" s="21" t="s">
        <v>30</v>
      </c>
      <c r="M18" s="22" t="s">
        <v>11</v>
      </c>
      <c r="N18" s="24">
        <f>IF(M18="SÍ",30,"0")</f>
        <v>30</v>
      </c>
      <c r="O18" s="304"/>
      <c r="P18" s="304"/>
      <c r="Q18" s="304"/>
      <c r="R18" s="329"/>
      <c r="S18" s="304"/>
      <c r="T18" s="329"/>
      <c r="U18" s="753"/>
      <c r="V18" s="756"/>
      <c r="W18" s="291"/>
      <c r="X18" s="748"/>
      <c r="Y18" s="295"/>
      <c r="Z18" s="302"/>
      <c r="AA18" s="835"/>
      <c r="AB18" s="750"/>
      <c r="AC18" s="835"/>
      <c r="AD18" s="1215"/>
      <c r="AE18" s="1216"/>
      <c r="AF18" s="1217"/>
      <c r="AG18" s="1218"/>
      <c r="AH18" s="1219"/>
    </row>
    <row r="19" spans="1:34" ht="15" x14ac:dyDescent="0.25">
      <c r="A19" s="277" t="s">
        <v>52</v>
      </c>
      <c r="B19" s="277"/>
      <c r="C19" s="277"/>
      <c r="D19" s="277"/>
      <c r="E19" s="277"/>
      <c r="F19" s="277"/>
      <c r="G19" s="277"/>
      <c r="H19" s="277"/>
      <c r="I19" s="277"/>
      <c r="J19" s="277"/>
      <c r="K19" s="277"/>
      <c r="L19" s="277"/>
      <c r="M19" s="277"/>
      <c r="N19" s="277"/>
      <c r="O19" s="277"/>
      <c r="P19" s="277"/>
      <c r="Q19" s="277"/>
      <c r="R19" s="277"/>
      <c r="S19" s="277"/>
      <c r="T19" s="277"/>
      <c r="U19" s="277"/>
      <c r="V19" s="277"/>
      <c r="W19" s="277"/>
      <c r="X19" s="277"/>
      <c r="Y19" s="277"/>
      <c r="Z19" s="277"/>
      <c r="AA19" s="277"/>
      <c r="AB19" s="277"/>
      <c r="AC19" s="277"/>
      <c r="AD19" s="277"/>
      <c r="AE19" s="277"/>
      <c r="AF19" s="277"/>
      <c r="AG19" s="277"/>
      <c r="AH19" s="277"/>
    </row>
    <row r="20" spans="1:34" ht="18.75" x14ac:dyDescent="0.25">
      <c r="A20" s="1220" t="s">
        <v>29</v>
      </c>
      <c r="B20" s="1221"/>
      <c r="C20" s="1221"/>
      <c r="D20" s="1221"/>
      <c r="E20" s="1221"/>
      <c r="F20" s="1221"/>
      <c r="G20" s="1221"/>
      <c r="H20" s="1221"/>
      <c r="I20" s="1221"/>
      <c r="J20" s="1221"/>
      <c r="K20" s="1221"/>
      <c r="L20" s="1221"/>
      <c r="M20" s="1221"/>
      <c r="N20" s="1221"/>
      <c r="O20" s="1221"/>
      <c r="P20" s="1221"/>
      <c r="Q20" s="1221"/>
      <c r="R20" s="1221"/>
      <c r="S20" s="1221"/>
      <c r="T20" s="1221"/>
      <c r="U20" s="1221"/>
      <c r="V20" s="1221"/>
      <c r="W20" s="1221"/>
      <c r="X20" s="1221"/>
      <c r="Y20" s="1221"/>
      <c r="Z20" s="1221"/>
      <c r="AA20" s="1221"/>
      <c r="AB20" s="1221"/>
      <c r="AC20" s="1221"/>
      <c r="AD20" s="1221"/>
      <c r="AE20" s="1221"/>
      <c r="AF20" s="1221"/>
      <c r="AG20" s="1221"/>
      <c r="AH20" s="1222"/>
    </row>
    <row r="21" spans="1:34" ht="15.75" x14ac:dyDescent="0.25">
      <c r="A21" s="275" t="s">
        <v>71</v>
      </c>
      <c r="B21" s="273"/>
      <c r="C21" s="273"/>
      <c r="D21" s="273"/>
      <c r="E21" s="273"/>
      <c r="F21" s="273"/>
      <c r="G21" s="273"/>
      <c r="H21" s="273"/>
      <c r="I21" s="273"/>
      <c r="J21" s="273"/>
      <c r="K21" s="273"/>
      <c r="L21" s="273"/>
      <c r="M21" s="273"/>
      <c r="N21" s="273"/>
      <c r="O21" s="273"/>
      <c r="P21" s="273"/>
      <c r="Q21" s="273"/>
      <c r="R21" s="273"/>
      <c r="S21" s="273"/>
      <c r="T21" s="273"/>
      <c r="U21" s="273"/>
      <c r="V21" s="273"/>
      <c r="W21" s="273"/>
      <c r="X21" s="273"/>
      <c r="Y21" s="273"/>
      <c r="Z21" s="273"/>
      <c r="AA21" s="273"/>
      <c r="AB21" s="274"/>
      <c r="AC21" s="275" t="s">
        <v>48</v>
      </c>
      <c r="AD21" s="273"/>
      <c r="AE21" s="274"/>
      <c r="AF21" s="275" t="s">
        <v>25</v>
      </c>
      <c r="AG21" s="273"/>
      <c r="AH21" s="274"/>
    </row>
    <row r="22" spans="1:34" s="66" customFormat="1" ht="15.75" x14ac:dyDescent="0.25">
      <c r="A22" s="281" t="s">
        <v>455</v>
      </c>
      <c r="B22" s="282"/>
      <c r="C22" s="282"/>
      <c r="D22" s="282"/>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3"/>
      <c r="AC22" s="272">
        <v>43131</v>
      </c>
      <c r="AD22" s="273"/>
      <c r="AE22" s="274"/>
      <c r="AF22" s="275" t="s">
        <v>456</v>
      </c>
      <c r="AG22" s="273"/>
      <c r="AH22" s="274"/>
    </row>
    <row r="23" spans="1:34" s="66" customFormat="1" ht="15.75" x14ac:dyDescent="0.25">
      <c r="A23" s="281" t="s">
        <v>457</v>
      </c>
      <c r="B23" s="282"/>
      <c r="C23" s="282"/>
      <c r="D23" s="282"/>
      <c r="E23" s="282"/>
      <c r="F23" s="282"/>
      <c r="G23" s="282"/>
      <c r="H23" s="282"/>
      <c r="I23" s="282"/>
      <c r="J23" s="282"/>
      <c r="K23" s="282"/>
      <c r="L23" s="282"/>
      <c r="M23" s="282"/>
      <c r="N23" s="282"/>
      <c r="O23" s="282"/>
      <c r="P23" s="282"/>
      <c r="Q23" s="282"/>
      <c r="R23" s="282"/>
      <c r="S23" s="282"/>
      <c r="T23" s="282"/>
      <c r="U23" s="282"/>
      <c r="V23" s="282"/>
      <c r="W23" s="282"/>
      <c r="X23" s="282"/>
      <c r="Y23" s="282"/>
      <c r="Z23" s="282"/>
      <c r="AA23" s="282"/>
      <c r="AB23" s="283"/>
      <c r="AC23" s="272">
        <v>43496</v>
      </c>
      <c r="AD23" s="273"/>
      <c r="AE23" s="274"/>
      <c r="AF23" s="275" t="s">
        <v>456</v>
      </c>
      <c r="AG23" s="273"/>
      <c r="AH23" s="274"/>
    </row>
    <row r="24" spans="1:34" s="66" customFormat="1" ht="15" x14ac:dyDescent="0.25">
      <c r="A24" s="727"/>
      <c r="B24" s="728"/>
      <c r="C24" s="728"/>
      <c r="D24" s="728"/>
      <c r="E24" s="728"/>
      <c r="F24" s="728"/>
      <c r="G24" s="728"/>
      <c r="H24" s="728"/>
      <c r="I24" s="728"/>
      <c r="J24" s="728"/>
      <c r="K24" s="728"/>
      <c r="L24" s="728"/>
      <c r="M24" s="728"/>
      <c r="N24" s="728"/>
      <c r="O24" s="728"/>
      <c r="P24" s="728"/>
      <c r="Q24" s="728"/>
      <c r="R24" s="728"/>
      <c r="S24" s="728"/>
      <c r="T24" s="728"/>
      <c r="U24" s="728"/>
      <c r="V24" s="728"/>
      <c r="W24" s="728"/>
      <c r="X24" s="728"/>
      <c r="Y24" s="728"/>
      <c r="Z24" s="728"/>
      <c r="AA24" s="728"/>
      <c r="AB24" s="729"/>
      <c r="AC24" s="1223"/>
      <c r="AD24" s="1224"/>
      <c r="AE24" s="1225"/>
      <c r="AF24" s="1223"/>
      <c r="AG24" s="1224"/>
      <c r="AH24" s="1225"/>
    </row>
    <row r="25" spans="1:34" ht="15" x14ac:dyDescent="0.25">
      <c r="A25" s="727"/>
      <c r="B25" s="728"/>
      <c r="C25" s="728"/>
      <c r="D25" s="728"/>
      <c r="E25" s="728"/>
      <c r="F25" s="728"/>
      <c r="G25" s="728"/>
      <c r="H25" s="728"/>
      <c r="I25" s="728"/>
      <c r="J25" s="728"/>
      <c r="K25" s="728"/>
      <c r="L25" s="728"/>
      <c r="M25" s="728"/>
      <c r="N25" s="728"/>
      <c r="O25" s="728"/>
      <c r="P25" s="728"/>
      <c r="Q25" s="728"/>
      <c r="R25" s="728"/>
      <c r="S25" s="728"/>
      <c r="T25" s="728"/>
      <c r="U25" s="728"/>
      <c r="V25" s="728"/>
      <c r="W25" s="728"/>
      <c r="X25" s="728"/>
      <c r="Y25" s="728"/>
      <c r="Z25" s="728"/>
      <c r="AA25" s="728"/>
      <c r="AB25" s="729"/>
      <c r="AC25" s="1223"/>
      <c r="AD25" s="1224"/>
      <c r="AE25" s="1225"/>
      <c r="AF25" s="1223"/>
      <c r="AG25" s="1224"/>
      <c r="AH25" s="1225"/>
    </row>
    <row r="26" spans="1:34" ht="15" x14ac:dyDescent="0.25">
      <c r="A26" s="1226" t="s">
        <v>32</v>
      </c>
      <c r="B26" s="1227"/>
      <c r="C26" s="1227"/>
      <c r="D26" s="1227"/>
      <c r="E26" s="1227"/>
      <c r="F26" s="1227"/>
      <c r="G26" s="1227"/>
      <c r="H26" s="1227"/>
      <c r="I26" s="1227"/>
      <c r="J26" s="1227"/>
      <c r="K26" s="1227"/>
      <c r="L26" s="1227"/>
      <c r="M26" s="1227"/>
      <c r="N26" s="1227"/>
      <c r="O26" s="1227"/>
      <c r="P26" s="1227"/>
      <c r="Q26" s="1227"/>
      <c r="R26" s="1227"/>
      <c r="S26" s="1227"/>
      <c r="T26" s="1227"/>
      <c r="U26" s="1227"/>
      <c r="V26" s="1227"/>
      <c r="W26" s="1227"/>
      <c r="X26" s="1227"/>
      <c r="Y26" s="1227"/>
      <c r="Z26" s="1227"/>
      <c r="AA26" s="1227"/>
      <c r="AB26" s="1227"/>
      <c r="AC26" s="1227"/>
      <c r="AD26" s="1227"/>
      <c r="AE26" s="1227"/>
      <c r="AF26" s="1227"/>
      <c r="AG26" s="1227"/>
      <c r="AH26" s="1228"/>
    </row>
    <row r="27" spans="1:34" s="66" customFormat="1" ht="15" x14ac:dyDescent="0.25">
      <c r="A27" s="1229" t="s">
        <v>25</v>
      </c>
      <c r="B27" s="1230"/>
      <c r="C27" s="1230"/>
      <c r="D27" s="1230"/>
      <c r="E27" s="1231"/>
      <c r="F27" s="1229" t="s">
        <v>62</v>
      </c>
      <c r="G27" s="1230"/>
      <c r="H27" s="1230"/>
      <c r="I27" s="1230"/>
      <c r="J27" s="1230"/>
      <c r="K27" s="1230"/>
      <c r="L27" s="1231"/>
      <c r="M27" s="1232" t="s">
        <v>75</v>
      </c>
      <c r="N27" s="1233"/>
      <c r="O27" s="1233"/>
      <c r="P27" s="1233"/>
      <c r="Q27" s="1233"/>
      <c r="R27" s="1233"/>
      <c r="S27" s="1233"/>
      <c r="T27" s="1233"/>
      <c r="U27" s="1233"/>
      <c r="V27" s="1233"/>
      <c r="W27" s="1233"/>
      <c r="X27" s="1233"/>
      <c r="Y27" s="1233"/>
      <c r="Z27" s="1233"/>
      <c r="AA27" s="1233"/>
      <c r="AB27" s="1233"/>
      <c r="AC27" s="1234"/>
      <c r="AD27" s="1229" t="str">
        <f>IF(Z7="X","APOYO OFICINA ASESORA DE PLANEACIÓN","APOYO OFICINA DE CONTROL INTERNO")</f>
        <v>APOYO OFICINA ASESORA DE PLANEACIÓN</v>
      </c>
      <c r="AE27" s="1230"/>
      <c r="AF27" s="1230"/>
      <c r="AG27" s="1230"/>
      <c r="AH27" s="1231"/>
    </row>
    <row r="28" spans="1:34" s="66" customFormat="1" ht="15" x14ac:dyDescent="0.25">
      <c r="A28" s="86" t="s">
        <v>72</v>
      </c>
      <c r="B28" s="486" t="s">
        <v>458</v>
      </c>
      <c r="C28" s="486"/>
      <c r="D28" s="486"/>
      <c r="E28" s="486"/>
      <c r="F28" s="1235" t="s">
        <v>72</v>
      </c>
      <c r="G28" s="87"/>
      <c r="H28" s="486" t="s">
        <v>152</v>
      </c>
      <c r="I28" s="486"/>
      <c r="J28" s="486"/>
      <c r="K28" s="486"/>
      <c r="L28" s="486"/>
      <c r="M28" s="1236" t="s">
        <v>27</v>
      </c>
      <c r="N28" s="1237"/>
      <c r="O28" s="1237"/>
      <c r="P28" s="1237"/>
      <c r="Q28" s="1237"/>
      <c r="R28" s="1237"/>
      <c r="S28" s="1237"/>
      <c r="T28" s="1237"/>
      <c r="U28" s="1238"/>
      <c r="V28" s="1223"/>
      <c r="W28" s="1224"/>
      <c r="X28" s="1224"/>
      <c r="Y28" s="1224"/>
      <c r="Z28" s="1224"/>
      <c r="AA28" s="1224"/>
      <c r="AB28" s="1224"/>
      <c r="AC28" s="1225"/>
      <c r="AD28" s="231" t="s">
        <v>27</v>
      </c>
      <c r="AE28" s="1223"/>
      <c r="AF28" s="1224"/>
      <c r="AG28" s="1224"/>
      <c r="AH28" s="1225"/>
    </row>
    <row r="29" spans="1:34" ht="15" x14ac:dyDescent="0.25">
      <c r="A29" s="86" t="s">
        <v>73</v>
      </c>
      <c r="B29" s="721" t="s">
        <v>459</v>
      </c>
      <c r="C29" s="486"/>
      <c r="D29" s="486"/>
      <c r="E29" s="486"/>
      <c r="F29" s="1235" t="s">
        <v>460</v>
      </c>
      <c r="G29" s="87"/>
      <c r="H29" s="721" t="s">
        <v>169</v>
      </c>
      <c r="I29" s="486"/>
      <c r="J29" s="486"/>
      <c r="K29" s="486"/>
      <c r="L29" s="486"/>
      <c r="M29" s="1236" t="s">
        <v>28</v>
      </c>
      <c r="N29" s="1237"/>
      <c r="O29" s="1237"/>
      <c r="P29" s="1237"/>
      <c r="Q29" s="1237"/>
      <c r="R29" s="1237"/>
      <c r="S29" s="1237"/>
      <c r="T29" s="1237"/>
      <c r="U29" s="1238"/>
      <c r="V29" s="1223"/>
      <c r="W29" s="1224"/>
      <c r="X29" s="1224"/>
      <c r="Y29" s="1224"/>
      <c r="Z29" s="1224"/>
      <c r="AA29" s="1224"/>
      <c r="AB29" s="1224"/>
      <c r="AC29" s="1225"/>
      <c r="AD29" s="231" t="s">
        <v>28</v>
      </c>
      <c r="AE29" s="1223"/>
      <c r="AF29" s="1224"/>
      <c r="AG29" s="1224"/>
      <c r="AH29" s="1225"/>
    </row>
  </sheetData>
  <mergeCells count="89">
    <mergeCell ref="B29:E29"/>
    <mergeCell ref="H29:L29"/>
    <mergeCell ref="M29:U29"/>
    <mergeCell ref="V29:AC29"/>
    <mergeCell ref="AE29:AH29"/>
    <mergeCell ref="A26:AH26"/>
    <mergeCell ref="A27:E27"/>
    <mergeCell ref="F27:L27"/>
    <mergeCell ref="M27:AC27"/>
    <mergeCell ref="AD27:AH27"/>
    <mergeCell ref="B28:E28"/>
    <mergeCell ref="H28:L28"/>
    <mergeCell ref="M28:U28"/>
    <mergeCell ref="V28:AC28"/>
    <mergeCell ref="AE28:AH28"/>
    <mergeCell ref="A24:AB24"/>
    <mergeCell ref="AC24:AE24"/>
    <mergeCell ref="AF24:AH24"/>
    <mergeCell ref="A25:AB25"/>
    <mergeCell ref="AC25:AE25"/>
    <mergeCell ref="AF25:AH25"/>
    <mergeCell ref="A22:AB22"/>
    <mergeCell ref="AC22:AE22"/>
    <mergeCell ref="AF22:AH22"/>
    <mergeCell ref="A23:AB23"/>
    <mergeCell ref="AC23:AE23"/>
    <mergeCell ref="AF23:AH23"/>
    <mergeCell ref="AH12:AH18"/>
    <mergeCell ref="J14:J18"/>
    <mergeCell ref="Z14:Z18"/>
    <mergeCell ref="A19:AH19"/>
    <mergeCell ref="A20:AH20"/>
    <mergeCell ref="A21:AB21"/>
    <mergeCell ref="AC21:AE21"/>
    <mergeCell ref="AF21:AH21"/>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R12:R18"/>
    <mergeCell ref="S12:S18"/>
    <mergeCell ref="T12:T18"/>
    <mergeCell ref="U12:U18"/>
    <mergeCell ref="G12:G18"/>
    <mergeCell ref="H12:H18"/>
    <mergeCell ref="I12:I18"/>
    <mergeCell ref="J12:J13"/>
    <mergeCell ref="K12:K18"/>
    <mergeCell ref="O12:O18"/>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A8:E8"/>
    <mergeCell ref="F8:Z8"/>
    <mergeCell ref="AA8:AD10"/>
    <mergeCell ref="AE8:AH10"/>
    <mergeCell ref="XET8:XEU8"/>
    <mergeCell ref="A9:A11"/>
    <mergeCell ref="B9:B11"/>
    <mergeCell ref="C9:C11"/>
    <mergeCell ref="D9:D11"/>
    <mergeCell ref="E9:E11"/>
    <mergeCell ref="A7:B7"/>
    <mergeCell ref="C7:E7"/>
    <mergeCell ref="F7:L7"/>
    <mergeCell ref="M7:V7"/>
    <mergeCell ref="AE7:AF7"/>
    <mergeCell ref="XET7:XEU7"/>
  </mergeCells>
  <conditionalFormatting sqref="J12:J18">
    <cfRule type="expression" dxfId="15" priority="5">
      <formula>$J$14="BAJA"</formula>
    </cfRule>
    <cfRule type="expression" dxfId="14" priority="6">
      <formula>$J$14="MODERADA"</formula>
    </cfRule>
    <cfRule type="expression" dxfId="13" priority="7">
      <formula>$J$14="ALTA"</formula>
    </cfRule>
    <cfRule type="expression" dxfId="12" priority="8">
      <formula>$J$14="EXTREMA"</formula>
    </cfRule>
  </conditionalFormatting>
  <conditionalFormatting sqref="Z12:Z18">
    <cfRule type="expression" dxfId="7" priority="1">
      <formula>$Z$14="MODERADA"</formula>
    </cfRule>
    <cfRule type="expression" dxfId="6" priority="2">
      <formula>$Z$14="EXTREMA"</formula>
    </cfRule>
    <cfRule type="expression" dxfId="5" priority="3">
      <formula>$Z$14="ALTA"</formula>
    </cfRule>
    <cfRule type="expression" dxfId="4" priority="4">
      <formula>$Z$14="BAJA"</formula>
    </cfRule>
  </conditionalFormatting>
  <dataValidations count="4">
    <dataValidation type="list" allowBlank="1" showInputMessage="1" showErrorMessage="1" sqref="U12:U18">
      <formula1>$XEV$11:$XFD$11</formula1>
    </dataValidation>
    <dataValidation type="list" allowBlank="1" showInputMessage="1" showErrorMessage="1" sqref="H12:H18">
      <formula1>$XET$9:$XEV$9</formula1>
    </dataValidation>
    <dataValidation type="list" allowBlank="1" showInputMessage="1" showErrorMessage="1" sqref="F12:F18">
      <formula1>$XET$2:$XET$6</formula1>
    </dataValidation>
    <dataValidation type="list" allowBlank="1" showInputMessage="1" showErrorMessage="1" sqref="M12:M18">
      <formula1>$XET$11:$XEU$11</formula1>
    </dataValidation>
  </dataValidations>
  <hyperlinks>
    <hyperlink ref="B29" r:id="rId1"/>
    <hyperlink ref="H29" r:id="rId2"/>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36"/>
  <sheetViews>
    <sheetView workbookViewId="0">
      <selection activeCell="D12" sqref="D12:D18"/>
    </sheetView>
  </sheetViews>
  <sheetFormatPr baseColWidth="10" defaultRowHeight="15" x14ac:dyDescent="0.25"/>
  <cols>
    <col min="1" max="1" width="40.140625" style="183" customWidth="1"/>
    <col min="2" max="2" width="27.85546875" style="183" customWidth="1"/>
    <col min="3" max="3" width="22.85546875" style="183" customWidth="1"/>
    <col min="4" max="4" width="21.7109375" style="183" customWidth="1"/>
    <col min="5" max="5" width="30" style="183" customWidth="1"/>
    <col min="6" max="6" width="20.5703125" style="183" customWidth="1"/>
    <col min="7" max="7" width="3.85546875" style="183" hidden="1" customWidth="1"/>
    <col min="8" max="8" width="18.28515625" style="183" customWidth="1"/>
    <col min="9" max="9" width="3.85546875" style="183" hidden="1" customWidth="1"/>
    <col min="10" max="10" width="17.140625" style="183" customWidth="1"/>
    <col min="11" max="11" width="36.85546875" style="183" customWidth="1"/>
    <col min="12" max="12" width="44.7109375" style="183" customWidth="1"/>
    <col min="13" max="13" width="9.5703125" style="183" customWidth="1"/>
    <col min="14" max="14" width="11.42578125" style="183" hidden="1" customWidth="1"/>
    <col min="15" max="15" width="5" style="183" hidden="1" customWidth="1"/>
    <col min="16" max="16" width="6.5703125" style="183" hidden="1" customWidth="1"/>
    <col min="17" max="17" width="5" style="183" hidden="1" customWidth="1"/>
    <col min="18" max="18" width="4.140625" style="183" hidden="1" customWidth="1"/>
    <col min="19" max="19" width="3.85546875" style="183" hidden="1" customWidth="1"/>
    <col min="20" max="20" width="5.28515625" style="183" hidden="1" customWidth="1"/>
    <col min="21" max="21" width="10.42578125" style="183" customWidth="1"/>
    <col min="22" max="22" width="17.85546875" style="183" customWidth="1"/>
    <col min="23" max="23" width="3.42578125" style="183" hidden="1" customWidth="1"/>
    <col min="24" max="24" width="20.5703125" style="183" customWidth="1"/>
    <col min="25" max="25" width="3.85546875" style="183" hidden="1" customWidth="1"/>
    <col min="26" max="26" width="18.5703125" style="183" customWidth="1"/>
    <col min="27" max="27" width="20.140625" style="183" customWidth="1"/>
    <col min="28" max="28" width="20.85546875" style="183" customWidth="1"/>
    <col min="29" max="29" width="41.140625" style="183" customWidth="1"/>
    <col min="30" max="30" width="22.5703125" style="183" customWidth="1"/>
    <col min="31" max="31" width="15.140625" style="183" customWidth="1"/>
    <col min="32" max="32" width="57" style="183" customWidth="1"/>
    <col min="33" max="33" width="19.140625" style="183" customWidth="1"/>
    <col min="34" max="34" width="47.7109375" style="183" customWidth="1"/>
    <col min="35" max="16384" width="11.42578125" style="183"/>
  </cols>
  <sheetData>
    <row r="1" spans="1:34 16374:16377" s="111" customFormat="1" ht="14.25" customHeight="1" x14ac:dyDescent="0.2">
      <c r="A1" s="110"/>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XET1" s="112" t="s">
        <v>1</v>
      </c>
      <c r="XEU1" s="113" t="s">
        <v>2</v>
      </c>
      <c r="XEV1" s="114"/>
    </row>
    <row r="2" spans="1:34 16374:16377" s="111" customFormat="1" ht="14.25" customHeight="1" x14ac:dyDescent="0.2">
      <c r="A2" s="110"/>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XET2" s="111" t="s">
        <v>17</v>
      </c>
      <c r="XEU2" s="111">
        <v>5</v>
      </c>
      <c r="XEV2" s="115"/>
    </row>
    <row r="3" spans="1:34 16374:16377" s="111" customFormat="1" ht="14.25" customHeight="1" x14ac:dyDescent="0.2">
      <c r="A3" s="110"/>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XET3" s="111" t="s">
        <v>16</v>
      </c>
      <c r="XEU3" s="111">
        <v>4</v>
      </c>
      <c r="XEV3" s="115"/>
    </row>
    <row r="4" spans="1:34 16374:16377" s="111" customFormat="1" ht="14.25" customHeight="1" x14ac:dyDescent="0.2">
      <c r="A4" s="110"/>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XET4" s="111" t="s">
        <v>15</v>
      </c>
      <c r="XEU4" s="111">
        <v>3</v>
      </c>
      <c r="XEV4" s="115"/>
    </row>
    <row r="5" spans="1:34 16374:16377" s="111" customFormat="1" ht="14.25" customHeight="1" x14ac:dyDescent="0.2">
      <c r="A5" s="110"/>
      <c r="B5" s="110"/>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XET5" s="111" t="s">
        <v>14</v>
      </c>
      <c r="XEU5" s="111">
        <v>2</v>
      </c>
      <c r="XEV5" s="115"/>
    </row>
    <row r="6" spans="1:34 16374:16377" s="111" customFormat="1" ht="14.25" customHeight="1" x14ac:dyDescent="0.2">
      <c r="A6" s="110"/>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XET6" s="111" t="s">
        <v>13</v>
      </c>
      <c r="XEU6" s="111">
        <v>1</v>
      </c>
      <c r="XEV6" s="115"/>
    </row>
    <row r="7" spans="1:34 16374:16377" s="163" customFormat="1" ht="21" customHeight="1" thickBot="1" x14ac:dyDescent="0.3">
      <c r="A7" s="613" t="s">
        <v>53</v>
      </c>
      <c r="B7" s="613"/>
      <c r="C7" s="614">
        <v>43707</v>
      </c>
      <c r="D7" s="615"/>
      <c r="E7" s="615"/>
      <c r="F7" s="616"/>
      <c r="G7" s="616"/>
      <c r="H7" s="616"/>
      <c r="I7" s="616"/>
      <c r="J7" s="616"/>
      <c r="K7" s="616"/>
      <c r="L7" s="616"/>
      <c r="M7" s="617" t="s">
        <v>67</v>
      </c>
      <c r="N7" s="617"/>
      <c r="O7" s="617"/>
      <c r="P7" s="617"/>
      <c r="Q7" s="617"/>
      <c r="R7" s="617"/>
      <c r="S7" s="617"/>
      <c r="T7" s="617"/>
      <c r="U7" s="617"/>
      <c r="V7" s="618"/>
      <c r="W7" s="157"/>
      <c r="X7" s="158" t="s">
        <v>63</v>
      </c>
      <c r="Y7" s="159"/>
      <c r="Z7" s="160"/>
      <c r="AA7" s="158" t="s">
        <v>64</v>
      </c>
      <c r="AB7" s="160"/>
      <c r="AC7" s="158" t="s">
        <v>65</v>
      </c>
      <c r="AD7" s="161" t="s">
        <v>76</v>
      </c>
      <c r="AE7" s="619" t="s">
        <v>66</v>
      </c>
      <c r="AF7" s="620"/>
      <c r="AG7" s="162"/>
      <c r="AH7" s="157"/>
      <c r="XET7" s="621" t="s">
        <v>0</v>
      </c>
      <c r="XEU7" s="622"/>
    </row>
    <row r="8" spans="1:34 16374:16377" s="163" customFormat="1" ht="18.75" customHeight="1" x14ac:dyDescent="0.25">
      <c r="A8" s="623" t="s">
        <v>46</v>
      </c>
      <c r="B8" s="624"/>
      <c r="C8" s="624"/>
      <c r="D8" s="624"/>
      <c r="E8" s="625"/>
      <c r="F8" s="626" t="s">
        <v>21</v>
      </c>
      <c r="G8" s="627"/>
      <c r="H8" s="627"/>
      <c r="I8" s="627"/>
      <c r="J8" s="627"/>
      <c r="K8" s="627"/>
      <c r="L8" s="627"/>
      <c r="M8" s="627"/>
      <c r="N8" s="627"/>
      <c r="O8" s="627"/>
      <c r="P8" s="627"/>
      <c r="Q8" s="627"/>
      <c r="R8" s="627"/>
      <c r="S8" s="627"/>
      <c r="T8" s="627"/>
      <c r="U8" s="627"/>
      <c r="V8" s="627"/>
      <c r="W8" s="627"/>
      <c r="X8" s="627"/>
      <c r="Y8" s="627"/>
      <c r="Z8" s="628"/>
      <c r="AA8" s="586" t="s">
        <v>43</v>
      </c>
      <c r="AB8" s="587"/>
      <c r="AC8" s="587"/>
      <c r="AD8" s="588"/>
      <c r="AE8" s="629" t="s">
        <v>33</v>
      </c>
      <c r="AF8" s="630"/>
      <c r="AG8" s="630"/>
      <c r="AH8" s="631"/>
      <c r="XET8" s="621" t="s">
        <v>2</v>
      </c>
      <c r="XEU8" s="622"/>
    </row>
    <row r="9" spans="1:34 16374:16377" s="165" customFormat="1" ht="15" customHeight="1" x14ac:dyDescent="0.25">
      <c r="A9" s="603" t="s">
        <v>49</v>
      </c>
      <c r="B9" s="605" t="s">
        <v>50</v>
      </c>
      <c r="C9" s="574" t="s">
        <v>34</v>
      </c>
      <c r="D9" s="574" t="s">
        <v>35</v>
      </c>
      <c r="E9" s="638" t="s">
        <v>36</v>
      </c>
      <c r="F9" s="650" t="s">
        <v>68</v>
      </c>
      <c r="G9" s="651"/>
      <c r="H9" s="651"/>
      <c r="I9" s="651"/>
      <c r="J9" s="651"/>
      <c r="K9" s="563" t="s">
        <v>24</v>
      </c>
      <c r="L9" s="652" t="s">
        <v>23</v>
      </c>
      <c r="M9" s="653"/>
      <c r="N9" s="653"/>
      <c r="O9" s="653"/>
      <c r="P9" s="653"/>
      <c r="Q9" s="653"/>
      <c r="R9" s="653"/>
      <c r="S9" s="653"/>
      <c r="T9" s="653"/>
      <c r="U9" s="653"/>
      <c r="V9" s="653"/>
      <c r="W9" s="653"/>
      <c r="X9" s="653"/>
      <c r="Y9" s="653"/>
      <c r="Z9" s="654"/>
      <c r="AA9" s="589"/>
      <c r="AB9" s="590"/>
      <c r="AC9" s="590"/>
      <c r="AD9" s="591"/>
      <c r="AE9" s="632"/>
      <c r="AF9" s="633"/>
      <c r="AG9" s="633"/>
      <c r="AH9" s="634"/>
      <c r="XET9" s="164" t="s">
        <v>18</v>
      </c>
      <c r="XEU9" s="164" t="s">
        <v>20</v>
      </c>
      <c r="XEV9" s="164" t="s">
        <v>19</v>
      </c>
    </row>
    <row r="10" spans="1:34 16374:16377" s="165" customFormat="1" ht="15" customHeight="1" x14ac:dyDescent="0.25">
      <c r="A10" s="603"/>
      <c r="B10" s="606"/>
      <c r="C10" s="574"/>
      <c r="D10" s="574"/>
      <c r="E10" s="638"/>
      <c r="F10" s="655" t="s">
        <v>37</v>
      </c>
      <c r="G10" s="656"/>
      <c r="H10" s="656"/>
      <c r="I10" s="656"/>
      <c r="J10" s="656"/>
      <c r="K10" s="564"/>
      <c r="L10" s="657" t="s">
        <v>47</v>
      </c>
      <c r="M10" s="659" t="s">
        <v>22</v>
      </c>
      <c r="N10" s="166"/>
      <c r="O10" s="167"/>
      <c r="P10" s="167"/>
      <c r="Q10" s="167"/>
      <c r="R10" s="167"/>
      <c r="S10" s="167"/>
      <c r="T10" s="167"/>
      <c r="U10" s="661" t="s">
        <v>39</v>
      </c>
      <c r="V10" s="663" t="s">
        <v>38</v>
      </c>
      <c r="W10" s="664"/>
      <c r="X10" s="664"/>
      <c r="Y10" s="664"/>
      <c r="Z10" s="665"/>
      <c r="AA10" s="592"/>
      <c r="AB10" s="578"/>
      <c r="AC10" s="578"/>
      <c r="AD10" s="579"/>
      <c r="AE10" s="635"/>
      <c r="AF10" s="636"/>
      <c r="AG10" s="636"/>
      <c r="AH10" s="637"/>
      <c r="XET10" s="165">
        <v>5</v>
      </c>
      <c r="XEU10" s="165">
        <v>10</v>
      </c>
      <c r="XEV10" s="165">
        <v>20</v>
      </c>
    </row>
    <row r="11" spans="1:34 16374:16377" s="165" customFormat="1" ht="44.25" customHeight="1" x14ac:dyDescent="0.25">
      <c r="A11" s="604"/>
      <c r="B11" s="573"/>
      <c r="C11" s="605"/>
      <c r="D11" s="605"/>
      <c r="E11" s="639"/>
      <c r="F11" s="169" t="s">
        <v>8</v>
      </c>
      <c r="G11" s="170" t="s">
        <v>54</v>
      </c>
      <c r="H11" s="192" t="s">
        <v>69</v>
      </c>
      <c r="I11" s="171" t="s">
        <v>55</v>
      </c>
      <c r="J11" s="2" t="s">
        <v>10</v>
      </c>
      <c r="K11" s="565"/>
      <c r="L11" s="658"/>
      <c r="M11" s="660"/>
      <c r="N11" s="172"/>
      <c r="O11" s="172" t="s">
        <v>60</v>
      </c>
      <c r="P11" s="172" t="s">
        <v>61</v>
      </c>
      <c r="Q11" s="172" t="s">
        <v>59</v>
      </c>
      <c r="R11" s="172" t="s">
        <v>56</v>
      </c>
      <c r="S11" s="172" t="s">
        <v>57</v>
      </c>
      <c r="T11" s="172" t="s">
        <v>58</v>
      </c>
      <c r="U11" s="662"/>
      <c r="V11" s="3" t="s">
        <v>8</v>
      </c>
      <c r="W11" s="4" t="s">
        <v>54</v>
      </c>
      <c r="X11" s="173" t="s">
        <v>9</v>
      </c>
      <c r="Y11" s="174" t="s">
        <v>55</v>
      </c>
      <c r="Z11" s="9" t="s">
        <v>10</v>
      </c>
      <c r="AA11" s="10" t="s">
        <v>51</v>
      </c>
      <c r="AB11" s="5" t="s">
        <v>40</v>
      </c>
      <c r="AC11" s="195" t="s">
        <v>41</v>
      </c>
      <c r="AD11" s="196" t="s">
        <v>42</v>
      </c>
      <c r="AE11" s="177" t="s">
        <v>26</v>
      </c>
      <c r="AF11" s="178" t="s">
        <v>70</v>
      </c>
      <c r="AG11" s="179" t="s">
        <v>44</v>
      </c>
      <c r="AH11" s="180" t="s">
        <v>45</v>
      </c>
      <c r="XET11" s="165" t="s">
        <v>11</v>
      </c>
      <c r="XEU11" s="165" t="s">
        <v>12</v>
      </c>
      <c r="XEV11" s="165" t="s">
        <v>9</v>
      </c>
      <c r="XEW11" s="165" t="s">
        <v>8</v>
      </c>
    </row>
    <row r="12" spans="1:34 16374:16377" ht="50.25" customHeight="1" x14ac:dyDescent="0.25">
      <c r="A12" s="1131" t="s">
        <v>356</v>
      </c>
      <c r="B12" s="1131" t="s">
        <v>357</v>
      </c>
      <c r="C12" s="1134" t="s">
        <v>358</v>
      </c>
      <c r="D12" s="1134" t="s">
        <v>359</v>
      </c>
      <c r="E12" s="1134" t="s">
        <v>360</v>
      </c>
      <c r="F12" s="1136" t="s">
        <v>13</v>
      </c>
      <c r="G12" s="1149" t="str">
        <f>IF(F12="(1) RARA VEZ","1", IF(F12="(2) IMPROBABLE","2",IF(F12="(3) POSIBLE","3",IF(F12="(4) PROBABLE","4",IF(F12="(5) CASI SEGURO","5","")))))</f>
        <v>1</v>
      </c>
      <c r="H12" s="1136" t="s">
        <v>18</v>
      </c>
      <c r="I12" s="668" t="str">
        <f>IF(H12="(5) MODERADO","5", IF(H12="(10) MAYOR","10",IF(H12="(20) CATASTROFICO","20","")))</f>
        <v>5</v>
      </c>
      <c r="J12" s="669">
        <f>G12*I12</f>
        <v>5</v>
      </c>
      <c r="K12" s="1134" t="s">
        <v>361</v>
      </c>
      <c r="L12" s="238" t="s">
        <v>6</v>
      </c>
      <c r="M12" s="239" t="s">
        <v>11</v>
      </c>
      <c r="N12" s="240">
        <f>IF(M12="SÍ",15,"0")</f>
        <v>15</v>
      </c>
      <c r="O12" s="1150">
        <f>SUM(N12:N18)</f>
        <v>70</v>
      </c>
      <c r="P12" s="1146">
        <f ca="1">IF(AND($P12&gt;=0,$P12&lt;=50),0,IF(AND($P12&gt;50,$P12&lt;=75),1,IF(AND($P12&gt;75,$P12&lt;=100),2,"")))</f>
        <v>1</v>
      </c>
      <c r="Q12" s="1146">
        <f ca="1">$G12-$Q12</f>
        <v>0</v>
      </c>
      <c r="R12" s="1147">
        <f ca="1">IF($R12&lt;=0,1,$R12)</f>
        <v>1</v>
      </c>
      <c r="S12" s="1146">
        <f ca="1">$I12-$Q12</f>
        <v>4</v>
      </c>
      <c r="T12" s="1147" t="str">
        <f ca="1">IF($T12=19,10,IF($T12=18,5,IF($T12=9,5,IF($T12=8,5,H12))))</f>
        <v>5</v>
      </c>
      <c r="U12" s="1148" t="s">
        <v>8</v>
      </c>
      <c r="V12" s="1143" t="str">
        <f ca="1">IF(AND($V12="PROBABILIDAD",$S12=1),$XEV$6,IF(AND($V12="PROBABILIDAD",$S12=2),$XEV$5,IF(AND($V12="PROBABILIDAD",$S12=3),$XEV$4,IF(AND($V12="PROBABILIDAD",$S12=4),$XEV$3,IF(AND($V12="PROBABILIDAD",$S12=5),$XEV$2,$F12)))))</f>
        <v>(1) RARA VEZ</v>
      </c>
      <c r="W12" s="1144">
        <f ca="1">IF($V12="PROBABILIDAD",$S12,$G12)</f>
        <v>1</v>
      </c>
      <c r="X12" s="1145" t="str">
        <f ca="1">IF(AND($V12="IMPACTO",$T12=18),$XEV$10,IF(AND($V12="IMPACTO",$T12=19),$XEW$10,IF(AND($V12="IMPACTO",$T12=20),$XEX$10,IF(AND($V12="IMPACTO",$T12&lt;10),$XEV$10,$H12))))</f>
        <v>(5) MODERADO</v>
      </c>
      <c r="Y12" s="686" t="str">
        <f>IF($U12="IMPACTO",$T12,$I12)</f>
        <v>5</v>
      </c>
      <c r="Z12" s="687">
        <f ca="1">+W12*Y12</f>
        <v>5</v>
      </c>
      <c r="AA12" s="1112" t="s">
        <v>362</v>
      </c>
      <c r="AB12" s="1114">
        <v>43707</v>
      </c>
      <c r="AC12" s="1116" t="s">
        <v>363</v>
      </c>
      <c r="AD12" s="1116" t="s">
        <v>364</v>
      </c>
      <c r="AE12" s="1103">
        <v>43646</v>
      </c>
      <c r="AF12" s="1116" t="s">
        <v>365</v>
      </c>
      <c r="AG12" s="1105" t="s">
        <v>366</v>
      </c>
      <c r="AH12" s="1107" t="s">
        <v>367</v>
      </c>
    </row>
    <row r="13" spans="1:34 16374:16377" ht="48" customHeight="1" x14ac:dyDescent="0.25">
      <c r="A13" s="1132"/>
      <c r="B13" s="1132"/>
      <c r="C13" s="1134"/>
      <c r="D13" s="1134"/>
      <c r="E13" s="1134"/>
      <c r="F13" s="1136"/>
      <c r="G13" s="1149"/>
      <c r="H13" s="1136"/>
      <c r="I13" s="668"/>
      <c r="J13" s="669"/>
      <c r="K13" s="1134"/>
      <c r="L13" s="238" t="s">
        <v>7</v>
      </c>
      <c r="M13" s="239" t="s">
        <v>11</v>
      </c>
      <c r="N13" s="240">
        <f>IF(M13="SÍ",5,"0")</f>
        <v>5</v>
      </c>
      <c r="O13" s="1151"/>
      <c r="P13" s="1146"/>
      <c r="Q13" s="1146"/>
      <c r="R13" s="1147"/>
      <c r="S13" s="1146"/>
      <c r="T13" s="1147"/>
      <c r="U13" s="1148"/>
      <c r="V13" s="1143"/>
      <c r="W13" s="1144"/>
      <c r="X13" s="1145"/>
      <c r="Y13" s="686"/>
      <c r="Z13" s="688"/>
      <c r="AA13" s="1112"/>
      <c r="AB13" s="1115"/>
      <c r="AC13" s="1116"/>
      <c r="AD13" s="1116"/>
      <c r="AE13" s="1104"/>
      <c r="AF13" s="1142"/>
      <c r="AG13" s="1105"/>
      <c r="AH13" s="1108"/>
    </row>
    <row r="14" spans="1:34 16374:16377" ht="33" customHeight="1" x14ac:dyDescent="0.25">
      <c r="A14" s="1132"/>
      <c r="B14" s="1132"/>
      <c r="C14" s="1134"/>
      <c r="D14" s="1134"/>
      <c r="E14" s="1134"/>
      <c r="F14" s="1136"/>
      <c r="G14" s="1149"/>
      <c r="H14" s="1136"/>
      <c r="I14" s="668"/>
      <c r="J14" s="675" t="str">
        <f>IF(AND(J12&gt;=5,J12&lt;=10),"BAJA",IF(AND(J12&gt;=15,J12&lt;=25),"MODERADA",IF(AND(J12&gt;=30,J12&lt;=50),"ALTA",IF(AND(J12&gt;=60,J12&lt;=100),"EXTREMA",""))))</f>
        <v>BAJA</v>
      </c>
      <c r="K14" s="1134"/>
      <c r="L14" s="241" t="s">
        <v>3</v>
      </c>
      <c r="M14" s="239" t="s">
        <v>12</v>
      </c>
      <c r="N14" s="240" t="str">
        <f>IF(M14="SÍ",15,"0")</f>
        <v>0</v>
      </c>
      <c r="O14" s="1151"/>
      <c r="P14" s="1146"/>
      <c r="Q14" s="1146"/>
      <c r="R14" s="1147"/>
      <c r="S14" s="1146"/>
      <c r="T14" s="1147"/>
      <c r="U14" s="1148"/>
      <c r="V14" s="1143"/>
      <c r="W14" s="1144"/>
      <c r="X14" s="1145"/>
      <c r="Y14" s="686"/>
      <c r="Z14" s="677" t="str">
        <f ca="1">IF(AND($Z12&gt;=5,$Z12&lt;=10),"BAJA",IF(AND($Z12&gt;=15,$Z12&lt;=25),"MODERADA",IF(AND($Z12&gt;=30,$Z12&lt;=50),"ALTA",IF(AND($Z12&gt;=60,$Z12&lt;=100),"EXTREMA",""))))</f>
        <v>BAJA</v>
      </c>
      <c r="AA14" s="1112"/>
      <c r="AB14" s="1115"/>
      <c r="AC14" s="1116"/>
      <c r="AD14" s="1116"/>
      <c r="AE14" s="1104"/>
      <c r="AF14" s="1142"/>
      <c r="AG14" s="1105"/>
      <c r="AH14" s="1108"/>
    </row>
    <row r="15" spans="1:34 16374:16377" ht="26.25" customHeight="1" x14ac:dyDescent="0.25">
      <c r="A15" s="1132"/>
      <c r="B15" s="1132"/>
      <c r="C15" s="1134"/>
      <c r="D15" s="1134"/>
      <c r="E15" s="1134"/>
      <c r="F15" s="1136"/>
      <c r="G15" s="1149"/>
      <c r="H15" s="1136"/>
      <c r="I15" s="668"/>
      <c r="J15" s="675"/>
      <c r="K15" s="1134"/>
      <c r="L15" s="241" t="s">
        <v>4</v>
      </c>
      <c r="M15" s="239" t="s">
        <v>11</v>
      </c>
      <c r="N15" s="240">
        <f>IF(M15="SÍ",10,"0")</f>
        <v>10</v>
      </c>
      <c r="O15" s="1151"/>
      <c r="P15" s="1146"/>
      <c r="Q15" s="1146"/>
      <c r="R15" s="1147"/>
      <c r="S15" s="1146"/>
      <c r="T15" s="1147"/>
      <c r="U15" s="1148"/>
      <c r="V15" s="1143"/>
      <c r="W15" s="1144"/>
      <c r="X15" s="1145"/>
      <c r="Y15" s="686"/>
      <c r="Z15" s="677"/>
      <c r="AA15" s="1112"/>
      <c r="AB15" s="1115"/>
      <c r="AC15" s="1116"/>
      <c r="AD15" s="1116"/>
      <c r="AE15" s="1104"/>
      <c r="AF15" s="1142"/>
      <c r="AG15" s="1105"/>
      <c r="AH15" s="1108"/>
    </row>
    <row r="16" spans="1:34 16374:16377" ht="45" customHeight="1" x14ac:dyDescent="0.25">
      <c r="A16" s="1132"/>
      <c r="B16" s="1132"/>
      <c r="C16" s="1134"/>
      <c r="D16" s="1134"/>
      <c r="E16" s="1134"/>
      <c r="F16" s="1136"/>
      <c r="G16" s="1149"/>
      <c r="H16" s="1136"/>
      <c r="I16" s="668"/>
      <c r="J16" s="675"/>
      <c r="K16" s="1134"/>
      <c r="L16" s="238" t="s">
        <v>31</v>
      </c>
      <c r="M16" s="239" t="s">
        <v>12</v>
      </c>
      <c r="N16" s="240" t="str">
        <f>IF(M16="SÍ",15,"0")</f>
        <v>0</v>
      </c>
      <c r="O16" s="1151"/>
      <c r="P16" s="1146"/>
      <c r="Q16" s="1146"/>
      <c r="R16" s="1147"/>
      <c r="S16" s="1146"/>
      <c r="T16" s="1147"/>
      <c r="U16" s="1148"/>
      <c r="V16" s="1143"/>
      <c r="W16" s="1144"/>
      <c r="X16" s="1145"/>
      <c r="Y16" s="686"/>
      <c r="Z16" s="677"/>
      <c r="AA16" s="1112"/>
      <c r="AB16" s="1115"/>
      <c r="AC16" s="1116"/>
      <c r="AD16" s="1116"/>
      <c r="AE16" s="1104"/>
      <c r="AF16" s="1142"/>
      <c r="AG16" s="1105"/>
      <c r="AH16" s="1108"/>
    </row>
    <row r="17" spans="1:34" ht="31.5" x14ac:dyDescent="0.25">
      <c r="A17" s="1132"/>
      <c r="B17" s="1132"/>
      <c r="C17" s="1134"/>
      <c r="D17" s="1134"/>
      <c r="E17" s="1134"/>
      <c r="F17" s="1136"/>
      <c r="G17" s="1149"/>
      <c r="H17" s="1136"/>
      <c r="I17" s="668"/>
      <c r="J17" s="675"/>
      <c r="K17" s="1134"/>
      <c r="L17" s="238" t="s">
        <v>5</v>
      </c>
      <c r="M17" s="239" t="s">
        <v>11</v>
      </c>
      <c r="N17" s="240">
        <f>IF(M17="SÍ",10,"0")</f>
        <v>10</v>
      </c>
      <c r="O17" s="1151"/>
      <c r="P17" s="1146"/>
      <c r="Q17" s="1146"/>
      <c r="R17" s="1147"/>
      <c r="S17" s="1146"/>
      <c r="T17" s="1147"/>
      <c r="U17" s="1148"/>
      <c r="V17" s="1143"/>
      <c r="W17" s="1144"/>
      <c r="X17" s="1145"/>
      <c r="Y17" s="686"/>
      <c r="Z17" s="677"/>
      <c r="AA17" s="1112"/>
      <c r="AB17" s="1115"/>
      <c r="AC17" s="1116"/>
      <c r="AD17" s="1116"/>
      <c r="AE17" s="1104"/>
      <c r="AF17" s="1142"/>
      <c r="AG17" s="1105"/>
      <c r="AH17" s="1108"/>
    </row>
    <row r="18" spans="1:34" ht="32.25" thickBot="1" x14ac:dyDescent="0.3">
      <c r="A18" s="1132"/>
      <c r="B18" s="1133"/>
      <c r="C18" s="1134"/>
      <c r="D18" s="1134"/>
      <c r="E18" s="1134"/>
      <c r="F18" s="1136"/>
      <c r="G18" s="1149"/>
      <c r="H18" s="1136"/>
      <c r="I18" s="668"/>
      <c r="J18" s="676"/>
      <c r="K18" s="1134"/>
      <c r="L18" s="242" t="s">
        <v>30</v>
      </c>
      <c r="M18" s="243" t="s">
        <v>11</v>
      </c>
      <c r="N18" s="240">
        <f>IF(M18="SÍ",30,"0")</f>
        <v>30</v>
      </c>
      <c r="O18" s="1151"/>
      <c r="P18" s="1146"/>
      <c r="Q18" s="1146"/>
      <c r="R18" s="1147"/>
      <c r="S18" s="1146"/>
      <c r="T18" s="1147"/>
      <c r="U18" s="1148"/>
      <c r="V18" s="1143"/>
      <c r="W18" s="1144"/>
      <c r="X18" s="1145"/>
      <c r="Y18" s="686"/>
      <c r="Z18" s="677"/>
      <c r="AA18" s="1112"/>
      <c r="AB18" s="1115"/>
      <c r="AC18" s="1116"/>
      <c r="AD18" s="1116"/>
      <c r="AE18" s="1104"/>
      <c r="AF18" s="1142"/>
      <c r="AG18" s="1106"/>
      <c r="AH18" s="1108"/>
    </row>
    <row r="19" spans="1:34" ht="31.5" x14ac:dyDescent="0.25">
      <c r="A19" s="1132"/>
      <c r="B19" s="1131" t="s">
        <v>357</v>
      </c>
      <c r="C19" s="1134" t="s">
        <v>368</v>
      </c>
      <c r="D19" s="1134" t="s">
        <v>369</v>
      </c>
      <c r="E19" s="1134" t="s">
        <v>370</v>
      </c>
      <c r="F19" s="1136" t="s">
        <v>13</v>
      </c>
      <c r="G19" s="1138" t="str">
        <f>IF(F19="(1) RARA VEZ","1", IF(F19="(2) IMPROBABLE","2",IF(F19="(3) POSIBLE","3",IF(F19="(4) PROBABLE","4",IF(F19="(5) CASI SEGURO","5","")))))</f>
        <v>1</v>
      </c>
      <c r="H19" s="1140" t="s">
        <v>18</v>
      </c>
      <c r="I19" s="668" t="str">
        <f>IF(H19="(5) MODERADO","5", IF(H19="(10) MAYOR","10",IF(H19="(20) CATASTROFICO","20","")))</f>
        <v>5</v>
      </c>
      <c r="J19" s="689">
        <f>G19*I19</f>
        <v>5</v>
      </c>
      <c r="K19" s="1112" t="s">
        <v>371</v>
      </c>
      <c r="L19" s="244" t="s">
        <v>6</v>
      </c>
      <c r="M19" s="245" t="s">
        <v>11</v>
      </c>
      <c r="N19" s="246">
        <f>IF(M19="SÍ",15,"0")</f>
        <v>15</v>
      </c>
      <c r="O19" s="1128">
        <f>SUM(N19:N25)</f>
        <v>70</v>
      </c>
      <c r="P19" s="1120">
        <f ca="1">IF(AND($P19&gt;=0,$P19&lt;=50),0,IF(AND($P19&gt;50,$P19&lt;=75),1,IF(AND($P19&gt;75,$P19&lt;=100),2,"")))</f>
        <v>1</v>
      </c>
      <c r="Q19" s="1120">
        <f ca="1">$G19-$Q19</f>
        <v>0</v>
      </c>
      <c r="R19" s="1118">
        <f ca="1">IF($R19&lt;=0,1,$R19)</f>
        <v>1</v>
      </c>
      <c r="S19" s="1120">
        <f ca="1">$I19-$Q19</f>
        <v>4</v>
      </c>
      <c r="T19" s="1118" t="str">
        <f ca="1">IF($T19=19,10,IF($T19=18,5,IF($T19=9,5,IF($T19=8,5,H19))))</f>
        <v>5</v>
      </c>
      <c r="U19" s="1122" t="s">
        <v>8</v>
      </c>
      <c r="V19" s="1124" t="str">
        <f ca="1">IF(AND($V19="PROBABILIDAD",$S19=1),$XEV$6,IF(AND($V19="PROBABILIDAD",$S19=2),$XEV$5,IF(AND($V19="PROBABILIDAD",$S19=3),$XEV$4,IF(AND($V19="PROBABILIDAD",$S19=4),$XEV$3,IF(AND($V19="PROBABILIDAD",$S19=5),$XEV$2,$F19)))))</f>
        <v>(1) RARA VEZ</v>
      </c>
      <c r="W19" s="1126">
        <f ca="1">IF($V19="PROBABILIDAD",$S19,$G19)</f>
        <v>1</v>
      </c>
      <c r="X19" s="1110" t="str">
        <f ca="1">IF(AND($V19="IMPACTO",$T19=18),$XEV$10,IF(AND($V19="IMPACTO",$T19=19),$XEW$10,IF(AND($V19="IMPACTO",$T19=20),$XEX$10,IF(AND($V19="IMPACTO",$T19&lt;10),$XEV$10,$H19))))</f>
        <v>(5) MODERADO</v>
      </c>
      <c r="Y19" s="686" t="str">
        <f>IF($U19="IMPACTO",$T19,$I19)</f>
        <v>5</v>
      </c>
      <c r="Z19" s="687">
        <f ca="1">+W19*Y19</f>
        <v>5</v>
      </c>
      <c r="AA19" s="1112" t="s">
        <v>372</v>
      </c>
      <c r="AB19" s="1114">
        <v>43707</v>
      </c>
      <c r="AC19" s="1116" t="s">
        <v>373</v>
      </c>
      <c r="AD19" s="1101" t="s">
        <v>374</v>
      </c>
      <c r="AE19" s="1103">
        <v>43646</v>
      </c>
      <c r="AF19" s="1101" t="s">
        <v>375</v>
      </c>
      <c r="AG19" s="1105" t="s">
        <v>366</v>
      </c>
      <c r="AH19" s="1107" t="s">
        <v>376</v>
      </c>
    </row>
    <row r="20" spans="1:34" ht="31.5" x14ac:dyDescent="0.25">
      <c r="A20" s="1132"/>
      <c r="B20" s="1132"/>
      <c r="C20" s="1134"/>
      <c r="D20" s="1134"/>
      <c r="E20" s="1134"/>
      <c r="F20" s="1136"/>
      <c r="G20" s="1138"/>
      <c r="H20" s="1140"/>
      <c r="I20" s="668"/>
      <c r="J20" s="690"/>
      <c r="K20" s="1112"/>
      <c r="L20" s="244" t="s">
        <v>7</v>
      </c>
      <c r="M20" s="245" t="s">
        <v>11</v>
      </c>
      <c r="N20" s="246">
        <f>IF(M20="SÍ",5,"0")</f>
        <v>5</v>
      </c>
      <c r="O20" s="1129"/>
      <c r="P20" s="1120"/>
      <c r="Q20" s="1120"/>
      <c r="R20" s="1118"/>
      <c r="S20" s="1120"/>
      <c r="T20" s="1118"/>
      <c r="U20" s="1122"/>
      <c r="V20" s="1124"/>
      <c r="W20" s="1126"/>
      <c r="X20" s="1110"/>
      <c r="Y20" s="686"/>
      <c r="Z20" s="688"/>
      <c r="AA20" s="1112"/>
      <c r="AB20" s="1115"/>
      <c r="AC20" s="1116"/>
      <c r="AD20" s="1101"/>
      <c r="AE20" s="1104"/>
      <c r="AF20" s="1101"/>
      <c r="AG20" s="1105"/>
      <c r="AH20" s="1108"/>
    </row>
    <row r="21" spans="1:34" ht="15.75" x14ac:dyDescent="0.25">
      <c r="A21" s="1132"/>
      <c r="B21" s="1132"/>
      <c r="C21" s="1134"/>
      <c r="D21" s="1134"/>
      <c r="E21" s="1134"/>
      <c r="F21" s="1136"/>
      <c r="G21" s="1138"/>
      <c r="H21" s="1140"/>
      <c r="I21" s="668"/>
      <c r="J21" s="675" t="str">
        <f>IF(AND(J19&gt;=5,J19&lt;=10),"BAJA",IF(AND(J19&gt;=15,J19&lt;=25),"MODERADA",IF(AND(J19&gt;=30,J19&lt;=50),"ALTA",IF(AND(J19&gt;=60,J19&lt;=100),"EXTREMA",""))))</f>
        <v>BAJA</v>
      </c>
      <c r="K21" s="1112"/>
      <c r="L21" s="247" t="s">
        <v>3</v>
      </c>
      <c r="M21" s="245" t="s">
        <v>12</v>
      </c>
      <c r="N21" s="246" t="str">
        <f>IF(M21="SÍ",15,"0")</f>
        <v>0</v>
      </c>
      <c r="O21" s="1129"/>
      <c r="P21" s="1120"/>
      <c r="Q21" s="1120"/>
      <c r="R21" s="1118"/>
      <c r="S21" s="1120"/>
      <c r="T21" s="1118"/>
      <c r="U21" s="1122"/>
      <c r="V21" s="1124"/>
      <c r="W21" s="1126"/>
      <c r="X21" s="1110"/>
      <c r="Y21" s="686"/>
      <c r="Z21" s="677" t="str">
        <f ca="1">IF(AND($Z19&gt;=5,$Z19&lt;=10),"BAJA",IF(AND($Z19&gt;=15,$Z19&lt;=25),"MODERADA",IF(AND($Z19&gt;=30,$Z19&lt;=50),"ALTA",IF(AND($Z19&gt;=60,$Z19&lt;=100),"EXTREMA",""))))</f>
        <v>BAJA</v>
      </c>
      <c r="AA21" s="1112"/>
      <c r="AB21" s="1115"/>
      <c r="AC21" s="1116"/>
      <c r="AD21" s="1101"/>
      <c r="AE21" s="1104"/>
      <c r="AF21" s="1101"/>
      <c r="AG21" s="1105"/>
      <c r="AH21" s="1108"/>
    </row>
    <row r="22" spans="1:34" ht="15.75" x14ac:dyDescent="0.25">
      <c r="A22" s="1132"/>
      <c r="B22" s="1132"/>
      <c r="C22" s="1134"/>
      <c r="D22" s="1134"/>
      <c r="E22" s="1134"/>
      <c r="F22" s="1136"/>
      <c r="G22" s="1138"/>
      <c r="H22" s="1140"/>
      <c r="I22" s="668"/>
      <c r="J22" s="675"/>
      <c r="K22" s="1112"/>
      <c r="L22" s="248" t="s">
        <v>4</v>
      </c>
      <c r="M22" s="245" t="s">
        <v>11</v>
      </c>
      <c r="N22" s="246">
        <f>IF(M22="SÍ",10,"0")</f>
        <v>10</v>
      </c>
      <c r="O22" s="1129"/>
      <c r="P22" s="1120"/>
      <c r="Q22" s="1120"/>
      <c r="R22" s="1118"/>
      <c r="S22" s="1120"/>
      <c r="T22" s="1118"/>
      <c r="U22" s="1122"/>
      <c r="V22" s="1124"/>
      <c r="W22" s="1126"/>
      <c r="X22" s="1110"/>
      <c r="Y22" s="686"/>
      <c r="Z22" s="677"/>
      <c r="AA22" s="1112"/>
      <c r="AB22" s="1115"/>
      <c r="AC22" s="1116"/>
      <c r="AD22" s="1101"/>
      <c r="AE22" s="1104"/>
      <c r="AF22" s="1101"/>
      <c r="AG22" s="1105"/>
      <c r="AH22" s="1108"/>
    </row>
    <row r="23" spans="1:34" ht="31.5" x14ac:dyDescent="0.25">
      <c r="A23" s="1132"/>
      <c r="B23" s="1132"/>
      <c r="C23" s="1134"/>
      <c r="D23" s="1134"/>
      <c r="E23" s="1134"/>
      <c r="F23" s="1136"/>
      <c r="G23" s="1138"/>
      <c r="H23" s="1140"/>
      <c r="I23" s="668"/>
      <c r="J23" s="675"/>
      <c r="K23" s="1112"/>
      <c r="L23" s="244" t="s">
        <v>31</v>
      </c>
      <c r="M23" s="245" t="s">
        <v>12</v>
      </c>
      <c r="N23" s="246" t="str">
        <f>IF(M23="SÍ",15,"0")</f>
        <v>0</v>
      </c>
      <c r="O23" s="1129"/>
      <c r="P23" s="1120"/>
      <c r="Q23" s="1120"/>
      <c r="R23" s="1118"/>
      <c r="S23" s="1120"/>
      <c r="T23" s="1118"/>
      <c r="U23" s="1122"/>
      <c r="V23" s="1124"/>
      <c r="W23" s="1126"/>
      <c r="X23" s="1110"/>
      <c r="Y23" s="686"/>
      <c r="Z23" s="677"/>
      <c r="AA23" s="1112"/>
      <c r="AB23" s="1115"/>
      <c r="AC23" s="1116"/>
      <c r="AD23" s="1101"/>
      <c r="AE23" s="1104"/>
      <c r="AF23" s="1101"/>
      <c r="AG23" s="1105"/>
      <c r="AH23" s="1108"/>
    </row>
    <row r="24" spans="1:34" ht="31.5" x14ac:dyDescent="0.25">
      <c r="A24" s="1132"/>
      <c r="B24" s="1132"/>
      <c r="C24" s="1134"/>
      <c r="D24" s="1134"/>
      <c r="E24" s="1134"/>
      <c r="F24" s="1136"/>
      <c r="G24" s="1138"/>
      <c r="H24" s="1140"/>
      <c r="I24" s="668"/>
      <c r="J24" s="675"/>
      <c r="K24" s="1112"/>
      <c r="L24" s="244" t="s">
        <v>5</v>
      </c>
      <c r="M24" s="245" t="s">
        <v>11</v>
      </c>
      <c r="N24" s="246">
        <f>IF(M24="SÍ",10,"0")</f>
        <v>10</v>
      </c>
      <c r="O24" s="1129"/>
      <c r="P24" s="1120"/>
      <c r="Q24" s="1120"/>
      <c r="R24" s="1118"/>
      <c r="S24" s="1120"/>
      <c r="T24" s="1118"/>
      <c r="U24" s="1122"/>
      <c r="V24" s="1124"/>
      <c r="W24" s="1126"/>
      <c r="X24" s="1110"/>
      <c r="Y24" s="686"/>
      <c r="Z24" s="677"/>
      <c r="AA24" s="1112"/>
      <c r="AB24" s="1115"/>
      <c r="AC24" s="1116"/>
      <c r="AD24" s="1101"/>
      <c r="AE24" s="1104"/>
      <c r="AF24" s="1101"/>
      <c r="AG24" s="1105"/>
      <c r="AH24" s="1108"/>
    </row>
    <row r="25" spans="1:34" ht="32.25" thickBot="1" x14ac:dyDescent="0.3">
      <c r="A25" s="1133"/>
      <c r="B25" s="1133"/>
      <c r="C25" s="1135"/>
      <c r="D25" s="1135"/>
      <c r="E25" s="1135"/>
      <c r="F25" s="1137"/>
      <c r="G25" s="1139"/>
      <c r="H25" s="1141"/>
      <c r="I25" s="668"/>
      <c r="J25" s="676"/>
      <c r="K25" s="1113"/>
      <c r="L25" s="249" t="s">
        <v>30</v>
      </c>
      <c r="M25" s="250" t="s">
        <v>11</v>
      </c>
      <c r="N25" s="251">
        <f>IF(M25="SÍ",30,"0")</f>
        <v>30</v>
      </c>
      <c r="O25" s="1130"/>
      <c r="P25" s="1121"/>
      <c r="Q25" s="1121"/>
      <c r="R25" s="1119"/>
      <c r="S25" s="1121"/>
      <c r="T25" s="1119"/>
      <c r="U25" s="1123"/>
      <c r="V25" s="1125"/>
      <c r="W25" s="1127"/>
      <c r="X25" s="1111"/>
      <c r="Y25" s="686"/>
      <c r="Z25" s="677"/>
      <c r="AA25" s="1113"/>
      <c r="AB25" s="1115"/>
      <c r="AC25" s="1117"/>
      <c r="AD25" s="1102"/>
      <c r="AE25" s="1104"/>
      <c r="AF25" s="1102"/>
      <c r="AG25" s="1106"/>
      <c r="AH25" s="1109"/>
    </row>
    <row r="26" spans="1:34" x14ac:dyDescent="0.25">
      <c r="A26" s="699" t="s">
        <v>52</v>
      </c>
      <c r="B26" s="699"/>
      <c r="C26" s="699"/>
      <c r="D26" s="699"/>
      <c r="E26" s="699"/>
      <c r="F26" s="699"/>
      <c r="G26" s="699"/>
      <c r="H26" s="699"/>
      <c r="I26" s="699"/>
      <c r="J26" s="699"/>
      <c r="K26" s="699"/>
      <c r="L26" s="699"/>
      <c r="M26" s="699"/>
      <c r="N26" s="699"/>
      <c r="O26" s="699"/>
      <c r="P26" s="699"/>
      <c r="Q26" s="699"/>
      <c r="R26" s="699"/>
      <c r="S26" s="699"/>
      <c r="T26" s="699"/>
      <c r="U26" s="699"/>
      <c r="V26" s="699"/>
      <c r="W26" s="699"/>
      <c r="X26" s="699"/>
      <c r="Y26" s="699"/>
      <c r="Z26" s="699"/>
      <c r="AA26" s="699"/>
      <c r="AB26" s="699"/>
      <c r="AC26" s="699"/>
      <c r="AD26" s="699"/>
      <c r="AE26" s="699"/>
      <c r="AF26" s="699"/>
      <c r="AG26" s="699"/>
      <c r="AH26" s="699"/>
    </row>
    <row r="27" spans="1:34" ht="18.75" x14ac:dyDescent="0.25">
      <c r="A27" s="512" t="s">
        <v>29</v>
      </c>
      <c r="B27" s="512"/>
      <c r="C27" s="700"/>
      <c r="D27" s="700"/>
      <c r="E27" s="700"/>
      <c r="F27" s="700"/>
      <c r="G27" s="700"/>
      <c r="H27" s="700"/>
      <c r="I27" s="700"/>
      <c r="J27" s="700"/>
      <c r="K27" s="700"/>
      <c r="L27" s="700"/>
      <c r="M27" s="700"/>
      <c r="N27" s="700"/>
      <c r="O27" s="700"/>
      <c r="P27" s="700"/>
      <c r="Q27" s="700"/>
      <c r="R27" s="700"/>
      <c r="S27" s="700"/>
      <c r="T27" s="700"/>
      <c r="U27" s="700"/>
      <c r="V27" s="700"/>
      <c r="W27" s="700"/>
      <c r="X27" s="700"/>
      <c r="Y27" s="700"/>
      <c r="Z27" s="700"/>
      <c r="AA27" s="700"/>
      <c r="AB27" s="700"/>
      <c r="AC27" s="700"/>
      <c r="AD27" s="700"/>
      <c r="AE27" s="700"/>
      <c r="AF27" s="700"/>
      <c r="AG27" s="700"/>
      <c r="AH27" s="700"/>
    </row>
    <row r="28" spans="1:34" ht="15.75" x14ac:dyDescent="0.25">
      <c r="A28" s="497" t="s">
        <v>71</v>
      </c>
      <c r="B28" s="498"/>
      <c r="C28" s="498"/>
      <c r="D28" s="498"/>
      <c r="E28" s="498"/>
      <c r="F28" s="498"/>
      <c r="G28" s="498"/>
      <c r="H28" s="498"/>
      <c r="I28" s="498"/>
      <c r="J28" s="498"/>
      <c r="K28" s="498"/>
      <c r="L28" s="498"/>
      <c r="M28" s="498"/>
      <c r="N28" s="498"/>
      <c r="O28" s="498"/>
      <c r="P28" s="498"/>
      <c r="Q28" s="498"/>
      <c r="R28" s="498"/>
      <c r="S28" s="498"/>
      <c r="T28" s="498"/>
      <c r="U28" s="498"/>
      <c r="V28" s="498"/>
      <c r="W28" s="498"/>
      <c r="X28" s="498"/>
      <c r="Y28" s="498"/>
      <c r="Z28" s="498"/>
      <c r="AA28" s="498"/>
      <c r="AB28" s="499"/>
      <c r="AC28" s="701" t="s">
        <v>48</v>
      </c>
      <c r="AD28" s="701"/>
      <c r="AE28" s="701"/>
      <c r="AF28" s="701" t="s">
        <v>25</v>
      </c>
      <c r="AG28" s="701"/>
      <c r="AH28" s="701"/>
    </row>
    <row r="29" spans="1:34" s="190" customFormat="1" ht="15.75" x14ac:dyDescent="0.25">
      <c r="A29" s="901" t="s">
        <v>377</v>
      </c>
      <c r="B29" s="709"/>
      <c r="C29" s="709"/>
      <c r="D29" s="709"/>
      <c r="E29" s="709"/>
      <c r="F29" s="709"/>
      <c r="G29" s="709"/>
      <c r="H29" s="709"/>
      <c r="I29" s="709"/>
      <c r="J29" s="709"/>
      <c r="K29" s="709"/>
      <c r="L29" s="709"/>
      <c r="M29" s="709"/>
      <c r="N29" s="709"/>
      <c r="O29" s="709"/>
      <c r="P29" s="709"/>
      <c r="Q29" s="709"/>
      <c r="R29" s="709"/>
      <c r="S29" s="709"/>
      <c r="T29" s="709"/>
      <c r="U29" s="709"/>
      <c r="V29" s="709"/>
      <c r="W29" s="709"/>
      <c r="X29" s="709"/>
      <c r="Y29" s="709"/>
      <c r="Z29" s="709"/>
      <c r="AA29" s="709"/>
      <c r="AB29" s="710"/>
      <c r="AC29" s="1100">
        <v>43490</v>
      </c>
      <c r="AD29" s="903"/>
      <c r="AE29" s="904"/>
      <c r="AF29" s="902"/>
      <c r="AG29" s="903"/>
      <c r="AH29" s="904"/>
    </row>
    <row r="30" spans="1:34" s="190" customFormat="1" x14ac:dyDescent="0.25">
      <c r="A30" s="704"/>
      <c r="B30" s="705"/>
      <c r="C30" s="705"/>
      <c r="D30" s="705"/>
      <c r="E30" s="705"/>
      <c r="F30" s="705"/>
      <c r="G30" s="705"/>
      <c r="H30" s="705"/>
      <c r="I30" s="705"/>
      <c r="J30" s="705"/>
      <c r="K30" s="705"/>
      <c r="L30" s="705"/>
      <c r="M30" s="705"/>
      <c r="N30" s="705"/>
      <c r="O30" s="705"/>
      <c r="P30" s="705"/>
      <c r="Q30" s="705"/>
      <c r="R30" s="705"/>
      <c r="S30" s="705"/>
      <c r="T30" s="705"/>
      <c r="U30" s="705"/>
      <c r="V30" s="705"/>
      <c r="W30" s="705"/>
      <c r="X30" s="705"/>
      <c r="Y30" s="705"/>
      <c r="Z30" s="705"/>
      <c r="AA30" s="705"/>
      <c r="AB30" s="706"/>
      <c r="AC30" s="707"/>
      <c r="AD30" s="707"/>
      <c r="AE30" s="707"/>
      <c r="AF30" s="707"/>
      <c r="AG30" s="707"/>
      <c r="AH30" s="707"/>
    </row>
    <row r="31" spans="1:34" s="190" customFormat="1" x14ac:dyDescent="0.25">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5"/>
      <c r="Y31" s="705"/>
      <c r="Z31" s="705"/>
      <c r="AA31" s="705"/>
      <c r="AB31" s="706"/>
      <c r="AC31" s="707"/>
      <c r="AD31" s="707"/>
      <c r="AE31" s="707"/>
      <c r="AF31" s="707"/>
      <c r="AG31" s="707"/>
      <c r="AH31" s="707"/>
    </row>
    <row r="32" spans="1:34" x14ac:dyDescent="0.25">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5"/>
      <c r="Y32" s="705"/>
      <c r="Z32" s="705"/>
      <c r="AA32" s="705"/>
      <c r="AB32" s="706"/>
      <c r="AC32" s="707"/>
      <c r="AD32" s="707"/>
      <c r="AE32" s="707"/>
      <c r="AF32" s="707"/>
      <c r="AG32" s="707"/>
      <c r="AH32" s="707"/>
    </row>
    <row r="33" spans="1:34" x14ac:dyDescent="0.25">
      <c r="A33" s="489" t="s">
        <v>32</v>
      </c>
      <c r="B33" s="490"/>
      <c r="C33" s="490"/>
      <c r="D33" s="490"/>
      <c r="E33" s="490"/>
      <c r="F33" s="490"/>
      <c r="G33" s="490"/>
      <c r="H33" s="490"/>
      <c r="I33" s="490"/>
      <c r="J33" s="490"/>
      <c r="K33" s="490"/>
      <c r="L33" s="490"/>
      <c r="M33" s="490"/>
      <c r="N33" s="490"/>
      <c r="O33" s="490"/>
      <c r="P33" s="490"/>
      <c r="Q33" s="490"/>
      <c r="R33" s="490"/>
      <c r="S33" s="490"/>
      <c r="T33" s="490"/>
      <c r="U33" s="490"/>
      <c r="V33" s="490"/>
      <c r="W33" s="490"/>
      <c r="X33" s="490"/>
      <c r="Y33" s="490"/>
      <c r="Z33" s="490"/>
      <c r="AA33" s="490"/>
      <c r="AB33" s="490"/>
      <c r="AC33" s="490"/>
      <c r="AD33" s="490"/>
      <c r="AE33" s="490"/>
      <c r="AF33" s="490"/>
      <c r="AG33" s="490"/>
      <c r="AH33" s="491"/>
    </row>
    <row r="34" spans="1:34" s="191" customFormat="1" x14ac:dyDescent="0.25">
      <c r="A34" s="718" t="s">
        <v>25</v>
      </c>
      <c r="B34" s="718"/>
      <c r="C34" s="718"/>
      <c r="D34" s="718"/>
      <c r="E34" s="718"/>
      <c r="F34" s="718" t="s">
        <v>62</v>
      </c>
      <c r="G34" s="718"/>
      <c r="H34" s="718"/>
      <c r="I34" s="718"/>
      <c r="J34" s="718"/>
      <c r="K34" s="718"/>
      <c r="L34" s="718"/>
      <c r="M34" s="719" t="s">
        <v>177</v>
      </c>
      <c r="N34" s="720"/>
      <c r="O34" s="720"/>
      <c r="P34" s="720"/>
      <c r="Q34" s="720"/>
      <c r="R34" s="720"/>
      <c r="S34" s="720"/>
      <c r="T34" s="720"/>
      <c r="U34" s="720"/>
      <c r="V34" s="720"/>
      <c r="W34" s="720"/>
      <c r="X34" s="720"/>
      <c r="Y34" s="720"/>
      <c r="Z34" s="720"/>
      <c r="AA34" s="720"/>
      <c r="AB34" s="720"/>
      <c r="AC34" s="720"/>
      <c r="AD34" s="264" t="str">
        <f>IF(Z7="X","APOYO OFICINA ASESORA DE PLANEACIÓN","APOYO OFICINA DE CONTROL INTERNO")</f>
        <v>APOYO OFICINA DE CONTROL INTERNO</v>
      </c>
      <c r="AE34" s="264"/>
      <c r="AF34" s="264"/>
      <c r="AG34" s="264"/>
      <c r="AH34" s="264"/>
    </row>
    <row r="35" spans="1:34" s="191" customFormat="1" x14ac:dyDescent="0.25">
      <c r="A35" s="153" t="s">
        <v>72</v>
      </c>
      <c r="B35" s="716" t="s">
        <v>378</v>
      </c>
      <c r="C35" s="716"/>
      <c r="D35" s="716"/>
      <c r="E35" s="716"/>
      <c r="F35" s="153" t="s">
        <v>72</v>
      </c>
      <c r="G35" s="154"/>
      <c r="H35" s="716" t="s">
        <v>379</v>
      </c>
      <c r="I35" s="716"/>
      <c r="J35" s="716"/>
      <c r="K35" s="716"/>
      <c r="L35" s="716"/>
      <c r="M35" s="717" t="s">
        <v>27</v>
      </c>
      <c r="N35" s="717"/>
      <c r="O35" s="717"/>
      <c r="P35" s="717"/>
      <c r="Q35" s="717"/>
      <c r="R35" s="717"/>
      <c r="S35" s="717"/>
      <c r="T35" s="717"/>
      <c r="U35" s="717"/>
      <c r="V35" s="707"/>
      <c r="W35" s="707"/>
      <c r="X35" s="707"/>
      <c r="Y35" s="707"/>
      <c r="Z35" s="707"/>
      <c r="AA35" s="707"/>
      <c r="AB35" s="707"/>
      <c r="AC35" s="707"/>
      <c r="AD35" s="156" t="s">
        <v>27</v>
      </c>
      <c r="AE35" s="1096" t="s">
        <v>180</v>
      </c>
      <c r="AF35" s="1097"/>
      <c r="AG35" s="1097"/>
      <c r="AH35" s="1098"/>
    </row>
    <row r="36" spans="1:34" x14ac:dyDescent="0.25">
      <c r="A36" s="153" t="s">
        <v>73</v>
      </c>
      <c r="B36" s="716" t="s">
        <v>380</v>
      </c>
      <c r="C36" s="716"/>
      <c r="D36" s="716"/>
      <c r="E36" s="716"/>
      <c r="F36" s="153" t="s">
        <v>74</v>
      </c>
      <c r="G36" s="154"/>
      <c r="H36" s="1099" t="s">
        <v>381</v>
      </c>
      <c r="I36" s="1099"/>
      <c r="J36" s="1099"/>
      <c r="K36" s="1099"/>
      <c r="L36" s="1099"/>
      <c r="M36" s="717" t="s">
        <v>28</v>
      </c>
      <c r="N36" s="717"/>
      <c r="O36" s="717"/>
      <c r="P36" s="717"/>
      <c r="Q36" s="717"/>
      <c r="R36" s="717"/>
      <c r="S36" s="717"/>
      <c r="T36" s="717"/>
      <c r="U36" s="717"/>
      <c r="V36" s="707"/>
      <c r="W36" s="707"/>
      <c r="X36" s="707"/>
      <c r="Y36" s="707"/>
      <c r="Z36" s="707"/>
      <c r="AA36" s="707"/>
      <c r="AB36" s="707"/>
      <c r="AC36" s="707"/>
      <c r="AD36" s="156" t="s">
        <v>28</v>
      </c>
      <c r="AE36" s="707" t="s">
        <v>183</v>
      </c>
      <c r="AF36" s="707"/>
      <c r="AG36" s="707"/>
      <c r="AH36" s="707"/>
    </row>
  </sheetData>
  <mergeCells count="121">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A12:A25"/>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H12:AH18"/>
    <mergeCell ref="J14:J18"/>
    <mergeCell ref="Z14:Z18"/>
    <mergeCell ref="B19:B25"/>
    <mergeCell ref="C19:C25"/>
    <mergeCell ref="D19:D25"/>
    <mergeCell ref="E19:E25"/>
    <mergeCell ref="F19:F25"/>
    <mergeCell ref="G19:G25"/>
    <mergeCell ref="H19:H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U19:U25"/>
    <mergeCell ref="V19:V25"/>
    <mergeCell ref="W19:W25"/>
    <mergeCell ref="I19:I25"/>
    <mergeCell ref="J19:J20"/>
    <mergeCell ref="K19:K25"/>
    <mergeCell ref="O19:O25"/>
    <mergeCell ref="P19:P25"/>
    <mergeCell ref="Q19:Q25"/>
    <mergeCell ref="A26:AH26"/>
    <mergeCell ref="A27:AH27"/>
    <mergeCell ref="A28:AB28"/>
    <mergeCell ref="AC28:AE28"/>
    <mergeCell ref="AF28:AH28"/>
    <mergeCell ref="A29:AB29"/>
    <mergeCell ref="AC29:AE29"/>
    <mergeCell ref="AF29:AH29"/>
    <mergeCell ref="AD19:AD25"/>
    <mergeCell ref="AE19:AE25"/>
    <mergeCell ref="AF19:AF25"/>
    <mergeCell ref="AG19:AG25"/>
    <mergeCell ref="AH19:AH25"/>
    <mergeCell ref="J21:J25"/>
    <mergeCell ref="Z21:Z25"/>
    <mergeCell ref="X19:X25"/>
    <mergeCell ref="Y19:Y25"/>
    <mergeCell ref="Z19:Z20"/>
    <mergeCell ref="AA19:AA25"/>
    <mergeCell ref="AB19:AB25"/>
    <mergeCell ref="AC19:AC25"/>
    <mergeCell ref="R19:R25"/>
    <mergeCell ref="S19:S25"/>
    <mergeCell ref="T19:T25"/>
    <mergeCell ref="A32:AB32"/>
    <mergeCell ref="AC32:AE32"/>
    <mergeCell ref="AF32:AH32"/>
    <mergeCell ref="A33:AH33"/>
    <mergeCell ref="A34:E34"/>
    <mergeCell ref="F34:L34"/>
    <mergeCell ref="M34:AC34"/>
    <mergeCell ref="AD34:AH34"/>
    <mergeCell ref="A30:AB30"/>
    <mergeCell ref="AC30:AE30"/>
    <mergeCell ref="AF30:AH30"/>
    <mergeCell ref="A31:AB31"/>
    <mergeCell ref="AC31:AE31"/>
    <mergeCell ref="AF31:AH31"/>
    <mergeCell ref="B35:E35"/>
    <mergeCell ref="H35:L35"/>
    <mergeCell ref="M35:U35"/>
    <mergeCell ref="V35:AC35"/>
    <mergeCell ref="AE35:AH35"/>
    <mergeCell ref="B36:E36"/>
    <mergeCell ref="H36:L36"/>
    <mergeCell ref="M36:U36"/>
    <mergeCell ref="V36:AC36"/>
    <mergeCell ref="AE36:AH36"/>
  </mergeCells>
  <conditionalFormatting sqref="J12:J18">
    <cfRule type="expression" dxfId="111" priority="13">
      <formula>$J$14="BAJA"</formula>
    </cfRule>
    <cfRule type="expression" dxfId="110" priority="14">
      <formula>$J$14="MODERADA"</formula>
    </cfRule>
    <cfRule type="expression" dxfId="109" priority="15">
      <formula>$J$14="ALTA"</formula>
    </cfRule>
    <cfRule type="expression" dxfId="108" priority="16">
      <formula>$J$14="EXTREMA"</formula>
    </cfRule>
  </conditionalFormatting>
  <conditionalFormatting sqref="Z12:Z18">
    <cfRule type="expression" dxfId="107" priority="9">
      <formula>$Z$14="MODERADA"</formula>
    </cfRule>
    <cfRule type="expression" dxfId="106" priority="10">
      <formula>$Z$14="EXTREMA"</formula>
    </cfRule>
    <cfRule type="expression" dxfId="105" priority="11">
      <formula>$Z$14="ALTA"</formula>
    </cfRule>
    <cfRule type="expression" dxfId="104" priority="12">
      <formula>$Z$14="BAJA"</formula>
    </cfRule>
  </conditionalFormatting>
  <conditionalFormatting sqref="Z19:Z25">
    <cfRule type="expression" dxfId="103" priority="5">
      <formula>$Z$21="MODERADA"</formula>
    </cfRule>
    <cfRule type="expression" dxfId="102" priority="6">
      <formula>$Z$21="EXTREMA"</formula>
    </cfRule>
    <cfRule type="expression" dxfId="101" priority="7">
      <formula>$Z$21="ALTA"</formula>
    </cfRule>
    <cfRule type="expression" dxfId="100" priority="8">
      <formula>$Z$21="BAJA"</formula>
    </cfRule>
  </conditionalFormatting>
  <conditionalFormatting sqref="J19 J21">
    <cfRule type="expression" dxfId="99" priority="1">
      <formula>$J$21="BAJA"</formula>
    </cfRule>
    <cfRule type="expression" dxfId="98" priority="2">
      <formula>$J$21="MODERADA"</formula>
    </cfRule>
    <cfRule type="expression" dxfId="97" priority="3">
      <formula>$J$21="ALTA"</formula>
    </cfRule>
    <cfRule type="expression" dxfId="96" priority="4">
      <formula>$J$21="EXTREMA"</formula>
    </cfRule>
  </conditionalFormatting>
  <dataValidations count="4">
    <dataValidation type="list" allowBlank="1" showInputMessage="1" showErrorMessage="1" sqref="M12:M25">
      <formula1>$XEV$12:$XEW$12</formula1>
    </dataValidation>
    <dataValidation type="list" allowBlank="1" showInputMessage="1" showErrorMessage="1" sqref="U12:U25">
      <formula1>$XEX$12:$XFD$12</formula1>
    </dataValidation>
    <dataValidation type="list" allowBlank="1" showInputMessage="1" showErrorMessage="1" sqref="H12:H25">
      <formula1>$XEV$10:$XEX$10</formula1>
    </dataValidation>
    <dataValidation type="list" allowBlank="1" showInputMessage="1" showErrorMessage="1" sqref="F12:F25">
      <formula1>$XEV$2:$XEV$6</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36"/>
  <sheetViews>
    <sheetView workbookViewId="0">
      <selection sqref="A1:XFD1048576"/>
    </sheetView>
  </sheetViews>
  <sheetFormatPr baseColWidth="10" defaultRowHeight="15" x14ac:dyDescent="0.25"/>
  <cols>
    <col min="1" max="1" width="40.140625" style="183" customWidth="1"/>
    <col min="2" max="2" width="27.85546875" style="183" customWidth="1"/>
    <col min="3" max="3" width="22.85546875" style="183" customWidth="1"/>
    <col min="4" max="4" width="21.7109375" style="183" customWidth="1"/>
    <col min="5" max="5" width="30" style="183" customWidth="1"/>
    <col min="6" max="6" width="20.5703125" style="183" customWidth="1"/>
    <col min="7" max="7" width="3.85546875" style="183" hidden="1" customWidth="1"/>
    <col min="8" max="8" width="18.28515625" style="183" customWidth="1"/>
    <col min="9" max="9" width="3.85546875" style="183" hidden="1" customWidth="1"/>
    <col min="10" max="10" width="17.140625" style="183" customWidth="1"/>
    <col min="11" max="11" width="36.85546875" style="183" customWidth="1"/>
    <col min="12" max="12" width="44.7109375" style="183" customWidth="1"/>
    <col min="13" max="13" width="9.5703125" style="183" customWidth="1"/>
    <col min="14" max="14" width="11.42578125" style="183" hidden="1" customWidth="1"/>
    <col min="15" max="15" width="5" style="183" hidden="1" customWidth="1"/>
    <col min="16" max="16" width="6.5703125" style="183" hidden="1" customWidth="1"/>
    <col min="17" max="17" width="5" style="183" hidden="1" customWidth="1"/>
    <col min="18" max="18" width="4.140625" style="183" hidden="1" customWidth="1"/>
    <col min="19" max="19" width="3.85546875" style="183" hidden="1" customWidth="1"/>
    <col min="20" max="20" width="5.28515625" style="183" hidden="1" customWidth="1"/>
    <col min="21" max="21" width="10.42578125" style="183" customWidth="1"/>
    <col min="22" max="22" width="17.85546875" style="183" customWidth="1"/>
    <col min="23" max="23" width="3.42578125" style="183" hidden="1" customWidth="1"/>
    <col min="24" max="24" width="20.5703125" style="183" customWidth="1"/>
    <col min="25" max="25" width="3.85546875" style="183" hidden="1" customWidth="1"/>
    <col min="26" max="26" width="18.5703125" style="183" customWidth="1"/>
    <col min="27" max="27" width="20.140625" style="183" customWidth="1"/>
    <col min="28" max="28" width="20.85546875" style="183" customWidth="1"/>
    <col min="29" max="29" width="41.140625" style="183" customWidth="1"/>
    <col min="30" max="30" width="22.5703125" style="183" customWidth="1"/>
    <col min="31" max="31" width="15.140625" style="183" customWidth="1"/>
    <col min="32" max="32" width="57" style="183" customWidth="1"/>
    <col min="33" max="33" width="19.140625" style="183" customWidth="1"/>
    <col min="34" max="34" width="47.7109375" style="183" customWidth="1"/>
    <col min="35" max="16384" width="11.42578125" style="183"/>
  </cols>
  <sheetData>
    <row r="1" spans="1:34 16374:16377" s="111" customFormat="1" ht="14.25" customHeight="1" x14ac:dyDescent="0.2">
      <c r="A1" s="110"/>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XET1" s="112" t="s">
        <v>1</v>
      </c>
      <c r="XEU1" s="113" t="s">
        <v>2</v>
      </c>
      <c r="XEV1" s="114"/>
    </row>
    <row r="2" spans="1:34 16374:16377" s="111" customFormat="1" ht="14.25" customHeight="1" x14ac:dyDescent="0.2">
      <c r="A2" s="110"/>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XET2" s="111" t="s">
        <v>17</v>
      </c>
      <c r="XEU2" s="111">
        <v>5</v>
      </c>
      <c r="XEV2" s="115"/>
    </row>
    <row r="3" spans="1:34 16374:16377" s="111" customFormat="1" ht="14.25" customHeight="1" x14ac:dyDescent="0.2">
      <c r="A3" s="110"/>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XET3" s="111" t="s">
        <v>16</v>
      </c>
      <c r="XEU3" s="111">
        <v>4</v>
      </c>
      <c r="XEV3" s="115"/>
    </row>
    <row r="4" spans="1:34 16374:16377" s="111" customFormat="1" ht="14.25" customHeight="1" x14ac:dyDescent="0.2">
      <c r="A4" s="110"/>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XET4" s="111" t="s">
        <v>15</v>
      </c>
      <c r="XEU4" s="111">
        <v>3</v>
      </c>
      <c r="XEV4" s="115"/>
    </row>
    <row r="5" spans="1:34 16374:16377" s="111" customFormat="1" ht="14.25" customHeight="1" x14ac:dyDescent="0.2">
      <c r="A5" s="110"/>
      <c r="B5" s="110"/>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XET5" s="111" t="s">
        <v>14</v>
      </c>
      <c r="XEU5" s="111">
        <v>2</v>
      </c>
      <c r="XEV5" s="115"/>
    </row>
    <row r="6" spans="1:34 16374:16377" s="111" customFormat="1" ht="14.25" customHeight="1" x14ac:dyDescent="0.2">
      <c r="A6" s="110"/>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XET6" s="111" t="s">
        <v>13</v>
      </c>
      <c r="XEU6" s="111">
        <v>1</v>
      </c>
      <c r="XEV6" s="115"/>
    </row>
    <row r="7" spans="1:34 16374:16377" s="163" customFormat="1" ht="21" customHeight="1" thickBot="1" x14ac:dyDescent="0.3">
      <c r="A7" s="613" t="s">
        <v>53</v>
      </c>
      <c r="B7" s="613"/>
      <c r="C7" s="614">
        <v>43707</v>
      </c>
      <c r="D7" s="615"/>
      <c r="E7" s="615"/>
      <c r="F7" s="616"/>
      <c r="G7" s="616"/>
      <c r="H7" s="616"/>
      <c r="I7" s="616"/>
      <c r="J7" s="616"/>
      <c r="K7" s="616"/>
      <c r="L7" s="616"/>
      <c r="M7" s="617" t="s">
        <v>67</v>
      </c>
      <c r="N7" s="617"/>
      <c r="O7" s="617"/>
      <c r="P7" s="617"/>
      <c r="Q7" s="617"/>
      <c r="R7" s="617"/>
      <c r="S7" s="617"/>
      <c r="T7" s="617"/>
      <c r="U7" s="617"/>
      <c r="V7" s="618"/>
      <c r="W7" s="157"/>
      <c r="X7" s="158" t="s">
        <v>63</v>
      </c>
      <c r="Y7" s="159"/>
      <c r="Z7" s="160"/>
      <c r="AA7" s="158" t="s">
        <v>64</v>
      </c>
      <c r="AB7" s="160"/>
      <c r="AC7" s="158" t="s">
        <v>65</v>
      </c>
      <c r="AD7" s="161" t="s">
        <v>76</v>
      </c>
      <c r="AE7" s="619" t="s">
        <v>66</v>
      </c>
      <c r="AF7" s="620"/>
      <c r="AG7" s="162"/>
      <c r="AH7" s="157"/>
      <c r="XET7" s="621" t="s">
        <v>0</v>
      </c>
      <c r="XEU7" s="622"/>
    </row>
    <row r="8" spans="1:34 16374:16377" s="163" customFormat="1" ht="18.75" customHeight="1" x14ac:dyDescent="0.25">
      <c r="A8" s="623" t="s">
        <v>46</v>
      </c>
      <c r="B8" s="624"/>
      <c r="C8" s="624"/>
      <c r="D8" s="624"/>
      <c r="E8" s="625"/>
      <c r="F8" s="626" t="s">
        <v>21</v>
      </c>
      <c r="G8" s="627"/>
      <c r="H8" s="627"/>
      <c r="I8" s="627"/>
      <c r="J8" s="627"/>
      <c r="K8" s="627"/>
      <c r="L8" s="627"/>
      <c r="M8" s="627"/>
      <c r="N8" s="627"/>
      <c r="O8" s="627"/>
      <c r="P8" s="627"/>
      <c r="Q8" s="627"/>
      <c r="R8" s="627"/>
      <c r="S8" s="627"/>
      <c r="T8" s="627"/>
      <c r="U8" s="627"/>
      <c r="V8" s="627"/>
      <c r="W8" s="627"/>
      <c r="X8" s="627"/>
      <c r="Y8" s="627"/>
      <c r="Z8" s="628"/>
      <c r="AA8" s="586" t="s">
        <v>43</v>
      </c>
      <c r="AB8" s="587"/>
      <c r="AC8" s="587"/>
      <c r="AD8" s="588"/>
      <c r="AE8" s="629" t="s">
        <v>33</v>
      </c>
      <c r="AF8" s="630"/>
      <c r="AG8" s="630"/>
      <c r="AH8" s="631"/>
      <c r="XET8" s="621" t="s">
        <v>2</v>
      </c>
      <c r="XEU8" s="622"/>
    </row>
    <row r="9" spans="1:34 16374:16377" s="165" customFormat="1" ht="15" customHeight="1" x14ac:dyDescent="0.25">
      <c r="A9" s="603" t="s">
        <v>49</v>
      </c>
      <c r="B9" s="605" t="s">
        <v>50</v>
      </c>
      <c r="C9" s="574" t="s">
        <v>34</v>
      </c>
      <c r="D9" s="574" t="s">
        <v>35</v>
      </c>
      <c r="E9" s="638" t="s">
        <v>36</v>
      </c>
      <c r="F9" s="650" t="s">
        <v>68</v>
      </c>
      <c r="G9" s="651"/>
      <c r="H9" s="651"/>
      <c r="I9" s="651"/>
      <c r="J9" s="651"/>
      <c r="K9" s="563" t="s">
        <v>24</v>
      </c>
      <c r="L9" s="652" t="s">
        <v>23</v>
      </c>
      <c r="M9" s="653"/>
      <c r="N9" s="653"/>
      <c r="O9" s="653"/>
      <c r="P9" s="653"/>
      <c r="Q9" s="653"/>
      <c r="R9" s="653"/>
      <c r="S9" s="653"/>
      <c r="T9" s="653"/>
      <c r="U9" s="653"/>
      <c r="V9" s="653"/>
      <c r="W9" s="653"/>
      <c r="X9" s="653"/>
      <c r="Y9" s="653"/>
      <c r="Z9" s="654"/>
      <c r="AA9" s="589"/>
      <c r="AB9" s="590"/>
      <c r="AC9" s="590"/>
      <c r="AD9" s="591"/>
      <c r="AE9" s="632"/>
      <c r="AF9" s="633"/>
      <c r="AG9" s="633"/>
      <c r="AH9" s="634"/>
      <c r="XET9" s="164" t="s">
        <v>18</v>
      </c>
      <c r="XEU9" s="164" t="s">
        <v>20</v>
      </c>
      <c r="XEV9" s="164" t="s">
        <v>19</v>
      </c>
    </row>
    <row r="10" spans="1:34 16374:16377" s="165" customFormat="1" ht="15" customHeight="1" x14ac:dyDescent="0.25">
      <c r="A10" s="603"/>
      <c r="B10" s="606"/>
      <c r="C10" s="574"/>
      <c r="D10" s="574"/>
      <c r="E10" s="638"/>
      <c r="F10" s="655" t="s">
        <v>37</v>
      </c>
      <c r="G10" s="656"/>
      <c r="H10" s="656"/>
      <c r="I10" s="656"/>
      <c r="J10" s="656"/>
      <c r="K10" s="564"/>
      <c r="L10" s="657" t="s">
        <v>47</v>
      </c>
      <c r="M10" s="659" t="s">
        <v>22</v>
      </c>
      <c r="N10" s="166"/>
      <c r="O10" s="167"/>
      <c r="P10" s="167"/>
      <c r="Q10" s="167"/>
      <c r="R10" s="167"/>
      <c r="S10" s="167"/>
      <c r="T10" s="167"/>
      <c r="U10" s="661" t="s">
        <v>39</v>
      </c>
      <c r="V10" s="663" t="s">
        <v>38</v>
      </c>
      <c r="W10" s="664"/>
      <c r="X10" s="664"/>
      <c r="Y10" s="664"/>
      <c r="Z10" s="665"/>
      <c r="AA10" s="592"/>
      <c r="AB10" s="578"/>
      <c r="AC10" s="578"/>
      <c r="AD10" s="579"/>
      <c r="AE10" s="635"/>
      <c r="AF10" s="636"/>
      <c r="AG10" s="636"/>
      <c r="AH10" s="637"/>
      <c r="XET10" s="165">
        <v>5</v>
      </c>
      <c r="XEU10" s="165">
        <v>10</v>
      </c>
      <c r="XEV10" s="165">
        <v>20</v>
      </c>
    </row>
    <row r="11" spans="1:34 16374:16377" s="165" customFormat="1" ht="44.25" customHeight="1" x14ac:dyDescent="0.25">
      <c r="A11" s="604"/>
      <c r="B11" s="573"/>
      <c r="C11" s="605"/>
      <c r="D11" s="605"/>
      <c r="E11" s="639"/>
      <c r="F11" s="169" t="s">
        <v>8</v>
      </c>
      <c r="G11" s="170" t="s">
        <v>54</v>
      </c>
      <c r="H11" s="192" t="s">
        <v>69</v>
      </c>
      <c r="I11" s="171" t="s">
        <v>55</v>
      </c>
      <c r="J11" s="2" t="s">
        <v>10</v>
      </c>
      <c r="K11" s="565"/>
      <c r="L11" s="658"/>
      <c r="M11" s="660"/>
      <c r="N11" s="172"/>
      <c r="O11" s="172" t="s">
        <v>60</v>
      </c>
      <c r="P11" s="172" t="s">
        <v>61</v>
      </c>
      <c r="Q11" s="172" t="s">
        <v>59</v>
      </c>
      <c r="R11" s="172" t="s">
        <v>56</v>
      </c>
      <c r="S11" s="172" t="s">
        <v>57</v>
      </c>
      <c r="T11" s="172" t="s">
        <v>58</v>
      </c>
      <c r="U11" s="662"/>
      <c r="V11" s="3" t="s">
        <v>8</v>
      </c>
      <c r="W11" s="4" t="s">
        <v>54</v>
      </c>
      <c r="X11" s="173" t="s">
        <v>9</v>
      </c>
      <c r="Y11" s="174" t="s">
        <v>55</v>
      </c>
      <c r="Z11" s="9" t="s">
        <v>10</v>
      </c>
      <c r="AA11" s="10" t="s">
        <v>51</v>
      </c>
      <c r="AB11" s="5" t="s">
        <v>40</v>
      </c>
      <c r="AC11" s="195" t="s">
        <v>41</v>
      </c>
      <c r="AD11" s="196" t="s">
        <v>42</v>
      </c>
      <c r="AE11" s="177" t="s">
        <v>26</v>
      </c>
      <c r="AF11" s="178" t="s">
        <v>70</v>
      </c>
      <c r="AG11" s="179" t="s">
        <v>44</v>
      </c>
      <c r="AH11" s="180" t="s">
        <v>45</v>
      </c>
      <c r="XET11" s="165" t="s">
        <v>11</v>
      </c>
      <c r="XEU11" s="165" t="s">
        <v>12</v>
      </c>
      <c r="XEV11" s="165" t="s">
        <v>9</v>
      </c>
      <c r="XEW11" s="165" t="s">
        <v>8</v>
      </c>
    </row>
    <row r="12" spans="1:34 16374:16377" ht="50.25" customHeight="1" x14ac:dyDescent="0.25">
      <c r="A12" s="1131" t="s">
        <v>356</v>
      </c>
      <c r="B12" s="1131" t="s">
        <v>357</v>
      </c>
      <c r="C12" s="1134" t="s">
        <v>358</v>
      </c>
      <c r="D12" s="1134" t="s">
        <v>359</v>
      </c>
      <c r="E12" s="1134" t="s">
        <v>360</v>
      </c>
      <c r="F12" s="1136" t="s">
        <v>13</v>
      </c>
      <c r="G12" s="1149" t="str">
        <f>IF(F12="(1) RARA VEZ","1", IF(F12="(2) IMPROBABLE","2",IF(F12="(3) POSIBLE","3",IF(F12="(4) PROBABLE","4",IF(F12="(5) CASI SEGURO","5","")))))</f>
        <v>1</v>
      </c>
      <c r="H12" s="1136" t="s">
        <v>18</v>
      </c>
      <c r="I12" s="668" t="str">
        <f>IF(H12="(5) MODERADO","5", IF(H12="(10) MAYOR","10",IF(H12="(20) CATASTROFICO","20","")))</f>
        <v>5</v>
      </c>
      <c r="J12" s="669">
        <f>G12*I12</f>
        <v>5</v>
      </c>
      <c r="K12" s="1134" t="s">
        <v>361</v>
      </c>
      <c r="L12" s="238" t="s">
        <v>6</v>
      </c>
      <c r="M12" s="239" t="s">
        <v>11</v>
      </c>
      <c r="N12" s="240">
        <f>IF(M12="SÍ",15,"0")</f>
        <v>15</v>
      </c>
      <c r="O12" s="1150">
        <f>SUM(N12:N18)</f>
        <v>70</v>
      </c>
      <c r="P12" s="1146">
        <f ca="1">IF(AND($P12&gt;=0,$P12&lt;=50),0,IF(AND($P12&gt;50,$P12&lt;=75),1,IF(AND($P12&gt;75,$P12&lt;=100),2,"")))</f>
        <v>1</v>
      </c>
      <c r="Q12" s="1146">
        <f ca="1">$G12-$Q12</f>
        <v>0</v>
      </c>
      <c r="R12" s="1147">
        <f ca="1">IF($R12&lt;=0,1,$R12)</f>
        <v>1</v>
      </c>
      <c r="S12" s="1146">
        <f ca="1">$I12-$Q12</f>
        <v>4</v>
      </c>
      <c r="T12" s="1147" t="str">
        <f ca="1">IF($T12=19,10,IF($T12=18,5,IF($T12=9,5,IF($T12=8,5,H12))))</f>
        <v>5</v>
      </c>
      <c r="U12" s="1148" t="s">
        <v>8</v>
      </c>
      <c r="V12" s="1143" t="str">
        <f ca="1">IF(AND($V12="PROBABILIDAD",$S12=1),$XEV$6,IF(AND($V12="PROBABILIDAD",$S12=2),$XEV$5,IF(AND($V12="PROBABILIDAD",$S12=3),$XEV$4,IF(AND($V12="PROBABILIDAD",$S12=4),$XEV$3,IF(AND($V12="PROBABILIDAD",$S12=5),$XEV$2,$F12)))))</f>
        <v>(1) RARA VEZ</v>
      </c>
      <c r="W12" s="1144">
        <f ca="1">IF($V12="PROBABILIDAD",$S12,$G12)</f>
        <v>1</v>
      </c>
      <c r="X12" s="1145" t="str">
        <f ca="1">IF(AND($V12="IMPACTO",$T12=18),$XEV$10,IF(AND($V12="IMPACTO",$T12=19),$XEW$10,IF(AND($V12="IMPACTO",$T12=20),$XEX$10,IF(AND($V12="IMPACTO",$T12&lt;10),$XEV$10,$H12))))</f>
        <v>(5) MODERADO</v>
      </c>
      <c r="Y12" s="686" t="str">
        <f>IF($U12="IMPACTO",$T12,$I12)</f>
        <v>5</v>
      </c>
      <c r="Z12" s="687">
        <f ca="1">+W12*Y12</f>
        <v>5</v>
      </c>
      <c r="AA12" s="1112" t="s">
        <v>362</v>
      </c>
      <c r="AB12" s="1114">
        <v>43707</v>
      </c>
      <c r="AC12" s="1116" t="s">
        <v>363</v>
      </c>
      <c r="AD12" s="1116" t="s">
        <v>364</v>
      </c>
      <c r="AE12" s="1103">
        <v>43646</v>
      </c>
      <c r="AF12" s="1116" t="s">
        <v>365</v>
      </c>
      <c r="AG12" s="1105" t="s">
        <v>366</v>
      </c>
      <c r="AH12" s="1107" t="s">
        <v>367</v>
      </c>
    </row>
    <row r="13" spans="1:34 16374:16377" ht="48" customHeight="1" x14ac:dyDescent="0.25">
      <c r="A13" s="1132"/>
      <c r="B13" s="1132"/>
      <c r="C13" s="1134"/>
      <c r="D13" s="1134"/>
      <c r="E13" s="1134"/>
      <c r="F13" s="1136"/>
      <c r="G13" s="1149"/>
      <c r="H13" s="1136"/>
      <c r="I13" s="668"/>
      <c r="J13" s="669"/>
      <c r="K13" s="1134"/>
      <c r="L13" s="238" t="s">
        <v>7</v>
      </c>
      <c r="M13" s="239" t="s">
        <v>11</v>
      </c>
      <c r="N13" s="240">
        <f>IF(M13="SÍ",5,"0")</f>
        <v>5</v>
      </c>
      <c r="O13" s="1151"/>
      <c r="P13" s="1146"/>
      <c r="Q13" s="1146"/>
      <c r="R13" s="1147"/>
      <c r="S13" s="1146"/>
      <c r="T13" s="1147"/>
      <c r="U13" s="1148"/>
      <c r="V13" s="1143"/>
      <c r="W13" s="1144"/>
      <c r="X13" s="1145"/>
      <c r="Y13" s="686"/>
      <c r="Z13" s="688"/>
      <c r="AA13" s="1112"/>
      <c r="AB13" s="1115"/>
      <c r="AC13" s="1116"/>
      <c r="AD13" s="1116"/>
      <c r="AE13" s="1104"/>
      <c r="AF13" s="1142"/>
      <c r="AG13" s="1105"/>
      <c r="AH13" s="1108"/>
    </row>
    <row r="14" spans="1:34 16374:16377" ht="33" customHeight="1" x14ac:dyDescent="0.25">
      <c r="A14" s="1132"/>
      <c r="B14" s="1132"/>
      <c r="C14" s="1134"/>
      <c r="D14" s="1134"/>
      <c r="E14" s="1134"/>
      <c r="F14" s="1136"/>
      <c r="G14" s="1149"/>
      <c r="H14" s="1136"/>
      <c r="I14" s="668"/>
      <c r="J14" s="675" t="str">
        <f>IF(AND(J12&gt;=5,J12&lt;=10),"BAJA",IF(AND(J12&gt;=15,J12&lt;=25),"MODERADA",IF(AND(J12&gt;=30,J12&lt;=50),"ALTA",IF(AND(J12&gt;=60,J12&lt;=100),"EXTREMA",""))))</f>
        <v>BAJA</v>
      </c>
      <c r="K14" s="1134"/>
      <c r="L14" s="241" t="s">
        <v>3</v>
      </c>
      <c r="M14" s="239" t="s">
        <v>12</v>
      </c>
      <c r="N14" s="240" t="str">
        <f>IF(M14="SÍ",15,"0")</f>
        <v>0</v>
      </c>
      <c r="O14" s="1151"/>
      <c r="P14" s="1146"/>
      <c r="Q14" s="1146"/>
      <c r="R14" s="1147"/>
      <c r="S14" s="1146"/>
      <c r="T14" s="1147"/>
      <c r="U14" s="1148"/>
      <c r="V14" s="1143"/>
      <c r="W14" s="1144"/>
      <c r="X14" s="1145"/>
      <c r="Y14" s="686"/>
      <c r="Z14" s="677" t="str">
        <f ca="1">IF(AND($Z12&gt;=5,$Z12&lt;=10),"BAJA",IF(AND($Z12&gt;=15,$Z12&lt;=25),"MODERADA",IF(AND($Z12&gt;=30,$Z12&lt;=50),"ALTA",IF(AND($Z12&gt;=60,$Z12&lt;=100),"EXTREMA",""))))</f>
        <v>BAJA</v>
      </c>
      <c r="AA14" s="1112"/>
      <c r="AB14" s="1115"/>
      <c r="AC14" s="1116"/>
      <c r="AD14" s="1116"/>
      <c r="AE14" s="1104"/>
      <c r="AF14" s="1142"/>
      <c r="AG14" s="1105"/>
      <c r="AH14" s="1108"/>
    </row>
    <row r="15" spans="1:34 16374:16377" ht="26.25" customHeight="1" x14ac:dyDescent="0.25">
      <c r="A15" s="1132"/>
      <c r="B15" s="1132"/>
      <c r="C15" s="1134"/>
      <c r="D15" s="1134"/>
      <c r="E15" s="1134"/>
      <c r="F15" s="1136"/>
      <c r="G15" s="1149"/>
      <c r="H15" s="1136"/>
      <c r="I15" s="668"/>
      <c r="J15" s="675"/>
      <c r="K15" s="1134"/>
      <c r="L15" s="241" t="s">
        <v>4</v>
      </c>
      <c r="M15" s="239" t="s">
        <v>11</v>
      </c>
      <c r="N15" s="240">
        <f>IF(M15="SÍ",10,"0")</f>
        <v>10</v>
      </c>
      <c r="O15" s="1151"/>
      <c r="P15" s="1146"/>
      <c r="Q15" s="1146"/>
      <c r="R15" s="1147"/>
      <c r="S15" s="1146"/>
      <c r="T15" s="1147"/>
      <c r="U15" s="1148"/>
      <c r="V15" s="1143"/>
      <c r="W15" s="1144"/>
      <c r="X15" s="1145"/>
      <c r="Y15" s="686"/>
      <c r="Z15" s="677"/>
      <c r="AA15" s="1112"/>
      <c r="AB15" s="1115"/>
      <c r="AC15" s="1116"/>
      <c r="AD15" s="1116"/>
      <c r="AE15" s="1104"/>
      <c r="AF15" s="1142"/>
      <c r="AG15" s="1105"/>
      <c r="AH15" s="1108"/>
    </row>
    <row r="16" spans="1:34 16374:16377" ht="45" customHeight="1" x14ac:dyDescent="0.25">
      <c r="A16" s="1132"/>
      <c r="B16" s="1132"/>
      <c r="C16" s="1134"/>
      <c r="D16" s="1134"/>
      <c r="E16" s="1134"/>
      <c r="F16" s="1136"/>
      <c r="G16" s="1149"/>
      <c r="H16" s="1136"/>
      <c r="I16" s="668"/>
      <c r="J16" s="675"/>
      <c r="K16" s="1134"/>
      <c r="L16" s="238" t="s">
        <v>31</v>
      </c>
      <c r="M16" s="239" t="s">
        <v>12</v>
      </c>
      <c r="N16" s="240" t="str">
        <f>IF(M16="SÍ",15,"0")</f>
        <v>0</v>
      </c>
      <c r="O16" s="1151"/>
      <c r="P16" s="1146"/>
      <c r="Q16" s="1146"/>
      <c r="R16" s="1147"/>
      <c r="S16" s="1146"/>
      <c r="T16" s="1147"/>
      <c r="U16" s="1148"/>
      <c r="V16" s="1143"/>
      <c r="W16" s="1144"/>
      <c r="X16" s="1145"/>
      <c r="Y16" s="686"/>
      <c r="Z16" s="677"/>
      <c r="AA16" s="1112"/>
      <c r="AB16" s="1115"/>
      <c r="AC16" s="1116"/>
      <c r="AD16" s="1116"/>
      <c r="AE16" s="1104"/>
      <c r="AF16" s="1142"/>
      <c r="AG16" s="1105"/>
      <c r="AH16" s="1108"/>
    </row>
    <row r="17" spans="1:34" ht="31.5" x14ac:dyDescent="0.25">
      <c r="A17" s="1132"/>
      <c r="B17" s="1132"/>
      <c r="C17" s="1134"/>
      <c r="D17" s="1134"/>
      <c r="E17" s="1134"/>
      <c r="F17" s="1136"/>
      <c r="G17" s="1149"/>
      <c r="H17" s="1136"/>
      <c r="I17" s="668"/>
      <c r="J17" s="675"/>
      <c r="K17" s="1134"/>
      <c r="L17" s="238" t="s">
        <v>5</v>
      </c>
      <c r="M17" s="239" t="s">
        <v>11</v>
      </c>
      <c r="N17" s="240">
        <f>IF(M17="SÍ",10,"0")</f>
        <v>10</v>
      </c>
      <c r="O17" s="1151"/>
      <c r="P17" s="1146"/>
      <c r="Q17" s="1146"/>
      <c r="R17" s="1147"/>
      <c r="S17" s="1146"/>
      <c r="T17" s="1147"/>
      <c r="U17" s="1148"/>
      <c r="V17" s="1143"/>
      <c r="W17" s="1144"/>
      <c r="X17" s="1145"/>
      <c r="Y17" s="686"/>
      <c r="Z17" s="677"/>
      <c r="AA17" s="1112"/>
      <c r="AB17" s="1115"/>
      <c r="AC17" s="1116"/>
      <c r="AD17" s="1116"/>
      <c r="AE17" s="1104"/>
      <c r="AF17" s="1142"/>
      <c r="AG17" s="1105"/>
      <c r="AH17" s="1108"/>
    </row>
    <row r="18" spans="1:34" ht="32.25" thickBot="1" x14ac:dyDescent="0.3">
      <c r="A18" s="1132"/>
      <c r="B18" s="1133"/>
      <c r="C18" s="1134"/>
      <c r="D18" s="1134"/>
      <c r="E18" s="1134"/>
      <c r="F18" s="1136"/>
      <c r="G18" s="1149"/>
      <c r="H18" s="1136"/>
      <c r="I18" s="668"/>
      <c r="J18" s="676"/>
      <c r="K18" s="1134"/>
      <c r="L18" s="242" t="s">
        <v>30</v>
      </c>
      <c r="M18" s="243" t="s">
        <v>11</v>
      </c>
      <c r="N18" s="240">
        <f>IF(M18="SÍ",30,"0")</f>
        <v>30</v>
      </c>
      <c r="O18" s="1151"/>
      <c r="P18" s="1146"/>
      <c r="Q18" s="1146"/>
      <c r="R18" s="1147"/>
      <c r="S18" s="1146"/>
      <c r="T18" s="1147"/>
      <c r="U18" s="1148"/>
      <c r="V18" s="1143"/>
      <c r="W18" s="1144"/>
      <c r="X18" s="1145"/>
      <c r="Y18" s="686"/>
      <c r="Z18" s="677"/>
      <c r="AA18" s="1112"/>
      <c r="AB18" s="1115"/>
      <c r="AC18" s="1116"/>
      <c r="AD18" s="1116"/>
      <c r="AE18" s="1104"/>
      <c r="AF18" s="1142"/>
      <c r="AG18" s="1106"/>
      <c r="AH18" s="1108"/>
    </row>
    <row r="19" spans="1:34" ht="31.5" x14ac:dyDescent="0.25">
      <c r="A19" s="1132"/>
      <c r="B19" s="1131" t="s">
        <v>357</v>
      </c>
      <c r="C19" s="1134" t="s">
        <v>368</v>
      </c>
      <c r="D19" s="1134" t="s">
        <v>369</v>
      </c>
      <c r="E19" s="1134" t="s">
        <v>370</v>
      </c>
      <c r="F19" s="1136" t="s">
        <v>13</v>
      </c>
      <c r="G19" s="1138" t="str">
        <f>IF(F19="(1) RARA VEZ","1", IF(F19="(2) IMPROBABLE","2",IF(F19="(3) POSIBLE","3",IF(F19="(4) PROBABLE","4",IF(F19="(5) CASI SEGURO","5","")))))</f>
        <v>1</v>
      </c>
      <c r="H19" s="1140" t="s">
        <v>18</v>
      </c>
      <c r="I19" s="668" t="str">
        <f>IF(H19="(5) MODERADO","5", IF(H19="(10) MAYOR","10",IF(H19="(20) CATASTROFICO","20","")))</f>
        <v>5</v>
      </c>
      <c r="J19" s="689">
        <f>G19*I19</f>
        <v>5</v>
      </c>
      <c r="K19" s="1112" t="s">
        <v>371</v>
      </c>
      <c r="L19" s="244" t="s">
        <v>6</v>
      </c>
      <c r="M19" s="245" t="s">
        <v>11</v>
      </c>
      <c r="N19" s="246">
        <f>IF(M19="SÍ",15,"0")</f>
        <v>15</v>
      </c>
      <c r="O19" s="1128">
        <f>SUM(N19:N25)</f>
        <v>70</v>
      </c>
      <c r="P19" s="1120">
        <f ca="1">IF(AND($P19&gt;=0,$P19&lt;=50),0,IF(AND($P19&gt;50,$P19&lt;=75),1,IF(AND($P19&gt;75,$P19&lt;=100),2,"")))</f>
        <v>1</v>
      </c>
      <c r="Q19" s="1120">
        <f ca="1">$G19-$Q19</f>
        <v>0</v>
      </c>
      <c r="R19" s="1118">
        <f ca="1">IF($R19&lt;=0,1,$R19)</f>
        <v>1</v>
      </c>
      <c r="S19" s="1120">
        <f ca="1">$I19-$Q19</f>
        <v>4</v>
      </c>
      <c r="T19" s="1118" t="str">
        <f ca="1">IF($T19=19,10,IF($T19=18,5,IF($T19=9,5,IF($T19=8,5,H19))))</f>
        <v>5</v>
      </c>
      <c r="U19" s="1122" t="s">
        <v>8</v>
      </c>
      <c r="V19" s="1124" t="str">
        <f ca="1">IF(AND($V19="PROBABILIDAD",$S19=1),$XEV$6,IF(AND($V19="PROBABILIDAD",$S19=2),$XEV$5,IF(AND($V19="PROBABILIDAD",$S19=3),$XEV$4,IF(AND($V19="PROBABILIDAD",$S19=4),$XEV$3,IF(AND($V19="PROBABILIDAD",$S19=5),$XEV$2,$F19)))))</f>
        <v>(1) RARA VEZ</v>
      </c>
      <c r="W19" s="1126">
        <f ca="1">IF($V19="PROBABILIDAD",$S19,$G19)</f>
        <v>1</v>
      </c>
      <c r="X19" s="1110" t="str">
        <f ca="1">IF(AND($V19="IMPACTO",$T19=18),$XEV$10,IF(AND($V19="IMPACTO",$T19=19),$XEW$10,IF(AND($V19="IMPACTO",$T19=20),$XEX$10,IF(AND($V19="IMPACTO",$T19&lt;10),$XEV$10,$H19))))</f>
        <v>(5) MODERADO</v>
      </c>
      <c r="Y19" s="686" t="str">
        <f>IF($U19="IMPACTO",$T19,$I19)</f>
        <v>5</v>
      </c>
      <c r="Z19" s="687">
        <f ca="1">+W19*Y19</f>
        <v>5</v>
      </c>
      <c r="AA19" s="1112" t="s">
        <v>372</v>
      </c>
      <c r="AB19" s="1114">
        <v>43707</v>
      </c>
      <c r="AC19" s="1116" t="s">
        <v>373</v>
      </c>
      <c r="AD19" s="1101" t="s">
        <v>374</v>
      </c>
      <c r="AE19" s="1103">
        <v>43646</v>
      </c>
      <c r="AF19" s="1101" t="s">
        <v>375</v>
      </c>
      <c r="AG19" s="1105" t="s">
        <v>366</v>
      </c>
      <c r="AH19" s="1107" t="s">
        <v>376</v>
      </c>
    </row>
    <row r="20" spans="1:34" ht="31.5" x14ac:dyDescent="0.25">
      <c r="A20" s="1132"/>
      <c r="B20" s="1132"/>
      <c r="C20" s="1134"/>
      <c r="D20" s="1134"/>
      <c r="E20" s="1134"/>
      <c r="F20" s="1136"/>
      <c r="G20" s="1138"/>
      <c r="H20" s="1140"/>
      <c r="I20" s="668"/>
      <c r="J20" s="690"/>
      <c r="K20" s="1112"/>
      <c r="L20" s="244" t="s">
        <v>7</v>
      </c>
      <c r="M20" s="245" t="s">
        <v>11</v>
      </c>
      <c r="N20" s="246">
        <f>IF(M20="SÍ",5,"0")</f>
        <v>5</v>
      </c>
      <c r="O20" s="1129"/>
      <c r="P20" s="1120"/>
      <c r="Q20" s="1120"/>
      <c r="R20" s="1118"/>
      <c r="S20" s="1120"/>
      <c r="T20" s="1118"/>
      <c r="U20" s="1122"/>
      <c r="V20" s="1124"/>
      <c r="W20" s="1126"/>
      <c r="X20" s="1110"/>
      <c r="Y20" s="686"/>
      <c r="Z20" s="688"/>
      <c r="AA20" s="1112"/>
      <c r="AB20" s="1115"/>
      <c r="AC20" s="1116"/>
      <c r="AD20" s="1101"/>
      <c r="AE20" s="1104"/>
      <c r="AF20" s="1101"/>
      <c r="AG20" s="1105"/>
      <c r="AH20" s="1108"/>
    </row>
    <row r="21" spans="1:34" ht="15.75" x14ac:dyDescent="0.25">
      <c r="A21" s="1132"/>
      <c r="B21" s="1132"/>
      <c r="C21" s="1134"/>
      <c r="D21" s="1134"/>
      <c r="E21" s="1134"/>
      <c r="F21" s="1136"/>
      <c r="G21" s="1138"/>
      <c r="H21" s="1140"/>
      <c r="I21" s="668"/>
      <c r="J21" s="675" t="str">
        <f>IF(AND(J19&gt;=5,J19&lt;=10),"BAJA",IF(AND(J19&gt;=15,J19&lt;=25),"MODERADA",IF(AND(J19&gt;=30,J19&lt;=50),"ALTA",IF(AND(J19&gt;=60,J19&lt;=100),"EXTREMA",""))))</f>
        <v>BAJA</v>
      </c>
      <c r="K21" s="1112"/>
      <c r="L21" s="247" t="s">
        <v>3</v>
      </c>
      <c r="M21" s="245" t="s">
        <v>12</v>
      </c>
      <c r="N21" s="246" t="str">
        <f>IF(M21="SÍ",15,"0")</f>
        <v>0</v>
      </c>
      <c r="O21" s="1129"/>
      <c r="P21" s="1120"/>
      <c r="Q21" s="1120"/>
      <c r="R21" s="1118"/>
      <c r="S21" s="1120"/>
      <c r="T21" s="1118"/>
      <c r="U21" s="1122"/>
      <c r="V21" s="1124"/>
      <c r="W21" s="1126"/>
      <c r="X21" s="1110"/>
      <c r="Y21" s="686"/>
      <c r="Z21" s="677" t="str">
        <f ca="1">IF(AND($Z19&gt;=5,$Z19&lt;=10),"BAJA",IF(AND($Z19&gt;=15,$Z19&lt;=25),"MODERADA",IF(AND($Z19&gt;=30,$Z19&lt;=50),"ALTA",IF(AND($Z19&gt;=60,$Z19&lt;=100),"EXTREMA",""))))</f>
        <v>BAJA</v>
      </c>
      <c r="AA21" s="1112"/>
      <c r="AB21" s="1115"/>
      <c r="AC21" s="1116"/>
      <c r="AD21" s="1101"/>
      <c r="AE21" s="1104"/>
      <c r="AF21" s="1101"/>
      <c r="AG21" s="1105"/>
      <c r="AH21" s="1108"/>
    </row>
    <row r="22" spans="1:34" ht="15.75" x14ac:dyDescent="0.25">
      <c r="A22" s="1132"/>
      <c r="B22" s="1132"/>
      <c r="C22" s="1134"/>
      <c r="D22" s="1134"/>
      <c r="E22" s="1134"/>
      <c r="F22" s="1136"/>
      <c r="G22" s="1138"/>
      <c r="H22" s="1140"/>
      <c r="I22" s="668"/>
      <c r="J22" s="675"/>
      <c r="K22" s="1112"/>
      <c r="L22" s="248" t="s">
        <v>4</v>
      </c>
      <c r="M22" s="245" t="s">
        <v>11</v>
      </c>
      <c r="N22" s="246">
        <f>IF(M22="SÍ",10,"0")</f>
        <v>10</v>
      </c>
      <c r="O22" s="1129"/>
      <c r="P22" s="1120"/>
      <c r="Q22" s="1120"/>
      <c r="R22" s="1118"/>
      <c r="S22" s="1120"/>
      <c r="T22" s="1118"/>
      <c r="U22" s="1122"/>
      <c r="V22" s="1124"/>
      <c r="W22" s="1126"/>
      <c r="X22" s="1110"/>
      <c r="Y22" s="686"/>
      <c r="Z22" s="677"/>
      <c r="AA22" s="1112"/>
      <c r="AB22" s="1115"/>
      <c r="AC22" s="1116"/>
      <c r="AD22" s="1101"/>
      <c r="AE22" s="1104"/>
      <c r="AF22" s="1101"/>
      <c r="AG22" s="1105"/>
      <c r="AH22" s="1108"/>
    </row>
    <row r="23" spans="1:34" ht="31.5" x14ac:dyDescent="0.25">
      <c r="A23" s="1132"/>
      <c r="B23" s="1132"/>
      <c r="C23" s="1134"/>
      <c r="D23" s="1134"/>
      <c r="E23" s="1134"/>
      <c r="F23" s="1136"/>
      <c r="G23" s="1138"/>
      <c r="H23" s="1140"/>
      <c r="I23" s="668"/>
      <c r="J23" s="675"/>
      <c r="K23" s="1112"/>
      <c r="L23" s="244" t="s">
        <v>31</v>
      </c>
      <c r="M23" s="245" t="s">
        <v>12</v>
      </c>
      <c r="N23" s="246" t="str">
        <f>IF(M23="SÍ",15,"0")</f>
        <v>0</v>
      </c>
      <c r="O23" s="1129"/>
      <c r="P23" s="1120"/>
      <c r="Q23" s="1120"/>
      <c r="R23" s="1118"/>
      <c r="S23" s="1120"/>
      <c r="T23" s="1118"/>
      <c r="U23" s="1122"/>
      <c r="V23" s="1124"/>
      <c r="W23" s="1126"/>
      <c r="X23" s="1110"/>
      <c r="Y23" s="686"/>
      <c r="Z23" s="677"/>
      <c r="AA23" s="1112"/>
      <c r="AB23" s="1115"/>
      <c r="AC23" s="1116"/>
      <c r="AD23" s="1101"/>
      <c r="AE23" s="1104"/>
      <c r="AF23" s="1101"/>
      <c r="AG23" s="1105"/>
      <c r="AH23" s="1108"/>
    </row>
    <row r="24" spans="1:34" ht="31.5" x14ac:dyDescent="0.25">
      <c r="A24" s="1132"/>
      <c r="B24" s="1132"/>
      <c r="C24" s="1134"/>
      <c r="D24" s="1134"/>
      <c r="E24" s="1134"/>
      <c r="F24" s="1136"/>
      <c r="G24" s="1138"/>
      <c r="H24" s="1140"/>
      <c r="I24" s="668"/>
      <c r="J24" s="675"/>
      <c r="K24" s="1112"/>
      <c r="L24" s="244" t="s">
        <v>5</v>
      </c>
      <c r="M24" s="245" t="s">
        <v>11</v>
      </c>
      <c r="N24" s="246">
        <f>IF(M24="SÍ",10,"0")</f>
        <v>10</v>
      </c>
      <c r="O24" s="1129"/>
      <c r="P24" s="1120"/>
      <c r="Q24" s="1120"/>
      <c r="R24" s="1118"/>
      <c r="S24" s="1120"/>
      <c r="T24" s="1118"/>
      <c r="U24" s="1122"/>
      <c r="V24" s="1124"/>
      <c r="W24" s="1126"/>
      <c r="X24" s="1110"/>
      <c r="Y24" s="686"/>
      <c r="Z24" s="677"/>
      <c r="AA24" s="1112"/>
      <c r="AB24" s="1115"/>
      <c r="AC24" s="1116"/>
      <c r="AD24" s="1101"/>
      <c r="AE24" s="1104"/>
      <c r="AF24" s="1101"/>
      <c r="AG24" s="1105"/>
      <c r="AH24" s="1108"/>
    </row>
    <row r="25" spans="1:34" ht="32.25" thickBot="1" x14ac:dyDescent="0.3">
      <c r="A25" s="1133"/>
      <c r="B25" s="1133"/>
      <c r="C25" s="1135"/>
      <c r="D25" s="1135"/>
      <c r="E25" s="1135"/>
      <c r="F25" s="1137"/>
      <c r="G25" s="1139"/>
      <c r="H25" s="1141"/>
      <c r="I25" s="668"/>
      <c r="J25" s="676"/>
      <c r="K25" s="1113"/>
      <c r="L25" s="249" t="s">
        <v>30</v>
      </c>
      <c r="M25" s="250" t="s">
        <v>11</v>
      </c>
      <c r="N25" s="251">
        <f>IF(M25="SÍ",30,"0")</f>
        <v>30</v>
      </c>
      <c r="O25" s="1130"/>
      <c r="P25" s="1121"/>
      <c r="Q25" s="1121"/>
      <c r="R25" s="1119"/>
      <c r="S25" s="1121"/>
      <c r="T25" s="1119"/>
      <c r="U25" s="1123"/>
      <c r="V25" s="1125"/>
      <c r="W25" s="1127"/>
      <c r="X25" s="1111"/>
      <c r="Y25" s="686"/>
      <c r="Z25" s="677"/>
      <c r="AA25" s="1113"/>
      <c r="AB25" s="1115"/>
      <c r="AC25" s="1117"/>
      <c r="AD25" s="1102"/>
      <c r="AE25" s="1104"/>
      <c r="AF25" s="1102"/>
      <c r="AG25" s="1106"/>
      <c r="AH25" s="1109"/>
    </row>
    <row r="26" spans="1:34" x14ac:dyDescent="0.25">
      <c r="A26" s="699" t="s">
        <v>52</v>
      </c>
      <c r="B26" s="699"/>
      <c r="C26" s="699"/>
      <c r="D26" s="699"/>
      <c r="E26" s="699"/>
      <c r="F26" s="699"/>
      <c r="G26" s="699"/>
      <c r="H26" s="699"/>
      <c r="I26" s="699"/>
      <c r="J26" s="699"/>
      <c r="K26" s="699"/>
      <c r="L26" s="699"/>
      <c r="M26" s="699"/>
      <c r="N26" s="699"/>
      <c r="O26" s="699"/>
      <c r="P26" s="699"/>
      <c r="Q26" s="699"/>
      <c r="R26" s="699"/>
      <c r="S26" s="699"/>
      <c r="T26" s="699"/>
      <c r="U26" s="699"/>
      <c r="V26" s="699"/>
      <c r="W26" s="699"/>
      <c r="X26" s="699"/>
      <c r="Y26" s="699"/>
      <c r="Z26" s="699"/>
      <c r="AA26" s="699"/>
      <c r="AB26" s="699"/>
      <c r="AC26" s="699"/>
      <c r="AD26" s="699"/>
      <c r="AE26" s="699"/>
      <c r="AF26" s="699"/>
      <c r="AG26" s="699"/>
      <c r="AH26" s="699"/>
    </row>
    <row r="27" spans="1:34" ht="18.75" x14ac:dyDescent="0.25">
      <c r="A27" s="512" t="s">
        <v>29</v>
      </c>
      <c r="B27" s="512"/>
      <c r="C27" s="700"/>
      <c r="D27" s="700"/>
      <c r="E27" s="700"/>
      <c r="F27" s="700"/>
      <c r="G27" s="700"/>
      <c r="H27" s="700"/>
      <c r="I27" s="700"/>
      <c r="J27" s="700"/>
      <c r="K27" s="700"/>
      <c r="L27" s="700"/>
      <c r="M27" s="700"/>
      <c r="N27" s="700"/>
      <c r="O27" s="700"/>
      <c r="P27" s="700"/>
      <c r="Q27" s="700"/>
      <c r="R27" s="700"/>
      <c r="S27" s="700"/>
      <c r="T27" s="700"/>
      <c r="U27" s="700"/>
      <c r="V27" s="700"/>
      <c r="W27" s="700"/>
      <c r="X27" s="700"/>
      <c r="Y27" s="700"/>
      <c r="Z27" s="700"/>
      <c r="AA27" s="700"/>
      <c r="AB27" s="700"/>
      <c r="AC27" s="700"/>
      <c r="AD27" s="700"/>
      <c r="AE27" s="700"/>
      <c r="AF27" s="700"/>
      <c r="AG27" s="700"/>
      <c r="AH27" s="700"/>
    </row>
    <row r="28" spans="1:34" ht="15.75" x14ac:dyDescent="0.25">
      <c r="A28" s="497" t="s">
        <v>71</v>
      </c>
      <c r="B28" s="498"/>
      <c r="C28" s="498"/>
      <c r="D28" s="498"/>
      <c r="E28" s="498"/>
      <c r="F28" s="498"/>
      <c r="G28" s="498"/>
      <c r="H28" s="498"/>
      <c r="I28" s="498"/>
      <c r="J28" s="498"/>
      <c r="K28" s="498"/>
      <c r="L28" s="498"/>
      <c r="M28" s="498"/>
      <c r="N28" s="498"/>
      <c r="O28" s="498"/>
      <c r="P28" s="498"/>
      <c r="Q28" s="498"/>
      <c r="R28" s="498"/>
      <c r="S28" s="498"/>
      <c r="T28" s="498"/>
      <c r="U28" s="498"/>
      <c r="V28" s="498"/>
      <c r="W28" s="498"/>
      <c r="X28" s="498"/>
      <c r="Y28" s="498"/>
      <c r="Z28" s="498"/>
      <c r="AA28" s="498"/>
      <c r="AB28" s="499"/>
      <c r="AC28" s="701" t="s">
        <v>48</v>
      </c>
      <c r="AD28" s="701"/>
      <c r="AE28" s="701"/>
      <c r="AF28" s="701" t="s">
        <v>25</v>
      </c>
      <c r="AG28" s="701"/>
      <c r="AH28" s="701"/>
    </row>
    <row r="29" spans="1:34" s="190" customFormat="1" ht="15.75" x14ac:dyDescent="0.25">
      <c r="A29" s="901" t="s">
        <v>377</v>
      </c>
      <c r="B29" s="709"/>
      <c r="C29" s="709"/>
      <c r="D29" s="709"/>
      <c r="E29" s="709"/>
      <c r="F29" s="709"/>
      <c r="G29" s="709"/>
      <c r="H29" s="709"/>
      <c r="I29" s="709"/>
      <c r="J29" s="709"/>
      <c r="K29" s="709"/>
      <c r="L29" s="709"/>
      <c r="M29" s="709"/>
      <c r="N29" s="709"/>
      <c r="O29" s="709"/>
      <c r="P29" s="709"/>
      <c r="Q29" s="709"/>
      <c r="R29" s="709"/>
      <c r="S29" s="709"/>
      <c r="T29" s="709"/>
      <c r="U29" s="709"/>
      <c r="V29" s="709"/>
      <c r="W29" s="709"/>
      <c r="X29" s="709"/>
      <c r="Y29" s="709"/>
      <c r="Z29" s="709"/>
      <c r="AA29" s="709"/>
      <c r="AB29" s="710"/>
      <c r="AC29" s="1100">
        <v>43490</v>
      </c>
      <c r="AD29" s="903"/>
      <c r="AE29" s="904"/>
      <c r="AF29" s="902"/>
      <c r="AG29" s="903"/>
      <c r="AH29" s="904"/>
    </row>
    <row r="30" spans="1:34" s="190" customFormat="1" x14ac:dyDescent="0.25">
      <c r="A30" s="704"/>
      <c r="B30" s="705"/>
      <c r="C30" s="705"/>
      <c r="D30" s="705"/>
      <c r="E30" s="705"/>
      <c r="F30" s="705"/>
      <c r="G30" s="705"/>
      <c r="H30" s="705"/>
      <c r="I30" s="705"/>
      <c r="J30" s="705"/>
      <c r="K30" s="705"/>
      <c r="L30" s="705"/>
      <c r="M30" s="705"/>
      <c r="N30" s="705"/>
      <c r="O30" s="705"/>
      <c r="P30" s="705"/>
      <c r="Q30" s="705"/>
      <c r="R30" s="705"/>
      <c r="S30" s="705"/>
      <c r="T30" s="705"/>
      <c r="U30" s="705"/>
      <c r="V30" s="705"/>
      <c r="W30" s="705"/>
      <c r="X30" s="705"/>
      <c r="Y30" s="705"/>
      <c r="Z30" s="705"/>
      <c r="AA30" s="705"/>
      <c r="AB30" s="706"/>
      <c r="AC30" s="707"/>
      <c r="AD30" s="707"/>
      <c r="AE30" s="707"/>
      <c r="AF30" s="707"/>
      <c r="AG30" s="707"/>
      <c r="AH30" s="707"/>
    </row>
    <row r="31" spans="1:34" s="190" customFormat="1" x14ac:dyDescent="0.25">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5"/>
      <c r="Y31" s="705"/>
      <c r="Z31" s="705"/>
      <c r="AA31" s="705"/>
      <c r="AB31" s="706"/>
      <c r="AC31" s="707"/>
      <c r="AD31" s="707"/>
      <c r="AE31" s="707"/>
      <c r="AF31" s="707"/>
      <c r="AG31" s="707"/>
      <c r="AH31" s="707"/>
    </row>
    <row r="32" spans="1:34" x14ac:dyDescent="0.25">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5"/>
      <c r="Y32" s="705"/>
      <c r="Z32" s="705"/>
      <c r="AA32" s="705"/>
      <c r="AB32" s="706"/>
      <c r="AC32" s="707"/>
      <c r="AD32" s="707"/>
      <c r="AE32" s="707"/>
      <c r="AF32" s="707"/>
      <c r="AG32" s="707"/>
      <c r="AH32" s="707"/>
    </row>
    <row r="33" spans="1:34" x14ac:dyDescent="0.25">
      <c r="A33" s="489" t="s">
        <v>32</v>
      </c>
      <c r="B33" s="490"/>
      <c r="C33" s="490"/>
      <c r="D33" s="490"/>
      <c r="E33" s="490"/>
      <c r="F33" s="490"/>
      <c r="G33" s="490"/>
      <c r="H33" s="490"/>
      <c r="I33" s="490"/>
      <c r="J33" s="490"/>
      <c r="K33" s="490"/>
      <c r="L33" s="490"/>
      <c r="M33" s="490"/>
      <c r="N33" s="490"/>
      <c r="O33" s="490"/>
      <c r="P33" s="490"/>
      <c r="Q33" s="490"/>
      <c r="R33" s="490"/>
      <c r="S33" s="490"/>
      <c r="T33" s="490"/>
      <c r="U33" s="490"/>
      <c r="V33" s="490"/>
      <c r="W33" s="490"/>
      <c r="X33" s="490"/>
      <c r="Y33" s="490"/>
      <c r="Z33" s="490"/>
      <c r="AA33" s="490"/>
      <c r="AB33" s="490"/>
      <c r="AC33" s="490"/>
      <c r="AD33" s="490"/>
      <c r="AE33" s="490"/>
      <c r="AF33" s="490"/>
      <c r="AG33" s="490"/>
      <c r="AH33" s="491"/>
    </row>
    <row r="34" spans="1:34" s="191" customFormat="1" x14ac:dyDescent="0.25">
      <c r="A34" s="718" t="s">
        <v>25</v>
      </c>
      <c r="B34" s="718"/>
      <c r="C34" s="718"/>
      <c r="D34" s="718"/>
      <c r="E34" s="718"/>
      <c r="F34" s="718" t="s">
        <v>62</v>
      </c>
      <c r="G34" s="718"/>
      <c r="H34" s="718"/>
      <c r="I34" s="718"/>
      <c r="J34" s="718"/>
      <c r="K34" s="718"/>
      <c r="L34" s="718"/>
      <c r="M34" s="719" t="s">
        <v>177</v>
      </c>
      <c r="N34" s="720"/>
      <c r="O34" s="720"/>
      <c r="P34" s="720"/>
      <c r="Q34" s="720"/>
      <c r="R34" s="720"/>
      <c r="S34" s="720"/>
      <c r="T34" s="720"/>
      <c r="U34" s="720"/>
      <c r="V34" s="720"/>
      <c r="W34" s="720"/>
      <c r="X34" s="720"/>
      <c r="Y34" s="720"/>
      <c r="Z34" s="720"/>
      <c r="AA34" s="720"/>
      <c r="AB34" s="720"/>
      <c r="AC34" s="720"/>
      <c r="AD34" s="264" t="str">
        <f>IF(Z7="X","APOYO OFICINA ASESORA DE PLANEACIÓN","APOYO OFICINA DE CONTROL INTERNO")</f>
        <v>APOYO OFICINA DE CONTROL INTERNO</v>
      </c>
      <c r="AE34" s="264"/>
      <c r="AF34" s="264"/>
      <c r="AG34" s="264"/>
      <c r="AH34" s="264"/>
    </row>
    <row r="35" spans="1:34" s="191" customFormat="1" x14ac:dyDescent="0.25">
      <c r="A35" s="153" t="s">
        <v>72</v>
      </c>
      <c r="B35" s="716" t="s">
        <v>378</v>
      </c>
      <c r="C35" s="716"/>
      <c r="D35" s="716"/>
      <c r="E35" s="716"/>
      <c r="F35" s="153" t="s">
        <v>72</v>
      </c>
      <c r="G35" s="154"/>
      <c r="H35" s="716" t="s">
        <v>379</v>
      </c>
      <c r="I35" s="716"/>
      <c r="J35" s="716"/>
      <c r="K35" s="716"/>
      <c r="L35" s="716"/>
      <c r="M35" s="717" t="s">
        <v>27</v>
      </c>
      <c r="N35" s="717"/>
      <c r="O35" s="717"/>
      <c r="P35" s="717"/>
      <c r="Q35" s="717"/>
      <c r="R35" s="717"/>
      <c r="S35" s="717"/>
      <c r="T35" s="717"/>
      <c r="U35" s="717"/>
      <c r="V35" s="707"/>
      <c r="W35" s="707"/>
      <c r="X35" s="707"/>
      <c r="Y35" s="707"/>
      <c r="Z35" s="707"/>
      <c r="AA35" s="707"/>
      <c r="AB35" s="707"/>
      <c r="AC35" s="707"/>
      <c r="AD35" s="156" t="s">
        <v>27</v>
      </c>
      <c r="AE35" s="1096" t="s">
        <v>180</v>
      </c>
      <c r="AF35" s="1097"/>
      <c r="AG35" s="1097"/>
      <c r="AH35" s="1098"/>
    </row>
    <row r="36" spans="1:34" x14ac:dyDescent="0.25">
      <c r="A36" s="153" t="s">
        <v>73</v>
      </c>
      <c r="B36" s="716" t="s">
        <v>380</v>
      </c>
      <c r="C36" s="716"/>
      <c r="D36" s="716"/>
      <c r="E36" s="716"/>
      <c r="F36" s="153" t="s">
        <v>74</v>
      </c>
      <c r="G36" s="154"/>
      <c r="H36" s="1099" t="s">
        <v>381</v>
      </c>
      <c r="I36" s="1099"/>
      <c r="J36" s="1099"/>
      <c r="K36" s="1099"/>
      <c r="L36" s="1099"/>
      <c r="M36" s="717" t="s">
        <v>28</v>
      </c>
      <c r="N36" s="717"/>
      <c r="O36" s="717"/>
      <c r="P36" s="717"/>
      <c r="Q36" s="717"/>
      <c r="R36" s="717"/>
      <c r="S36" s="717"/>
      <c r="T36" s="717"/>
      <c r="U36" s="717"/>
      <c r="V36" s="707"/>
      <c r="W36" s="707"/>
      <c r="X36" s="707"/>
      <c r="Y36" s="707"/>
      <c r="Z36" s="707"/>
      <c r="AA36" s="707"/>
      <c r="AB36" s="707"/>
      <c r="AC36" s="707"/>
      <c r="AD36" s="156" t="s">
        <v>28</v>
      </c>
      <c r="AE36" s="707" t="s">
        <v>183</v>
      </c>
      <c r="AF36" s="707"/>
      <c r="AG36" s="707"/>
      <c r="AH36" s="707"/>
    </row>
  </sheetData>
  <mergeCells count="121">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A12:A25"/>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H12:AH18"/>
    <mergeCell ref="J14:J18"/>
    <mergeCell ref="Z14:Z18"/>
    <mergeCell ref="B19:B25"/>
    <mergeCell ref="C19:C25"/>
    <mergeCell ref="D19:D25"/>
    <mergeCell ref="E19:E25"/>
    <mergeCell ref="F19:F25"/>
    <mergeCell ref="G19:G25"/>
    <mergeCell ref="H19:H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U19:U25"/>
    <mergeCell ref="V19:V25"/>
    <mergeCell ref="W19:W25"/>
    <mergeCell ref="I19:I25"/>
    <mergeCell ref="J19:J20"/>
    <mergeCell ref="K19:K25"/>
    <mergeCell ref="O19:O25"/>
    <mergeCell ref="P19:P25"/>
    <mergeCell ref="Q19:Q25"/>
    <mergeCell ref="A26:AH26"/>
    <mergeCell ref="A27:AH27"/>
    <mergeCell ref="A28:AB28"/>
    <mergeCell ref="AC28:AE28"/>
    <mergeCell ref="AF28:AH28"/>
    <mergeCell ref="A29:AB29"/>
    <mergeCell ref="AC29:AE29"/>
    <mergeCell ref="AF29:AH29"/>
    <mergeCell ref="AD19:AD25"/>
    <mergeCell ref="AE19:AE25"/>
    <mergeCell ref="AF19:AF25"/>
    <mergeCell ref="AG19:AG25"/>
    <mergeCell ref="AH19:AH25"/>
    <mergeCell ref="J21:J25"/>
    <mergeCell ref="Z21:Z25"/>
    <mergeCell ref="X19:X25"/>
    <mergeCell ref="Y19:Y25"/>
    <mergeCell ref="Z19:Z20"/>
    <mergeCell ref="AA19:AA25"/>
    <mergeCell ref="AB19:AB25"/>
    <mergeCell ref="AC19:AC25"/>
    <mergeCell ref="R19:R25"/>
    <mergeCell ref="S19:S25"/>
    <mergeCell ref="T19:T25"/>
    <mergeCell ref="A32:AB32"/>
    <mergeCell ref="AC32:AE32"/>
    <mergeCell ref="AF32:AH32"/>
    <mergeCell ref="A33:AH33"/>
    <mergeCell ref="A34:E34"/>
    <mergeCell ref="F34:L34"/>
    <mergeCell ref="M34:AC34"/>
    <mergeCell ref="AD34:AH34"/>
    <mergeCell ref="A30:AB30"/>
    <mergeCell ref="AC30:AE30"/>
    <mergeCell ref="AF30:AH30"/>
    <mergeCell ref="A31:AB31"/>
    <mergeCell ref="AC31:AE31"/>
    <mergeCell ref="AF31:AH31"/>
    <mergeCell ref="B35:E35"/>
    <mergeCell ref="H35:L35"/>
    <mergeCell ref="M35:U35"/>
    <mergeCell ref="V35:AC35"/>
    <mergeCell ref="AE35:AH35"/>
    <mergeCell ref="B36:E36"/>
    <mergeCell ref="H36:L36"/>
    <mergeCell ref="M36:U36"/>
    <mergeCell ref="V36:AC36"/>
    <mergeCell ref="AE36:AH36"/>
  </mergeCells>
  <conditionalFormatting sqref="J12:J18">
    <cfRule type="expression" dxfId="95" priority="13">
      <formula>$J$14="BAJA"</formula>
    </cfRule>
    <cfRule type="expression" dxfId="94" priority="14">
      <formula>$J$14="MODERADA"</formula>
    </cfRule>
    <cfRule type="expression" dxfId="93" priority="15">
      <formula>$J$14="ALTA"</formula>
    </cfRule>
    <cfRule type="expression" dxfId="92" priority="16">
      <formula>$J$14="EXTREMA"</formula>
    </cfRule>
  </conditionalFormatting>
  <conditionalFormatting sqref="Z12:Z18">
    <cfRule type="expression" dxfId="91" priority="9">
      <formula>$Z$14="MODERADA"</formula>
    </cfRule>
    <cfRule type="expression" dxfId="90" priority="10">
      <formula>$Z$14="EXTREMA"</formula>
    </cfRule>
    <cfRule type="expression" dxfId="89" priority="11">
      <formula>$Z$14="ALTA"</formula>
    </cfRule>
    <cfRule type="expression" dxfId="88" priority="12">
      <formula>$Z$14="BAJA"</formula>
    </cfRule>
  </conditionalFormatting>
  <conditionalFormatting sqref="Z19:Z25">
    <cfRule type="expression" dxfId="87" priority="5">
      <formula>$Z$21="MODERADA"</formula>
    </cfRule>
    <cfRule type="expression" dxfId="86" priority="6">
      <formula>$Z$21="EXTREMA"</formula>
    </cfRule>
    <cfRule type="expression" dxfId="85" priority="7">
      <formula>$Z$21="ALTA"</formula>
    </cfRule>
    <cfRule type="expression" dxfId="84" priority="8">
      <formula>$Z$21="BAJA"</formula>
    </cfRule>
  </conditionalFormatting>
  <conditionalFormatting sqref="J19 J21">
    <cfRule type="expression" dxfId="83" priority="1">
      <formula>$J$21="BAJA"</formula>
    </cfRule>
    <cfRule type="expression" dxfId="82" priority="2">
      <formula>$J$21="MODERADA"</formula>
    </cfRule>
    <cfRule type="expression" dxfId="81" priority="3">
      <formula>$J$21="ALTA"</formula>
    </cfRule>
    <cfRule type="expression" dxfId="80" priority="4">
      <formula>$J$21="EXTREMA"</formula>
    </cfRule>
  </conditionalFormatting>
  <dataValidations count="4">
    <dataValidation type="list" allowBlank="1" showInputMessage="1" showErrorMessage="1" sqref="M12:M25">
      <formula1>$XEV$12:$XEW$12</formula1>
    </dataValidation>
    <dataValidation type="list" allowBlank="1" showInputMessage="1" showErrorMessage="1" sqref="U12:U25">
      <formula1>$XEX$12:$XFD$12</formula1>
    </dataValidation>
    <dataValidation type="list" allowBlank="1" showInputMessage="1" showErrorMessage="1" sqref="H12:H25">
      <formula1>$XEV$10:$XEX$10</formula1>
    </dataValidation>
    <dataValidation type="list" allowBlank="1" showInputMessage="1" showErrorMessage="1" sqref="F12:F25">
      <formula1>$XEV$2:$XEV$6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29"/>
  <sheetViews>
    <sheetView topLeftCell="M1" zoomScale="60" zoomScaleNormal="60" workbookViewId="0"/>
  </sheetViews>
  <sheetFormatPr baseColWidth="10" defaultRowHeight="15" x14ac:dyDescent="0.25"/>
  <cols>
    <col min="1" max="1" width="22.5703125" style="71" customWidth="1"/>
    <col min="2" max="2" width="27.85546875" style="71" customWidth="1"/>
    <col min="3" max="3" width="22.85546875" style="71" customWidth="1"/>
    <col min="4" max="4" width="21.7109375" style="71" customWidth="1"/>
    <col min="5" max="5" width="23.140625" style="71" customWidth="1"/>
    <col min="6" max="6" width="20.5703125" style="71" customWidth="1"/>
    <col min="7" max="7" width="3.85546875" style="71" hidden="1" customWidth="1"/>
    <col min="8" max="8" width="18.28515625" style="71" customWidth="1"/>
    <col min="9" max="9" width="3.85546875" style="71" hidden="1" customWidth="1"/>
    <col min="10" max="10" width="17.140625" style="71" customWidth="1"/>
    <col min="11" max="11" width="36.85546875" style="71" customWidth="1"/>
    <col min="12" max="12" width="44.7109375" style="71" customWidth="1"/>
    <col min="13" max="13" width="9.5703125" style="71" customWidth="1"/>
    <col min="14" max="14" width="11.42578125" style="71" hidden="1" customWidth="1"/>
    <col min="15" max="15" width="5" style="71" hidden="1" customWidth="1"/>
    <col min="16" max="16" width="6.5703125" style="71" hidden="1" customWidth="1"/>
    <col min="17" max="17" width="5" style="71" hidden="1" customWidth="1"/>
    <col min="18" max="18" width="4.140625" style="71" hidden="1" customWidth="1"/>
    <col min="19" max="19" width="3.85546875" style="71" hidden="1" customWidth="1"/>
    <col min="20" max="20" width="5.28515625" style="71" hidden="1" customWidth="1"/>
    <col min="21" max="21" width="10.42578125" style="71" customWidth="1"/>
    <col min="22" max="22" width="17.85546875" style="71" customWidth="1"/>
    <col min="23" max="23" width="3.42578125" style="71" hidden="1" customWidth="1"/>
    <col min="24" max="24" width="20.5703125" style="71" customWidth="1"/>
    <col min="25" max="25" width="3.85546875" style="71" hidden="1" customWidth="1"/>
    <col min="26" max="26" width="18.5703125" style="71" customWidth="1"/>
    <col min="27" max="27" width="22.28515625" style="71" customWidth="1"/>
    <col min="28" max="28" width="20.85546875" style="71" customWidth="1"/>
    <col min="29" max="29" width="22.28515625" style="71" customWidth="1"/>
    <col min="30" max="30" width="22.5703125" style="71" customWidth="1"/>
    <col min="31" max="31" width="15.140625" style="71" customWidth="1"/>
    <col min="32" max="32" width="23" style="71" customWidth="1"/>
    <col min="33" max="33" width="19.140625" style="71" customWidth="1"/>
    <col min="34" max="34" width="22.5703125" style="71" customWidth="1"/>
    <col min="35" max="16384" width="11.42578125" style="71"/>
  </cols>
  <sheetData>
    <row r="1" spans="1:34 16374:16377" s="35" customFormat="1" ht="12.75" x14ac:dyDescent="0.25">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XET1" s="32" t="s">
        <v>1</v>
      </c>
      <c r="XEU1" s="33" t="s">
        <v>2</v>
      </c>
      <c r="XEV1" s="34"/>
    </row>
    <row r="2" spans="1:34 16374:16377" s="35" customFormat="1" ht="25.5" x14ac:dyDescent="0.25">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XET2" s="35" t="s">
        <v>17</v>
      </c>
      <c r="XEU2" s="35">
        <v>5</v>
      </c>
      <c r="XEV2" s="28"/>
    </row>
    <row r="3" spans="1:34 16374:16377" s="35" customFormat="1" ht="25.5" x14ac:dyDescent="0.25">
      <c r="A3" s="3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XET3" s="35" t="s">
        <v>16</v>
      </c>
      <c r="XEU3" s="35">
        <v>4</v>
      </c>
      <c r="XEV3" s="28"/>
    </row>
    <row r="4" spans="1:34 16374:16377" s="35" customFormat="1" ht="12.75" x14ac:dyDescent="0.25">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XET4" s="35" t="s">
        <v>15</v>
      </c>
      <c r="XEU4" s="35">
        <v>3</v>
      </c>
      <c r="XEV4" s="28"/>
    </row>
    <row r="5" spans="1:34 16374:16377" s="35" customFormat="1" ht="38.25" x14ac:dyDescent="0.25">
      <c r="A5" s="31"/>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XET5" s="35" t="s">
        <v>14</v>
      </c>
      <c r="XEU5" s="35">
        <v>2</v>
      </c>
      <c r="XEV5" s="28"/>
    </row>
    <row r="6" spans="1:34 16374:16377" s="35" customFormat="1" ht="25.5" x14ac:dyDescent="0.25">
      <c r="A6" s="3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XET6" s="35" t="s">
        <v>13</v>
      </c>
      <c r="XEU6" s="35">
        <v>1</v>
      </c>
      <c r="XEV6" s="28"/>
    </row>
    <row r="7" spans="1:34 16374:16377" ht="16.5" thickBot="1" x14ac:dyDescent="0.3">
      <c r="A7" s="449" t="s">
        <v>53</v>
      </c>
      <c r="B7" s="449"/>
      <c r="C7" s="609">
        <v>43490</v>
      </c>
      <c r="D7" s="450"/>
      <c r="E7" s="450"/>
      <c r="F7" s="610"/>
      <c r="G7" s="610"/>
      <c r="H7" s="610"/>
      <c r="I7" s="610"/>
      <c r="J7" s="610"/>
      <c r="K7" s="610"/>
      <c r="L7" s="610"/>
      <c r="M7" s="611" t="s">
        <v>67</v>
      </c>
      <c r="N7" s="611"/>
      <c r="O7" s="611"/>
      <c r="P7" s="611"/>
      <c r="Q7" s="611"/>
      <c r="R7" s="611"/>
      <c r="S7" s="611"/>
      <c r="T7" s="611"/>
      <c r="U7" s="611"/>
      <c r="V7" s="612"/>
      <c r="W7" s="69"/>
      <c r="X7" s="37" t="s">
        <v>63</v>
      </c>
      <c r="Y7" s="36"/>
      <c r="Z7" s="38"/>
      <c r="AA7" s="37" t="s">
        <v>64</v>
      </c>
      <c r="AB7" s="38"/>
      <c r="AC7" s="37" t="s">
        <v>65</v>
      </c>
      <c r="AD7" s="40" t="s">
        <v>76</v>
      </c>
      <c r="AE7" s="454" t="s">
        <v>66</v>
      </c>
      <c r="AF7" s="455"/>
      <c r="AG7" s="70"/>
      <c r="AH7" s="69"/>
      <c r="XET7" s="602" t="s">
        <v>0</v>
      </c>
      <c r="XEU7" s="517"/>
    </row>
    <row r="8" spans="1:34 16374:16377" x14ac:dyDescent="0.25">
      <c r="A8" s="580" t="s">
        <v>46</v>
      </c>
      <c r="B8" s="581"/>
      <c r="C8" s="581"/>
      <c r="D8" s="581"/>
      <c r="E8" s="582"/>
      <c r="F8" s="583" t="s">
        <v>21</v>
      </c>
      <c r="G8" s="584"/>
      <c r="H8" s="584"/>
      <c r="I8" s="584"/>
      <c r="J8" s="584"/>
      <c r="K8" s="584"/>
      <c r="L8" s="584"/>
      <c r="M8" s="584"/>
      <c r="N8" s="584"/>
      <c r="O8" s="584"/>
      <c r="P8" s="584"/>
      <c r="Q8" s="584"/>
      <c r="R8" s="584"/>
      <c r="S8" s="584"/>
      <c r="T8" s="584"/>
      <c r="U8" s="584"/>
      <c r="V8" s="584"/>
      <c r="W8" s="584"/>
      <c r="X8" s="584"/>
      <c r="Y8" s="584"/>
      <c r="Z8" s="585"/>
      <c r="AA8" s="586" t="s">
        <v>43</v>
      </c>
      <c r="AB8" s="587"/>
      <c r="AC8" s="587"/>
      <c r="AD8" s="588"/>
      <c r="AE8" s="593" t="s">
        <v>33</v>
      </c>
      <c r="AF8" s="594"/>
      <c r="AG8" s="594"/>
      <c r="AH8" s="595"/>
      <c r="XET8" s="602" t="s">
        <v>2</v>
      </c>
      <c r="XEU8" s="517"/>
    </row>
    <row r="9" spans="1:34 16374:16377" s="73" customFormat="1" ht="45" x14ac:dyDescent="0.25">
      <c r="A9" s="603" t="s">
        <v>49</v>
      </c>
      <c r="B9" s="605" t="s">
        <v>50</v>
      </c>
      <c r="C9" s="574" t="s">
        <v>34</v>
      </c>
      <c r="D9" s="574" t="s">
        <v>35</v>
      </c>
      <c r="E9" s="607" t="s">
        <v>36</v>
      </c>
      <c r="F9" s="561" t="s">
        <v>68</v>
      </c>
      <c r="G9" s="562"/>
      <c r="H9" s="562"/>
      <c r="I9" s="562"/>
      <c r="J9" s="562"/>
      <c r="K9" s="563" t="s">
        <v>24</v>
      </c>
      <c r="L9" s="566" t="s">
        <v>23</v>
      </c>
      <c r="M9" s="567"/>
      <c r="N9" s="567"/>
      <c r="O9" s="567"/>
      <c r="P9" s="567"/>
      <c r="Q9" s="567"/>
      <c r="R9" s="567"/>
      <c r="S9" s="567"/>
      <c r="T9" s="567"/>
      <c r="U9" s="567"/>
      <c r="V9" s="567"/>
      <c r="W9" s="567"/>
      <c r="X9" s="567"/>
      <c r="Y9" s="567"/>
      <c r="Z9" s="568"/>
      <c r="AA9" s="589"/>
      <c r="AB9" s="590"/>
      <c r="AC9" s="590"/>
      <c r="AD9" s="591"/>
      <c r="AE9" s="596"/>
      <c r="AF9" s="597"/>
      <c r="AG9" s="597"/>
      <c r="AH9" s="598"/>
      <c r="XET9" s="72" t="s">
        <v>18</v>
      </c>
      <c r="XEU9" s="72" t="s">
        <v>20</v>
      </c>
      <c r="XEV9" s="72" t="s">
        <v>19</v>
      </c>
    </row>
    <row r="10" spans="1:34 16374:16377" s="73" customFormat="1" x14ac:dyDescent="0.25">
      <c r="A10" s="603"/>
      <c r="B10" s="606"/>
      <c r="C10" s="574"/>
      <c r="D10" s="574"/>
      <c r="E10" s="607"/>
      <c r="F10" s="569" t="s">
        <v>37</v>
      </c>
      <c r="G10" s="570"/>
      <c r="H10" s="570"/>
      <c r="I10" s="570"/>
      <c r="J10" s="570"/>
      <c r="K10" s="564"/>
      <c r="L10" s="571" t="s">
        <v>47</v>
      </c>
      <c r="M10" s="573" t="s">
        <v>22</v>
      </c>
      <c r="N10" s="74"/>
      <c r="O10" s="74"/>
      <c r="P10" s="74"/>
      <c r="Q10" s="74"/>
      <c r="R10" s="74"/>
      <c r="S10" s="74"/>
      <c r="T10" s="74"/>
      <c r="U10" s="575" t="s">
        <v>39</v>
      </c>
      <c r="V10" s="577" t="s">
        <v>38</v>
      </c>
      <c r="W10" s="578"/>
      <c r="X10" s="578"/>
      <c r="Y10" s="578"/>
      <c r="Z10" s="579"/>
      <c r="AA10" s="592"/>
      <c r="AB10" s="578"/>
      <c r="AC10" s="578"/>
      <c r="AD10" s="579"/>
      <c r="AE10" s="599"/>
      <c r="AF10" s="600"/>
      <c r="AG10" s="600"/>
      <c r="AH10" s="601"/>
      <c r="XET10" s="73">
        <v>5</v>
      </c>
      <c r="XEU10" s="73">
        <v>10</v>
      </c>
      <c r="XEV10" s="73">
        <v>20</v>
      </c>
    </row>
    <row r="11" spans="1:34 16374:16377" s="73" customFormat="1" ht="30" x14ac:dyDescent="0.25">
      <c r="A11" s="604"/>
      <c r="B11" s="573"/>
      <c r="C11" s="605"/>
      <c r="D11" s="605"/>
      <c r="E11" s="608"/>
      <c r="F11" s="75" t="s">
        <v>8</v>
      </c>
      <c r="G11" s="76" t="s">
        <v>54</v>
      </c>
      <c r="H11" s="26" t="s">
        <v>69</v>
      </c>
      <c r="I11" s="77" t="s">
        <v>55</v>
      </c>
      <c r="J11" s="2" t="s">
        <v>10</v>
      </c>
      <c r="K11" s="565"/>
      <c r="L11" s="572"/>
      <c r="M11" s="574"/>
      <c r="N11" s="78"/>
      <c r="O11" s="78" t="s">
        <v>60</v>
      </c>
      <c r="P11" s="78" t="s">
        <v>61</v>
      </c>
      <c r="Q11" s="78" t="s">
        <v>59</v>
      </c>
      <c r="R11" s="78" t="s">
        <v>56</v>
      </c>
      <c r="S11" s="78" t="s">
        <v>57</v>
      </c>
      <c r="T11" s="78" t="s">
        <v>58</v>
      </c>
      <c r="U11" s="576"/>
      <c r="V11" s="3" t="s">
        <v>8</v>
      </c>
      <c r="W11" s="4" t="s">
        <v>54</v>
      </c>
      <c r="X11" s="4" t="s">
        <v>9</v>
      </c>
      <c r="Y11" s="79" t="s">
        <v>55</v>
      </c>
      <c r="Z11" s="9" t="s">
        <v>10</v>
      </c>
      <c r="AA11" s="10" t="s">
        <v>51</v>
      </c>
      <c r="AB11" s="5" t="s">
        <v>40</v>
      </c>
      <c r="AC11" s="25" t="s">
        <v>41</v>
      </c>
      <c r="AD11" s="80" t="s">
        <v>42</v>
      </c>
      <c r="AE11" s="81" t="s">
        <v>26</v>
      </c>
      <c r="AF11" s="82" t="s">
        <v>70</v>
      </c>
      <c r="AG11" s="83" t="s">
        <v>44</v>
      </c>
      <c r="AH11" s="84" t="s">
        <v>45</v>
      </c>
      <c r="XET11" s="73" t="s">
        <v>11</v>
      </c>
      <c r="XEU11" s="73" t="s">
        <v>12</v>
      </c>
      <c r="XEV11" s="73" t="s">
        <v>9</v>
      </c>
      <c r="XEW11" s="73" t="s">
        <v>8</v>
      </c>
    </row>
    <row r="12" spans="1:34 16374:16377" ht="30" x14ac:dyDescent="0.25">
      <c r="A12" s="554" t="s">
        <v>77</v>
      </c>
      <c r="B12" s="556" t="s">
        <v>78</v>
      </c>
      <c r="C12" s="525" t="s">
        <v>79</v>
      </c>
      <c r="D12" s="525" t="s">
        <v>80</v>
      </c>
      <c r="E12" s="525" t="s">
        <v>81</v>
      </c>
      <c r="F12" s="559" t="s">
        <v>13</v>
      </c>
      <c r="G12" s="520" t="str">
        <f>IF(F12="(1) RARA VEZ","1", IF(F12="(2) IMPROBABLE","2",IF(F12="(3) POSIBLE","3",IF(F12="(4) PROBABLE","4",IF(F12="(5) CASI SEGURO","5","")))))</f>
        <v>1</v>
      </c>
      <c r="H12" s="522" t="s">
        <v>20</v>
      </c>
      <c r="I12" s="515" t="str">
        <f>IF(H12="(5) MODERADO","5", IF(H12="(10) MAYOR","10",IF(H12="(20) CATASTROFICO","20","")))</f>
        <v>10</v>
      </c>
      <c r="J12" s="524">
        <f>G12*I12</f>
        <v>10</v>
      </c>
      <c r="K12" s="525" t="s">
        <v>82</v>
      </c>
      <c r="L12" s="6" t="s">
        <v>6</v>
      </c>
      <c r="M12" s="1" t="s">
        <v>11</v>
      </c>
      <c r="N12" s="27">
        <f>IF(M12="SÍ",15,"0")</f>
        <v>15</v>
      </c>
      <c r="O12" s="527">
        <f>SUM(N12:N18)</f>
        <v>85</v>
      </c>
      <c r="P12" s="514">
        <f>IF(AND($O12&gt;=0,$O12&lt;=50),0,IF(AND($O12&gt;50,$O12&lt;=75),1,IF(AND($O12&gt;75,$O12&lt;=100),2,"")))</f>
        <v>2</v>
      </c>
      <c r="Q12" s="514">
        <f>$G12-$P12</f>
        <v>-1</v>
      </c>
      <c r="R12" s="516">
        <f>IF($Q12&lt;=0,1,$Q12)</f>
        <v>1</v>
      </c>
      <c r="S12" s="514">
        <f>$I12-$P12</f>
        <v>8</v>
      </c>
      <c r="T12" s="516">
        <f>IF($S12=19,10,IF($S12=18,5,IF($S12=9,5,IF($S12=8,5,I12))))</f>
        <v>5</v>
      </c>
      <c r="U12" s="518" t="s">
        <v>8</v>
      </c>
      <c r="V12" s="539" t="str">
        <f>IF(AND($U12="PROBABILIDAD",$R12=1),$XET$6,IF(AND($U12="PROBABILIDAD",$R12=2),$XET$5,IF(AND($U12="PROBABILIDAD",$R12=3),$XET$4,IF(AND($U12="PROBABILIDAD",$R12=4),$XET$3,IF(AND($U12="PROBABILIDAD",$R12=5),$XET$2,$F12)))))</f>
        <v>(1) RARA VEZ</v>
      </c>
      <c r="W12" s="542">
        <f>IF($U12="PROBABILIDAD",$R12,$G12)</f>
        <v>1</v>
      </c>
      <c r="X12" s="545" t="str">
        <f>IF(AND($U12="IMPACTO",$S12=18),$XET$9,IF(AND($U12="IMPACTO",$S12=19),$XEU$9,IF(AND($U12="IMPACTO",$S12=20),$XEV$9,IF(AND($U12="IMPACTO",$S12&lt;10),$XET$9,$H12))))</f>
        <v>(10) MAYOR</v>
      </c>
      <c r="Y12" s="548" t="str">
        <f>IF($U12="IMPACTO",$T12,$I12)</f>
        <v>10</v>
      </c>
      <c r="Z12" s="549">
        <f>+W12*Y12</f>
        <v>10</v>
      </c>
      <c r="AA12" s="551" t="s">
        <v>83</v>
      </c>
      <c r="AB12" s="529" t="s">
        <v>84</v>
      </c>
      <c r="AC12" s="531" t="s">
        <v>85</v>
      </c>
      <c r="AD12" s="531" t="s">
        <v>86</v>
      </c>
      <c r="AE12" s="534">
        <v>43708</v>
      </c>
      <c r="AF12" s="526" t="s">
        <v>158</v>
      </c>
      <c r="AG12" s="537" t="s">
        <v>87</v>
      </c>
      <c r="AH12" s="507" t="s">
        <v>159</v>
      </c>
    </row>
    <row r="13" spans="1:34 16374:16377" ht="30" x14ac:dyDescent="0.25">
      <c r="A13" s="555"/>
      <c r="B13" s="557"/>
      <c r="C13" s="525"/>
      <c r="D13" s="525"/>
      <c r="E13" s="525"/>
      <c r="F13" s="559"/>
      <c r="G13" s="520"/>
      <c r="H13" s="522"/>
      <c r="I13" s="515"/>
      <c r="J13" s="524"/>
      <c r="K13" s="525"/>
      <c r="L13" s="7" t="s">
        <v>7</v>
      </c>
      <c r="M13" s="1" t="s">
        <v>11</v>
      </c>
      <c r="N13" s="12">
        <f>IF(M13="SÍ",5,"0")</f>
        <v>5</v>
      </c>
      <c r="O13" s="515"/>
      <c r="P13" s="515"/>
      <c r="Q13" s="515"/>
      <c r="R13" s="517"/>
      <c r="S13" s="515"/>
      <c r="T13" s="517"/>
      <c r="U13" s="519"/>
      <c r="V13" s="540"/>
      <c r="W13" s="543"/>
      <c r="X13" s="546"/>
      <c r="Y13" s="548"/>
      <c r="Z13" s="550"/>
      <c r="AA13" s="552"/>
      <c r="AB13" s="530"/>
      <c r="AC13" s="532"/>
      <c r="AD13" s="532"/>
      <c r="AE13" s="535"/>
      <c r="AF13" s="536"/>
      <c r="AG13" s="538"/>
      <c r="AH13" s="508"/>
    </row>
    <row r="14" spans="1:34 16374:16377" x14ac:dyDescent="0.25">
      <c r="A14" s="555"/>
      <c r="B14" s="557"/>
      <c r="C14" s="525"/>
      <c r="D14" s="525"/>
      <c r="E14" s="525"/>
      <c r="F14" s="559"/>
      <c r="G14" s="520"/>
      <c r="H14" s="522"/>
      <c r="I14" s="515"/>
      <c r="J14" s="509" t="str">
        <f>IF(AND(J12&gt;=5,J12&lt;=10),"BAJA",IF(AND(J12&gt;=15,J12&lt;=25),"MODERADA",IF(AND(J12&gt;=30,J12&lt;=50),"ALTA",IF(AND(J12&gt;=60,J12&lt;=100),"EXTREMA",""))))</f>
        <v>BAJA</v>
      </c>
      <c r="K14" s="525"/>
      <c r="L14" s="7" t="s">
        <v>3</v>
      </c>
      <c r="M14" s="1" t="s">
        <v>12</v>
      </c>
      <c r="N14" s="12" t="str">
        <f>IF(M14="SÍ",15,"0")</f>
        <v>0</v>
      </c>
      <c r="O14" s="515"/>
      <c r="P14" s="515"/>
      <c r="Q14" s="515"/>
      <c r="R14" s="517"/>
      <c r="S14" s="515"/>
      <c r="T14" s="517"/>
      <c r="U14" s="519"/>
      <c r="V14" s="540"/>
      <c r="W14" s="543"/>
      <c r="X14" s="546"/>
      <c r="Y14" s="548"/>
      <c r="Z14" s="511" t="str">
        <f>IF(AND($Z12&gt;=5,$Z12&lt;=10),"BAJA",IF(AND($Z12&gt;=15,$Z12&lt;=25),"MODERADA",IF(AND($Z12&gt;=30,$Z12&lt;=50),"ALTA",IF(AND($Z12&gt;=60,$Z12&lt;=100),"EXTREMA",""))))</f>
        <v>BAJA</v>
      </c>
      <c r="AA14" s="552"/>
      <c r="AB14" s="530"/>
      <c r="AC14" s="532"/>
      <c r="AD14" s="532"/>
      <c r="AE14" s="535"/>
      <c r="AF14" s="536"/>
      <c r="AG14" s="538"/>
      <c r="AH14" s="508"/>
    </row>
    <row r="15" spans="1:34 16374:16377" x14ac:dyDescent="0.25">
      <c r="A15" s="555"/>
      <c r="B15" s="557"/>
      <c r="C15" s="525"/>
      <c r="D15" s="525"/>
      <c r="E15" s="525"/>
      <c r="F15" s="559"/>
      <c r="G15" s="520"/>
      <c r="H15" s="522"/>
      <c r="I15" s="515"/>
      <c r="J15" s="509"/>
      <c r="K15" s="525"/>
      <c r="L15" s="7" t="s">
        <v>4</v>
      </c>
      <c r="M15" s="1" t="s">
        <v>11</v>
      </c>
      <c r="N15" s="12">
        <f>IF(M15="SÍ",10,"0")</f>
        <v>10</v>
      </c>
      <c r="O15" s="515"/>
      <c r="P15" s="515"/>
      <c r="Q15" s="515"/>
      <c r="R15" s="517"/>
      <c r="S15" s="515"/>
      <c r="T15" s="517"/>
      <c r="U15" s="519"/>
      <c r="V15" s="540"/>
      <c r="W15" s="543"/>
      <c r="X15" s="546"/>
      <c r="Y15" s="548"/>
      <c r="Z15" s="511"/>
      <c r="AA15" s="552"/>
      <c r="AB15" s="530"/>
      <c r="AC15" s="532"/>
      <c r="AD15" s="532"/>
      <c r="AE15" s="535"/>
      <c r="AF15" s="536"/>
      <c r="AG15" s="538"/>
      <c r="AH15" s="508"/>
    </row>
    <row r="16" spans="1:34 16374:16377" ht="30" x14ac:dyDescent="0.25">
      <c r="A16" s="555"/>
      <c r="B16" s="557"/>
      <c r="C16" s="525"/>
      <c r="D16" s="525"/>
      <c r="E16" s="525"/>
      <c r="F16" s="559"/>
      <c r="G16" s="520"/>
      <c r="H16" s="522"/>
      <c r="I16" s="515"/>
      <c r="J16" s="509"/>
      <c r="K16" s="525"/>
      <c r="L16" s="7" t="s">
        <v>31</v>
      </c>
      <c r="M16" s="11" t="s">
        <v>11</v>
      </c>
      <c r="N16" s="12">
        <f>IF(M16="SÍ",15,"0")</f>
        <v>15</v>
      </c>
      <c r="O16" s="515"/>
      <c r="P16" s="515"/>
      <c r="Q16" s="515"/>
      <c r="R16" s="517"/>
      <c r="S16" s="515"/>
      <c r="T16" s="517"/>
      <c r="U16" s="519"/>
      <c r="V16" s="540"/>
      <c r="W16" s="543"/>
      <c r="X16" s="546"/>
      <c r="Y16" s="548"/>
      <c r="Z16" s="511"/>
      <c r="AA16" s="552"/>
      <c r="AB16" s="530"/>
      <c r="AC16" s="532"/>
      <c r="AD16" s="532"/>
      <c r="AE16" s="535"/>
      <c r="AF16" s="536"/>
      <c r="AG16" s="538"/>
      <c r="AH16" s="508"/>
    </row>
    <row r="17" spans="1:34" ht="30" x14ac:dyDescent="0.25">
      <c r="A17" s="555"/>
      <c r="B17" s="557"/>
      <c r="C17" s="525"/>
      <c r="D17" s="525"/>
      <c r="E17" s="525"/>
      <c r="F17" s="559"/>
      <c r="G17" s="520"/>
      <c r="H17" s="522"/>
      <c r="I17" s="515"/>
      <c r="J17" s="509"/>
      <c r="K17" s="525"/>
      <c r="L17" s="7" t="s">
        <v>5</v>
      </c>
      <c r="M17" s="1" t="s">
        <v>11</v>
      </c>
      <c r="N17" s="12">
        <f>IF(M17="SÍ",10,"0")</f>
        <v>10</v>
      </c>
      <c r="O17" s="515"/>
      <c r="P17" s="515"/>
      <c r="Q17" s="515"/>
      <c r="R17" s="517"/>
      <c r="S17" s="515"/>
      <c r="T17" s="517"/>
      <c r="U17" s="519"/>
      <c r="V17" s="540"/>
      <c r="W17" s="543"/>
      <c r="X17" s="546"/>
      <c r="Y17" s="548"/>
      <c r="Z17" s="511"/>
      <c r="AA17" s="552"/>
      <c r="AB17" s="530"/>
      <c r="AC17" s="532"/>
      <c r="AD17" s="532"/>
      <c r="AE17" s="535"/>
      <c r="AF17" s="536"/>
      <c r="AG17" s="538"/>
      <c r="AH17" s="508"/>
    </row>
    <row r="18" spans="1:34" ht="30" x14ac:dyDescent="0.25">
      <c r="A18" s="555"/>
      <c r="B18" s="558"/>
      <c r="C18" s="526"/>
      <c r="D18" s="526"/>
      <c r="E18" s="526"/>
      <c r="F18" s="560"/>
      <c r="G18" s="521"/>
      <c r="H18" s="523"/>
      <c r="I18" s="515"/>
      <c r="J18" s="510"/>
      <c r="K18" s="526"/>
      <c r="L18" s="8" t="s">
        <v>30</v>
      </c>
      <c r="M18" s="1" t="s">
        <v>11</v>
      </c>
      <c r="N18" s="12">
        <f>IF(M18="SÍ",30,"0")</f>
        <v>30</v>
      </c>
      <c r="O18" s="515"/>
      <c r="P18" s="515"/>
      <c r="Q18" s="515"/>
      <c r="R18" s="517"/>
      <c r="S18" s="515"/>
      <c r="T18" s="517"/>
      <c r="U18" s="519"/>
      <c r="V18" s="541"/>
      <c r="W18" s="544"/>
      <c r="X18" s="547"/>
      <c r="Y18" s="548"/>
      <c r="Z18" s="511"/>
      <c r="AA18" s="553"/>
      <c r="AB18" s="530"/>
      <c r="AC18" s="533"/>
      <c r="AD18" s="533"/>
      <c r="AE18" s="535"/>
      <c r="AF18" s="536"/>
      <c r="AG18" s="538"/>
      <c r="AH18" s="508"/>
    </row>
    <row r="19" spans="1:34" x14ac:dyDescent="0.25">
      <c r="A19" s="277" t="s">
        <v>52</v>
      </c>
      <c r="B19" s="277"/>
      <c r="C19" s="277"/>
      <c r="D19" s="277"/>
      <c r="E19" s="277"/>
      <c r="F19" s="277"/>
      <c r="G19" s="277"/>
      <c r="H19" s="277"/>
      <c r="I19" s="277"/>
      <c r="J19" s="277"/>
      <c r="K19" s="277"/>
      <c r="L19" s="277"/>
      <c r="M19" s="277"/>
      <c r="N19" s="277"/>
      <c r="O19" s="277"/>
      <c r="P19" s="277"/>
      <c r="Q19" s="277"/>
      <c r="R19" s="277"/>
      <c r="S19" s="277"/>
      <c r="T19" s="277"/>
      <c r="U19" s="277"/>
      <c r="V19" s="277"/>
      <c r="W19" s="277"/>
      <c r="X19" s="277"/>
      <c r="Y19" s="277"/>
      <c r="Z19" s="277"/>
      <c r="AA19" s="277"/>
      <c r="AB19" s="277"/>
      <c r="AC19" s="277"/>
      <c r="AD19" s="277"/>
      <c r="AE19" s="277"/>
      <c r="AF19" s="277"/>
      <c r="AG19" s="277"/>
      <c r="AH19" s="277"/>
    </row>
    <row r="20" spans="1:34" ht="18.75" x14ac:dyDescent="0.25">
      <c r="A20" s="512" t="s">
        <v>29</v>
      </c>
      <c r="B20" s="512"/>
      <c r="C20" s="513"/>
      <c r="D20" s="513"/>
      <c r="E20" s="513"/>
      <c r="F20" s="513"/>
      <c r="G20" s="513"/>
      <c r="H20" s="513"/>
      <c r="I20" s="513"/>
      <c r="J20" s="513"/>
      <c r="K20" s="513"/>
      <c r="L20" s="513"/>
      <c r="M20" s="513"/>
      <c r="N20" s="513"/>
      <c r="O20" s="513"/>
      <c r="P20" s="513"/>
      <c r="Q20" s="513"/>
      <c r="R20" s="513"/>
      <c r="S20" s="513"/>
      <c r="T20" s="513"/>
      <c r="U20" s="513"/>
      <c r="V20" s="513"/>
      <c r="W20" s="513"/>
      <c r="X20" s="513"/>
      <c r="Y20" s="513"/>
      <c r="Z20" s="513"/>
      <c r="AA20" s="513"/>
      <c r="AB20" s="513"/>
      <c r="AC20" s="513"/>
      <c r="AD20" s="513"/>
      <c r="AE20" s="513"/>
      <c r="AF20" s="513"/>
      <c r="AG20" s="513"/>
      <c r="AH20" s="513"/>
    </row>
    <row r="21" spans="1:34" ht="15.75" x14ac:dyDescent="0.25">
      <c r="A21" s="497" t="s">
        <v>71</v>
      </c>
      <c r="B21" s="498"/>
      <c r="C21" s="498"/>
      <c r="D21" s="498"/>
      <c r="E21" s="498"/>
      <c r="F21" s="498"/>
      <c r="G21" s="498"/>
      <c r="H21" s="498"/>
      <c r="I21" s="498"/>
      <c r="J21" s="498"/>
      <c r="K21" s="498"/>
      <c r="L21" s="498"/>
      <c r="M21" s="498"/>
      <c r="N21" s="498"/>
      <c r="O21" s="498"/>
      <c r="P21" s="498"/>
      <c r="Q21" s="498"/>
      <c r="R21" s="498"/>
      <c r="S21" s="498"/>
      <c r="T21" s="498"/>
      <c r="U21" s="498"/>
      <c r="V21" s="498"/>
      <c r="W21" s="498"/>
      <c r="X21" s="498"/>
      <c r="Y21" s="498"/>
      <c r="Z21" s="498"/>
      <c r="AA21" s="498"/>
      <c r="AB21" s="499"/>
      <c r="AC21" s="528" t="s">
        <v>48</v>
      </c>
      <c r="AD21" s="528"/>
      <c r="AE21" s="528"/>
      <c r="AF21" s="528" t="s">
        <v>25</v>
      </c>
      <c r="AG21" s="528"/>
      <c r="AH21" s="528"/>
    </row>
    <row r="22" spans="1:34" s="85" customFormat="1" ht="15.75" x14ac:dyDescent="0.25">
      <c r="A22" s="503" t="s">
        <v>160</v>
      </c>
      <c r="B22" s="504"/>
      <c r="C22" s="504"/>
      <c r="D22" s="504"/>
      <c r="E22" s="504"/>
      <c r="F22" s="504"/>
      <c r="G22" s="504"/>
      <c r="H22" s="504"/>
      <c r="I22" s="504"/>
      <c r="J22" s="504"/>
      <c r="K22" s="504"/>
      <c r="L22" s="504"/>
      <c r="M22" s="504"/>
      <c r="N22" s="504"/>
      <c r="O22" s="504"/>
      <c r="P22" s="504"/>
      <c r="Q22" s="504"/>
      <c r="R22" s="504"/>
      <c r="S22" s="504"/>
      <c r="T22" s="504"/>
      <c r="U22" s="504"/>
      <c r="V22" s="504"/>
      <c r="W22" s="504"/>
      <c r="X22" s="504"/>
      <c r="Y22" s="504"/>
      <c r="Z22" s="504"/>
      <c r="AA22" s="504"/>
      <c r="AB22" s="505"/>
      <c r="AC22" s="506">
        <v>43131</v>
      </c>
      <c r="AD22" s="498"/>
      <c r="AE22" s="499"/>
      <c r="AF22" s="497" t="s">
        <v>161</v>
      </c>
      <c r="AG22" s="498"/>
      <c r="AH22" s="499"/>
    </row>
    <row r="23" spans="1:34" s="85" customFormat="1" ht="15.75" x14ac:dyDescent="0.25">
      <c r="A23" s="493" t="s">
        <v>162</v>
      </c>
      <c r="B23" s="494"/>
      <c r="C23" s="494"/>
      <c r="D23" s="494"/>
      <c r="E23" s="494"/>
      <c r="F23" s="494"/>
      <c r="G23" s="494"/>
      <c r="H23" s="494"/>
      <c r="I23" s="494"/>
      <c r="J23" s="494"/>
      <c r="K23" s="494"/>
      <c r="L23" s="494"/>
      <c r="M23" s="494"/>
      <c r="N23" s="494"/>
      <c r="O23" s="494"/>
      <c r="P23" s="494"/>
      <c r="Q23" s="494"/>
      <c r="R23" s="494"/>
      <c r="S23" s="494"/>
      <c r="T23" s="494"/>
      <c r="U23" s="494"/>
      <c r="V23" s="494"/>
      <c r="W23" s="494"/>
      <c r="X23" s="494"/>
      <c r="Y23" s="494"/>
      <c r="Z23" s="494"/>
      <c r="AA23" s="494"/>
      <c r="AB23" s="495"/>
      <c r="AC23" s="496">
        <v>43496</v>
      </c>
      <c r="AD23" s="492"/>
      <c r="AE23" s="492"/>
      <c r="AF23" s="497" t="s">
        <v>161</v>
      </c>
      <c r="AG23" s="498"/>
      <c r="AH23" s="499"/>
    </row>
    <row r="24" spans="1:34" s="85" customFormat="1" ht="15.75" x14ac:dyDescent="0.25">
      <c r="A24" s="493" t="s">
        <v>163</v>
      </c>
      <c r="B24" s="494"/>
      <c r="C24" s="494"/>
      <c r="D24" s="494"/>
      <c r="E24" s="494"/>
      <c r="F24" s="494"/>
      <c r="G24" s="494"/>
      <c r="H24" s="494"/>
      <c r="I24" s="494"/>
      <c r="J24" s="494"/>
      <c r="K24" s="494"/>
      <c r="L24" s="494"/>
      <c r="M24" s="494"/>
      <c r="N24" s="494"/>
      <c r="O24" s="494"/>
      <c r="P24" s="494"/>
      <c r="Q24" s="494"/>
      <c r="R24" s="494"/>
      <c r="S24" s="494"/>
      <c r="T24" s="494"/>
      <c r="U24" s="494"/>
      <c r="V24" s="494"/>
      <c r="W24" s="494"/>
      <c r="X24" s="494"/>
      <c r="Y24" s="494"/>
      <c r="Z24" s="494"/>
      <c r="AA24" s="494"/>
      <c r="AB24" s="495"/>
      <c r="AC24" s="496">
        <v>43585</v>
      </c>
      <c r="AD24" s="492"/>
      <c r="AE24" s="492"/>
      <c r="AF24" s="497" t="s">
        <v>161</v>
      </c>
      <c r="AG24" s="498"/>
      <c r="AH24" s="499"/>
    </row>
    <row r="25" spans="1:34" ht="15" customHeight="1" x14ac:dyDescent="0.25">
      <c r="A25" s="500"/>
      <c r="B25" s="501"/>
      <c r="C25" s="501"/>
      <c r="D25" s="501"/>
      <c r="E25" s="501"/>
      <c r="F25" s="501"/>
      <c r="G25" s="501"/>
      <c r="H25" s="501"/>
      <c r="I25" s="501"/>
      <c r="J25" s="501"/>
      <c r="K25" s="501"/>
      <c r="L25" s="501"/>
      <c r="M25" s="501"/>
      <c r="N25" s="501"/>
      <c r="O25" s="501"/>
      <c r="P25" s="501"/>
      <c r="Q25" s="501"/>
      <c r="R25" s="501"/>
      <c r="S25" s="501"/>
      <c r="T25" s="501"/>
      <c r="U25" s="501"/>
      <c r="V25" s="501"/>
      <c r="W25" s="501"/>
      <c r="X25" s="501"/>
      <c r="Y25" s="501"/>
      <c r="Z25" s="501"/>
      <c r="AA25" s="501"/>
      <c r="AB25" s="502"/>
      <c r="AC25" s="488"/>
      <c r="AD25" s="488"/>
      <c r="AE25" s="488"/>
      <c r="AF25" s="488"/>
      <c r="AG25" s="488"/>
      <c r="AH25" s="488"/>
    </row>
    <row r="26" spans="1:34" x14ac:dyDescent="0.25">
      <c r="A26" s="489" t="s">
        <v>32</v>
      </c>
      <c r="B26" s="490"/>
      <c r="C26" s="490"/>
      <c r="D26" s="490"/>
      <c r="E26" s="490"/>
      <c r="F26" s="490"/>
      <c r="G26" s="490"/>
      <c r="H26" s="490"/>
      <c r="I26" s="490"/>
      <c r="J26" s="490"/>
      <c r="K26" s="490"/>
      <c r="L26" s="490"/>
      <c r="M26" s="490"/>
      <c r="N26" s="490"/>
      <c r="O26" s="490"/>
      <c r="P26" s="490"/>
      <c r="Q26" s="490"/>
      <c r="R26" s="490"/>
      <c r="S26" s="490"/>
      <c r="T26" s="490"/>
      <c r="U26" s="490"/>
      <c r="V26" s="490"/>
      <c r="W26" s="490"/>
      <c r="X26" s="490"/>
      <c r="Y26" s="490"/>
      <c r="Z26" s="490"/>
      <c r="AA26" s="490"/>
      <c r="AB26" s="490"/>
      <c r="AC26" s="490"/>
      <c r="AD26" s="490"/>
      <c r="AE26" s="490"/>
      <c r="AF26" s="490"/>
      <c r="AG26" s="490"/>
      <c r="AH26" s="491"/>
    </row>
    <row r="27" spans="1:34" s="85" customFormat="1" x14ac:dyDescent="0.25">
      <c r="A27" s="264" t="s">
        <v>25</v>
      </c>
      <c r="B27" s="264"/>
      <c r="C27" s="264"/>
      <c r="D27" s="264"/>
      <c r="E27" s="264"/>
      <c r="F27" s="264" t="s">
        <v>62</v>
      </c>
      <c r="G27" s="264"/>
      <c r="H27" s="264"/>
      <c r="I27" s="264"/>
      <c r="J27" s="264"/>
      <c r="K27" s="264"/>
      <c r="L27" s="264"/>
      <c r="M27" s="265" t="s">
        <v>75</v>
      </c>
      <c r="N27" s="265"/>
      <c r="O27" s="265"/>
      <c r="P27" s="265"/>
      <c r="Q27" s="265"/>
      <c r="R27" s="265"/>
      <c r="S27" s="265"/>
      <c r="T27" s="265"/>
      <c r="U27" s="265"/>
      <c r="V27" s="265"/>
      <c r="W27" s="265"/>
      <c r="X27" s="265"/>
      <c r="Y27" s="265"/>
      <c r="Z27" s="265"/>
      <c r="AA27" s="265"/>
      <c r="AB27" s="265"/>
      <c r="AC27" s="265"/>
      <c r="AD27" s="264" t="str">
        <f>IF(Z7="X","APOYO OFICINA ASESORA DE PLANEACIÓN","APOYO OFICINA DE CONTROL INTERNO")</f>
        <v>APOYO OFICINA DE CONTROL INTERNO</v>
      </c>
      <c r="AE27" s="264"/>
      <c r="AF27" s="264"/>
      <c r="AG27" s="264"/>
      <c r="AH27" s="264"/>
    </row>
    <row r="28" spans="1:34" s="85" customFormat="1" x14ac:dyDescent="0.25">
      <c r="A28" s="86" t="s">
        <v>72</v>
      </c>
      <c r="B28" s="486" t="s">
        <v>164</v>
      </c>
      <c r="C28" s="486"/>
      <c r="D28" s="486"/>
      <c r="E28" s="486"/>
      <c r="F28" s="86" t="s">
        <v>72</v>
      </c>
      <c r="G28" s="87"/>
      <c r="H28" s="486" t="s">
        <v>165</v>
      </c>
      <c r="I28" s="486"/>
      <c r="J28" s="486"/>
      <c r="K28" s="486"/>
      <c r="L28" s="486"/>
      <c r="M28" s="257" t="s">
        <v>27</v>
      </c>
      <c r="N28" s="257"/>
      <c r="O28" s="257"/>
      <c r="P28" s="257"/>
      <c r="Q28" s="257"/>
      <c r="R28" s="257"/>
      <c r="S28" s="257"/>
      <c r="T28" s="257"/>
      <c r="U28" s="257"/>
      <c r="V28" s="492" t="s">
        <v>166</v>
      </c>
      <c r="W28" s="492"/>
      <c r="X28" s="492"/>
      <c r="Y28" s="492"/>
      <c r="Z28" s="492"/>
      <c r="AA28" s="492"/>
      <c r="AB28" s="492"/>
      <c r="AC28" s="492"/>
      <c r="AD28" s="68" t="s">
        <v>27</v>
      </c>
      <c r="AE28" s="488"/>
      <c r="AF28" s="488"/>
      <c r="AG28" s="488"/>
      <c r="AH28" s="488"/>
    </row>
    <row r="29" spans="1:34" ht="24" x14ac:dyDescent="0.25">
      <c r="A29" s="86" t="s">
        <v>73</v>
      </c>
      <c r="B29" s="485" t="s">
        <v>167</v>
      </c>
      <c r="C29" s="486"/>
      <c r="D29" s="486"/>
      <c r="E29" s="486"/>
      <c r="F29" s="86" t="s">
        <v>74</v>
      </c>
      <c r="G29" s="87"/>
      <c r="H29" s="485" t="s">
        <v>168</v>
      </c>
      <c r="I29" s="486"/>
      <c r="J29" s="486"/>
      <c r="K29" s="486"/>
      <c r="L29" s="486"/>
      <c r="M29" s="257" t="s">
        <v>28</v>
      </c>
      <c r="N29" s="257"/>
      <c r="O29" s="257"/>
      <c r="P29" s="257"/>
      <c r="Q29" s="257"/>
      <c r="R29" s="257"/>
      <c r="S29" s="257"/>
      <c r="T29" s="257"/>
      <c r="U29" s="257"/>
      <c r="V29" s="487" t="s">
        <v>169</v>
      </c>
      <c r="W29" s="488"/>
      <c r="X29" s="488"/>
      <c r="Y29" s="488"/>
      <c r="Z29" s="488"/>
      <c r="AA29" s="488"/>
      <c r="AB29" s="488"/>
      <c r="AC29" s="488"/>
      <c r="AD29" s="68" t="s">
        <v>28</v>
      </c>
      <c r="AE29" s="488"/>
      <c r="AF29" s="488"/>
      <c r="AG29" s="488"/>
      <c r="AH29" s="488"/>
    </row>
  </sheetData>
  <mergeCells count="89">
    <mergeCell ref="XET7:XEU7"/>
    <mergeCell ref="A7:B7"/>
    <mergeCell ref="C7:E7"/>
    <mergeCell ref="F7:L7"/>
    <mergeCell ref="M7:V7"/>
    <mergeCell ref="AE7:AF7"/>
    <mergeCell ref="A8:E8"/>
    <mergeCell ref="F8:Z8"/>
    <mergeCell ref="AA8:AD10"/>
    <mergeCell ref="AE8:AH10"/>
    <mergeCell ref="XET8:XEU8"/>
    <mergeCell ref="A9:A11"/>
    <mergeCell ref="B9:B11"/>
    <mergeCell ref="C9:C11"/>
    <mergeCell ref="D9:D11"/>
    <mergeCell ref="E9:E11"/>
    <mergeCell ref="F12:F18"/>
    <mergeCell ref="F9:J9"/>
    <mergeCell ref="K9:K11"/>
    <mergeCell ref="L9:Z9"/>
    <mergeCell ref="F10:J10"/>
    <mergeCell ref="L10:L11"/>
    <mergeCell ref="M10:M11"/>
    <mergeCell ref="U10:U11"/>
    <mergeCell ref="V10:Z10"/>
    <mergeCell ref="A12:A18"/>
    <mergeCell ref="B12:B18"/>
    <mergeCell ref="C12:C18"/>
    <mergeCell ref="D12:D18"/>
    <mergeCell ref="E12:E18"/>
    <mergeCell ref="A21:AB21"/>
    <mergeCell ref="AC21:AE21"/>
    <mergeCell ref="AF21:AH21"/>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AH12:AH18"/>
    <mergeCell ref="J14:J18"/>
    <mergeCell ref="Z14:Z18"/>
    <mergeCell ref="A19:AH19"/>
    <mergeCell ref="A20:AH20"/>
    <mergeCell ref="Q12:Q18"/>
    <mergeCell ref="R12:R18"/>
    <mergeCell ref="S12:S18"/>
    <mergeCell ref="T12:T18"/>
    <mergeCell ref="U12:U18"/>
    <mergeCell ref="G12:G18"/>
    <mergeCell ref="H12:H18"/>
    <mergeCell ref="I12:I18"/>
    <mergeCell ref="J12:J13"/>
    <mergeCell ref="K12:K18"/>
    <mergeCell ref="O12:O18"/>
    <mergeCell ref="A22:AB22"/>
    <mergeCell ref="AC22:AE22"/>
    <mergeCell ref="AF22:AH22"/>
    <mergeCell ref="A23:AB23"/>
    <mergeCell ref="AC23:AE23"/>
    <mergeCell ref="AF23:AH23"/>
    <mergeCell ref="A24:AB24"/>
    <mergeCell ref="AC24:AE24"/>
    <mergeCell ref="AF24:AH24"/>
    <mergeCell ref="A25:AB25"/>
    <mergeCell ref="AC25:AE25"/>
    <mergeCell ref="AF25:AH25"/>
    <mergeCell ref="B28:E28"/>
    <mergeCell ref="H28:L28"/>
    <mergeCell ref="M28:U28"/>
    <mergeCell ref="V28:AC28"/>
    <mergeCell ref="AE28:AH28"/>
    <mergeCell ref="A26:AH26"/>
    <mergeCell ref="A27:E27"/>
    <mergeCell ref="F27:L27"/>
    <mergeCell ref="M27:AC27"/>
    <mergeCell ref="AD27:AH27"/>
    <mergeCell ref="B29:E29"/>
    <mergeCell ref="H29:L29"/>
    <mergeCell ref="M29:U29"/>
    <mergeCell ref="V29:AC29"/>
    <mergeCell ref="AE29:AH29"/>
  </mergeCells>
  <conditionalFormatting sqref="J12:J18">
    <cfRule type="expression" dxfId="311" priority="5">
      <formula>$J$14="BAJA"</formula>
    </cfRule>
    <cfRule type="expression" dxfId="310" priority="6">
      <formula>$J$14="MODERADA"</formula>
    </cfRule>
    <cfRule type="expression" dxfId="309" priority="7">
      <formula>$J$14="ALTA"</formula>
    </cfRule>
    <cfRule type="expression" dxfId="308" priority="8">
      <formula>$J$14="EXTREMA"</formula>
    </cfRule>
  </conditionalFormatting>
  <conditionalFormatting sqref="Z12:Z18">
    <cfRule type="expression" dxfId="307" priority="1">
      <formula>$Z$14="MODERADA"</formula>
    </cfRule>
    <cfRule type="expression" dxfId="306" priority="2">
      <formula>$Z$14="EXTREMA"</formula>
    </cfRule>
    <cfRule type="expression" dxfId="305" priority="3">
      <formula>$Z$14="ALTA"</formula>
    </cfRule>
    <cfRule type="expression" dxfId="304" priority="4">
      <formula>$Z$14="BAJA"</formula>
    </cfRule>
  </conditionalFormatting>
  <dataValidations count="4">
    <dataValidation type="list" allowBlank="1" showInputMessage="1" showErrorMessage="1" sqref="U12:U18">
      <formula1>$XEV$11:$XFD$11</formula1>
    </dataValidation>
    <dataValidation type="list" allowBlank="1" showInputMessage="1" showErrorMessage="1" sqref="H12:H18">
      <formula1>$XET$9:$XEV$9</formula1>
    </dataValidation>
    <dataValidation type="list" allowBlank="1" showInputMessage="1" showErrorMessage="1" sqref="F12:F18">
      <formula1>$XET$2:$XET$6</formula1>
    </dataValidation>
    <dataValidation type="list" allowBlank="1" showInputMessage="1" showErrorMessage="1" sqref="M12:M18">
      <formula1>$XET$11:$XEU$11</formula1>
    </dataValidation>
  </dataValidations>
  <hyperlinks>
    <hyperlink ref="B29" r:id="rId1"/>
    <hyperlink ref="H29" r:id="rId2"/>
    <hyperlink ref="V29" r:id="rId3"/>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43"/>
  <sheetViews>
    <sheetView workbookViewId="0">
      <selection sqref="A1:XFD1048576"/>
    </sheetView>
  </sheetViews>
  <sheetFormatPr baseColWidth="10" defaultColWidth="10.85546875" defaultRowHeight="15" x14ac:dyDescent="0.25"/>
  <cols>
    <col min="1" max="1" width="22.42578125" style="183" customWidth="1"/>
    <col min="2" max="2" width="27.85546875" style="183" customWidth="1"/>
    <col min="3" max="3" width="22.85546875" style="183" customWidth="1"/>
    <col min="4" max="4" width="21.7109375" style="183" customWidth="1"/>
    <col min="5" max="5" width="23.140625" style="183" customWidth="1"/>
    <col min="6" max="6" width="20.42578125" style="183" customWidth="1"/>
    <col min="7" max="7" width="3.85546875" style="183" hidden="1" customWidth="1"/>
    <col min="8" max="8" width="18.28515625" style="183" customWidth="1"/>
    <col min="9" max="9" width="3.85546875" style="183" hidden="1" customWidth="1"/>
    <col min="10" max="10" width="17.140625" style="183" customWidth="1"/>
    <col min="11" max="11" width="36.85546875" style="183" customWidth="1"/>
    <col min="12" max="12" width="44.7109375" style="183" customWidth="1"/>
    <col min="13" max="13" width="9.42578125" style="183" customWidth="1"/>
    <col min="14" max="14" width="11.42578125" style="183" hidden="1" customWidth="1"/>
    <col min="15" max="15" width="5" style="183" hidden="1" customWidth="1"/>
    <col min="16" max="16" width="6.42578125" style="183" hidden="1" customWidth="1"/>
    <col min="17" max="17" width="5" style="183" hidden="1" customWidth="1"/>
    <col min="18" max="18" width="4.140625" style="183" hidden="1" customWidth="1"/>
    <col min="19" max="19" width="3.85546875" style="183" hidden="1" customWidth="1"/>
    <col min="20" max="20" width="5.28515625" style="183" hidden="1" customWidth="1"/>
    <col min="21" max="21" width="10.42578125" style="183" customWidth="1"/>
    <col min="22" max="22" width="17.85546875" style="183" customWidth="1"/>
    <col min="23" max="23" width="3.42578125" style="183" hidden="1" customWidth="1"/>
    <col min="24" max="24" width="20.42578125" style="183" customWidth="1"/>
    <col min="25" max="25" width="3.85546875" style="183" hidden="1" customWidth="1"/>
    <col min="26" max="26" width="18.42578125" style="183" customWidth="1"/>
    <col min="27" max="27" width="20.140625" style="183" customWidth="1"/>
    <col min="28" max="28" width="20.85546875" style="183" customWidth="1"/>
    <col min="29" max="29" width="22.28515625" style="183" customWidth="1"/>
    <col min="30" max="30" width="22.42578125" style="183" customWidth="1"/>
    <col min="31" max="31" width="15.140625" style="183" customWidth="1"/>
    <col min="32" max="32" width="27.42578125" style="183" customWidth="1"/>
    <col min="33" max="33" width="19.140625" style="183" customWidth="1"/>
    <col min="34" max="34" width="16.140625" style="183" customWidth="1"/>
    <col min="35" max="16384" width="10.85546875" style="183"/>
  </cols>
  <sheetData>
    <row r="1" spans="1:36 16374:16377" s="111" customFormat="1" ht="14.25" customHeight="1" x14ac:dyDescent="0.2">
      <c r="A1" s="110"/>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XET1" s="112" t="s">
        <v>1</v>
      </c>
      <c r="XEU1" s="113" t="s">
        <v>2</v>
      </c>
      <c r="XEV1" s="114"/>
    </row>
    <row r="2" spans="1:36 16374:16377" s="111" customFormat="1" ht="14.25" customHeight="1" x14ac:dyDescent="0.2">
      <c r="A2" s="110"/>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XET2" s="111" t="s">
        <v>17</v>
      </c>
      <c r="XEU2" s="111">
        <v>5</v>
      </c>
      <c r="XEV2" s="115"/>
    </row>
    <row r="3" spans="1:36 16374:16377" s="111" customFormat="1" ht="14.25" customHeight="1" x14ac:dyDescent="0.2">
      <c r="A3" s="110"/>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XET3" s="111" t="s">
        <v>16</v>
      </c>
      <c r="XEU3" s="111">
        <v>4</v>
      </c>
      <c r="XEV3" s="115"/>
    </row>
    <row r="4" spans="1:36 16374:16377" s="111" customFormat="1" ht="14.25" customHeight="1" x14ac:dyDescent="0.2">
      <c r="A4" s="110"/>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XET4" s="111" t="s">
        <v>15</v>
      </c>
      <c r="XEU4" s="111">
        <v>3</v>
      </c>
      <c r="XEV4" s="115"/>
    </row>
    <row r="5" spans="1:36 16374:16377" s="111" customFormat="1" ht="14.25" customHeight="1" x14ac:dyDescent="0.2">
      <c r="A5" s="110"/>
      <c r="B5" s="110"/>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XET5" s="111" t="s">
        <v>14</v>
      </c>
      <c r="XEU5" s="111">
        <v>2</v>
      </c>
      <c r="XEV5" s="115"/>
    </row>
    <row r="6" spans="1:36 16374:16377" s="111" customFormat="1" ht="14.25" customHeight="1" x14ac:dyDescent="0.2">
      <c r="A6" s="110"/>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XET6" s="111" t="s">
        <v>13</v>
      </c>
      <c r="XEU6" s="111">
        <v>1</v>
      </c>
      <c r="XEV6" s="115"/>
    </row>
    <row r="7" spans="1:36 16374:16377" s="163" customFormat="1" ht="21" customHeight="1" thickBot="1" x14ac:dyDescent="0.3">
      <c r="A7" s="613" t="s">
        <v>53</v>
      </c>
      <c r="B7" s="613"/>
      <c r="C7" s="614">
        <v>43493</v>
      </c>
      <c r="D7" s="615"/>
      <c r="E7" s="615"/>
      <c r="F7" s="616"/>
      <c r="G7" s="616"/>
      <c r="H7" s="616"/>
      <c r="I7" s="616"/>
      <c r="J7" s="616"/>
      <c r="K7" s="616"/>
      <c r="L7" s="616"/>
      <c r="M7" s="617" t="s">
        <v>67</v>
      </c>
      <c r="N7" s="617"/>
      <c r="O7" s="617"/>
      <c r="P7" s="617"/>
      <c r="Q7" s="617"/>
      <c r="R7" s="617"/>
      <c r="S7" s="617"/>
      <c r="T7" s="617"/>
      <c r="U7" s="617"/>
      <c r="V7" s="618"/>
      <c r="W7" s="157"/>
      <c r="X7" s="158" t="s">
        <v>63</v>
      </c>
      <c r="Y7" s="159"/>
      <c r="Z7" s="160"/>
      <c r="AA7" s="158" t="s">
        <v>64</v>
      </c>
      <c r="AB7" s="160"/>
      <c r="AC7" s="158" t="s">
        <v>65</v>
      </c>
      <c r="AD7" s="161" t="s">
        <v>76</v>
      </c>
      <c r="AE7" s="619" t="s">
        <v>66</v>
      </c>
      <c r="AF7" s="620"/>
      <c r="AG7" s="162"/>
      <c r="AH7" s="157"/>
      <c r="XET7" s="621" t="s">
        <v>0</v>
      </c>
      <c r="XEU7" s="622"/>
    </row>
    <row r="8" spans="1:36 16374:16377" s="163" customFormat="1" ht="18.75" customHeight="1" x14ac:dyDescent="0.25">
      <c r="A8" s="623" t="s">
        <v>46</v>
      </c>
      <c r="B8" s="624"/>
      <c r="C8" s="624"/>
      <c r="D8" s="624"/>
      <c r="E8" s="625"/>
      <c r="F8" s="626" t="s">
        <v>21</v>
      </c>
      <c r="G8" s="627"/>
      <c r="H8" s="627"/>
      <c r="I8" s="627"/>
      <c r="J8" s="627"/>
      <c r="K8" s="627"/>
      <c r="L8" s="627"/>
      <c r="M8" s="627"/>
      <c r="N8" s="627"/>
      <c r="O8" s="627"/>
      <c r="P8" s="627"/>
      <c r="Q8" s="627"/>
      <c r="R8" s="627"/>
      <c r="S8" s="627"/>
      <c r="T8" s="627"/>
      <c r="U8" s="627"/>
      <c r="V8" s="627"/>
      <c r="W8" s="627"/>
      <c r="X8" s="627"/>
      <c r="Y8" s="627"/>
      <c r="Z8" s="628"/>
      <c r="AA8" s="586" t="s">
        <v>43</v>
      </c>
      <c r="AB8" s="587"/>
      <c r="AC8" s="587"/>
      <c r="AD8" s="588"/>
      <c r="AE8" s="629" t="s">
        <v>33</v>
      </c>
      <c r="AF8" s="630"/>
      <c r="AG8" s="630"/>
      <c r="AH8" s="631"/>
      <c r="XET8" s="621" t="s">
        <v>2</v>
      </c>
      <c r="XEU8" s="622"/>
    </row>
    <row r="9" spans="1:36 16374:16377" s="165" customFormat="1" ht="15" customHeight="1" x14ac:dyDescent="0.25">
      <c r="A9" s="603" t="s">
        <v>49</v>
      </c>
      <c r="B9" s="605" t="s">
        <v>50</v>
      </c>
      <c r="C9" s="574" t="s">
        <v>34</v>
      </c>
      <c r="D9" s="574" t="s">
        <v>35</v>
      </c>
      <c r="E9" s="638" t="s">
        <v>36</v>
      </c>
      <c r="F9" s="650" t="s">
        <v>68</v>
      </c>
      <c r="G9" s="651"/>
      <c r="H9" s="651"/>
      <c r="I9" s="651"/>
      <c r="J9" s="651"/>
      <c r="K9" s="563" t="s">
        <v>24</v>
      </c>
      <c r="L9" s="652" t="s">
        <v>23</v>
      </c>
      <c r="M9" s="653"/>
      <c r="N9" s="653"/>
      <c r="O9" s="653"/>
      <c r="P9" s="653"/>
      <c r="Q9" s="653"/>
      <c r="R9" s="653"/>
      <c r="S9" s="653"/>
      <c r="T9" s="653"/>
      <c r="U9" s="653"/>
      <c r="V9" s="653"/>
      <c r="W9" s="653"/>
      <c r="X9" s="653"/>
      <c r="Y9" s="653"/>
      <c r="Z9" s="654"/>
      <c r="AA9" s="589"/>
      <c r="AB9" s="590"/>
      <c r="AC9" s="590"/>
      <c r="AD9" s="591"/>
      <c r="AE9" s="632"/>
      <c r="AF9" s="633"/>
      <c r="AG9" s="633"/>
      <c r="AH9" s="634"/>
      <c r="XET9" s="164" t="s">
        <v>18</v>
      </c>
      <c r="XEU9" s="164" t="s">
        <v>20</v>
      </c>
      <c r="XEV9" s="164" t="s">
        <v>19</v>
      </c>
    </row>
    <row r="10" spans="1:36 16374:16377" s="165" customFormat="1" ht="15" customHeight="1" x14ac:dyDescent="0.25">
      <c r="A10" s="603"/>
      <c r="B10" s="606"/>
      <c r="C10" s="574"/>
      <c r="D10" s="574"/>
      <c r="E10" s="638"/>
      <c r="F10" s="655" t="s">
        <v>37</v>
      </c>
      <c r="G10" s="656"/>
      <c r="H10" s="656"/>
      <c r="I10" s="656"/>
      <c r="J10" s="656"/>
      <c r="K10" s="564"/>
      <c r="L10" s="657" t="s">
        <v>47</v>
      </c>
      <c r="M10" s="659" t="s">
        <v>22</v>
      </c>
      <c r="N10" s="166"/>
      <c r="O10" s="167"/>
      <c r="P10" s="167"/>
      <c r="Q10" s="167"/>
      <c r="R10" s="167"/>
      <c r="S10" s="167"/>
      <c r="T10" s="167"/>
      <c r="U10" s="661" t="s">
        <v>39</v>
      </c>
      <c r="V10" s="663" t="s">
        <v>38</v>
      </c>
      <c r="W10" s="664"/>
      <c r="X10" s="664"/>
      <c r="Y10" s="664"/>
      <c r="Z10" s="665"/>
      <c r="AA10" s="592"/>
      <c r="AB10" s="578"/>
      <c r="AC10" s="578"/>
      <c r="AD10" s="579"/>
      <c r="AE10" s="635"/>
      <c r="AF10" s="636"/>
      <c r="AG10" s="636"/>
      <c r="AH10" s="637"/>
      <c r="XET10" s="165">
        <v>5</v>
      </c>
      <c r="XEU10" s="165">
        <v>10</v>
      </c>
      <c r="XEV10" s="165">
        <v>20</v>
      </c>
    </row>
    <row r="11" spans="1:36 16374:16377" s="165" customFormat="1" ht="44.25" customHeight="1" x14ac:dyDescent="0.25">
      <c r="A11" s="604"/>
      <c r="B11" s="573"/>
      <c r="C11" s="605"/>
      <c r="D11" s="605"/>
      <c r="E11" s="639"/>
      <c r="F11" s="169" t="s">
        <v>8</v>
      </c>
      <c r="G11" s="170" t="s">
        <v>54</v>
      </c>
      <c r="H11" s="109" t="s">
        <v>69</v>
      </c>
      <c r="I11" s="171" t="s">
        <v>55</v>
      </c>
      <c r="J11" s="2" t="s">
        <v>10</v>
      </c>
      <c r="K11" s="565"/>
      <c r="L11" s="658"/>
      <c r="M11" s="660"/>
      <c r="N11" s="172"/>
      <c r="O11" s="172" t="s">
        <v>60</v>
      </c>
      <c r="P11" s="172" t="s">
        <v>61</v>
      </c>
      <c r="Q11" s="172" t="s">
        <v>59</v>
      </c>
      <c r="R11" s="172" t="s">
        <v>56</v>
      </c>
      <c r="S11" s="172" t="s">
        <v>57</v>
      </c>
      <c r="T11" s="172" t="s">
        <v>58</v>
      </c>
      <c r="U11" s="662"/>
      <c r="V11" s="3" t="s">
        <v>8</v>
      </c>
      <c r="W11" s="4" t="s">
        <v>54</v>
      </c>
      <c r="X11" s="173" t="s">
        <v>9</v>
      </c>
      <c r="Y11" s="174" t="s">
        <v>55</v>
      </c>
      <c r="Z11" s="9" t="s">
        <v>10</v>
      </c>
      <c r="AA11" s="10" t="s">
        <v>51</v>
      </c>
      <c r="AB11" s="5" t="s">
        <v>40</v>
      </c>
      <c r="AC11" s="175" t="s">
        <v>41</v>
      </c>
      <c r="AD11" s="176" t="s">
        <v>42</v>
      </c>
      <c r="AE11" s="177" t="s">
        <v>26</v>
      </c>
      <c r="AF11" s="178" t="s">
        <v>70</v>
      </c>
      <c r="AG11" s="179" t="s">
        <v>44</v>
      </c>
      <c r="AH11" s="180" t="s">
        <v>45</v>
      </c>
      <c r="XET11" s="165" t="s">
        <v>11</v>
      </c>
      <c r="XEU11" s="165" t="s">
        <v>12</v>
      </c>
      <c r="XEV11" s="165" t="s">
        <v>9</v>
      </c>
      <c r="XEW11" s="165" t="s">
        <v>8</v>
      </c>
    </row>
    <row r="12" spans="1:36 16374:16377" ht="50.25" customHeight="1" x14ac:dyDescent="0.25">
      <c r="A12" s="640" t="s">
        <v>317</v>
      </c>
      <c r="B12" s="641" t="s">
        <v>318</v>
      </c>
      <c r="C12" s="644" t="s">
        <v>319</v>
      </c>
      <c r="D12" s="647" t="s">
        <v>320</v>
      </c>
      <c r="E12" s="647" t="s">
        <v>321</v>
      </c>
      <c r="F12" s="559" t="s">
        <v>17</v>
      </c>
      <c r="G12" s="666" t="str">
        <f>IF(F12="(1) RARA VEZ","1", IF(F12="(2) IMPROBABLE","2",IF(F12="(3) POSIBLE","3",IF(F12="(4) PROBABLE","4",IF(F12="(5) CASI SEGURO","5","")))))</f>
        <v>5</v>
      </c>
      <c r="H12" s="522" t="s">
        <v>20</v>
      </c>
      <c r="I12" s="668" t="str">
        <f>IF(H12="(5) MODERADO","5", IF(H12="(10) MAYOR","10",IF(H12="(20) CATASTROFICO","20","")))</f>
        <v>10</v>
      </c>
      <c r="J12" s="669">
        <f>G12*I12</f>
        <v>50</v>
      </c>
      <c r="K12" s="670" t="s">
        <v>322</v>
      </c>
      <c r="L12" s="6" t="s">
        <v>6</v>
      </c>
      <c r="M12" s="1" t="s">
        <v>11</v>
      </c>
      <c r="N12" s="182">
        <f>IF(M12="SÍ",15,"0")</f>
        <v>15</v>
      </c>
      <c r="O12" s="672">
        <f>SUM(N12:N18)</f>
        <v>70</v>
      </c>
      <c r="P12" s="514">
        <f>IF(AND($O12&gt;=0,$O12&lt;=50),0,IF(AND($O12&gt;50,$O12&lt;=75),1,IF(AND($O12&gt;75,$O12&lt;=100),2,"")))</f>
        <v>1</v>
      </c>
      <c r="Q12" s="514">
        <f>$G12-$P12</f>
        <v>4</v>
      </c>
      <c r="R12" s="516">
        <f>IF($Q12&lt;=0,1,$Q12)</f>
        <v>4</v>
      </c>
      <c r="S12" s="514">
        <f>$I12-$P12</f>
        <v>9</v>
      </c>
      <c r="T12" s="516">
        <f>IF($S12=19,10,IF($S12=18,5,IF($S12=9,5,IF($S12=8,5,I12))))</f>
        <v>5</v>
      </c>
      <c r="U12" s="518" t="s">
        <v>8</v>
      </c>
      <c r="V12" s="539" t="str">
        <f>IF(AND($U12="PROBABILIDAD",$R12=1),$XET$6,IF(AND($U12="PROBABILIDAD",$R12=2),$XET$5,IF(AND($U12="PROBABILIDAD",$R12=3),$XET$4,IF(AND($U12="PROBABILIDAD",$R12=4),$XET$3,IF(AND($U12="PROBABILIDAD",$R12=5),$XET$2,$F12)))))</f>
        <v>(4) PROBABLE</v>
      </c>
      <c r="W12" s="683">
        <f>IF($U12="PROBABILIDAD",$R12,$G12)</f>
        <v>4</v>
      </c>
      <c r="X12" s="545" t="str">
        <f>IF(AND($U12="IMPACTO",$S12=18),$XET$9,IF(AND($U12="IMPACTO",$S12=19),$XEU$9,IF(AND($U12="IMPACTO",$S12=20),$XEV$9,IF(AND($U12="IMPACTO",$S12&lt;10),$XET$9,$H12))))</f>
        <v>(10) MAYOR</v>
      </c>
      <c r="Y12" s="686" t="str">
        <f>IF($U12="IMPACTO",$T12,$I12)</f>
        <v>10</v>
      </c>
      <c r="Z12" s="687">
        <f>+W12*Y12</f>
        <v>40</v>
      </c>
      <c r="AA12" s="680" t="s">
        <v>323</v>
      </c>
      <c r="AB12" s="680" t="s">
        <v>324</v>
      </c>
      <c r="AC12" s="681" t="s">
        <v>325</v>
      </c>
      <c r="AD12" s="680" t="s">
        <v>326</v>
      </c>
      <c r="AE12" s="680" t="s">
        <v>327</v>
      </c>
      <c r="AF12" s="682" t="s">
        <v>328</v>
      </c>
      <c r="AG12" s="681" t="s">
        <v>329</v>
      </c>
      <c r="AH12" s="673" t="s">
        <v>330</v>
      </c>
    </row>
    <row r="13" spans="1:36 16374:16377" ht="48" customHeight="1" x14ac:dyDescent="0.25">
      <c r="A13" s="640"/>
      <c r="B13" s="642"/>
      <c r="C13" s="645"/>
      <c r="D13" s="648"/>
      <c r="E13" s="648"/>
      <c r="F13" s="559"/>
      <c r="G13" s="666"/>
      <c r="H13" s="522"/>
      <c r="I13" s="668"/>
      <c r="J13" s="669"/>
      <c r="K13" s="671"/>
      <c r="L13" s="7" t="s">
        <v>7</v>
      </c>
      <c r="M13" s="1" t="s">
        <v>11</v>
      </c>
      <c r="N13" s="184">
        <f>IF(M13="SÍ",5,"0")</f>
        <v>5</v>
      </c>
      <c r="O13" s="668"/>
      <c r="P13" s="515"/>
      <c r="Q13" s="515"/>
      <c r="R13" s="517"/>
      <c r="S13" s="515"/>
      <c r="T13" s="517"/>
      <c r="U13" s="519"/>
      <c r="V13" s="540"/>
      <c r="W13" s="684"/>
      <c r="X13" s="546"/>
      <c r="Y13" s="686"/>
      <c r="Z13" s="688"/>
      <c r="AA13" s="680"/>
      <c r="AB13" s="680"/>
      <c r="AC13" s="681"/>
      <c r="AD13" s="680"/>
      <c r="AE13" s="680"/>
      <c r="AF13" s="682"/>
      <c r="AG13" s="681"/>
      <c r="AH13" s="674"/>
    </row>
    <row r="14" spans="1:36 16374:16377" ht="33" customHeight="1" x14ac:dyDescent="0.25">
      <c r="A14" s="640"/>
      <c r="B14" s="642"/>
      <c r="C14" s="645"/>
      <c r="D14" s="648"/>
      <c r="E14" s="648"/>
      <c r="F14" s="559"/>
      <c r="G14" s="666"/>
      <c r="H14" s="522"/>
      <c r="I14" s="668"/>
      <c r="J14" s="675" t="str">
        <f>IF(AND(J12&gt;=5,J12&lt;=10),"BAJA",IF(AND(J12&gt;=15,J12&lt;=25),"MODERADA",IF(AND(J12&gt;=30,J12&lt;=50),"ALTA",IF(AND(J12&gt;=60,J12&lt;=100),"EXTREMA",""))))</f>
        <v>ALTA</v>
      </c>
      <c r="K14" s="671"/>
      <c r="L14" s="185" t="s">
        <v>3</v>
      </c>
      <c r="M14" s="1" t="s">
        <v>12</v>
      </c>
      <c r="N14" s="184" t="str">
        <f>IF(M14="SÍ",15,"0")</f>
        <v>0</v>
      </c>
      <c r="O14" s="668"/>
      <c r="P14" s="515"/>
      <c r="Q14" s="515"/>
      <c r="R14" s="517"/>
      <c r="S14" s="515"/>
      <c r="T14" s="517"/>
      <c r="U14" s="519"/>
      <c r="V14" s="540"/>
      <c r="W14" s="684"/>
      <c r="X14" s="546"/>
      <c r="Y14" s="686"/>
      <c r="Z14" s="677" t="str">
        <f>IF(AND($Z12&gt;=5,$Z12&lt;=10),"BAJA",IF(AND($Z12&gt;=15,$Z12&lt;=25),"MODERADA",IF(AND($Z12&gt;=30,$Z12&lt;=50),"ALTA",IF(AND($Z12&gt;=60,$Z12&lt;=100),"EXTREMA",""))))</f>
        <v>ALTA</v>
      </c>
      <c r="AA14" s="680"/>
      <c r="AB14" s="680"/>
      <c r="AC14" s="681"/>
      <c r="AD14" s="680"/>
      <c r="AE14" s="680"/>
      <c r="AF14" s="682"/>
      <c r="AG14" s="681"/>
      <c r="AH14" s="674"/>
      <c r="AJ14" s="225"/>
    </row>
    <row r="15" spans="1:36 16374:16377" ht="26.25" customHeight="1" x14ac:dyDescent="0.25">
      <c r="A15" s="640"/>
      <c r="B15" s="642"/>
      <c r="C15" s="645"/>
      <c r="D15" s="648"/>
      <c r="E15" s="648"/>
      <c r="F15" s="559"/>
      <c r="G15" s="666"/>
      <c r="H15" s="522"/>
      <c r="I15" s="668"/>
      <c r="J15" s="675"/>
      <c r="K15" s="671"/>
      <c r="L15" s="185" t="s">
        <v>4</v>
      </c>
      <c r="M15" s="1" t="s">
        <v>11</v>
      </c>
      <c r="N15" s="184">
        <f>IF(M15="SÍ",10,"0")</f>
        <v>10</v>
      </c>
      <c r="O15" s="668"/>
      <c r="P15" s="515"/>
      <c r="Q15" s="515"/>
      <c r="R15" s="517"/>
      <c r="S15" s="515"/>
      <c r="T15" s="517"/>
      <c r="U15" s="519"/>
      <c r="V15" s="540"/>
      <c r="W15" s="684"/>
      <c r="X15" s="546"/>
      <c r="Y15" s="686"/>
      <c r="Z15" s="677"/>
      <c r="AA15" s="680"/>
      <c r="AB15" s="680"/>
      <c r="AC15" s="681"/>
      <c r="AD15" s="680"/>
      <c r="AE15" s="680"/>
      <c r="AF15" s="682"/>
      <c r="AG15" s="681"/>
      <c r="AH15" s="674"/>
    </row>
    <row r="16" spans="1:36 16374:16377" ht="45" customHeight="1" x14ac:dyDescent="0.25">
      <c r="A16" s="640"/>
      <c r="B16" s="642"/>
      <c r="C16" s="645"/>
      <c r="D16" s="648"/>
      <c r="E16" s="648"/>
      <c r="F16" s="559"/>
      <c r="G16" s="666"/>
      <c r="H16" s="522"/>
      <c r="I16" s="668"/>
      <c r="J16" s="675"/>
      <c r="K16" s="671"/>
      <c r="L16" s="7" t="s">
        <v>31</v>
      </c>
      <c r="M16" s="1" t="s">
        <v>12</v>
      </c>
      <c r="N16" s="184" t="str">
        <f>IF(M16="SÍ",15,"0")</f>
        <v>0</v>
      </c>
      <c r="O16" s="668"/>
      <c r="P16" s="515"/>
      <c r="Q16" s="515"/>
      <c r="R16" s="517"/>
      <c r="S16" s="515"/>
      <c r="T16" s="517"/>
      <c r="U16" s="519"/>
      <c r="V16" s="540"/>
      <c r="W16" s="684"/>
      <c r="X16" s="546"/>
      <c r="Y16" s="686"/>
      <c r="Z16" s="677"/>
      <c r="AA16" s="680"/>
      <c r="AB16" s="680"/>
      <c r="AC16" s="681"/>
      <c r="AD16" s="680"/>
      <c r="AE16" s="680"/>
      <c r="AF16" s="682"/>
      <c r="AG16" s="681"/>
      <c r="AH16" s="674"/>
    </row>
    <row r="17" spans="1:34" ht="30" x14ac:dyDescent="0.25">
      <c r="A17" s="640"/>
      <c r="B17" s="642"/>
      <c r="C17" s="645"/>
      <c r="D17" s="648"/>
      <c r="E17" s="648"/>
      <c r="F17" s="559"/>
      <c r="G17" s="666"/>
      <c r="H17" s="522"/>
      <c r="I17" s="668"/>
      <c r="J17" s="675"/>
      <c r="K17" s="671"/>
      <c r="L17" s="7" t="s">
        <v>5</v>
      </c>
      <c r="M17" s="1" t="s">
        <v>11</v>
      </c>
      <c r="N17" s="184">
        <f>IF(M17="SÍ",10,"0")</f>
        <v>10</v>
      </c>
      <c r="O17" s="668"/>
      <c r="P17" s="515"/>
      <c r="Q17" s="515"/>
      <c r="R17" s="517"/>
      <c r="S17" s="515"/>
      <c r="T17" s="517"/>
      <c r="U17" s="519"/>
      <c r="V17" s="540"/>
      <c r="W17" s="684"/>
      <c r="X17" s="546"/>
      <c r="Y17" s="686"/>
      <c r="Z17" s="677"/>
      <c r="AA17" s="680"/>
      <c r="AB17" s="680"/>
      <c r="AC17" s="681"/>
      <c r="AD17" s="680"/>
      <c r="AE17" s="680"/>
      <c r="AF17" s="682"/>
      <c r="AG17" s="681"/>
      <c r="AH17" s="674"/>
    </row>
    <row r="18" spans="1:34" ht="30" x14ac:dyDescent="0.25">
      <c r="A18" s="640"/>
      <c r="B18" s="643"/>
      <c r="C18" s="646"/>
      <c r="D18" s="649"/>
      <c r="E18" s="649"/>
      <c r="F18" s="560"/>
      <c r="G18" s="667"/>
      <c r="H18" s="523"/>
      <c r="I18" s="668"/>
      <c r="J18" s="676"/>
      <c r="K18" s="671"/>
      <c r="L18" s="8" t="s">
        <v>30</v>
      </c>
      <c r="M18" s="1" t="s">
        <v>11</v>
      </c>
      <c r="N18" s="184">
        <f>IF(M18="SÍ",30,"0")</f>
        <v>30</v>
      </c>
      <c r="O18" s="668"/>
      <c r="P18" s="515"/>
      <c r="Q18" s="515"/>
      <c r="R18" s="517"/>
      <c r="S18" s="515"/>
      <c r="T18" s="517"/>
      <c r="U18" s="519"/>
      <c r="V18" s="541"/>
      <c r="W18" s="685"/>
      <c r="X18" s="547"/>
      <c r="Y18" s="686"/>
      <c r="Z18" s="677"/>
      <c r="AA18" s="680"/>
      <c r="AB18" s="680"/>
      <c r="AC18" s="681"/>
      <c r="AD18" s="680"/>
      <c r="AE18" s="680"/>
      <c r="AF18" s="682"/>
      <c r="AG18" s="681"/>
      <c r="AH18" s="674"/>
    </row>
    <row r="19" spans="1:34" ht="30" x14ac:dyDescent="0.25">
      <c r="A19" s="640" t="s">
        <v>317</v>
      </c>
      <c r="B19" s="641" t="s">
        <v>318</v>
      </c>
      <c r="C19" s="644" t="s">
        <v>331</v>
      </c>
      <c r="D19" s="647" t="s">
        <v>332</v>
      </c>
      <c r="E19" s="647" t="s">
        <v>333</v>
      </c>
      <c r="F19" s="559" t="s">
        <v>14</v>
      </c>
      <c r="G19" s="678" t="str">
        <f>IF(F19="(1) RARA VEZ","1", IF(F19="(2) IMPROBABLE","2",IF(F19="(3) POSIBLE","3",IF(F19="(4) PROBABLE","4",IF(F19="(5) CASI SEGURO","5","")))))</f>
        <v>2</v>
      </c>
      <c r="H19" s="522" t="s">
        <v>20</v>
      </c>
      <c r="I19" s="668" t="str">
        <f>IF(H19="(5) MODERADO","5", IF(H19="(10) MAYOR","10",IF(H19="(20) CATASTROFICO","20","")))</f>
        <v>10</v>
      </c>
      <c r="J19" s="689">
        <f>G19*I19</f>
        <v>20</v>
      </c>
      <c r="K19" s="670" t="s">
        <v>334</v>
      </c>
      <c r="L19" s="6" t="s">
        <v>6</v>
      </c>
      <c r="M19" s="1" t="s">
        <v>11</v>
      </c>
      <c r="N19" s="182">
        <f>IF(M19="SÍ",15,"0")</f>
        <v>15</v>
      </c>
      <c r="O19" s="672">
        <f>SUM(N19:N25)</f>
        <v>85</v>
      </c>
      <c r="P19" s="514">
        <f>IF(AND($O19&gt;=0,$O19&lt;=50),0,IF(AND($O19&gt;50,$O19&lt;=75),1,IF(AND($O19&gt;75,$O19&lt;=100),2,"")))</f>
        <v>2</v>
      </c>
      <c r="Q19" s="514">
        <f>$G19-$P19</f>
        <v>0</v>
      </c>
      <c r="R19" s="516">
        <f>IF($Q19&lt;=0,1,$Q19)</f>
        <v>1</v>
      </c>
      <c r="S19" s="514">
        <f>$I19-$P19</f>
        <v>8</v>
      </c>
      <c r="T19" s="516">
        <f>IF($S19=19,10,IF($S19=18,5,IF($S19=9,5,IF($S19=8,5,I19))))</f>
        <v>5</v>
      </c>
      <c r="U19" s="518" t="s">
        <v>9</v>
      </c>
      <c r="V19" s="539" t="str">
        <f>IF(AND($U19="PROBABILIDAD",$R19=1),$XET$6,IF(AND($U19="PROBABILIDAD",$R19=2),$XET$5,IF(AND($U19="PROBABILIDAD",$R19=3),$XET$4,IF(AND($U19="PROBABILIDAD",$R19=4),$XET$3,IF(AND($U19="PROBABILIDAD",$R19=5),$XET$2,$F19)))))</f>
        <v>(2) IMPROBABLE</v>
      </c>
      <c r="W19" s="692" t="str">
        <f>IF($U19="PROBABILIDAD",$R19,$G19)</f>
        <v>2</v>
      </c>
      <c r="X19" s="545" t="str">
        <f>IF(AND($U19="IMPACTO",$S19=18),$XET$9,IF(AND($U19="IMPACTO",$S19=19),$XEU$9,IF(AND($U19="IMPACTO",$S19=20),$XEV$9,IF(AND($U19="IMPACTO",$S19&lt;10),$XET$9,$H19))))</f>
        <v>(5) MODERADO</v>
      </c>
      <c r="Y19" s="686">
        <f>IF($U19="IMPACTO",$T19,$I19)</f>
        <v>5</v>
      </c>
      <c r="Z19" s="687">
        <f>+W19*Y19</f>
        <v>10</v>
      </c>
      <c r="AA19" s="680" t="s">
        <v>335</v>
      </c>
      <c r="AB19" s="680" t="s">
        <v>324</v>
      </c>
      <c r="AC19" s="680" t="s">
        <v>336</v>
      </c>
      <c r="AD19" s="680" t="s">
        <v>337</v>
      </c>
      <c r="AE19" s="680" t="s">
        <v>327</v>
      </c>
      <c r="AF19" s="680" t="s">
        <v>338</v>
      </c>
      <c r="AG19" s="680" t="s">
        <v>339</v>
      </c>
      <c r="AH19" s="673" t="s">
        <v>340</v>
      </c>
    </row>
    <row r="20" spans="1:34" ht="30" x14ac:dyDescent="0.25">
      <c r="A20" s="640"/>
      <c r="B20" s="642"/>
      <c r="C20" s="645"/>
      <c r="D20" s="648"/>
      <c r="E20" s="648"/>
      <c r="F20" s="559"/>
      <c r="G20" s="678"/>
      <c r="H20" s="522"/>
      <c r="I20" s="668"/>
      <c r="J20" s="690"/>
      <c r="K20" s="671"/>
      <c r="L20" s="7" t="s">
        <v>7</v>
      </c>
      <c r="M20" s="1" t="s">
        <v>11</v>
      </c>
      <c r="N20" s="184">
        <f>IF(M20="SÍ",5,"0")</f>
        <v>5</v>
      </c>
      <c r="O20" s="668"/>
      <c r="P20" s="515"/>
      <c r="Q20" s="515"/>
      <c r="R20" s="517"/>
      <c r="S20" s="515"/>
      <c r="T20" s="517"/>
      <c r="U20" s="519"/>
      <c r="V20" s="540"/>
      <c r="W20" s="693"/>
      <c r="X20" s="546"/>
      <c r="Y20" s="686"/>
      <c r="Z20" s="688"/>
      <c r="AA20" s="680"/>
      <c r="AB20" s="680"/>
      <c r="AC20" s="680"/>
      <c r="AD20" s="680"/>
      <c r="AE20" s="680"/>
      <c r="AF20" s="680"/>
      <c r="AG20" s="680"/>
      <c r="AH20" s="691"/>
    </row>
    <row r="21" spans="1:34" x14ac:dyDescent="0.25">
      <c r="A21" s="640"/>
      <c r="B21" s="642"/>
      <c r="C21" s="645"/>
      <c r="D21" s="648"/>
      <c r="E21" s="648"/>
      <c r="F21" s="559"/>
      <c r="G21" s="678"/>
      <c r="H21" s="522"/>
      <c r="I21" s="668"/>
      <c r="J21" s="675" t="str">
        <f>IF(AND(J19&gt;=5,J19&lt;=10),"BAJA",IF(AND(J19&gt;=15,J19&lt;=25),"MODERADA",IF(AND(J19&gt;=30,J19&lt;=50),"ALTA",IF(AND(J19&gt;=60,J19&lt;=100),"EXTREMA",""))))</f>
        <v>MODERADA</v>
      </c>
      <c r="K21" s="671"/>
      <c r="L21" s="185" t="s">
        <v>3</v>
      </c>
      <c r="M21" s="1" t="s">
        <v>12</v>
      </c>
      <c r="N21" s="184" t="str">
        <f>IF(M21="SÍ",15,"0")</f>
        <v>0</v>
      </c>
      <c r="O21" s="668"/>
      <c r="P21" s="515"/>
      <c r="Q21" s="515"/>
      <c r="R21" s="517"/>
      <c r="S21" s="515"/>
      <c r="T21" s="517"/>
      <c r="U21" s="519"/>
      <c r="V21" s="540"/>
      <c r="W21" s="693"/>
      <c r="X21" s="546"/>
      <c r="Y21" s="686"/>
      <c r="Z21" s="677" t="str">
        <f>IF(AND($Z19&gt;=5,$Z19&lt;=10),"BAJA",IF(AND($Z19&gt;=15,$Z19&lt;=25),"MODERADA",IF(AND($Z19&gt;=30,$Z19&lt;=50),"ALTA",IF(AND($Z19&gt;=60,$Z19&lt;=100),"EXTREMA",""))))</f>
        <v>BAJA</v>
      </c>
      <c r="AA21" s="680"/>
      <c r="AB21" s="680"/>
      <c r="AC21" s="680"/>
      <c r="AD21" s="680"/>
      <c r="AE21" s="680"/>
      <c r="AF21" s="680"/>
      <c r="AG21" s="680"/>
      <c r="AH21" s="691"/>
    </row>
    <row r="22" spans="1:34" x14ac:dyDescent="0.25">
      <c r="A22" s="640"/>
      <c r="B22" s="642"/>
      <c r="C22" s="645"/>
      <c r="D22" s="648"/>
      <c r="E22" s="648"/>
      <c r="F22" s="559"/>
      <c r="G22" s="678"/>
      <c r="H22" s="522"/>
      <c r="I22" s="668"/>
      <c r="J22" s="675"/>
      <c r="K22" s="671"/>
      <c r="L22" s="185" t="s">
        <v>4</v>
      </c>
      <c r="M22" s="1" t="s">
        <v>11</v>
      </c>
      <c r="N22" s="184">
        <f>IF(M22="SÍ",10,"0")</f>
        <v>10</v>
      </c>
      <c r="O22" s="668"/>
      <c r="P22" s="515"/>
      <c r="Q22" s="515"/>
      <c r="R22" s="517"/>
      <c r="S22" s="515"/>
      <c r="T22" s="517"/>
      <c r="U22" s="519"/>
      <c r="V22" s="540"/>
      <c r="W22" s="693"/>
      <c r="X22" s="546"/>
      <c r="Y22" s="686"/>
      <c r="Z22" s="677"/>
      <c r="AA22" s="680"/>
      <c r="AB22" s="680"/>
      <c r="AC22" s="680"/>
      <c r="AD22" s="680"/>
      <c r="AE22" s="680"/>
      <c r="AF22" s="680"/>
      <c r="AG22" s="680"/>
      <c r="AH22" s="691"/>
    </row>
    <row r="23" spans="1:34" ht="30" x14ac:dyDescent="0.25">
      <c r="A23" s="640"/>
      <c r="B23" s="642"/>
      <c r="C23" s="645"/>
      <c r="D23" s="648"/>
      <c r="E23" s="648"/>
      <c r="F23" s="559"/>
      <c r="G23" s="678"/>
      <c r="H23" s="522"/>
      <c r="I23" s="668"/>
      <c r="J23" s="675"/>
      <c r="K23" s="671"/>
      <c r="L23" s="7" t="s">
        <v>31</v>
      </c>
      <c r="M23" s="1" t="s">
        <v>11</v>
      </c>
      <c r="N23" s="184">
        <f>IF(M23="SÍ",15,"0")</f>
        <v>15</v>
      </c>
      <c r="O23" s="668"/>
      <c r="P23" s="515"/>
      <c r="Q23" s="515"/>
      <c r="R23" s="517"/>
      <c r="S23" s="515"/>
      <c r="T23" s="517"/>
      <c r="U23" s="519"/>
      <c r="V23" s="540"/>
      <c r="W23" s="693"/>
      <c r="X23" s="546"/>
      <c r="Y23" s="686"/>
      <c r="Z23" s="677"/>
      <c r="AA23" s="680"/>
      <c r="AB23" s="680"/>
      <c r="AC23" s="680"/>
      <c r="AD23" s="680"/>
      <c r="AE23" s="680"/>
      <c r="AF23" s="680"/>
      <c r="AG23" s="680"/>
      <c r="AH23" s="691"/>
    </row>
    <row r="24" spans="1:34" ht="30" x14ac:dyDescent="0.25">
      <c r="A24" s="640"/>
      <c r="B24" s="642"/>
      <c r="C24" s="645"/>
      <c r="D24" s="648"/>
      <c r="E24" s="648"/>
      <c r="F24" s="559"/>
      <c r="G24" s="678"/>
      <c r="H24" s="522"/>
      <c r="I24" s="668"/>
      <c r="J24" s="675"/>
      <c r="K24" s="671"/>
      <c r="L24" s="7" t="s">
        <v>5</v>
      </c>
      <c r="M24" s="1" t="s">
        <v>11</v>
      </c>
      <c r="N24" s="184">
        <f>IF(M24="SÍ",10,"0")</f>
        <v>10</v>
      </c>
      <c r="O24" s="668"/>
      <c r="P24" s="515"/>
      <c r="Q24" s="515"/>
      <c r="R24" s="517"/>
      <c r="S24" s="515"/>
      <c r="T24" s="517"/>
      <c r="U24" s="519"/>
      <c r="V24" s="540"/>
      <c r="W24" s="693"/>
      <c r="X24" s="546"/>
      <c r="Y24" s="686"/>
      <c r="Z24" s="677"/>
      <c r="AA24" s="680"/>
      <c r="AB24" s="680"/>
      <c r="AC24" s="680"/>
      <c r="AD24" s="680"/>
      <c r="AE24" s="680"/>
      <c r="AF24" s="680"/>
      <c r="AG24" s="680"/>
      <c r="AH24" s="691"/>
    </row>
    <row r="25" spans="1:34" ht="30" x14ac:dyDescent="0.25">
      <c r="A25" s="640"/>
      <c r="B25" s="643"/>
      <c r="C25" s="646"/>
      <c r="D25" s="649"/>
      <c r="E25" s="649"/>
      <c r="F25" s="560"/>
      <c r="G25" s="679"/>
      <c r="H25" s="523"/>
      <c r="I25" s="668"/>
      <c r="J25" s="676"/>
      <c r="K25" s="671"/>
      <c r="L25" s="8" t="s">
        <v>30</v>
      </c>
      <c r="M25" s="1" t="s">
        <v>11</v>
      </c>
      <c r="N25" s="184">
        <f>IF(M25="SÍ",30,"0")</f>
        <v>30</v>
      </c>
      <c r="O25" s="668"/>
      <c r="P25" s="515"/>
      <c r="Q25" s="515"/>
      <c r="R25" s="517"/>
      <c r="S25" s="515"/>
      <c r="T25" s="517"/>
      <c r="U25" s="519"/>
      <c r="V25" s="541"/>
      <c r="W25" s="694"/>
      <c r="X25" s="547"/>
      <c r="Y25" s="686"/>
      <c r="Z25" s="677"/>
      <c r="AA25" s="680"/>
      <c r="AB25" s="680"/>
      <c r="AC25" s="680"/>
      <c r="AD25" s="680"/>
      <c r="AE25" s="680"/>
      <c r="AF25" s="680"/>
      <c r="AG25" s="680"/>
      <c r="AH25" s="691"/>
    </row>
    <row r="26" spans="1:34" ht="30" x14ac:dyDescent="0.25">
      <c r="A26" s="640" t="s">
        <v>317</v>
      </c>
      <c r="B26" s="641" t="s">
        <v>318</v>
      </c>
      <c r="C26" s="644" t="s">
        <v>341</v>
      </c>
      <c r="D26" s="647" t="s">
        <v>342</v>
      </c>
      <c r="E26" s="647" t="s">
        <v>343</v>
      </c>
      <c r="F26" s="559" t="s">
        <v>13</v>
      </c>
      <c r="G26" s="678" t="str">
        <f>IF(F26="(1) RARA VEZ","1", IF(F26="(2) IMPROBABLE","2",IF(F26="(3) POSIBLE","3",IF(F26="(4) PROBABLE","4",IF(F26="(5) CASI SEGURO","5","")))))</f>
        <v>1</v>
      </c>
      <c r="H26" s="522" t="s">
        <v>19</v>
      </c>
      <c r="I26" s="668" t="str">
        <f>IF(H26="(5) MODERADO","5", IF(H26="(10) MAYOR","10",IF(H26="(20) CATASTROFICO","20","")))</f>
        <v>20</v>
      </c>
      <c r="J26" s="669">
        <f>+G26*I26</f>
        <v>20</v>
      </c>
      <c r="K26" s="670" t="s">
        <v>344</v>
      </c>
      <c r="L26" s="6" t="s">
        <v>6</v>
      </c>
      <c r="M26" s="1" t="s">
        <v>11</v>
      </c>
      <c r="N26" s="182">
        <f>IF(M26="SÍ",15,"0")</f>
        <v>15</v>
      </c>
      <c r="O26" s="672">
        <f>SUM(N26:N32)</f>
        <v>100</v>
      </c>
      <c r="P26" s="514">
        <f>IF(AND($O26&gt;=0,$O26&lt;=50),0,IF(AND($O26&gt;50,$O26&lt;=75),1,IF(AND($O26&gt;75,$O26&lt;=100),2,"")))</f>
        <v>2</v>
      </c>
      <c r="Q26" s="514">
        <f>$G26-$P26</f>
        <v>-1</v>
      </c>
      <c r="R26" s="516">
        <f>IF($Q26&lt;=0,1,$Q26)</f>
        <v>1</v>
      </c>
      <c r="S26" s="514">
        <f>$I26-$P26</f>
        <v>18</v>
      </c>
      <c r="T26" s="516">
        <f>IF($S26=19,10,IF($S26=18,5,IF($S26=9,5,IF($S26=8,5,I26))))</f>
        <v>5</v>
      </c>
      <c r="U26" s="695" t="s">
        <v>9</v>
      </c>
      <c r="V26" s="539" t="str">
        <f>IF(AND($U26="PROBABILIDAD",$R26=1),$XET$6,IF(AND($U26="PROBABILIDAD",$R26=2),$XET$5,IF(AND($U26="PROBABILIDAD",$R26=3),$XET$4,IF(AND($U26="PROBABILIDAD",$R26=4),$XET$3,IF(AND($U26="PROBABILIDAD",$R26=5),$XET$2,$F26)))))</f>
        <v>(1) RARA VEZ</v>
      </c>
      <c r="W26" s="684" t="str">
        <f>IF($U26="PROBABILIDAD",$R26,$G26)</f>
        <v>1</v>
      </c>
      <c r="X26" s="545" t="str">
        <f>IF(AND($U26="IMPACTO",$S26=18),$XET$9,IF(AND($U26="IMPACTO",$S26=19),$XEU$9,IF(AND($U26="IMPACTO",$S26=20),$XEV$9,IF(AND($U26="IMPACTO",$S26&lt;10),$XET$9,$H26))))</f>
        <v>(5) MODERADO</v>
      </c>
      <c r="Y26" s="686">
        <f>IF($U26="IMPACTO",$T26,$I26)</f>
        <v>5</v>
      </c>
      <c r="Z26" s="687">
        <f>+W26*Y26</f>
        <v>5</v>
      </c>
      <c r="AA26" s="680" t="s">
        <v>345</v>
      </c>
      <c r="AB26" s="680" t="s">
        <v>324</v>
      </c>
      <c r="AC26" s="680" t="s">
        <v>346</v>
      </c>
      <c r="AD26" s="680" t="s">
        <v>347</v>
      </c>
      <c r="AE26" s="680" t="s">
        <v>327</v>
      </c>
      <c r="AF26" s="526" t="s">
        <v>348</v>
      </c>
      <c r="AG26" s="680" t="s">
        <v>349</v>
      </c>
      <c r="AH26" s="673" t="s">
        <v>350</v>
      </c>
    </row>
    <row r="27" spans="1:34" ht="30" x14ac:dyDescent="0.25">
      <c r="A27" s="640"/>
      <c r="B27" s="642"/>
      <c r="C27" s="645"/>
      <c r="D27" s="648"/>
      <c r="E27" s="648"/>
      <c r="F27" s="559"/>
      <c r="G27" s="678"/>
      <c r="H27" s="522"/>
      <c r="I27" s="668"/>
      <c r="J27" s="669"/>
      <c r="K27" s="671"/>
      <c r="L27" s="7" t="s">
        <v>7</v>
      </c>
      <c r="M27" s="1" t="s">
        <v>11</v>
      </c>
      <c r="N27" s="184">
        <f>IF(M27="SÍ",5,"0")</f>
        <v>5</v>
      </c>
      <c r="O27" s="668"/>
      <c r="P27" s="515"/>
      <c r="Q27" s="515"/>
      <c r="R27" s="517"/>
      <c r="S27" s="515"/>
      <c r="T27" s="517"/>
      <c r="U27" s="696"/>
      <c r="V27" s="540"/>
      <c r="W27" s="684"/>
      <c r="X27" s="546"/>
      <c r="Y27" s="686"/>
      <c r="Z27" s="688"/>
      <c r="AA27" s="680"/>
      <c r="AB27" s="680"/>
      <c r="AC27" s="680"/>
      <c r="AD27" s="680"/>
      <c r="AE27" s="680"/>
      <c r="AF27" s="702"/>
      <c r="AG27" s="680"/>
      <c r="AH27" s="674"/>
    </row>
    <row r="28" spans="1:34" x14ac:dyDescent="0.25">
      <c r="A28" s="640"/>
      <c r="B28" s="642"/>
      <c r="C28" s="645"/>
      <c r="D28" s="648"/>
      <c r="E28" s="648"/>
      <c r="F28" s="559"/>
      <c r="G28" s="678"/>
      <c r="H28" s="522"/>
      <c r="I28" s="668"/>
      <c r="J28" s="675" t="str">
        <f>IF(AND(J26&gt;=5,J26&lt;=10),"BAJA",IF(AND(J26&gt;=15,J26&lt;=25),"MODERADA",IF(AND(J26&gt;=30,J26&lt;=50),"ALTA",IF(AND(J26&gt;=60,J26&lt;=100),"EXTREMA",""))))</f>
        <v>MODERADA</v>
      </c>
      <c r="K28" s="671"/>
      <c r="L28" s="185" t="s">
        <v>3</v>
      </c>
      <c r="M28" s="1" t="s">
        <v>11</v>
      </c>
      <c r="N28" s="184">
        <f>IF(M28="SÍ",15,"0")</f>
        <v>15</v>
      </c>
      <c r="O28" s="668"/>
      <c r="P28" s="515"/>
      <c r="Q28" s="515"/>
      <c r="R28" s="517"/>
      <c r="S28" s="515"/>
      <c r="T28" s="517"/>
      <c r="U28" s="696"/>
      <c r="V28" s="540"/>
      <c r="W28" s="684"/>
      <c r="X28" s="546"/>
      <c r="Y28" s="686"/>
      <c r="Z28" s="677" t="str">
        <f>IF(AND($Z26&gt;=5,$Z26&lt;=10),"BAJA",IF(AND($Z26&gt;=15,$Z26&lt;=25),"MODERADA",IF(AND($Z26&gt;=30,$Z26&lt;=50),"ALTA",IF(AND($Z26&gt;=60,$Z26&lt;=100),"EXTREMA",""))))</f>
        <v>BAJA</v>
      </c>
      <c r="AA28" s="680"/>
      <c r="AB28" s="680"/>
      <c r="AC28" s="680"/>
      <c r="AD28" s="680"/>
      <c r="AE28" s="680"/>
      <c r="AF28" s="702"/>
      <c r="AG28" s="680"/>
      <c r="AH28" s="674"/>
    </row>
    <row r="29" spans="1:34" x14ac:dyDescent="0.25">
      <c r="A29" s="640"/>
      <c r="B29" s="642"/>
      <c r="C29" s="645"/>
      <c r="D29" s="648"/>
      <c r="E29" s="648"/>
      <c r="F29" s="559"/>
      <c r="G29" s="678"/>
      <c r="H29" s="522"/>
      <c r="I29" s="668"/>
      <c r="J29" s="675"/>
      <c r="K29" s="671"/>
      <c r="L29" s="185" t="s">
        <v>4</v>
      </c>
      <c r="M29" s="1" t="s">
        <v>11</v>
      </c>
      <c r="N29" s="184">
        <f>IF(M29="SÍ",10,"0")</f>
        <v>10</v>
      </c>
      <c r="O29" s="668"/>
      <c r="P29" s="515"/>
      <c r="Q29" s="515"/>
      <c r="R29" s="517"/>
      <c r="S29" s="515"/>
      <c r="T29" s="517"/>
      <c r="U29" s="696"/>
      <c r="V29" s="540"/>
      <c r="W29" s="684"/>
      <c r="X29" s="546"/>
      <c r="Y29" s="686"/>
      <c r="Z29" s="677"/>
      <c r="AA29" s="680"/>
      <c r="AB29" s="680"/>
      <c r="AC29" s="680"/>
      <c r="AD29" s="680"/>
      <c r="AE29" s="680"/>
      <c r="AF29" s="702"/>
      <c r="AG29" s="680"/>
      <c r="AH29" s="674"/>
    </row>
    <row r="30" spans="1:34" ht="30" x14ac:dyDescent="0.25">
      <c r="A30" s="640"/>
      <c r="B30" s="642"/>
      <c r="C30" s="645"/>
      <c r="D30" s="648"/>
      <c r="E30" s="648"/>
      <c r="F30" s="559"/>
      <c r="G30" s="678"/>
      <c r="H30" s="522"/>
      <c r="I30" s="668"/>
      <c r="J30" s="675"/>
      <c r="K30" s="671"/>
      <c r="L30" s="7" t="s">
        <v>31</v>
      </c>
      <c r="M30" s="1" t="s">
        <v>11</v>
      </c>
      <c r="N30" s="184">
        <f>IF(M30="SÍ",15,"0")</f>
        <v>15</v>
      </c>
      <c r="O30" s="668"/>
      <c r="P30" s="515"/>
      <c r="Q30" s="515"/>
      <c r="R30" s="517"/>
      <c r="S30" s="515"/>
      <c r="T30" s="517"/>
      <c r="U30" s="696"/>
      <c r="V30" s="540"/>
      <c r="W30" s="684"/>
      <c r="X30" s="546"/>
      <c r="Y30" s="686"/>
      <c r="Z30" s="677"/>
      <c r="AA30" s="680"/>
      <c r="AB30" s="680"/>
      <c r="AC30" s="680"/>
      <c r="AD30" s="680"/>
      <c r="AE30" s="680"/>
      <c r="AF30" s="702"/>
      <c r="AG30" s="680"/>
      <c r="AH30" s="674"/>
    </row>
    <row r="31" spans="1:34" ht="30" x14ac:dyDescent="0.25">
      <c r="A31" s="640"/>
      <c r="B31" s="642"/>
      <c r="C31" s="645"/>
      <c r="D31" s="648"/>
      <c r="E31" s="648"/>
      <c r="F31" s="559"/>
      <c r="G31" s="678"/>
      <c r="H31" s="522"/>
      <c r="I31" s="668"/>
      <c r="J31" s="675"/>
      <c r="K31" s="671"/>
      <c r="L31" s="7" t="s">
        <v>5</v>
      </c>
      <c r="M31" s="1" t="s">
        <v>11</v>
      </c>
      <c r="N31" s="184">
        <f>IF(M31="SÍ",10,"0")</f>
        <v>10</v>
      </c>
      <c r="O31" s="668"/>
      <c r="P31" s="515"/>
      <c r="Q31" s="515"/>
      <c r="R31" s="517"/>
      <c r="S31" s="515"/>
      <c r="T31" s="517"/>
      <c r="U31" s="696"/>
      <c r="V31" s="540"/>
      <c r="W31" s="684"/>
      <c r="X31" s="546"/>
      <c r="Y31" s="686"/>
      <c r="Z31" s="677"/>
      <c r="AA31" s="680"/>
      <c r="AB31" s="680"/>
      <c r="AC31" s="680"/>
      <c r="AD31" s="680"/>
      <c r="AE31" s="680"/>
      <c r="AF31" s="702"/>
      <c r="AG31" s="680"/>
      <c r="AH31" s="674"/>
    </row>
    <row r="32" spans="1:34" ht="30" x14ac:dyDescent="0.25">
      <c r="A32" s="640"/>
      <c r="B32" s="643"/>
      <c r="C32" s="646"/>
      <c r="D32" s="649"/>
      <c r="E32" s="649"/>
      <c r="F32" s="560"/>
      <c r="G32" s="679"/>
      <c r="H32" s="523"/>
      <c r="I32" s="668"/>
      <c r="J32" s="676"/>
      <c r="K32" s="671"/>
      <c r="L32" s="8" t="s">
        <v>30</v>
      </c>
      <c r="M32" s="1" t="s">
        <v>11</v>
      </c>
      <c r="N32" s="184">
        <f>IF(M32="SÍ",30,"0")</f>
        <v>30</v>
      </c>
      <c r="O32" s="668"/>
      <c r="P32" s="515"/>
      <c r="Q32" s="515"/>
      <c r="R32" s="517"/>
      <c r="S32" s="515"/>
      <c r="T32" s="517"/>
      <c r="U32" s="697"/>
      <c r="V32" s="541"/>
      <c r="W32" s="684"/>
      <c r="X32" s="547"/>
      <c r="Y32" s="686"/>
      <c r="Z32" s="677"/>
      <c r="AA32" s="680"/>
      <c r="AB32" s="680"/>
      <c r="AC32" s="680"/>
      <c r="AD32" s="680"/>
      <c r="AE32" s="680"/>
      <c r="AF32" s="703"/>
      <c r="AG32" s="680"/>
      <c r="AH32" s="698"/>
    </row>
    <row r="33" spans="1:34" x14ac:dyDescent="0.25">
      <c r="A33" s="699" t="s">
        <v>52</v>
      </c>
      <c r="B33" s="699"/>
      <c r="C33" s="699"/>
      <c r="D33" s="699"/>
      <c r="E33" s="699"/>
      <c r="F33" s="699"/>
      <c r="G33" s="699"/>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row>
    <row r="34" spans="1:34" ht="18.75" x14ac:dyDescent="0.25">
      <c r="A34" s="512" t="s">
        <v>29</v>
      </c>
      <c r="B34" s="512"/>
      <c r="C34" s="700"/>
      <c r="D34" s="700"/>
      <c r="E34" s="700"/>
      <c r="F34" s="700"/>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row>
    <row r="35" spans="1:34" ht="15.75" x14ac:dyDescent="0.25">
      <c r="A35" s="497" t="s">
        <v>71</v>
      </c>
      <c r="B35" s="498"/>
      <c r="C35" s="498"/>
      <c r="D35" s="498"/>
      <c r="E35" s="498"/>
      <c r="F35" s="498"/>
      <c r="G35" s="498"/>
      <c r="H35" s="498"/>
      <c r="I35" s="498"/>
      <c r="J35" s="498"/>
      <c r="K35" s="498"/>
      <c r="L35" s="498"/>
      <c r="M35" s="498"/>
      <c r="N35" s="498"/>
      <c r="O35" s="498"/>
      <c r="P35" s="498"/>
      <c r="Q35" s="498"/>
      <c r="R35" s="498"/>
      <c r="S35" s="498"/>
      <c r="T35" s="498"/>
      <c r="U35" s="498"/>
      <c r="V35" s="498"/>
      <c r="W35" s="498"/>
      <c r="X35" s="498"/>
      <c r="Y35" s="498"/>
      <c r="Z35" s="498"/>
      <c r="AA35" s="498"/>
      <c r="AB35" s="499"/>
      <c r="AC35" s="701" t="s">
        <v>48</v>
      </c>
      <c r="AD35" s="701"/>
      <c r="AE35" s="701"/>
      <c r="AF35" s="701" t="s">
        <v>25</v>
      </c>
      <c r="AG35" s="701"/>
      <c r="AH35" s="701"/>
    </row>
    <row r="36" spans="1:34" s="190" customFormat="1" ht="15.75" x14ac:dyDescent="0.25">
      <c r="A36" s="708" t="s">
        <v>351</v>
      </c>
      <c r="B36" s="709"/>
      <c r="C36" s="709"/>
      <c r="D36" s="709"/>
      <c r="E36" s="709"/>
      <c r="F36" s="709"/>
      <c r="G36" s="709"/>
      <c r="H36" s="709"/>
      <c r="I36" s="709"/>
      <c r="J36" s="709"/>
      <c r="K36" s="709"/>
      <c r="L36" s="709"/>
      <c r="M36" s="709"/>
      <c r="N36" s="709"/>
      <c r="O36" s="709"/>
      <c r="P36" s="709"/>
      <c r="Q36" s="709"/>
      <c r="R36" s="709"/>
      <c r="S36" s="709"/>
      <c r="T36" s="709"/>
      <c r="U36" s="709"/>
      <c r="V36" s="709"/>
      <c r="W36" s="709"/>
      <c r="X36" s="709"/>
      <c r="Y36" s="709"/>
      <c r="Z36" s="709"/>
      <c r="AA36" s="709"/>
      <c r="AB36" s="710"/>
      <c r="AC36" s="711">
        <v>43710</v>
      </c>
      <c r="AD36" s="712"/>
      <c r="AE36" s="713"/>
      <c r="AF36" s="714" t="s">
        <v>352</v>
      </c>
      <c r="AG36" s="712"/>
      <c r="AH36" s="713"/>
    </row>
    <row r="37" spans="1:34" s="190" customFormat="1" x14ac:dyDescent="0.25">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5"/>
      <c r="Y37" s="705"/>
      <c r="Z37" s="705"/>
      <c r="AA37" s="705"/>
      <c r="AB37" s="706"/>
      <c r="AC37" s="707"/>
      <c r="AD37" s="707"/>
      <c r="AE37" s="707"/>
      <c r="AF37" s="707"/>
      <c r="AG37" s="707"/>
      <c r="AH37" s="707"/>
    </row>
    <row r="38" spans="1:34" s="190" customFormat="1" x14ac:dyDescent="0.25">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5"/>
      <c r="Y38" s="705"/>
      <c r="Z38" s="705"/>
      <c r="AA38" s="705"/>
      <c r="AB38" s="706"/>
      <c r="AC38" s="707"/>
      <c r="AD38" s="707"/>
      <c r="AE38" s="707"/>
      <c r="AF38" s="707"/>
      <c r="AG38" s="707"/>
      <c r="AH38" s="707"/>
    </row>
    <row r="39" spans="1:34" x14ac:dyDescent="0.25">
      <c r="A39" s="704"/>
      <c r="B39" s="705"/>
      <c r="C39" s="705"/>
      <c r="D39" s="705"/>
      <c r="E39" s="705"/>
      <c r="F39" s="705"/>
      <c r="G39" s="705"/>
      <c r="H39" s="705"/>
      <c r="I39" s="705"/>
      <c r="J39" s="705"/>
      <c r="K39" s="705"/>
      <c r="L39" s="705"/>
      <c r="M39" s="705"/>
      <c r="N39" s="705"/>
      <c r="O39" s="705"/>
      <c r="P39" s="705"/>
      <c r="Q39" s="705"/>
      <c r="R39" s="705"/>
      <c r="S39" s="705"/>
      <c r="T39" s="705"/>
      <c r="U39" s="705"/>
      <c r="V39" s="705"/>
      <c r="W39" s="705"/>
      <c r="X39" s="705"/>
      <c r="Y39" s="705"/>
      <c r="Z39" s="705"/>
      <c r="AA39" s="705"/>
      <c r="AB39" s="706"/>
      <c r="AC39" s="707"/>
      <c r="AD39" s="707"/>
      <c r="AE39" s="707"/>
      <c r="AF39" s="707"/>
      <c r="AG39" s="707"/>
      <c r="AH39" s="707"/>
    </row>
    <row r="40" spans="1:34" x14ac:dyDescent="0.25">
      <c r="A40" s="489" t="s">
        <v>32</v>
      </c>
      <c r="B40" s="490"/>
      <c r="C40" s="490"/>
      <c r="D40" s="490"/>
      <c r="E40" s="490"/>
      <c r="F40" s="490"/>
      <c r="G40" s="490"/>
      <c r="H40" s="490"/>
      <c r="I40" s="490"/>
      <c r="J40" s="490"/>
      <c r="K40" s="490"/>
      <c r="L40" s="490"/>
      <c r="M40" s="490"/>
      <c r="N40" s="490"/>
      <c r="O40" s="490"/>
      <c r="P40" s="490"/>
      <c r="Q40" s="490"/>
      <c r="R40" s="490"/>
      <c r="S40" s="490"/>
      <c r="T40" s="490"/>
      <c r="U40" s="490"/>
      <c r="V40" s="490"/>
      <c r="W40" s="490"/>
      <c r="X40" s="490"/>
      <c r="Y40" s="490"/>
      <c r="Z40" s="490"/>
      <c r="AA40" s="490"/>
      <c r="AB40" s="490"/>
      <c r="AC40" s="490"/>
      <c r="AD40" s="490"/>
      <c r="AE40" s="490"/>
      <c r="AF40" s="490"/>
      <c r="AG40" s="490"/>
      <c r="AH40" s="491"/>
    </row>
    <row r="41" spans="1:34" s="191" customFormat="1" x14ac:dyDescent="0.25">
      <c r="A41" s="718" t="s">
        <v>25</v>
      </c>
      <c r="B41" s="718"/>
      <c r="C41" s="718"/>
      <c r="D41" s="718"/>
      <c r="E41" s="718"/>
      <c r="F41" s="718" t="s">
        <v>62</v>
      </c>
      <c r="G41" s="718"/>
      <c r="H41" s="718"/>
      <c r="I41" s="718"/>
      <c r="J41" s="718"/>
      <c r="K41" s="718"/>
      <c r="L41" s="718"/>
      <c r="M41" s="719" t="s">
        <v>177</v>
      </c>
      <c r="N41" s="720"/>
      <c r="O41" s="720"/>
      <c r="P41" s="720"/>
      <c r="Q41" s="720"/>
      <c r="R41" s="720"/>
      <c r="S41" s="720"/>
      <c r="T41" s="720"/>
      <c r="U41" s="720"/>
      <c r="V41" s="720"/>
      <c r="W41" s="720"/>
      <c r="X41" s="720"/>
      <c r="Y41" s="720"/>
      <c r="Z41" s="720"/>
      <c r="AA41" s="720"/>
      <c r="AB41" s="720"/>
      <c r="AC41" s="720"/>
      <c r="AD41" s="264" t="str">
        <f>IF(Z7="X","APOYO OFICINA ASESORA DE PLANEACIÓN","APOYO OFICINA DE CONTROL INTERNO")</f>
        <v>APOYO OFICINA DE CONTROL INTERNO</v>
      </c>
      <c r="AE41" s="264"/>
      <c r="AF41" s="264"/>
      <c r="AG41" s="264"/>
      <c r="AH41" s="264"/>
    </row>
    <row r="42" spans="1:34" s="191" customFormat="1" x14ac:dyDescent="0.25">
      <c r="A42" s="153" t="s">
        <v>72</v>
      </c>
      <c r="B42" s="716" t="s">
        <v>353</v>
      </c>
      <c r="C42" s="716"/>
      <c r="D42" s="716"/>
      <c r="E42" s="716"/>
      <c r="F42" s="153" t="s">
        <v>72</v>
      </c>
      <c r="G42" s="154"/>
      <c r="H42" s="716" t="s">
        <v>152</v>
      </c>
      <c r="I42" s="716"/>
      <c r="J42" s="716"/>
      <c r="K42" s="716"/>
      <c r="L42" s="716"/>
      <c r="M42" s="717" t="s">
        <v>27</v>
      </c>
      <c r="N42" s="717"/>
      <c r="O42" s="717"/>
      <c r="P42" s="717"/>
      <c r="Q42" s="717"/>
      <c r="R42" s="717"/>
      <c r="S42" s="717"/>
      <c r="T42" s="717"/>
      <c r="U42" s="717"/>
      <c r="V42" s="707"/>
      <c r="W42" s="707"/>
      <c r="X42" s="707"/>
      <c r="Y42" s="707"/>
      <c r="Z42" s="707"/>
      <c r="AA42" s="707"/>
      <c r="AB42" s="707"/>
      <c r="AC42" s="707"/>
      <c r="AD42" s="156" t="s">
        <v>27</v>
      </c>
      <c r="AE42" s="707" t="s">
        <v>153</v>
      </c>
      <c r="AF42" s="707"/>
      <c r="AG42" s="707"/>
      <c r="AH42" s="707"/>
    </row>
    <row r="43" spans="1:34" x14ac:dyDescent="0.25">
      <c r="A43" s="153" t="s">
        <v>73</v>
      </c>
      <c r="B43" s="715" t="s">
        <v>354</v>
      </c>
      <c r="C43" s="716"/>
      <c r="D43" s="716"/>
      <c r="E43" s="716"/>
      <c r="F43" s="153" t="s">
        <v>74</v>
      </c>
      <c r="G43" s="154"/>
      <c r="H43" s="715" t="s">
        <v>355</v>
      </c>
      <c r="I43" s="716"/>
      <c r="J43" s="716"/>
      <c r="K43" s="716"/>
      <c r="L43" s="716"/>
      <c r="M43" s="717" t="s">
        <v>28</v>
      </c>
      <c r="N43" s="717"/>
      <c r="O43" s="717"/>
      <c r="P43" s="717"/>
      <c r="Q43" s="717"/>
      <c r="R43" s="717"/>
      <c r="S43" s="717"/>
      <c r="T43" s="717"/>
      <c r="U43" s="717"/>
      <c r="V43" s="707"/>
      <c r="W43" s="707"/>
      <c r="X43" s="707"/>
      <c r="Y43" s="707"/>
      <c r="Z43" s="707"/>
      <c r="AA43" s="707"/>
      <c r="AB43" s="707"/>
      <c r="AC43" s="707"/>
      <c r="AD43" s="156" t="s">
        <v>28</v>
      </c>
      <c r="AE43" s="707" t="s">
        <v>183</v>
      </c>
      <c r="AF43" s="707"/>
      <c r="AG43" s="707"/>
      <c r="AH43" s="707"/>
    </row>
  </sheetData>
  <mergeCells count="155">
    <mergeCell ref="B43:E43"/>
    <mergeCell ref="H43:L43"/>
    <mergeCell ref="M43:U43"/>
    <mergeCell ref="V43:AC43"/>
    <mergeCell ref="AE43:AH43"/>
    <mergeCell ref="A40:AH40"/>
    <mergeCell ref="A41:E41"/>
    <mergeCell ref="F41:L41"/>
    <mergeCell ref="M41:AC41"/>
    <mergeCell ref="AD41:AH41"/>
    <mergeCell ref="B42:E42"/>
    <mergeCell ref="H42:L42"/>
    <mergeCell ref="M42:U42"/>
    <mergeCell ref="V42:AC42"/>
    <mergeCell ref="AE42:AH42"/>
    <mergeCell ref="A38:AB38"/>
    <mergeCell ref="AC38:AE38"/>
    <mergeCell ref="AF38:AH38"/>
    <mergeCell ref="A39:AB39"/>
    <mergeCell ref="AC39:AE39"/>
    <mergeCell ref="AF39:AH39"/>
    <mergeCell ref="A36:AB36"/>
    <mergeCell ref="AC36:AE36"/>
    <mergeCell ref="AF36:AH36"/>
    <mergeCell ref="A37:AB37"/>
    <mergeCell ref="AC37:AE37"/>
    <mergeCell ref="AF37:AH37"/>
    <mergeCell ref="AH26:AH32"/>
    <mergeCell ref="J28:J32"/>
    <mergeCell ref="Z28:Z32"/>
    <mergeCell ref="A33:AH33"/>
    <mergeCell ref="A34:AH34"/>
    <mergeCell ref="A35:AB35"/>
    <mergeCell ref="AC35:AE35"/>
    <mergeCell ref="AF35:AH35"/>
    <mergeCell ref="AB26:AB32"/>
    <mergeCell ref="AC26:AC32"/>
    <mergeCell ref="AD26:AD32"/>
    <mergeCell ref="AE26:AE32"/>
    <mergeCell ref="AF26:AF32"/>
    <mergeCell ref="AG26:AG32"/>
    <mergeCell ref="V26:V32"/>
    <mergeCell ref="W26:W32"/>
    <mergeCell ref="X26:X32"/>
    <mergeCell ref="Y26:Y32"/>
    <mergeCell ref="Z26:Z27"/>
    <mergeCell ref="AA26:AA32"/>
    <mergeCell ref="P26:P32"/>
    <mergeCell ref="Q26:Q32"/>
    <mergeCell ref="R26:R32"/>
    <mergeCell ref="S26:S32"/>
    <mergeCell ref="T26:T32"/>
    <mergeCell ref="U26:U32"/>
    <mergeCell ref="G26:G32"/>
    <mergeCell ref="H26:H32"/>
    <mergeCell ref="I26:I32"/>
    <mergeCell ref="J26:J27"/>
    <mergeCell ref="K26:K32"/>
    <mergeCell ref="O26:O32"/>
    <mergeCell ref="A26:A32"/>
    <mergeCell ref="B26:B32"/>
    <mergeCell ref="C26:C32"/>
    <mergeCell ref="D26:D32"/>
    <mergeCell ref="E26:E32"/>
    <mergeCell ref="F26:F32"/>
    <mergeCell ref="AC19:AC25"/>
    <mergeCell ref="AD19:AD25"/>
    <mergeCell ref="AE19:AE25"/>
    <mergeCell ref="AF19:AF25"/>
    <mergeCell ref="AG19:AG25"/>
    <mergeCell ref="AH19:AH25"/>
    <mergeCell ref="W19:W25"/>
    <mergeCell ref="X19:X25"/>
    <mergeCell ref="Y19:Y25"/>
    <mergeCell ref="Z19:Z20"/>
    <mergeCell ref="AA19:AA25"/>
    <mergeCell ref="AB19:AB25"/>
    <mergeCell ref="Z21:Z25"/>
    <mergeCell ref="Q19:Q25"/>
    <mergeCell ref="R19:R25"/>
    <mergeCell ref="S19:S25"/>
    <mergeCell ref="T19:T25"/>
    <mergeCell ref="U19:U25"/>
    <mergeCell ref="V19:V25"/>
    <mergeCell ref="H19:H25"/>
    <mergeCell ref="I19:I25"/>
    <mergeCell ref="J19:J20"/>
    <mergeCell ref="K19:K25"/>
    <mergeCell ref="O19:O25"/>
    <mergeCell ref="P19:P25"/>
    <mergeCell ref="J21:J25"/>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s>
  <conditionalFormatting sqref="J12:J18">
    <cfRule type="expression" dxfId="303" priority="21">
      <formula>$J$14="BAJA"</formula>
    </cfRule>
    <cfRule type="expression" dxfId="302" priority="22">
      <formula>$J$14="MODERADA"</formula>
    </cfRule>
    <cfRule type="expression" dxfId="301" priority="23">
      <formula>$J$14="ALTA"</formula>
    </cfRule>
    <cfRule type="expression" dxfId="300" priority="24">
      <formula>$J$14="EXTREMA"</formula>
    </cfRule>
  </conditionalFormatting>
  <conditionalFormatting sqref="Z12:Z18">
    <cfRule type="expression" dxfId="299" priority="17">
      <formula>$Z$14="MODERADA"</formula>
    </cfRule>
    <cfRule type="expression" dxfId="298" priority="18">
      <formula>$Z$14="EXTREMA"</formula>
    </cfRule>
    <cfRule type="expression" dxfId="297" priority="19">
      <formula>$Z$14="ALTA"</formula>
    </cfRule>
    <cfRule type="expression" dxfId="296" priority="20">
      <formula>$Z$14="BAJA"</formula>
    </cfRule>
  </conditionalFormatting>
  <conditionalFormatting sqref="Z19:Z25">
    <cfRule type="expression" dxfId="295" priority="13">
      <formula>$Z$21="MODERADA"</formula>
    </cfRule>
    <cfRule type="expression" dxfId="294" priority="14">
      <formula>$Z$21="EXTREMA"</formula>
    </cfRule>
    <cfRule type="expression" dxfId="293" priority="15">
      <formula>$Z$21="ALTA"</formula>
    </cfRule>
    <cfRule type="expression" dxfId="292" priority="16">
      <formula>$Z$21="BAJA"</formula>
    </cfRule>
  </conditionalFormatting>
  <conditionalFormatting sqref="J19 J21">
    <cfRule type="expression" dxfId="291" priority="9">
      <formula>$J$21="BAJA"</formula>
    </cfRule>
    <cfRule type="expression" dxfId="290" priority="10">
      <formula>$J$21="MODERADA"</formula>
    </cfRule>
    <cfRule type="expression" dxfId="289" priority="11">
      <formula>$J$21="ALTA"</formula>
    </cfRule>
    <cfRule type="expression" dxfId="288" priority="12">
      <formula>$J$21="EXTREMA"</formula>
    </cfRule>
  </conditionalFormatting>
  <conditionalFormatting sqref="Z26:Z32">
    <cfRule type="expression" dxfId="287" priority="5">
      <formula>$Z$14="MODERADA"</formula>
    </cfRule>
    <cfRule type="expression" dxfId="286" priority="6">
      <formula>$Z$14="EXTREMA"</formula>
    </cfRule>
    <cfRule type="expression" dxfId="285" priority="7">
      <formula>$Z$14="ALTA"</formula>
    </cfRule>
    <cfRule type="expression" dxfId="284" priority="8">
      <formula>$Z$14="BAJA"</formula>
    </cfRule>
  </conditionalFormatting>
  <conditionalFormatting sqref="J26 J28">
    <cfRule type="expression" dxfId="283" priority="1">
      <formula>$J$28="BAJA"</formula>
    </cfRule>
    <cfRule type="expression" dxfId="282" priority="2">
      <formula>$J$28="MODERADA"</formula>
    </cfRule>
    <cfRule type="expression" dxfId="281" priority="3">
      <formula>$J$28="ALTA"</formula>
    </cfRule>
    <cfRule type="expression" dxfId="280" priority="4">
      <formula>$J$28="EXTREMA"</formula>
    </cfRule>
  </conditionalFormatting>
  <dataValidations count="4">
    <dataValidation type="list" allowBlank="1" showInputMessage="1" showErrorMessage="1" sqref="M12:M18 M26:M32">
      <formula1>$XET$9:$XEU$9</formula1>
    </dataValidation>
    <dataValidation type="list" allowBlank="1" showInputMessage="1" showErrorMessage="1" sqref="U12:U32">
      <formula1>$XEV$11:$XFD$11</formula1>
    </dataValidation>
    <dataValidation type="list" allowBlank="1" showInputMessage="1" showErrorMessage="1" sqref="H12:H32">
      <formula1>$XET$9:$XEV$9</formula1>
    </dataValidation>
    <dataValidation type="list" allowBlank="1" showInputMessage="1" showErrorMessage="1" sqref="F12:F32">
      <formula1>$XET$2:$XET$6</formula1>
    </dataValidation>
  </dataValidations>
  <hyperlinks>
    <hyperlink ref="B43" r:id="rId1"/>
    <hyperlink ref="H43" r:id="rId2"/>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50"/>
  <sheetViews>
    <sheetView topLeftCell="B1" zoomScale="30" zoomScaleNormal="30" workbookViewId="0">
      <selection activeCell="X12" sqref="X12:X18"/>
    </sheetView>
  </sheetViews>
  <sheetFormatPr baseColWidth="10" defaultColWidth="10.85546875" defaultRowHeight="15" x14ac:dyDescent="0.25"/>
  <cols>
    <col min="1" max="1" width="35.42578125" style="41" customWidth="1"/>
    <col min="2" max="2" width="27.85546875" style="41" customWidth="1"/>
    <col min="3" max="3" width="22.85546875" style="41" customWidth="1"/>
    <col min="4" max="4" width="21.7109375" style="41" customWidth="1"/>
    <col min="5" max="5" width="23.140625" style="41" customWidth="1"/>
    <col min="6" max="6" width="20.42578125" style="41" customWidth="1"/>
    <col min="7" max="7" width="3.85546875" style="41" hidden="1" customWidth="1"/>
    <col min="8" max="8" width="18.28515625" style="41" customWidth="1"/>
    <col min="9" max="9" width="3.85546875" style="41" hidden="1" customWidth="1"/>
    <col min="10" max="10" width="17.140625" style="41" customWidth="1"/>
    <col min="11" max="11" width="21.140625" style="41" customWidth="1"/>
    <col min="12" max="12" width="44.7109375" style="41" customWidth="1"/>
    <col min="13" max="13" width="9.42578125" style="41" customWidth="1"/>
    <col min="14" max="14" width="11.42578125" style="41" hidden="1" customWidth="1"/>
    <col min="15" max="15" width="5" style="41" hidden="1" customWidth="1"/>
    <col min="16" max="16" width="6.42578125" style="41" hidden="1" customWidth="1"/>
    <col min="17" max="17" width="5" style="41" hidden="1" customWidth="1"/>
    <col min="18" max="18" width="4.140625" style="41" hidden="1" customWidth="1"/>
    <col min="19" max="19" width="3.85546875" style="41" hidden="1" customWidth="1"/>
    <col min="20" max="20" width="5.28515625" style="41" hidden="1" customWidth="1"/>
    <col min="21" max="21" width="13.28515625" style="41" customWidth="1"/>
    <col min="22" max="22" width="17.85546875" style="41" customWidth="1"/>
    <col min="23" max="23" width="3.42578125" style="41" hidden="1" customWidth="1"/>
    <col min="24" max="24" width="20.42578125" style="41" customWidth="1"/>
    <col min="25" max="25" width="3.85546875" style="41" hidden="1" customWidth="1"/>
    <col min="26" max="26" width="18.42578125" style="41" customWidth="1"/>
    <col min="27" max="27" width="32.140625" style="41" customWidth="1"/>
    <col min="28" max="28" width="20.85546875" style="41" customWidth="1"/>
    <col min="29" max="29" width="28.7109375" style="41" customWidth="1"/>
    <col min="30" max="30" width="25.42578125" style="41" customWidth="1"/>
    <col min="31" max="31" width="15.140625" style="41" customWidth="1"/>
    <col min="32" max="32" width="39.42578125" style="41" customWidth="1"/>
    <col min="33" max="33" width="23.140625" style="41" bestFit="1" customWidth="1"/>
    <col min="34" max="34" width="19.7109375" style="41" customWidth="1"/>
    <col min="35" max="35" width="56.140625" style="41" customWidth="1"/>
    <col min="36" max="16384" width="10.85546875" style="41"/>
  </cols>
  <sheetData>
    <row r="1" spans="1:37 16374:16377" s="35" customFormat="1" ht="31.5" customHeight="1" x14ac:dyDescent="0.25">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XET1" s="32" t="s">
        <v>1</v>
      </c>
      <c r="XEU1" s="33" t="s">
        <v>2</v>
      </c>
      <c r="XEV1" s="34"/>
    </row>
    <row r="2" spans="1:37 16374:16377" s="35" customFormat="1" ht="31.5" customHeight="1" x14ac:dyDescent="0.25">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XET2" s="35" t="s">
        <v>17</v>
      </c>
      <c r="XEU2" s="35">
        <v>5</v>
      </c>
      <c r="XEV2" s="88"/>
    </row>
    <row r="3" spans="1:37 16374:16377" s="35" customFormat="1" ht="31.5" customHeight="1" x14ac:dyDescent="0.25">
      <c r="A3" s="3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XET3" s="35" t="s">
        <v>16</v>
      </c>
      <c r="XEU3" s="35">
        <v>4</v>
      </c>
      <c r="XEV3" s="88"/>
    </row>
    <row r="4" spans="1:37 16374:16377" s="35" customFormat="1" ht="31.5" customHeight="1" x14ac:dyDescent="0.25">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XET4" s="35" t="s">
        <v>15</v>
      </c>
      <c r="XEU4" s="35">
        <v>3</v>
      </c>
      <c r="XEV4" s="88"/>
    </row>
    <row r="5" spans="1:37 16374:16377" s="35" customFormat="1" ht="31.5" customHeight="1" x14ac:dyDescent="0.25">
      <c r="A5" s="31"/>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XET5" s="35" t="s">
        <v>14</v>
      </c>
      <c r="XEU5" s="35">
        <v>2</v>
      </c>
      <c r="XEV5" s="88"/>
    </row>
    <row r="6" spans="1:37 16374:16377" s="35" customFormat="1" ht="31.5" customHeight="1" x14ac:dyDescent="0.25">
      <c r="A6" s="3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XET6" s="35" t="s">
        <v>13</v>
      </c>
      <c r="XEU6" s="35">
        <v>1</v>
      </c>
      <c r="XEV6" s="88"/>
    </row>
    <row r="7" spans="1:37 16374:16377" ht="31.5" customHeight="1" thickBot="1" x14ac:dyDescent="0.3">
      <c r="A7" s="449" t="s">
        <v>53</v>
      </c>
      <c r="B7" s="449"/>
      <c r="C7" s="784">
        <v>43488</v>
      </c>
      <c r="D7" s="785"/>
      <c r="E7" s="785"/>
      <c r="F7" s="451"/>
      <c r="G7" s="451"/>
      <c r="H7" s="451"/>
      <c r="I7" s="451"/>
      <c r="J7" s="451"/>
      <c r="K7" s="451"/>
      <c r="L7" s="451"/>
      <c r="M7" s="452" t="s">
        <v>126</v>
      </c>
      <c r="N7" s="452"/>
      <c r="O7" s="452"/>
      <c r="P7" s="452"/>
      <c r="Q7" s="452"/>
      <c r="R7" s="452"/>
      <c r="S7" s="452"/>
      <c r="T7" s="452"/>
      <c r="U7" s="452"/>
      <c r="V7" s="453"/>
      <c r="W7" s="36"/>
      <c r="X7" s="95" t="s">
        <v>63</v>
      </c>
      <c r="Y7" s="36"/>
      <c r="Z7" s="96"/>
      <c r="AA7" s="37" t="s">
        <v>64</v>
      </c>
      <c r="AB7" s="38"/>
      <c r="AC7" s="37" t="s">
        <v>65</v>
      </c>
      <c r="AD7" s="40" t="s">
        <v>76</v>
      </c>
      <c r="AE7" s="454" t="s">
        <v>66</v>
      </c>
      <c r="AF7" s="455"/>
      <c r="AG7" s="40"/>
      <c r="AH7" s="36"/>
      <c r="XET7" s="456" t="s">
        <v>0</v>
      </c>
      <c r="XEU7" s="328"/>
    </row>
    <row r="8" spans="1:37 16374:16377" ht="31.5" customHeight="1" x14ac:dyDescent="0.25">
      <c r="A8" s="457" t="s">
        <v>46</v>
      </c>
      <c r="B8" s="458"/>
      <c r="C8" s="458"/>
      <c r="D8" s="458"/>
      <c r="E8" s="459"/>
      <c r="F8" s="460" t="s">
        <v>21</v>
      </c>
      <c r="G8" s="461"/>
      <c r="H8" s="461"/>
      <c r="I8" s="461"/>
      <c r="J8" s="461"/>
      <c r="K8" s="461"/>
      <c r="L8" s="461"/>
      <c r="M8" s="461"/>
      <c r="N8" s="461"/>
      <c r="O8" s="461"/>
      <c r="P8" s="461"/>
      <c r="Q8" s="461"/>
      <c r="R8" s="461"/>
      <c r="S8" s="461"/>
      <c r="T8" s="461"/>
      <c r="U8" s="461"/>
      <c r="V8" s="461"/>
      <c r="W8" s="461"/>
      <c r="X8" s="461"/>
      <c r="Y8" s="461"/>
      <c r="Z8" s="462"/>
      <c r="AA8" s="463" t="s">
        <v>43</v>
      </c>
      <c r="AB8" s="464"/>
      <c r="AC8" s="464"/>
      <c r="AD8" s="465"/>
      <c r="AE8" s="470" t="s">
        <v>33</v>
      </c>
      <c r="AF8" s="471"/>
      <c r="AG8" s="471"/>
      <c r="AH8" s="472"/>
      <c r="XET8" s="456" t="s">
        <v>2</v>
      </c>
      <c r="XEU8" s="328"/>
    </row>
    <row r="9" spans="1:37 16374:16377" s="43" customFormat="1" ht="31.5" customHeight="1" x14ac:dyDescent="0.25">
      <c r="A9" s="479" t="s">
        <v>49</v>
      </c>
      <c r="B9" s="436" t="s">
        <v>50</v>
      </c>
      <c r="C9" s="482" t="s">
        <v>34</v>
      </c>
      <c r="D9" s="482" t="s">
        <v>35</v>
      </c>
      <c r="E9" s="483" t="s">
        <v>36</v>
      </c>
      <c r="F9" s="424" t="s">
        <v>68</v>
      </c>
      <c r="G9" s="425"/>
      <c r="H9" s="425"/>
      <c r="I9" s="425"/>
      <c r="J9" s="425"/>
      <c r="K9" s="426" t="s">
        <v>24</v>
      </c>
      <c r="L9" s="428" t="s">
        <v>23</v>
      </c>
      <c r="M9" s="429"/>
      <c r="N9" s="429"/>
      <c r="O9" s="429"/>
      <c r="P9" s="429"/>
      <c r="Q9" s="429"/>
      <c r="R9" s="429"/>
      <c r="S9" s="429"/>
      <c r="T9" s="429"/>
      <c r="U9" s="429"/>
      <c r="V9" s="429"/>
      <c r="W9" s="429"/>
      <c r="X9" s="429"/>
      <c r="Y9" s="429"/>
      <c r="Z9" s="430"/>
      <c r="AA9" s="466"/>
      <c r="AB9" s="467"/>
      <c r="AC9" s="467"/>
      <c r="AD9" s="468"/>
      <c r="AE9" s="473"/>
      <c r="AF9" s="474"/>
      <c r="AG9" s="474"/>
      <c r="AH9" s="475"/>
      <c r="XET9" s="42" t="s">
        <v>18</v>
      </c>
      <c r="XEU9" s="42" t="s">
        <v>20</v>
      </c>
      <c r="XEV9" s="42" t="s">
        <v>19</v>
      </c>
    </row>
    <row r="10" spans="1:37 16374:16377" s="43" customFormat="1" ht="31.5" customHeight="1" x14ac:dyDescent="0.25">
      <c r="A10" s="479"/>
      <c r="B10" s="481"/>
      <c r="C10" s="482"/>
      <c r="D10" s="482"/>
      <c r="E10" s="483"/>
      <c r="F10" s="431" t="s">
        <v>37</v>
      </c>
      <c r="G10" s="432"/>
      <c r="H10" s="432"/>
      <c r="I10" s="432"/>
      <c r="J10" s="432"/>
      <c r="K10" s="427"/>
      <c r="L10" s="433" t="s">
        <v>47</v>
      </c>
      <c r="M10" s="435" t="s">
        <v>22</v>
      </c>
      <c r="N10" s="44"/>
      <c r="O10" s="44"/>
      <c r="P10" s="44"/>
      <c r="Q10" s="44"/>
      <c r="R10" s="44"/>
      <c r="S10" s="44"/>
      <c r="T10" s="44"/>
      <c r="U10" s="435" t="s">
        <v>39</v>
      </c>
      <c r="V10" s="439" t="s">
        <v>38</v>
      </c>
      <c r="W10" s="440"/>
      <c r="X10" s="440"/>
      <c r="Y10" s="440"/>
      <c r="Z10" s="441"/>
      <c r="AA10" s="469"/>
      <c r="AB10" s="440"/>
      <c r="AC10" s="440"/>
      <c r="AD10" s="441"/>
      <c r="AE10" s="476"/>
      <c r="AF10" s="477"/>
      <c r="AG10" s="477"/>
      <c r="AH10" s="478"/>
      <c r="XET10" s="43">
        <v>5</v>
      </c>
      <c r="XEU10" s="43">
        <v>10</v>
      </c>
      <c r="XEV10" s="43">
        <v>20</v>
      </c>
    </row>
    <row r="11" spans="1:37 16374:16377" s="43" customFormat="1" ht="46.5" customHeight="1" x14ac:dyDescent="0.25">
      <c r="A11" s="480"/>
      <c r="B11" s="435"/>
      <c r="C11" s="436"/>
      <c r="D11" s="436"/>
      <c r="E11" s="484"/>
      <c r="F11" s="45" t="s">
        <v>8</v>
      </c>
      <c r="G11" s="46" t="s">
        <v>54</v>
      </c>
      <c r="H11" s="92" t="s">
        <v>69</v>
      </c>
      <c r="I11" s="48" t="s">
        <v>55</v>
      </c>
      <c r="J11" s="97" t="s">
        <v>10</v>
      </c>
      <c r="K11" s="786"/>
      <c r="L11" s="787"/>
      <c r="M11" s="482"/>
      <c r="N11" s="98"/>
      <c r="O11" s="98" t="s">
        <v>60</v>
      </c>
      <c r="P11" s="98" t="s">
        <v>61</v>
      </c>
      <c r="Q11" s="98" t="s">
        <v>59</v>
      </c>
      <c r="R11" s="98" t="s">
        <v>56</v>
      </c>
      <c r="S11" s="98" t="s">
        <v>57</v>
      </c>
      <c r="T11" s="98" t="s">
        <v>58</v>
      </c>
      <c r="U11" s="482"/>
      <c r="V11" s="99" t="s">
        <v>8</v>
      </c>
      <c r="W11" s="100" t="s">
        <v>54</v>
      </c>
      <c r="X11" s="100" t="s">
        <v>9</v>
      </c>
      <c r="Y11" s="101" t="s">
        <v>55</v>
      </c>
      <c r="Z11" s="102" t="s">
        <v>10</v>
      </c>
      <c r="AA11" s="55" t="s">
        <v>51</v>
      </c>
      <c r="AB11" s="103" t="s">
        <v>40</v>
      </c>
      <c r="AC11" s="93" t="s">
        <v>41</v>
      </c>
      <c r="AD11" s="94" t="s">
        <v>42</v>
      </c>
      <c r="AE11" s="104" t="s">
        <v>26</v>
      </c>
      <c r="AF11" s="105" t="s">
        <v>70</v>
      </c>
      <c r="AG11" s="106" t="s">
        <v>44</v>
      </c>
      <c r="AH11" s="107" t="s">
        <v>45</v>
      </c>
      <c r="AI11" s="725"/>
      <c r="AJ11" s="726"/>
      <c r="AK11" s="726"/>
      <c r="XET11" s="43" t="s">
        <v>11</v>
      </c>
      <c r="XEU11" s="43" t="s">
        <v>12</v>
      </c>
      <c r="XEV11" s="43" t="s">
        <v>9</v>
      </c>
      <c r="XEW11" s="43" t="s">
        <v>8</v>
      </c>
    </row>
    <row r="12" spans="1:37 16374:16377" ht="50.25" customHeight="1" x14ac:dyDescent="0.25">
      <c r="A12" s="774" t="s">
        <v>88</v>
      </c>
      <c r="B12" s="777" t="s">
        <v>89</v>
      </c>
      <c r="C12" s="346" t="s">
        <v>90</v>
      </c>
      <c r="D12" s="337" t="s">
        <v>91</v>
      </c>
      <c r="E12" s="346" t="s">
        <v>92</v>
      </c>
      <c r="F12" s="322" t="s">
        <v>15</v>
      </c>
      <c r="G12" s="366" t="str">
        <f>IF(F12="(1) RARA VEZ","1", IF(F12="(2) IMPROBABLE","2",IF(F12="(3) POSIBLE","3",IF(F12="(4) PROBABLE","4",IF(F12="(5) CASI SEGURO","5","")))))</f>
        <v>3</v>
      </c>
      <c r="H12" s="334" t="s">
        <v>20</v>
      </c>
      <c r="I12" s="303" t="str">
        <f>IF(H12="(5) MODERADO","5", IF(H12="(10) MAYOR","10",IF(H12="(20) CATASTROFICO","20","")))</f>
        <v>10</v>
      </c>
      <c r="J12" s="256">
        <f>G12*I12</f>
        <v>30</v>
      </c>
      <c r="K12" s="305" t="s">
        <v>93</v>
      </c>
      <c r="L12" s="20" t="s">
        <v>6</v>
      </c>
      <c r="M12" s="16" t="s">
        <v>11</v>
      </c>
      <c r="N12" s="89">
        <f>IF(M12="SÍ",15,"0")</f>
        <v>15</v>
      </c>
      <c r="O12" s="308">
        <f>SUM(N12:N18)</f>
        <v>55</v>
      </c>
      <c r="P12" s="309">
        <f>IF(AND($O12&gt;=0,$O12&lt;=50),0,IF(AND($O12&gt;50,$O12&lt;=75),1,IF(AND($O12&gt;75,$O12&lt;=100),2,"")))</f>
        <v>1</v>
      </c>
      <c r="Q12" s="309">
        <f>$G12-$P12</f>
        <v>2</v>
      </c>
      <c r="R12" s="327">
        <f>IF($Q12&lt;=0,1,$Q12)</f>
        <v>2</v>
      </c>
      <c r="S12" s="309">
        <f>$I12-$P12</f>
        <v>9</v>
      </c>
      <c r="T12" s="327">
        <f>IF($S12=19,10,IF($S12=18,5,IF($S12=9,5,IF($S12=8,5,I12))))</f>
        <v>5</v>
      </c>
      <c r="U12" s="751" t="s">
        <v>9</v>
      </c>
      <c r="V12" s="754" t="str">
        <f>IF(AND($U12="PROBABILIDAD",$R12=1),$XET$6,IF(AND($U12="PROBABILIDAD",$R12=2),$XET$5,IF(AND($U12="PROBABILIDAD",$R12=3),$XET$4,IF(AND($U12="PROBABILIDAD",$R12=4),$XET$3,IF(AND($U12="PROBABILIDAD",$R12=5),$XET$2,$F12)))))</f>
        <v>(3) POSIBLE</v>
      </c>
      <c r="W12" s="773" t="str">
        <f>IF($U12="PROBABILIDAD",$R12,$G12)</f>
        <v>3</v>
      </c>
      <c r="X12" s="746" t="str">
        <f>IF(AND($U12="IMPACTO",$S12=18),$XET$9,IF(AND($U12="IMPACTO",$S12=19),$XEU$9,IF(AND($U12="IMPACTO",$S12=20),$XEV$9,IF(AND($U12="IMPACTO",$S12&lt;10),$XET$9,$H12))))</f>
        <v>(5) MODERADO</v>
      </c>
      <c r="Y12" s="294">
        <f>IF($U12="IMPACTO",$T12,$I12)</f>
        <v>5</v>
      </c>
      <c r="Z12" s="296">
        <f>+W12*Y12</f>
        <v>15</v>
      </c>
      <c r="AA12" s="739" t="s">
        <v>94</v>
      </c>
      <c r="AB12" s="749" t="s">
        <v>95</v>
      </c>
      <c r="AC12" s="736" t="s">
        <v>96</v>
      </c>
      <c r="AD12" s="770" t="s">
        <v>97</v>
      </c>
      <c r="AE12" s="742">
        <v>43707</v>
      </c>
      <c r="AF12" s="765" t="s">
        <v>170</v>
      </c>
      <c r="AG12" s="767" t="s">
        <v>98</v>
      </c>
      <c r="AH12" s="287" t="s">
        <v>171</v>
      </c>
      <c r="AI12" s="725"/>
      <c r="AJ12" s="726"/>
      <c r="AK12" s="726"/>
    </row>
    <row r="13" spans="1:37 16374:16377" ht="50.25" customHeight="1" x14ac:dyDescent="0.25">
      <c r="A13" s="775"/>
      <c r="B13" s="778"/>
      <c r="C13" s="780"/>
      <c r="D13" s="781"/>
      <c r="E13" s="780"/>
      <c r="F13" s="322"/>
      <c r="G13" s="366"/>
      <c r="H13" s="334"/>
      <c r="I13" s="303"/>
      <c r="J13" s="256"/>
      <c r="K13" s="306"/>
      <c r="L13" s="15" t="s">
        <v>7</v>
      </c>
      <c r="M13" s="16" t="s">
        <v>11</v>
      </c>
      <c r="N13" s="91">
        <f>IF(M13="SÍ",5,"0")</f>
        <v>5</v>
      </c>
      <c r="O13" s="303"/>
      <c r="P13" s="303"/>
      <c r="Q13" s="303"/>
      <c r="R13" s="328"/>
      <c r="S13" s="303"/>
      <c r="T13" s="328"/>
      <c r="U13" s="752"/>
      <c r="V13" s="755"/>
      <c r="W13" s="290"/>
      <c r="X13" s="747"/>
      <c r="Y13" s="294"/>
      <c r="Z13" s="297"/>
      <c r="AA13" s="740"/>
      <c r="AB13" s="749"/>
      <c r="AC13" s="737"/>
      <c r="AD13" s="771"/>
      <c r="AE13" s="299"/>
      <c r="AF13" s="766"/>
      <c r="AG13" s="768"/>
      <c r="AH13" s="288"/>
      <c r="AI13" s="725"/>
      <c r="AJ13" s="726"/>
      <c r="AK13" s="726"/>
    </row>
    <row r="14" spans="1:37 16374:16377" ht="50.25" customHeight="1" x14ac:dyDescent="0.25">
      <c r="A14" s="775"/>
      <c r="B14" s="778"/>
      <c r="C14" s="780"/>
      <c r="D14" s="781"/>
      <c r="E14" s="780"/>
      <c r="F14" s="322"/>
      <c r="G14" s="366"/>
      <c r="H14" s="334"/>
      <c r="I14" s="303"/>
      <c r="J14" s="310" t="str">
        <f>IF(AND(J12&gt;=5,J12&lt;=10),"BAJA",IF(AND(J12&gt;=15,J12&lt;=25),"MODERADA",IF(AND(J12&gt;=30,J12&lt;=50),"ALTA",IF(AND(J12&gt;=60,J12&lt;=100),"EXTREMA",""))))</f>
        <v>ALTA</v>
      </c>
      <c r="K14" s="306"/>
      <c r="L14" s="15" t="s">
        <v>3</v>
      </c>
      <c r="M14" s="16" t="s">
        <v>12</v>
      </c>
      <c r="N14" s="91" t="str">
        <f>IF(M14="SÍ",15,"0")</f>
        <v>0</v>
      </c>
      <c r="O14" s="303"/>
      <c r="P14" s="303"/>
      <c r="Q14" s="303"/>
      <c r="R14" s="328"/>
      <c r="S14" s="303"/>
      <c r="T14" s="328"/>
      <c r="U14" s="752"/>
      <c r="V14" s="755"/>
      <c r="W14" s="290"/>
      <c r="X14" s="747"/>
      <c r="Y14" s="294"/>
      <c r="Z14" s="301" t="str">
        <f>IF(AND($Z12&gt;=5,$Z12&lt;=10),"BAJA",IF(AND($Z12&gt;=15,$Z12&lt;=25),"MODERADA",IF(AND($Z12&gt;=30,$Z12&lt;=50),"ALTA",IF(AND($Z12&gt;=60,$Z12&lt;=100),"EXTREMA",""))))</f>
        <v>MODERADA</v>
      </c>
      <c r="AA14" s="740"/>
      <c r="AB14" s="749"/>
      <c r="AC14" s="737"/>
      <c r="AD14" s="771"/>
      <c r="AE14" s="299"/>
      <c r="AF14" s="766"/>
      <c r="AG14" s="768"/>
      <c r="AH14" s="288"/>
      <c r="AI14" s="725"/>
      <c r="AJ14" s="726"/>
      <c r="AK14" s="726"/>
    </row>
    <row r="15" spans="1:37 16374:16377" ht="50.25" customHeight="1" x14ac:dyDescent="0.25">
      <c r="A15" s="775"/>
      <c r="B15" s="778"/>
      <c r="C15" s="780"/>
      <c r="D15" s="781"/>
      <c r="E15" s="780"/>
      <c r="F15" s="322"/>
      <c r="G15" s="366"/>
      <c r="H15" s="334"/>
      <c r="I15" s="303"/>
      <c r="J15" s="310"/>
      <c r="K15" s="306"/>
      <c r="L15" s="15" t="s">
        <v>4</v>
      </c>
      <c r="M15" s="16" t="s">
        <v>11</v>
      </c>
      <c r="N15" s="91">
        <f>IF(M15="SÍ",10,"0")</f>
        <v>10</v>
      </c>
      <c r="O15" s="303"/>
      <c r="P15" s="303"/>
      <c r="Q15" s="303"/>
      <c r="R15" s="328"/>
      <c r="S15" s="303"/>
      <c r="T15" s="328"/>
      <c r="U15" s="752"/>
      <c r="V15" s="755"/>
      <c r="W15" s="290"/>
      <c r="X15" s="747"/>
      <c r="Y15" s="294"/>
      <c r="Z15" s="301"/>
      <c r="AA15" s="740"/>
      <c r="AB15" s="749"/>
      <c r="AC15" s="737"/>
      <c r="AD15" s="771"/>
      <c r="AE15" s="299"/>
      <c r="AF15" s="766"/>
      <c r="AG15" s="768"/>
      <c r="AH15" s="288"/>
      <c r="AI15" s="725"/>
      <c r="AJ15" s="726"/>
      <c r="AK15" s="726"/>
    </row>
    <row r="16" spans="1:37 16374:16377" ht="50.25" customHeight="1" x14ac:dyDescent="0.25">
      <c r="A16" s="775"/>
      <c r="B16" s="778"/>
      <c r="C16" s="780"/>
      <c r="D16" s="781"/>
      <c r="E16" s="780"/>
      <c r="F16" s="322"/>
      <c r="G16" s="366"/>
      <c r="H16" s="334"/>
      <c r="I16" s="303"/>
      <c r="J16" s="310"/>
      <c r="K16" s="306"/>
      <c r="L16" s="15" t="s">
        <v>31</v>
      </c>
      <c r="M16" s="17" t="s">
        <v>11</v>
      </c>
      <c r="N16" s="91">
        <f>IF(M16="SÍ",15,"0")</f>
        <v>15</v>
      </c>
      <c r="O16" s="303"/>
      <c r="P16" s="303"/>
      <c r="Q16" s="303"/>
      <c r="R16" s="328"/>
      <c r="S16" s="303"/>
      <c r="T16" s="328"/>
      <c r="U16" s="752"/>
      <c r="V16" s="755"/>
      <c r="W16" s="290"/>
      <c r="X16" s="747"/>
      <c r="Y16" s="294"/>
      <c r="Z16" s="301"/>
      <c r="AA16" s="740"/>
      <c r="AB16" s="749"/>
      <c r="AC16" s="737"/>
      <c r="AD16" s="771"/>
      <c r="AE16" s="299"/>
      <c r="AF16" s="766"/>
      <c r="AG16" s="768"/>
      <c r="AH16" s="288"/>
      <c r="AI16" s="725"/>
      <c r="AJ16" s="726"/>
      <c r="AK16" s="726"/>
    </row>
    <row r="17" spans="1:37" ht="30" x14ac:dyDescent="0.25">
      <c r="A17" s="775"/>
      <c r="B17" s="778"/>
      <c r="C17" s="780"/>
      <c r="D17" s="781"/>
      <c r="E17" s="780"/>
      <c r="F17" s="322"/>
      <c r="G17" s="366"/>
      <c r="H17" s="334"/>
      <c r="I17" s="303"/>
      <c r="J17" s="310"/>
      <c r="K17" s="306"/>
      <c r="L17" s="15" t="s">
        <v>5</v>
      </c>
      <c r="M17" s="16" t="s">
        <v>11</v>
      </c>
      <c r="N17" s="91">
        <f>IF(M17="SÍ",10,"0")</f>
        <v>10</v>
      </c>
      <c r="O17" s="303"/>
      <c r="P17" s="303"/>
      <c r="Q17" s="303"/>
      <c r="R17" s="328"/>
      <c r="S17" s="303"/>
      <c r="T17" s="328"/>
      <c r="U17" s="752"/>
      <c r="V17" s="755"/>
      <c r="W17" s="290"/>
      <c r="X17" s="747"/>
      <c r="Y17" s="294"/>
      <c r="Z17" s="301"/>
      <c r="AA17" s="740"/>
      <c r="AB17" s="749"/>
      <c r="AC17" s="737"/>
      <c r="AD17" s="771"/>
      <c r="AE17" s="299"/>
      <c r="AF17" s="766"/>
      <c r="AG17" s="768"/>
      <c r="AH17" s="288"/>
      <c r="AI17" s="725"/>
      <c r="AJ17" s="726"/>
      <c r="AK17" s="726"/>
    </row>
    <row r="18" spans="1:37" ht="30" x14ac:dyDescent="0.25">
      <c r="A18" s="775"/>
      <c r="B18" s="779"/>
      <c r="C18" s="345"/>
      <c r="D18" s="336"/>
      <c r="E18" s="345"/>
      <c r="F18" s="350"/>
      <c r="G18" s="445"/>
      <c r="H18" s="339"/>
      <c r="I18" s="303"/>
      <c r="J18" s="342"/>
      <c r="K18" s="306"/>
      <c r="L18" s="18" t="s">
        <v>30</v>
      </c>
      <c r="M18" s="16" t="s">
        <v>12</v>
      </c>
      <c r="N18" s="91" t="str">
        <f>IF(M18="SÍ",30,"0")</f>
        <v>0</v>
      </c>
      <c r="O18" s="303"/>
      <c r="P18" s="303"/>
      <c r="Q18" s="303"/>
      <c r="R18" s="328"/>
      <c r="S18" s="303"/>
      <c r="T18" s="328"/>
      <c r="U18" s="752"/>
      <c r="V18" s="757"/>
      <c r="W18" s="410"/>
      <c r="X18" s="763"/>
      <c r="Y18" s="294"/>
      <c r="Z18" s="301"/>
      <c r="AA18" s="769"/>
      <c r="AB18" s="749"/>
      <c r="AC18" s="764"/>
      <c r="AD18" s="772"/>
      <c r="AE18" s="299"/>
      <c r="AF18" s="766"/>
      <c r="AG18" s="768"/>
      <c r="AH18" s="288"/>
      <c r="AI18" s="725"/>
      <c r="AJ18" s="726"/>
      <c r="AK18" s="726"/>
    </row>
    <row r="19" spans="1:37" ht="30" x14ac:dyDescent="0.25">
      <c r="A19" s="775"/>
      <c r="B19" s="777" t="s">
        <v>89</v>
      </c>
      <c r="C19" s="647" t="s">
        <v>99</v>
      </c>
      <c r="D19" s="647" t="s">
        <v>100</v>
      </c>
      <c r="E19" s="647" t="s">
        <v>101</v>
      </c>
      <c r="F19" s="322" t="s">
        <v>15</v>
      </c>
      <c r="G19" s="276" t="str">
        <f>IF(F19="(1) RARA VEZ","1", IF(F19="(2) IMPROBABLE","2",IF(F19="(3) POSIBLE","3",IF(F19="(4) PROBABLE","4",IF(F19="(5) CASI SEGURO","5","")))))</f>
        <v>3</v>
      </c>
      <c r="H19" s="334" t="s">
        <v>20</v>
      </c>
      <c r="I19" s="303" t="str">
        <f>IF(H19="(5) MODERADO","5", IF(H19="(10) MAYOR","10",IF(H19="(20) CATASTROFICO","20","")))</f>
        <v>10</v>
      </c>
      <c r="J19" s="368">
        <f>G19*I19</f>
        <v>30</v>
      </c>
      <c r="K19" s="445" t="s">
        <v>102</v>
      </c>
      <c r="L19" s="20" t="s">
        <v>6</v>
      </c>
      <c r="M19" s="16" t="s">
        <v>11</v>
      </c>
      <c r="N19" s="89">
        <f>IF(M19="SÍ",15,"0")</f>
        <v>15</v>
      </c>
      <c r="O19" s="308">
        <f>SUM(N19:N25)</f>
        <v>85</v>
      </c>
      <c r="P19" s="309">
        <f>IF(AND($O19&gt;=0,$O19&lt;=50),0,IF(AND($O19&gt;50,$O19&lt;=75),1,IF(AND($O19&gt;75,$O19&lt;=100),2,"")))</f>
        <v>2</v>
      </c>
      <c r="Q19" s="309">
        <f>$G19-$P19</f>
        <v>1</v>
      </c>
      <c r="R19" s="327">
        <f>IF($Q19&lt;=0,1,$Q19)</f>
        <v>1</v>
      </c>
      <c r="S19" s="309">
        <f>$I19-$P19</f>
        <v>8</v>
      </c>
      <c r="T19" s="327">
        <f>IF($S19=19,10,IF($S19=18,5,IF($S19=9,5,IF($S19=8,5,I19))))</f>
        <v>5</v>
      </c>
      <c r="U19" s="751" t="s">
        <v>9</v>
      </c>
      <c r="V19" s="754" t="str">
        <f>IF(AND($U19="PROBABILIDAD",$R19=1),$XET$6,IF(AND($U19="PROBABILIDAD",$R19=2),$XET$5,IF(AND($U19="PROBABILIDAD",$R19=3),$XET$4,IF(AND($U19="PROBABILIDAD",$R19=4),$XET$3,IF(AND($U19="PROBABILIDAD",$R19=5),$XET$2,$F19)))))</f>
        <v>(3) POSIBLE</v>
      </c>
      <c r="W19" s="378" t="str">
        <f>IF($U19="PROBABILIDAD",$R19,$G19)</f>
        <v>3</v>
      </c>
      <c r="X19" s="746" t="str">
        <f>IF(AND($U19="IMPACTO",$S19=18),$XET$9,IF(AND($U19="IMPACTO",$S19=19),$XEU$9,IF(AND($U19="IMPACTO",$S19=20),$XEV$9,IF(AND($U19="IMPACTO",$S19&lt;10),$XET$9,$H19))))</f>
        <v>(5) MODERADO</v>
      </c>
      <c r="Y19" s="294">
        <f>IF($U19="IMPACTO",$T19,$I19)</f>
        <v>5</v>
      </c>
      <c r="Z19" s="296">
        <f>+W19*Y19</f>
        <v>15</v>
      </c>
      <c r="AA19" s="736" t="s">
        <v>103</v>
      </c>
      <c r="AB19" s="749" t="s">
        <v>95</v>
      </c>
      <c r="AC19" s="736" t="s">
        <v>104</v>
      </c>
      <c r="AD19" s="736" t="s">
        <v>105</v>
      </c>
      <c r="AE19" s="742">
        <v>43707</v>
      </c>
      <c r="AF19" s="765" t="s">
        <v>172</v>
      </c>
      <c r="AG19" s="284" t="s">
        <v>106</v>
      </c>
      <c r="AH19" s="287" t="s">
        <v>173</v>
      </c>
      <c r="AI19" s="725"/>
      <c r="AJ19" s="726"/>
      <c r="AK19" s="726"/>
    </row>
    <row r="20" spans="1:37" ht="30" x14ac:dyDescent="0.25">
      <c r="A20" s="775"/>
      <c r="B20" s="778"/>
      <c r="C20" s="648"/>
      <c r="D20" s="648"/>
      <c r="E20" s="648"/>
      <c r="F20" s="322"/>
      <c r="G20" s="276"/>
      <c r="H20" s="334"/>
      <c r="I20" s="303"/>
      <c r="J20" s="340"/>
      <c r="K20" s="759"/>
      <c r="L20" s="15" t="s">
        <v>7</v>
      </c>
      <c r="M20" s="16" t="s">
        <v>11</v>
      </c>
      <c r="N20" s="91">
        <f>IF(M20="SÍ",5,"0")</f>
        <v>5</v>
      </c>
      <c r="O20" s="303"/>
      <c r="P20" s="303"/>
      <c r="Q20" s="303"/>
      <c r="R20" s="328"/>
      <c r="S20" s="303"/>
      <c r="T20" s="328"/>
      <c r="U20" s="752"/>
      <c r="V20" s="755"/>
      <c r="W20" s="379"/>
      <c r="X20" s="747"/>
      <c r="Y20" s="294"/>
      <c r="Z20" s="297"/>
      <c r="AA20" s="737"/>
      <c r="AB20" s="749"/>
      <c r="AC20" s="737"/>
      <c r="AD20" s="737"/>
      <c r="AE20" s="299"/>
      <c r="AF20" s="766"/>
      <c r="AG20" s="285"/>
      <c r="AH20" s="288"/>
      <c r="AI20" s="725"/>
      <c r="AJ20" s="726"/>
      <c r="AK20" s="726"/>
    </row>
    <row r="21" spans="1:37" x14ac:dyDescent="0.25">
      <c r="A21" s="775"/>
      <c r="B21" s="778"/>
      <c r="C21" s="648"/>
      <c r="D21" s="648"/>
      <c r="E21" s="648"/>
      <c r="F21" s="322"/>
      <c r="G21" s="276"/>
      <c r="H21" s="334"/>
      <c r="I21" s="303"/>
      <c r="J21" s="310" t="str">
        <f>IF(AND(J19&gt;=5,J19&lt;=10),"BAJA",IF(AND(J19&gt;=15,J19&lt;=25),"MODERADA",IF(AND(J19&gt;=30,J19&lt;=50),"ALTA",IF(AND(J19&gt;=60,J19&lt;=100),"EXTREMA",""))))</f>
        <v>ALTA</v>
      </c>
      <c r="K21" s="759"/>
      <c r="L21" s="15" t="s">
        <v>3</v>
      </c>
      <c r="M21" s="16" t="s">
        <v>12</v>
      </c>
      <c r="N21" s="91" t="str">
        <f>IF(M21="SÍ",15,"0")</f>
        <v>0</v>
      </c>
      <c r="O21" s="303"/>
      <c r="P21" s="303"/>
      <c r="Q21" s="303"/>
      <c r="R21" s="328"/>
      <c r="S21" s="303"/>
      <c r="T21" s="328"/>
      <c r="U21" s="752"/>
      <c r="V21" s="755"/>
      <c r="W21" s="379"/>
      <c r="X21" s="747"/>
      <c r="Y21" s="294"/>
      <c r="Z21" s="301" t="str">
        <f>IF(AND($Z19&gt;=5,$Z19&lt;=10),"BAJA",IF(AND($Z19&gt;=15,$Z19&lt;=25),"MODERADA",IF(AND($Z19&gt;=30,$Z19&lt;=50),"ALTA",IF(AND($Z19&gt;=60,$Z19&lt;=100),"EXTREMA",""))))</f>
        <v>MODERADA</v>
      </c>
      <c r="AA21" s="737"/>
      <c r="AB21" s="749"/>
      <c r="AC21" s="737"/>
      <c r="AD21" s="737"/>
      <c r="AE21" s="299"/>
      <c r="AF21" s="766"/>
      <c r="AG21" s="285"/>
      <c r="AH21" s="288"/>
      <c r="AI21" s="725"/>
      <c r="AJ21" s="726"/>
      <c r="AK21" s="726"/>
    </row>
    <row r="22" spans="1:37" x14ac:dyDescent="0.25">
      <c r="A22" s="775"/>
      <c r="B22" s="778"/>
      <c r="C22" s="648"/>
      <c r="D22" s="648"/>
      <c r="E22" s="648"/>
      <c r="F22" s="322"/>
      <c r="G22" s="276"/>
      <c r="H22" s="334"/>
      <c r="I22" s="303"/>
      <c r="J22" s="310"/>
      <c r="K22" s="759"/>
      <c r="L22" s="15" t="s">
        <v>4</v>
      </c>
      <c r="M22" s="16" t="s">
        <v>11</v>
      </c>
      <c r="N22" s="91">
        <f>IF(M22="SÍ",10,"0")</f>
        <v>10</v>
      </c>
      <c r="O22" s="303"/>
      <c r="P22" s="303"/>
      <c r="Q22" s="303"/>
      <c r="R22" s="328"/>
      <c r="S22" s="303"/>
      <c r="T22" s="328"/>
      <c r="U22" s="752"/>
      <c r="V22" s="755"/>
      <c r="W22" s="379"/>
      <c r="X22" s="747"/>
      <c r="Y22" s="294"/>
      <c r="Z22" s="301"/>
      <c r="AA22" s="737"/>
      <c r="AB22" s="749"/>
      <c r="AC22" s="737"/>
      <c r="AD22" s="737"/>
      <c r="AE22" s="299"/>
      <c r="AF22" s="766"/>
      <c r="AG22" s="285"/>
      <c r="AH22" s="288"/>
      <c r="AI22" s="725"/>
      <c r="AJ22" s="726"/>
      <c r="AK22" s="726"/>
    </row>
    <row r="23" spans="1:37" ht="30" x14ac:dyDescent="0.25">
      <c r="A23" s="775"/>
      <c r="B23" s="778"/>
      <c r="C23" s="648"/>
      <c r="D23" s="648"/>
      <c r="E23" s="648"/>
      <c r="F23" s="322"/>
      <c r="G23" s="276"/>
      <c r="H23" s="334"/>
      <c r="I23" s="303"/>
      <c r="J23" s="310"/>
      <c r="K23" s="759"/>
      <c r="L23" s="15" t="s">
        <v>31</v>
      </c>
      <c r="M23" s="16" t="s">
        <v>11</v>
      </c>
      <c r="N23" s="91">
        <f>IF(M23="SÍ",15,"0")</f>
        <v>15</v>
      </c>
      <c r="O23" s="303"/>
      <c r="P23" s="303"/>
      <c r="Q23" s="303"/>
      <c r="R23" s="328"/>
      <c r="S23" s="303"/>
      <c r="T23" s="328"/>
      <c r="U23" s="752"/>
      <c r="V23" s="755"/>
      <c r="W23" s="379"/>
      <c r="X23" s="747"/>
      <c r="Y23" s="294"/>
      <c r="Z23" s="301"/>
      <c r="AA23" s="737"/>
      <c r="AB23" s="749"/>
      <c r="AC23" s="737"/>
      <c r="AD23" s="737"/>
      <c r="AE23" s="299"/>
      <c r="AF23" s="766"/>
      <c r="AG23" s="285"/>
      <c r="AH23" s="288"/>
      <c r="AI23" s="725"/>
      <c r="AJ23" s="726"/>
      <c r="AK23" s="726"/>
    </row>
    <row r="24" spans="1:37" ht="30" x14ac:dyDescent="0.25">
      <c r="A24" s="775"/>
      <c r="B24" s="778"/>
      <c r="C24" s="648"/>
      <c r="D24" s="648"/>
      <c r="E24" s="648"/>
      <c r="F24" s="322"/>
      <c r="G24" s="276"/>
      <c r="H24" s="334"/>
      <c r="I24" s="303"/>
      <c r="J24" s="310"/>
      <c r="K24" s="759"/>
      <c r="L24" s="15" t="s">
        <v>5</v>
      </c>
      <c r="M24" s="16" t="s">
        <v>11</v>
      </c>
      <c r="N24" s="91">
        <f>IF(M24="SÍ",10,"0")</f>
        <v>10</v>
      </c>
      <c r="O24" s="303"/>
      <c r="P24" s="303"/>
      <c r="Q24" s="303"/>
      <c r="R24" s="328"/>
      <c r="S24" s="303"/>
      <c r="T24" s="328"/>
      <c r="U24" s="752"/>
      <c r="V24" s="755"/>
      <c r="W24" s="379"/>
      <c r="X24" s="747"/>
      <c r="Y24" s="294"/>
      <c r="Z24" s="301"/>
      <c r="AA24" s="737"/>
      <c r="AB24" s="749"/>
      <c r="AC24" s="737"/>
      <c r="AD24" s="737"/>
      <c r="AE24" s="299"/>
      <c r="AF24" s="766"/>
      <c r="AG24" s="285"/>
      <c r="AH24" s="288"/>
      <c r="AI24" s="725"/>
      <c r="AJ24" s="726"/>
      <c r="AK24" s="726"/>
    </row>
    <row r="25" spans="1:37" ht="30" x14ac:dyDescent="0.25">
      <c r="A25" s="775"/>
      <c r="B25" s="779"/>
      <c r="C25" s="649"/>
      <c r="D25" s="649"/>
      <c r="E25" s="649"/>
      <c r="F25" s="350"/>
      <c r="G25" s="337"/>
      <c r="H25" s="339"/>
      <c r="I25" s="303"/>
      <c r="J25" s="342"/>
      <c r="K25" s="760"/>
      <c r="L25" s="18" t="s">
        <v>30</v>
      </c>
      <c r="M25" s="16" t="s">
        <v>11</v>
      </c>
      <c r="N25" s="91">
        <f>IF(M25="SÍ",30,"0")</f>
        <v>30</v>
      </c>
      <c r="O25" s="303"/>
      <c r="P25" s="303"/>
      <c r="Q25" s="303"/>
      <c r="R25" s="328"/>
      <c r="S25" s="303"/>
      <c r="T25" s="328"/>
      <c r="U25" s="752"/>
      <c r="V25" s="757"/>
      <c r="W25" s="758"/>
      <c r="X25" s="763"/>
      <c r="Y25" s="294"/>
      <c r="Z25" s="301"/>
      <c r="AA25" s="764"/>
      <c r="AB25" s="749"/>
      <c r="AC25" s="764"/>
      <c r="AD25" s="764"/>
      <c r="AE25" s="299"/>
      <c r="AF25" s="766"/>
      <c r="AG25" s="285"/>
      <c r="AH25" s="288"/>
      <c r="AI25" s="725"/>
      <c r="AJ25" s="726"/>
      <c r="AK25" s="726"/>
    </row>
    <row r="26" spans="1:37" ht="30" x14ac:dyDescent="0.25">
      <c r="A26" s="775"/>
      <c r="B26" s="777" t="s">
        <v>107</v>
      </c>
      <c r="C26" s="680" t="s">
        <v>108</v>
      </c>
      <c r="D26" s="647" t="s">
        <v>109</v>
      </c>
      <c r="E26" s="647" t="s">
        <v>110</v>
      </c>
      <c r="F26" s="322" t="s">
        <v>15</v>
      </c>
      <c r="G26" s="276" t="str">
        <f>IF(F26="(1) RARA VEZ","1", IF(F26="(2) IMPROBABLE","2",IF(F26="(3) POSIBLE","3",IF(F26="(4) PROBABLE","4",IF(F26="(5) CASI SEGURO","5","")))))</f>
        <v>3</v>
      </c>
      <c r="H26" s="334" t="s">
        <v>20</v>
      </c>
      <c r="I26" s="303" t="str">
        <f>IF(H26="(5) MODERADO","5", IF(H26="(10) MAYOR","10",IF(H26="(20) CATASTROFICO","20","")))</f>
        <v>10</v>
      </c>
      <c r="J26" s="256">
        <f>+G26*I26</f>
        <v>30</v>
      </c>
      <c r="K26" s="445" t="s">
        <v>111</v>
      </c>
      <c r="L26" s="20" t="s">
        <v>6</v>
      </c>
      <c r="M26" s="16" t="s">
        <v>11</v>
      </c>
      <c r="N26" s="89">
        <f>IF(M26="SÍ",15,"0")</f>
        <v>15</v>
      </c>
      <c r="O26" s="308">
        <f>SUM(N26:N32)</f>
        <v>85</v>
      </c>
      <c r="P26" s="309">
        <f>IF(AND($O26&gt;=0,$O26&lt;=50),0,IF(AND($O26&gt;50,$O26&lt;=75),1,IF(AND($O26&gt;75,$O26&lt;=100),2,"")))</f>
        <v>2</v>
      </c>
      <c r="Q26" s="309">
        <f>$G26-$P26</f>
        <v>1</v>
      </c>
      <c r="R26" s="327">
        <f>IF($Q26&lt;=0,1,$Q26)</f>
        <v>1</v>
      </c>
      <c r="S26" s="309">
        <f>$I26-$P26</f>
        <v>8</v>
      </c>
      <c r="T26" s="327">
        <f>IF($S26=19,10,IF($S26=18,5,IF($S26=9,5,IF($S26=8,5,I26))))</f>
        <v>5</v>
      </c>
      <c r="U26" s="751" t="s">
        <v>9</v>
      </c>
      <c r="V26" s="754" t="str">
        <f>IF(AND($U26="PROBABILIDAD",$R26=1),$XET$6,IF(AND($U26="PROBABILIDAD",$R26=2),$XET$5,IF(AND($U26="PROBABILIDAD",$R26=3),$XET$4,IF(AND($U26="PROBABILIDAD",$R26=4),$XET$3,IF(AND($U26="PROBABILIDAD",$R26=5),$XET$2,$F26)))))</f>
        <v>(3) POSIBLE</v>
      </c>
      <c r="W26" s="378" t="str">
        <f>IF($U26="PROBABILIDAD",$R26,$G26)</f>
        <v>3</v>
      </c>
      <c r="X26" s="746" t="str">
        <f>IF(AND($U26="IMPACTO",$S26=18),$XET$9,IF(AND($U26="IMPACTO",$S26=19),$XEU$9,IF(AND($U26="IMPACTO",$S26=20),$XEV$9,IF(AND($U26="IMPACTO",$S26&lt;10),$XET$9,$H26))))</f>
        <v>(5) MODERADO</v>
      </c>
      <c r="Y26" s="294">
        <f>IF($U26="IMPACTO",$T26,$I26)</f>
        <v>5</v>
      </c>
      <c r="Z26" s="296">
        <f>+W26*Y26</f>
        <v>15</v>
      </c>
      <c r="AA26" s="736" t="s">
        <v>112</v>
      </c>
      <c r="AB26" s="749" t="s">
        <v>95</v>
      </c>
      <c r="AC26" s="736" t="s">
        <v>113</v>
      </c>
      <c r="AD26" s="670" t="s">
        <v>114</v>
      </c>
      <c r="AE26" s="742">
        <v>43707</v>
      </c>
      <c r="AF26" s="765" t="s">
        <v>115</v>
      </c>
      <c r="AG26" s="284" t="s">
        <v>98</v>
      </c>
      <c r="AH26" s="761" t="s">
        <v>174</v>
      </c>
      <c r="AI26" s="735"/>
    </row>
    <row r="27" spans="1:37" ht="30" x14ac:dyDescent="0.25">
      <c r="A27" s="775"/>
      <c r="B27" s="778"/>
      <c r="C27" s="680"/>
      <c r="D27" s="648"/>
      <c r="E27" s="648"/>
      <c r="F27" s="322"/>
      <c r="G27" s="276"/>
      <c r="H27" s="334"/>
      <c r="I27" s="303"/>
      <c r="J27" s="256"/>
      <c r="K27" s="759"/>
      <c r="L27" s="15" t="s">
        <v>7</v>
      </c>
      <c r="M27" s="16" t="s">
        <v>11</v>
      </c>
      <c r="N27" s="91">
        <f>IF(M27="SÍ",5,"0")</f>
        <v>5</v>
      </c>
      <c r="O27" s="303"/>
      <c r="P27" s="303"/>
      <c r="Q27" s="303"/>
      <c r="R27" s="328"/>
      <c r="S27" s="303"/>
      <c r="T27" s="328"/>
      <c r="U27" s="752"/>
      <c r="V27" s="755"/>
      <c r="W27" s="379"/>
      <c r="X27" s="747"/>
      <c r="Y27" s="294"/>
      <c r="Z27" s="297"/>
      <c r="AA27" s="737"/>
      <c r="AB27" s="749"/>
      <c r="AC27" s="737"/>
      <c r="AD27" s="671"/>
      <c r="AE27" s="299"/>
      <c r="AF27" s="766"/>
      <c r="AG27" s="285"/>
      <c r="AH27" s="762"/>
      <c r="AI27" s="735"/>
    </row>
    <row r="28" spans="1:37" x14ac:dyDescent="0.25">
      <c r="A28" s="775"/>
      <c r="B28" s="778"/>
      <c r="C28" s="680"/>
      <c r="D28" s="648"/>
      <c r="E28" s="648"/>
      <c r="F28" s="322"/>
      <c r="G28" s="276"/>
      <c r="H28" s="334"/>
      <c r="I28" s="303"/>
      <c r="J28" s="310" t="str">
        <f>IF(AND(J26&gt;=5,J26&lt;=10),"BAJA",IF(AND(J26&gt;=15,J26&lt;=25),"MODERADA",IF(AND(J26&gt;=30,J26&lt;=50),"ALTA",IF(AND(J26&gt;=60,J26&lt;=100),"EXTREMA",""))))</f>
        <v>ALTA</v>
      </c>
      <c r="K28" s="759"/>
      <c r="L28" s="15" t="s">
        <v>3</v>
      </c>
      <c r="M28" s="16" t="s">
        <v>12</v>
      </c>
      <c r="N28" s="91" t="str">
        <f>IF(M28="SÍ",15,"0")</f>
        <v>0</v>
      </c>
      <c r="O28" s="303"/>
      <c r="P28" s="303"/>
      <c r="Q28" s="303"/>
      <c r="R28" s="328"/>
      <c r="S28" s="303"/>
      <c r="T28" s="328"/>
      <c r="U28" s="752"/>
      <c r="V28" s="755"/>
      <c r="W28" s="379"/>
      <c r="X28" s="747"/>
      <c r="Y28" s="294"/>
      <c r="Z28" s="301" t="str">
        <f>IF(AND($Z26&gt;=5,$Z26&lt;=10),"BAJA",IF(AND($Z26&gt;=15,$Z26&lt;=25),"MODERADA",IF(AND($Z26&gt;=30,$Z26&lt;=50),"ALTA",IF(AND($Z26&gt;=60,$Z26&lt;=100),"EXTREMA",""))))</f>
        <v>MODERADA</v>
      </c>
      <c r="AA28" s="737"/>
      <c r="AB28" s="749"/>
      <c r="AC28" s="737"/>
      <c r="AD28" s="671"/>
      <c r="AE28" s="299"/>
      <c r="AF28" s="766"/>
      <c r="AG28" s="285"/>
      <c r="AH28" s="762"/>
      <c r="AI28" s="735"/>
    </row>
    <row r="29" spans="1:37" x14ac:dyDescent="0.25">
      <c r="A29" s="775"/>
      <c r="B29" s="778"/>
      <c r="C29" s="680"/>
      <c r="D29" s="648"/>
      <c r="E29" s="648"/>
      <c r="F29" s="322"/>
      <c r="G29" s="276"/>
      <c r="H29" s="334"/>
      <c r="I29" s="303"/>
      <c r="J29" s="310"/>
      <c r="K29" s="759"/>
      <c r="L29" s="15" t="s">
        <v>4</v>
      </c>
      <c r="M29" s="16" t="s">
        <v>11</v>
      </c>
      <c r="N29" s="91">
        <f>IF(M29="SÍ",10,"0")</f>
        <v>10</v>
      </c>
      <c r="O29" s="303"/>
      <c r="P29" s="303"/>
      <c r="Q29" s="303"/>
      <c r="R29" s="328"/>
      <c r="S29" s="303"/>
      <c r="T29" s="328"/>
      <c r="U29" s="752"/>
      <c r="V29" s="755"/>
      <c r="W29" s="379"/>
      <c r="X29" s="747"/>
      <c r="Y29" s="294"/>
      <c r="Z29" s="301"/>
      <c r="AA29" s="737"/>
      <c r="AB29" s="749"/>
      <c r="AC29" s="737"/>
      <c r="AD29" s="671"/>
      <c r="AE29" s="299"/>
      <c r="AF29" s="766"/>
      <c r="AG29" s="285"/>
      <c r="AH29" s="762"/>
      <c r="AI29" s="735"/>
    </row>
    <row r="30" spans="1:37" ht="30" x14ac:dyDescent="0.25">
      <c r="A30" s="775"/>
      <c r="B30" s="778"/>
      <c r="C30" s="680"/>
      <c r="D30" s="648"/>
      <c r="E30" s="648"/>
      <c r="F30" s="322"/>
      <c r="G30" s="276"/>
      <c r="H30" s="334"/>
      <c r="I30" s="303"/>
      <c r="J30" s="310"/>
      <c r="K30" s="759"/>
      <c r="L30" s="15" t="s">
        <v>31</v>
      </c>
      <c r="M30" s="16" t="s">
        <v>11</v>
      </c>
      <c r="N30" s="91">
        <f>IF(M30="SÍ",15,"0")</f>
        <v>15</v>
      </c>
      <c r="O30" s="303"/>
      <c r="P30" s="303"/>
      <c r="Q30" s="303"/>
      <c r="R30" s="328"/>
      <c r="S30" s="303"/>
      <c r="T30" s="328"/>
      <c r="U30" s="752"/>
      <c r="V30" s="755"/>
      <c r="W30" s="379"/>
      <c r="X30" s="747"/>
      <c r="Y30" s="294"/>
      <c r="Z30" s="301"/>
      <c r="AA30" s="737"/>
      <c r="AB30" s="749"/>
      <c r="AC30" s="737"/>
      <c r="AD30" s="671"/>
      <c r="AE30" s="299"/>
      <c r="AF30" s="766"/>
      <c r="AG30" s="285"/>
      <c r="AH30" s="762"/>
      <c r="AI30" s="735"/>
    </row>
    <row r="31" spans="1:37" ht="30" x14ac:dyDescent="0.25">
      <c r="A31" s="775"/>
      <c r="B31" s="778"/>
      <c r="C31" s="680"/>
      <c r="D31" s="648"/>
      <c r="E31" s="648"/>
      <c r="F31" s="322"/>
      <c r="G31" s="276"/>
      <c r="H31" s="334"/>
      <c r="I31" s="303"/>
      <c r="J31" s="310"/>
      <c r="K31" s="759"/>
      <c r="L31" s="15" t="s">
        <v>5</v>
      </c>
      <c r="M31" s="16" t="s">
        <v>11</v>
      </c>
      <c r="N31" s="91">
        <f>IF(M31="SÍ",10,"0")</f>
        <v>10</v>
      </c>
      <c r="O31" s="303"/>
      <c r="P31" s="303"/>
      <c r="Q31" s="303"/>
      <c r="R31" s="328"/>
      <c r="S31" s="303"/>
      <c r="T31" s="328"/>
      <c r="U31" s="752"/>
      <c r="V31" s="755"/>
      <c r="W31" s="379"/>
      <c r="X31" s="747"/>
      <c r="Y31" s="294"/>
      <c r="Z31" s="301"/>
      <c r="AA31" s="737"/>
      <c r="AB31" s="749"/>
      <c r="AC31" s="737"/>
      <c r="AD31" s="671"/>
      <c r="AE31" s="299"/>
      <c r="AF31" s="766"/>
      <c r="AG31" s="285"/>
      <c r="AH31" s="762"/>
      <c r="AI31" s="735"/>
    </row>
    <row r="32" spans="1:37" ht="30" x14ac:dyDescent="0.25">
      <c r="A32" s="775"/>
      <c r="B32" s="779"/>
      <c r="C32" s="647"/>
      <c r="D32" s="649"/>
      <c r="E32" s="649"/>
      <c r="F32" s="350"/>
      <c r="G32" s="337"/>
      <c r="H32" s="339"/>
      <c r="I32" s="303"/>
      <c r="J32" s="342"/>
      <c r="K32" s="760"/>
      <c r="L32" s="18" t="s">
        <v>30</v>
      </c>
      <c r="M32" s="19" t="s">
        <v>11</v>
      </c>
      <c r="N32" s="91">
        <f>IF(M32="SÍ",30,"0")</f>
        <v>30</v>
      </c>
      <c r="O32" s="303"/>
      <c r="P32" s="303"/>
      <c r="Q32" s="303"/>
      <c r="R32" s="328"/>
      <c r="S32" s="303"/>
      <c r="T32" s="328"/>
      <c r="U32" s="752"/>
      <c r="V32" s="757"/>
      <c r="W32" s="758"/>
      <c r="X32" s="763"/>
      <c r="Y32" s="294"/>
      <c r="Z32" s="301"/>
      <c r="AA32" s="764"/>
      <c r="AB32" s="749"/>
      <c r="AC32" s="764"/>
      <c r="AD32" s="671"/>
      <c r="AE32" s="299"/>
      <c r="AF32" s="766"/>
      <c r="AG32" s="285"/>
      <c r="AH32" s="762"/>
      <c r="AI32" s="735"/>
    </row>
    <row r="33" spans="1:35" ht="30" x14ac:dyDescent="0.25">
      <c r="A33" s="775"/>
      <c r="B33" s="777" t="s">
        <v>107</v>
      </c>
      <c r="C33" s="680" t="s">
        <v>116</v>
      </c>
      <c r="D33" s="680" t="s">
        <v>117</v>
      </c>
      <c r="E33" s="680" t="s">
        <v>118</v>
      </c>
      <c r="F33" s="322" t="s">
        <v>17</v>
      </c>
      <c r="G33" s="276" t="str">
        <f>IF(F33="(1) RARA VEZ","1", IF(F33="(2) IMPROBABLE","2",IF(F33="(3) POSIBLE","3",IF(F33="(4) PROBABLE","4",IF(F33="(5) CASI SEGURO","5","")))))</f>
        <v>5</v>
      </c>
      <c r="H33" s="334" t="s">
        <v>19</v>
      </c>
      <c r="I33" s="303" t="str">
        <f>IF(H33="(5) MODERADO","5", IF(H33="(10) MAYOR","10",IF(H33="(20) CATASTROFICO","20","")))</f>
        <v>20</v>
      </c>
      <c r="J33" s="256">
        <f>+G33*I33</f>
        <v>100</v>
      </c>
      <c r="K33" s="305" t="s">
        <v>119</v>
      </c>
      <c r="L33" s="20" t="s">
        <v>6</v>
      </c>
      <c r="M33" s="16" t="s">
        <v>11</v>
      </c>
      <c r="N33" s="89">
        <f>IF(M33="SÍ",15,"0")</f>
        <v>15</v>
      </c>
      <c r="O33" s="308">
        <f>SUM(N33:N39)</f>
        <v>85</v>
      </c>
      <c r="P33" s="309">
        <f>IF(AND($O33&gt;=0,$O33&lt;=50),0,IF(AND($O33&gt;50,$O33&lt;=75),1,IF(AND($O33&gt;75,$O33&lt;=100),2,"")))</f>
        <v>2</v>
      </c>
      <c r="Q33" s="309">
        <f>$G33-$P33</f>
        <v>3</v>
      </c>
      <c r="R33" s="327">
        <f>IF($Q33&lt;=0,1,$Q33)</f>
        <v>3</v>
      </c>
      <c r="S33" s="309">
        <f>$I33-$P33</f>
        <v>18</v>
      </c>
      <c r="T33" s="327">
        <f>IF($S33=19,10,IF($S33=18,5,IF($S33=9,5,IF($S33=8,5,I33))))</f>
        <v>5</v>
      </c>
      <c r="U33" s="751" t="s">
        <v>9</v>
      </c>
      <c r="V33" s="754" t="str">
        <f>IF(AND($U33="PROBABILIDAD",$R33=1),$XET$6,IF(AND($U33="PROBABILIDAD",$R33=2),$XET$5,IF(AND($U33="PROBABILIDAD",$R33=3),$XET$4,IF(AND($U33="PROBABILIDAD",$R33=4),$XET$3,IF(AND($U33="PROBABILIDAD",$R33=5),$XET$2,$F33)))))</f>
        <v>(5) CASI SEGURO</v>
      </c>
      <c r="W33" s="378" t="str">
        <f>IF($U33="PROBABILIDAD",$R33,$G33)</f>
        <v>5</v>
      </c>
      <c r="X33" s="746" t="str">
        <f>IF(AND($U33="IMPACTO",$S33=18),$XET$9,IF(AND($U33="IMPACTO",$S33=19),$XEU$9,IF(AND($U33="IMPACTO",$S33=20),$XEV$9,IF(AND($U33="IMPACTO",$S33&lt;10),$XET$9,$H33))))</f>
        <v>(5) MODERADO</v>
      </c>
      <c r="Y33" s="294">
        <f>IF($U33="IMPACTO",$T33,$I33)</f>
        <v>5</v>
      </c>
      <c r="Z33" s="296">
        <f>+W33*Y33</f>
        <v>25</v>
      </c>
      <c r="AA33" s="736" t="s">
        <v>120</v>
      </c>
      <c r="AB33" s="749" t="s">
        <v>95</v>
      </c>
      <c r="AC33" s="736" t="s">
        <v>121</v>
      </c>
      <c r="AD33" s="739" t="s">
        <v>122</v>
      </c>
      <c r="AE33" s="742">
        <v>43707</v>
      </c>
      <c r="AF33" s="743" t="s">
        <v>123</v>
      </c>
      <c r="AG33" s="284" t="s">
        <v>98</v>
      </c>
      <c r="AH33" s="287" t="s">
        <v>124</v>
      </c>
      <c r="AI33" s="735"/>
    </row>
    <row r="34" spans="1:35" ht="30" x14ac:dyDescent="0.25">
      <c r="A34" s="775"/>
      <c r="B34" s="778"/>
      <c r="C34" s="680"/>
      <c r="D34" s="680"/>
      <c r="E34" s="680"/>
      <c r="F34" s="322"/>
      <c r="G34" s="276"/>
      <c r="H34" s="334"/>
      <c r="I34" s="303"/>
      <c r="J34" s="256"/>
      <c r="K34" s="306"/>
      <c r="L34" s="15" t="s">
        <v>7</v>
      </c>
      <c r="M34" s="16" t="s">
        <v>11</v>
      </c>
      <c r="N34" s="91">
        <f>IF(M34="SÍ",5,"0")</f>
        <v>5</v>
      </c>
      <c r="O34" s="303"/>
      <c r="P34" s="303"/>
      <c r="Q34" s="303"/>
      <c r="R34" s="328"/>
      <c r="S34" s="303"/>
      <c r="T34" s="328"/>
      <c r="U34" s="752"/>
      <c r="V34" s="755"/>
      <c r="W34" s="379"/>
      <c r="X34" s="747"/>
      <c r="Y34" s="294"/>
      <c r="Z34" s="297"/>
      <c r="AA34" s="737"/>
      <c r="AB34" s="749"/>
      <c r="AC34" s="737"/>
      <c r="AD34" s="740"/>
      <c r="AE34" s="299"/>
      <c r="AF34" s="744"/>
      <c r="AG34" s="285"/>
      <c r="AH34" s="288"/>
      <c r="AI34" s="735"/>
    </row>
    <row r="35" spans="1:35" x14ac:dyDescent="0.25">
      <c r="A35" s="775"/>
      <c r="B35" s="778"/>
      <c r="C35" s="680"/>
      <c r="D35" s="680"/>
      <c r="E35" s="680"/>
      <c r="F35" s="322"/>
      <c r="G35" s="276"/>
      <c r="H35" s="334"/>
      <c r="I35" s="303"/>
      <c r="J35" s="310" t="str">
        <f>IF(AND(J33&gt;=5,J33&lt;=10),"BAJA",IF(AND(J33&gt;=15,J33&lt;=25),"MODERADA",IF(AND(J33&gt;=30,J33&lt;=50),"ALTA",IF(AND(J33&gt;=60,J33&lt;=100),"EXTREMA",""))))</f>
        <v>EXTREMA</v>
      </c>
      <c r="K35" s="306"/>
      <c r="L35" s="15" t="s">
        <v>3</v>
      </c>
      <c r="M35" s="16" t="s">
        <v>12</v>
      </c>
      <c r="N35" s="91" t="str">
        <f>IF(M35="SÍ",15,"0")</f>
        <v>0</v>
      </c>
      <c r="O35" s="303"/>
      <c r="P35" s="303"/>
      <c r="Q35" s="303"/>
      <c r="R35" s="328"/>
      <c r="S35" s="303"/>
      <c r="T35" s="328"/>
      <c r="U35" s="752"/>
      <c r="V35" s="755"/>
      <c r="W35" s="379"/>
      <c r="X35" s="747"/>
      <c r="Y35" s="294"/>
      <c r="Z35" s="301" t="str">
        <f>IF(AND($Z33&gt;=5,$Z33&lt;=10),"BAJA",IF(AND($Z33&gt;=15,$Z33&lt;=25),"MODERADA",IF(AND($Z33&gt;=30,$Z33&lt;=50),"ALTA",IF(AND($Z33&gt;=60,$Z33&lt;=100),"EXTREMA",""))))</f>
        <v>MODERADA</v>
      </c>
      <c r="AA35" s="737"/>
      <c r="AB35" s="749"/>
      <c r="AC35" s="737"/>
      <c r="AD35" s="740"/>
      <c r="AE35" s="299"/>
      <c r="AF35" s="744"/>
      <c r="AG35" s="285"/>
      <c r="AH35" s="288"/>
      <c r="AI35" s="735"/>
    </row>
    <row r="36" spans="1:35" x14ac:dyDescent="0.25">
      <c r="A36" s="775"/>
      <c r="B36" s="778"/>
      <c r="C36" s="680"/>
      <c r="D36" s="680"/>
      <c r="E36" s="680"/>
      <c r="F36" s="322"/>
      <c r="G36" s="276"/>
      <c r="H36" s="334"/>
      <c r="I36" s="303"/>
      <c r="J36" s="310"/>
      <c r="K36" s="306"/>
      <c r="L36" s="15" t="s">
        <v>4</v>
      </c>
      <c r="M36" s="16" t="s">
        <v>11</v>
      </c>
      <c r="N36" s="91">
        <f>IF(M36="SÍ",10,"0")</f>
        <v>10</v>
      </c>
      <c r="O36" s="303"/>
      <c r="P36" s="303"/>
      <c r="Q36" s="303"/>
      <c r="R36" s="328"/>
      <c r="S36" s="303"/>
      <c r="T36" s="328"/>
      <c r="U36" s="752"/>
      <c r="V36" s="755"/>
      <c r="W36" s="379"/>
      <c r="X36" s="747"/>
      <c r="Y36" s="294"/>
      <c r="Z36" s="301"/>
      <c r="AA36" s="737"/>
      <c r="AB36" s="749"/>
      <c r="AC36" s="737"/>
      <c r="AD36" s="740"/>
      <c r="AE36" s="299"/>
      <c r="AF36" s="744"/>
      <c r="AG36" s="285"/>
      <c r="AH36" s="288"/>
      <c r="AI36" s="735"/>
    </row>
    <row r="37" spans="1:35" ht="30" x14ac:dyDescent="0.25">
      <c r="A37" s="775"/>
      <c r="B37" s="778"/>
      <c r="C37" s="680"/>
      <c r="D37" s="680"/>
      <c r="E37" s="680"/>
      <c r="F37" s="322"/>
      <c r="G37" s="276"/>
      <c r="H37" s="334"/>
      <c r="I37" s="303"/>
      <c r="J37" s="310"/>
      <c r="K37" s="306"/>
      <c r="L37" s="15" t="s">
        <v>31</v>
      </c>
      <c r="M37" s="16" t="s">
        <v>11</v>
      </c>
      <c r="N37" s="91">
        <f>IF(M37="SÍ",15,"0")</f>
        <v>15</v>
      </c>
      <c r="O37" s="303"/>
      <c r="P37" s="303"/>
      <c r="Q37" s="303"/>
      <c r="R37" s="328"/>
      <c r="S37" s="303"/>
      <c r="T37" s="328"/>
      <c r="U37" s="752"/>
      <c r="V37" s="755"/>
      <c r="W37" s="379"/>
      <c r="X37" s="747"/>
      <c r="Y37" s="294"/>
      <c r="Z37" s="301"/>
      <c r="AA37" s="737"/>
      <c r="AB37" s="749"/>
      <c r="AC37" s="737"/>
      <c r="AD37" s="740"/>
      <c r="AE37" s="299"/>
      <c r="AF37" s="744"/>
      <c r="AG37" s="285"/>
      <c r="AH37" s="288"/>
      <c r="AI37" s="735"/>
    </row>
    <row r="38" spans="1:35" ht="30" x14ac:dyDescent="0.25">
      <c r="A38" s="775"/>
      <c r="B38" s="778"/>
      <c r="C38" s="680"/>
      <c r="D38" s="680"/>
      <c r="E38" s="680"/>
      <c r="F38" s="322"/>
      <c r="G38" s="276"/>
      <c r="H38" s="334"/>
      <c r="I38" s="303"/>
      <c r="J38" s="310"/>
      <c r="K38" s="306"/>
      <c r="L38" s="15" t="s">
        <v>5</v>
      </c>
      <c r="M38" s="16" t="s">
        <v>11</v>
      </c>
      <c r="N38" s="91">
        <f>IF(M38="SÍ",10,"0")</f>
        <v>10</v>
      </c>
      <c r="O38" s="303"/>
      <c r="P38" s="303"/>
      <c r="Q38" s="303"/>
      <c r="R38" s="328"/>
      <c r="S38" s="303"/>
      <c r="T38" s="328"/>
      <c r="U38" s="752"/>
      <c r="V38" s="755"/>
      <c r="W38" s="379"/>
      <c r="X38" s="747"/>
      <c r="Y38" s="294"/>
      <c r="Z38" s="301"/>
      <c r="AA38" s="737"/>
      <c r="AB38" s="749"/>
      <c r="AC38" s="737"/>
      <c r="AD38" s="740"/>
      <c r="AE38" s="299"/>
      <c r="AF38" s="744"/>
      <c r="AG38" s="285"/>
      <c r="AH38" s="288"/>
      <c r="AI38" s="735"/>
    </row>
    <row r="39" spans="1:35" ht="30.75" thickBot="1" x14ac:dyDescent="0.3">
      <c r="A39" s="776"/>
      <c r="B39" s="782"/>
      <c r="C39" s="783"/>
      <c r="D39" s="783"/>
      <c r="E39" s="783"/>
      <c r="F39" s="323"/>
      <c r="G39" s="319"/>
      <c r="H39" s="335"/>
      <c r="I39" s="304"/>
      <c r="J39" s="311"/>
      <c r="K39" s="307"/>
      <c r="L39" s="21" t="s">
        <v>30</v>
      </c>
      <c r="M39" s="22" t="s">
        <v>11</v>
      </c>
      <c r="N39" s="24">
        <f>IF(M39="SÍ",30,"0")</f>
        <v>30</v>
      </c>
      <c r="O39" s="304"/>
      <c r="P39" s="304"/>
      <c r="Q39" s="304"/>
      <c r="R39" s="329"/>
      <c r="S39" s="304"/>
      <c r="T39" s="329"/>
      <c r="U39" s="753"/>
      <c r="V39" s="756"/>
      <c r="W39" s="380"/>
      <c r="X39" s="748"/>
      <c r="Y39" s="295"/>
      <c r="Z39" s="302"/>
      <c r="AA39" s="738"/>
      <c r="AB39" s="750"/>
      <c r="AC39" s="738"/>
      <c r="AD39" s="741"/>
      <c r="AE39" s="300"/>
      <c r="AF39" s="745"/>
      <c r="AG39" s="286"/>
      <c r="AH39" s="289"/>
      <c r="AI39" s="735"/>
    </row>
    <row r="40" spans="1:35" x14ac:dyDescent="0.25">
      <c r="A40" s="277" t="s">
        <v>52</v>
      </c>
      <c r="B40" s="277"/>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row>
    <row r="41" spans="1:35" ht="18.75" x14ac:dyDescent="0.25">
      <c r="A41" s="278" t="s">
        <v>29</v>
      </c>
      <c r="B41" s="278"/>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row>
    <row r="42" spans="1:35" ht="15.75" x14ac:dyDescent="0.25">
      <c r="A42" s="275" t="s">
        <v>71</v>
      </c>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4"/>
      <c r="AC42" s="280" t="s">
        <v>48</v>
      </c>
      <c r="AD42" s="280"/>
      <c r="AE42" s="280"/>
      <c r="AF42" s="280" t="s">
        <v>25</v>
      </c>
      <c r="AG42" s="280"/>
      <c r="AH42" s="280"/>
    </row>
    <row r="43" spans="1:35" s="66" customFormat="1" ht="15.75" x14ac:dyDescent="0.25">
      <c r="A43" s="281" t="s">
        <v>175</v>
      </c>
      <c r="B43" s="282"/>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c r="AA43" s="282"/>
      <c r="AB43" s="283"/>
      <c r="AC43" s="730">
        <v>43488</v>
      </c>
      <c r="AD43" s="731"/>
      <c r="AE43" s="731"/>
      <c r="AF43" s="276" t="s">
        <v>176</v>
      </c>
      <c r="AG43" s="276"/>
      <c r="AH43" s="276"/>
    </row>
    <row r="44" spans="1:35" s="66" customFormat="1" ht="15.75" x14ac:dyDescent="0.25">
      <c r="A44" s="732"/>
      <c r="B44" s="733"/>
      <c r="C44" s="733"/>
      <c r="D44" s="733"/>
      <c r="E44" s="733"/>
      <c r="F44" s="733"/>
      <c r="G44" s="733"/>
      <c r="H44" s="733"/>
      <c r="I44" s="733"/>
      <c r="J44" s="733"/>
      <c r="K44" s="733"/>
      <c r="L44" s="733"/>
      <c r="M44" s="733"/>
      <c r="N44" s="733"/>
      <c r="O44" s="733"/>
      <c r="P44" s="733"/>
      <c r="Q44" s="733"/>
      <c r="R44" s="733"/>
      <c r="S44" s="733"/>
      <c r="T44" s="733"/>
      <c r="U44" s="733"/>
      <c r="V44" s="733"/>
      <c r="W44" s="733"/>
      <c r="X44" s="733"/>
      <c r="Y44" s="733"/>
      <c r="Z44" s="733"/>
      <c r="AA44" s="733"/>
      <c r="AB44" s="734"/>
      <c r="AC44" s="276"/>
      <c r="AD44" s="276"/>
      <c r="AE44" s="276"/>
      <c r="AF44" s="276"/>
      <c r="AG44" s="276"/>
      <c r="AH44" s="276"/>
    </row>
    <row r="45" spans="1:35" s="66" customFormat="1" x14ac:dyDescent="0.25">
      <c r="A45" s="727"/>
      <c r="B45" s="728"/>
      <c r="C45" s="728"/>
      <c r="D45" s="728"/>
      <c r="E45" s="728"/>
      <c r="F45" s="728"/>
      <c r="G45" s="728"/>
      <c r="H45" s="728"/>
      <c r="I45" s="728"/>
      <c r="J45" s="728"/>
      <c r="K45" s="728"/>
      <c r="L45" s="728"/>
      <c r="M45" s="728"/>
      <c r="N45" s="728"/>
      <c r="O45" s="728"/>
      <c r="P45" s="728"/>
      <c r="Q45" s="728"/>
      <c r="R45" s="728"/>
      <c r="S45" s="728"/>
      <c r="T45" s="728"/>
      <c r="U45" s="728"/>
      <c r="V45" s="728"/>
      <c r="W45" s="728"/>
      <c r="X45" s="728"/>
      <c r="Y45" s="728"/>
      <c r="Z45" s="728"/>
      <c r="AA45" s="728"/>
      <c r="AB45" s="729"/>
      <c r="AC45" s="276"/>
      <c r="AD45" s="276"/>
      <c r="AE45" s="276"/>
      <c r="AF45" s="276"/>
      <c r="AG45" s="276"/>
      <c r="AH45" s="276"/>
    </row>
    <row r="46" spans="1:35" x14ac:dyDescent="0.25">
      <c r="A46" s="727"/>
      <c r="B46" s="728"/>
      <c r="C46" s="728"/>
      <c r="D46" s="728"/>
      <c r="E46" s="728"/>
      <c r="F46" s="728"/>
      <c r="G46" s="728"/>
      <c r="H46" s="728"/>
      <c r="I46" s="728"/>
      <c r="J46" s="728"/>
      <c r="K46" s="728"/>
      <c r="L46" s="728"/>
      <c r="M46" s="728"/>
      <c r="N46" s="728"/>
      <c r="O46" s="728"/>
      <c r="P46" s="728"/>
      <c r="Q46" s="728"/>
      <c r="R46" s="728"/>
      <c r="S46" s="728"/>
      <c r="T46" s="728"/>
      <c r="U46" s="728"/>
      <c r="V46" s="728"/>
      <c r="W46" s="728"/>
      <c r="X46" s="728"/>
      <c r="Y46" s="728"/>
      <c r="Z46" s="728"/>
      <c r="AA46" s="728"/>
      <c r="AB46" s="729"/>
      <c r="AC46" s="276"/>
      <c r="AD46" s="276"/>
      <c r="AE46" s="276"/>
      <c r="AF46" s="276"/>
      <c r="AG46" s="276"/>
      <c r="AH46" s="276"/>
    </row>
    <row r="47" spans="1:35" x14ac:dyDescent="0.25">
      <c r="A47" s="261" t="s">
        <v>32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3"/>
    </row>
    <row r="48" spans="1:35" s="66" customFormat="1" x14ac:dyDescent="0.25">
      <c r="A48" s="264" t="s">
        <v>25</v>
      </c>
      <c r="B48" s="264"/>
      <c r="C48" s="264"/>
      <c r="D48" s="264"/>
      <c r="E48" s="264"/>
      <c r="F48" s="264" t="s">
        <v>62</v>
      </c>
      <c r="G48" s="264"/>
      <c r="H48" s="264"/>
      <c r="I48" s="264"/>
      <c r="J48" s="264"/>
      <c r="K48" s="264"/>
      <c r="L48" s="264"/>
      <c r="M48" s="719" t="s">
        <v>177</v>
      </c>
      <c r="N48" s="719"/>
      <c r="O48" s="719"/>
      <c r="P48" s="719"/>
      <c r="Q48" s="719"/>
      <c r="R48" s="719"/>
      <c r="S48" s="719"/>
      <c r="T48" s="719"/>
      <c r="U48" s="719"/>
      <c r="V48" s="719"/>
      <c r="W48" s="719"/>
      <c r="X48" s="719"/>
      <c r="Y48" s="719"/>
      <c r="Z48" s="719"/>
      <c r="AA48" s="719"/>
      <c r="AB48" s="719"/>
      <c r="AC48" s="719"/>
      <c r="AD48" s="264" t="str">
        <f>IF(Z7="X","APOYO OFICINA ASESORA DE PLANEACIÓN","APOYO OFICINA DE CONTROL INTERNO")</f>
        <v>APOYO OFICINA DE CONTROL INTERNO</v>
      </c>
      <c r="AE48" s="264"/>
      <c r="AF48" s="264"/>
      <c r="AG48" s="264"/>
      <c r="AH48" s="264"/>
    </row>
    <row r="49" spans="1:34" s="66" customFormat="1" x14ac:dyDescent="0.25">
      <c r="A49" s="86" t="s">
        <v>72</v>
      </c>
      <c r="B49" s="486" t="s">
        <v>178</v>
      </c>
      <c r="C49" s="486"/>
      <c r="D49" s="486"/>
      <c r="E49" s="486"/>
      <c r="F49" s="86" t="s">
        <v>72</v>
      </c>
      <c r="G49" s="87"/>
      <c r="H49" s="486" t="s">
        <v>179</v>
      </c>
      <c r="I49" s="486"/>
      <c r="J49" s="486"/>
      <c r="K49" s="486"/>
      <c r="L49" s="486"/>
      <c r="M49" s="257" t="s">
        <v>27</v>
      </c>
      <c r="N49" s="257"/>
      <c r="O49" s="257"/>
      <c r="P49" s="257"/>
      <c r="Q49" s="257"/>
      <c r="R49" s="257"/>
      <c r="S49" s="257"/>
      <c r="T49" s="257"/>
      <c r="U49" s="257"/>
      <c r="V49" s="276"/>
      <c r="W49" s="276"/>
      <c r="X49" s="276"/>
      <c r="Y49" s="276"/>
      <c r="Z49" s="276"/>
      <c r="AA49" s="276"/>
      <c r="AB49" s="276"/>
      <c r="AC49" s="276"/>
      <c r="AD49" s="90" t="s">
        <v>27</v>
      </c>
      <c r="AE49" s="276" t="s">
        <v>180</v>
      </c>
      <c r="AF49" s="276"/>
      <c r="AG49" s="276"/>
      <c r="AH49" s="276"/>
    </row>
    <row r="50" spans="1:34" ht="24" x14ac:dyDescent="0.25">
      <c r="A50" s="86" t="s">
        <v>73</v>
      </c>
      <c r="B50" s="721" t="s">
        <v>181</v>
      </c>
      <c r="C50" s="486"/>
      <c r="D50" s="486"/>
      <c r="E50" s="486"/>
      <c r="F50" s="86" t="s">
        <v>74</v>
      </c>
      <c r="G50" s="87"/>
      <c r="H50" s="722" t="s">
        <v>182</v>
      </c>
      <c r="I50" s="723"/>
      <c r="J50" s="723"/>
      <c r="K50" s="723"/>
      <c r="L50" s="724"/>
      <c r="M50" s="257" t="s">
        <v>28</v>
      </c>
      <c r="N50" s="257"/>
      <c r="O50" s="257"/>
      <c r="P50" s="257"/>
      <c r="Q50" s="257"/>
      <c r="R50" s="257"/>
      <c r="S50" s="257"/>
      <c r="T50" s="257"/>
      <c r="U50" s="257"/>
      <c r="V50" s="276"/>
      <c r="W50" s="276"/>
      <c r="X50" s="276"/>
      <c r="Y50" s="276"/>
      <c r="Z50" s="276"/>
      <c r="AA50" s="276"/>
      <c r="AB50" s="276"/>
      <c r="AC50" s="276"/>
      <c r="AD50" s="90" t="s">
        <v>28</v>
      </c>
      <c r="AE50" s="276" t="s">
        <v>183</v>
      </c>
      <c r="AF50" s="276"/>
      <c r="AG50" s="276"/>
      <c r="AH50" s="276"/>
    </row>
  </sheetData>
  <mergeCells count="188">
    <mergeCell ref="A7:B7"/>
    <mergeCell ref="C7:E7"/>
    <mergeCell ref="F7:L7"/>
    <mergeCell ref="M7:V7"/>
    <mergeCell ref="AE7:AF7"/>
    <mergeCell ref="XET7:XEU7"/>
    <mergeCell ref="F9:J9"/>
    <mergeCell ref="K9:K11"/>
    <mergeCell ref="L9:Z9"/>
    <mergeCell ref="F10:J10"/>
    <mergeCell ref="L10:L11"/>
    <mergeCell ref="M10:M11"/>
    <mergeCell ref="U10:U11"/>
    <mergeCell ref="V10:Z10"/>
    <mergeCell ref="A8:E8"/>
    <mergeCell ref="F8:Z8"/>
    <mergeCell ref="E26:E32"/>
    <mergeCell ref="F26:F32"/>
    <mergeCell ref="G26:G32"/>
    <mergeCell ref="H26:H32"/>
    <mergeCell ref="Q19:Q25"/>
    <mergeCell ref="AA8:AD10"/>
    <mergeCell ref="AE8:AH10"/>
    <mergeCell ref="XET8:XEU8"/>
    <mergeCell ref="A9:A11"/>
    <mergeCell ref="B9:B11"/>
    <mergeCell ref="C9:C11"/>
    <mergeCell ref="D9:D11"/>
    <mergeCell ref="E9:E11"/>
    <mergeCell ref="A12:A39"/>
    <mergeCell ref="B12:B18"/>
    <mergeCell ref="C12:C18"/>
    <mergeCell ref="D12:D18"/>
    <mergeCell ref="E12:E18"/>
    <mergeCell ref="F12:F18"/>
    <mergeCell ref="G12:G18"/>
    <mergeCell ref="H12:H18"/>
    <mergeCell ref="I12:I18"/>
    <mergeCell ref="E19:E25"/>
    <mergeCell ref="F19:F25"/>
    <mergeCell ref="G19:G25"/>
    <mergeCell ref="B19:B25"/>
    <mergeCell ref="C19:C25"/>
    <mergeCell ref="D19:D25"/>
    <mergeCell ref="B33:B39"/>
    <mergeCell ref="C33:C39"/>
    <mergeCell ref="D33:D39"/>
    <mergeCell ref="E33:E39"/>
    <mergeCell ref="F33:F39"/>
    <mergeCell ref="G33:G39"/>
    <mergeCell ref="B26:B32"/>
    <mergeCell ref="C26:C32"/>
    <mergeCell ref="D26:D32"/>
    <mergeCell ref="AE12:AE18"/>
    <mergeCell ref="AF12:AF18"/>
    <mergeCell ref="AG12:AG18"/>
    <mergeCell ref="AH12:AH18"/>
    <mergeCell ref="J14:J18"/>
    <mergeCell ref="Z14:Z18"/>
    <mergeCell ref="Y12:Y18"/>
    <mergeCell ref="Z12:Z13"/>
    <mergeCell ref="AA12:AA18"/>
    <mergeCell ref="AB12:AB18"/>
    <mergeCell ref="AC12:AC18"/>
    <mergeCell ref="AD12:AD18"/>
    <mergeCell ref="S12:S18"/>
    <mergeCell ref="T12:T18"/>
    <mergeCell ref="U12:U18"/>
    <mergeCell ref="V12:V18"/>
    <mergeCell ref="W12:W18"/>
    <mergeCell ref="X12:X18"/>
    <mergeCell ref="J12:J13"/>
    <mergeCell ref="K12:K18"/>
    <mergeCell ref="O12:O18"/>
    <mergeCell ref="P12:P18"/>
    <mergeCell ref="Q12:Q18"/>
    <mergeCell ref="R12:R18"/>
    <mergeCell ref="AC19:AC25"/>
    <mergeCell ref="AD19:AD25"/>
    <mergeCell ref="AE19:AE25"/>
    <mergeCell ref="AF19:AF25"/>
    <mergeCell ref="AG19:AG25"/>
    <mergeCell ref="AH19:AH25"/>
    <mergeCell ref="W19:W25"/>
    <mergeCell ref="X19:X25"/>
    <mergeCell ref="Y19:Y25"/>
    <mergeCell ref="Z19:Z20"/>
    <mergeCell ref="AA19:AA25"/>
    <mergeCell ref="AB19:AB25"/>
    <mergeCell ref="Z21:Z25"/>
    <mergeCell ref="AG26:AG32"/>
    <mergeCell ref="AH26:AH32"/>
    <mergeCell ref="AI26:AI32"/>
    <mergeCell ref="X26:X32"/>
    <mergeCell ref="Y26:Y32"/>
    <mergeCell ref="Z26:Z27"/>
    <mergeCell ref="AA26:AA32"/>
    <mergeCell ref="AB26:AB32"/>
    <mergeCell ref="AC26:AC32"/>
    <mergeCell ref="Z28:Z32"/>
    <mergeCell ref="AD26:AD32"/>
    <mergeCell ref="AE26:AE32"/>
    <mergeCell ref="AF26:AF32"/>
    <mergeCell ref="R19:R25"/>
    <mergeCell ref="S19:S25"/>
    <mergeCell ref="T19:T25"/>
    <mergeCell ref="U19:U25"/>
    <mergeCell ref="V19:V25"/>
    <mergeCell ref="H19:H25"/>
    <mergeCell ref="I19:I25"/>
    <mergeCell ref="J19:J20"/>
    <mergeCell ref="K19:K25"/>
    <mergeCell ref="O19:O25"/>
    <mergeCell ref="P19:P25"/>
    <mergeCell ref="J21:J25"/>
    <mergeCell ref="R26:R32"/>
    <mergeCell ref="S26:S32"/>
    <mergeCell ref="T26:T32"/>
    <mergeCell ref="U26:U32"/>
    <mergeCell ref="V26:V32"/>
    <mergeCell ref="W26:W32"/>
    <mergeCell ref="I26:I32"/>
    <mergeCell ref="J26:J27"/>
    <mergeCell ref="K26:K32"/>
    <mergeCell ref="O26:O32"/>
    <mergeCell ref="P26:P32"/>
    <mergeCell ref="Q26:Q32"/>
    <mergeCell ref="J28:J32"/>
    <mergeCell ref="Q33:Q39"/>
    <mergeCell ref="R33:R39"/>
    <mergeCell ref="S33:S39"/>
    <mergeCell ref="T33:T39"/>
    <mergeCell ref="U33:U39"/>
    <mergeCell ref="V33:V39"/>
    <mergeCell ref="H33:H39"/>
    <mergeCell ref="I33:I39"/>
    <mergeCell ref="J33:J34"/>
    <mergeCell ref="K33:K39"/>
    <mergeCell ref="O33:O39"/>
    <mergeCell ref="P33:P39"/>
    <mergeCell ref="AF43:AH43"/>
    <mergeCell ref="A44:AB44"/>
    <mergeCell ref="AC44:AE44"/>
    <mergeCell ref="AF44:AH44"/>
    <mergeCell ref="AI33:AI39"/>
    <mergeCell ref="J35:J39"/>
    <mergeCell ref="Z35:Z39"/>
    <mergeCell ref="A40:AH40"/>
    <mergeCell ref="A41:AH41"/>
    <mergeCell ref="A42:AB42"/>
    <mergeCell ref="AC42:AE42"/>
    <mergeCell ref="AF42:AH42"/>
    <mergeCell ref="AC33:AC39"/>
    <mergeCell ref="AD33:AD39"/>
    <mergeCell ref="AE33:AE39"/>
    <mergeCell ref="AF33:AF39"/>
    <mergeCell ref="AG33:AG39"/>
    <mergeCell ref="AH33:AH39"/>
    <mergeCell ref="W33:W39"/>
    <mergeCell ref="X33:X39"/>
    <mergeCell ref="Y33:Y39"/>
    <mergeCell ref="Z33:Z34"/>
    <mergeCell ref="AA33:AA39"/>
    <mergeCell ref="AB33:AB39"/>
    <mergeCell ref="B50:E50"/>
    <mergeCell ref="H50:L50"/>
    <mergeCell ref="M50:U50"/>
    <mergeCell ref="V50:AC50"/>
    <mergeCell ref="AE50:AH50"/>
    <mergeCell ref="AI11:AK25"/>
    <mergeCell ref="A47:AH47"/>
    <mergeCell ref="A48:E48"/>
    <mergeCell ref="F48:L48"/>
    <mergeCell ref="M48:AC48"/>
    <mergeCell ref="AD48:AH48"/>
    <mergeCell ref="B49:E49"/>
    <mergeCell ref="H49:L49"/>
    <mergeCell ref="M49:U49"/>
    <mergeCell ref="V49:AC49"/>
    <mergeCell ref="AE49:AH49"/>
    <mergeCell ref="A45:AB45"/>
    <mergeCell ref="AC45:AE45"/>
    <mergeCell ref="AF45:AH45"/>
    <mergeCell ref="A46:AB46"/>
    <mergeCell ref="AC46:AE46"/>
    <mergeCell ref="AF46:AH46"/>
    <mergeCell ref="A43:AB43"/>
    <mergeCell ref="AC43:AE43"/>
  </mergeCells>
  <conditionalFormatting sqref="J12:J18">
    <cfRule type="expression" dxfId="279" priority="29">
      <formula>$J$14="BAJA"</formula>
    </cfRule>
    <cfRule type="expression" dxfId="278" priority="30">
      <formula>$J$14="MODERADA"</formula>
    </cfRule>
    <cfRule type="expression" dxfId="277" priority="31">
      <formula>$J$14="ALTA"</formula>
    </cfRule>
    <cfRule type="expression" dxfId="276" priority="32">
      <formula>$J$14="EXTREMA"</formula>
    </cfRule>
  </conditionalFormatting>
  <conditionalFormatting sqref="Z12:Z18">
    <cfRule type="expression" dxfId="275" priority="25">
      <formula>$Z$14="MODERADA"</formula>
    </cfRule>
    <cfRule type="expression" dxfId="274" priority="26">
      <formula>$Z$14="EXTREMA"</formula>
    </cfRule>
    <cfRule type="expression" dxfId="273" priority="27">
      <formula>$Z$14="ALTA"</formula>
    </cfRule>
    <cfRule type="expression" dxfId="272" priority="28">
      <formula>$Z$14="BAJA"</formula>
    </cfRule>
  </conditionalFormatting>
  <conditionalFormatting sqref="Z19:Z25">
    <cfRule type="expression" dxfId="271" priority="21">
      <formula>$Z$21="MODERADA"</formula>
    </cfRule>
    <cfRule type="expression" dxfId="270" priority="22">
      <formula>$Z$21="EXTREMA"</formula>
    </cfRule>
    <cfRule type="expression" dxfId="269" priority="23">
      <formula>$Z$21="ALTA"</formula>
    </cfRule>
    <cfRule type="expression" dxfId="268" priority="24">
      <formula>$Z$21="BAJA"</formula>
    </cfRule>
  </conditionalFormatting>
  <conditionalFormatting sqref="J19 J21">
    <cfRule type="expression" dxfId="267" priority="17">
      <formula>$J$21="BAJA"</formula>
    </cfRule>
    <cfRule type="expression" dxfId="266" priority="18">
      <formula>$J$21="MODERADA"</formula>
    </cfRule>
    <cfRule type="expression" dxfId="265" priority="19">
      <formula>$J$21="ALTA"</formula>
    </cfRule>
    <cfRule type="expression" dxfId="264" priority="20">
      <formula>$J$21="EXTREMA"</formula>
    </cfRule>
  </conditionalFormatting>
  <conditionalFormatting sqref="Z26:Z32">
    <cfRule type="expression" dxfId="263" priority="13">
      <formula>$Z$14="MODERADA"</formula>
    </cfRule>
    <cfRule type="expression" dxfId="262" priority="14">
      <formula>$Z$14="EXTREMA"</formula>
    </cfRule>
    <cfRule type="expression" dxfId="261" priority="15">
      <formula>$Z$14="ALTA"</formula>
    </cfRule>
    <cfRule type="expression" dxfId="260" priority="16">
      <formula>$Z$14="BAJA"</formula>
    </cfRule>
  </conditionalFormatting>
  <conditionalFormatting sqref="J26 J28">
    <cfRule type="expression" dxfId="259" priority="9">
      <formula>$J$28="BAJA"</formula>
    </cfRule>
    <cfRule type="expression" dxfId="258" priority="10">
      <formula>$J$28="MODERADA"</formula>
    </cfRule>
    <cfRule type="expression" dxfId="257" priority="11">
      <formula>$J$28="ALTA"</formula>
    </cfRule>
    <cfRule type="expression" dxfId="256" priority="12">
      <formula>$J$28="EXTREMA"</formula>
    </cfRule>
  </conditionalFormatting>
  <conditionalFormatting sqref="Z33:Z39">
    <cfRule type="expression" dxfId="255" priority="5">
      <formula>$Z$35="MODERADA"</formula>
    </cfRule>
    <cfRule type="expression" dxfId="254" priority="6">
      <formula>$Z$35="EXTREMA"</formula>
    </cfRule>
    <cfRule type="expression" dxfId="253" priority="7">
      <formula>$Z$35="ALTA"</formula>
    </cfRule>
    <cfRule type="expression" dxfId="252" priority="8">
      <formula>$Z$35="BAJA"</formula>
    </cfRule>
  </conditionalFormatting>
  <conditionalFormatting sqref="J33 J35">
    <cfRule type="expression" dxfId="251" priority="1">
      <formula>$J$35="BAJA"</formula>
    </cfRule>
    <cfRule type="expression" dxfId="250" priority="2">
      <formula>$J$35="MODERADA"</formula>
    </cfRule>
    <cfRule type="expression" dxfId="249" priority="3">
      <formula>$J$35="ALTA"</formula>
    </cfRule>
    <cfRule type="expression" dxfId="248" priority="4">
      <formula>$J$35="EXTREMA"</formula>
    </cfRule>
  </conditionalFormatting>
  <dataValidations count="4">
    <dataValidation type="list" allowBlank="1" showInputMessage="1" showErrorMessage="1" sqref="U12:U39">
      <formula1>$XEV$11:$XFD$11</formula1>
    </dataValidation>
    <dataValidation type="list" allowBlank="1" showInputMessage="1" showErrorMessage="1" sqref="H12:H39">
      <formula1>$XET$9:$XEV$9</formula1>
    </dataValidation>
    <dataValidation type="list" allowBlank="1" showInputMessage="1" showErrorMessage="1" sqref="F12:F39">
      <formula1>$XET$2:$XET$6</formula1>
    </dataValidation>
    <dataValidation type="list" allowBlank="1" showInputMessage="1" showErrorMessage="1" sqref="M12:M39">
      <formula1>$XET$11:$XEU$11</formula1>
    </dataValidation>
  </dataValidations>
  <hyperlinks>
    <hyperlink ref="B50" r:id="rId1"/>
    <hyperlink ref="H50" r:id="rId2"/>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Q36"/>
  <sheetViews>
    <sheetView tabSelected="1" topLeftCell="H1" zoomScale="50" zoomScaleNormal="50" workbookViewId="0">
      <selection activeCell="AB7" sqref="AB7"/>
    </sheetView>
  </sheetViews>
  <sheetFormatPr baseColWidth="10" defaultColWidth="10.85546875" defaultRowHeight="15" x14ac:dyDescent="0.25"/>
  <cols>
    <col min="1" max="1" width="22.42578125" style="146" customWidth="1"/>
    <col min="2" max="2" width="27.85546875" style="146" customWidth="1"/>
    <col min="3" max="3" width="22.85546875" style="146" customWidth="1"/>
    <col min="4" max="4" width="21.7109375" style="146" customWidth="1"/>
    <col min="5" max="5" width="23.140625" style="146" customWidth="1"/>
    <col min="6" max="6" width="20.42578125" style="146" customWidth="1"/>
    <col min="7" max="7" width="3.85546875" style="146" hidden="1" customWidth="1"/>
    <col min="8" max="8" width="18.28515625" style="146" customWidth="1"/>
    <col min="9" max="9" width="3.85546875" style="146" hidden="1" customWidth="1"/>
    <col min="10" max="10" width="17.140625" style="146" customWidth="1"/>
    <col min="11" max="11" width="45.85546875" style="146" customWidth="1"/>
    <col min="12" max="12" width="44.7109375" style="146" customWidth="1"/>
    <col min="13" max="13" width="9.42578125" style="146" customWidth="1"/>
    <col min="14" max="14" width="11.42578125" style="146" hidden="1" customWidth="1"/>
    <col min="15" max="15" width="5" style="146" hidden="1" customWidth="1"/>
    <col min="16" max="16" width="6.42578125" style="146" hidden="1" customWidth="1"/>
    <col min="17" max="17" width="5" style="146" hidden="1" customWidth="1"/>
    <col min="18" max="18" width="4.140625" style="146" hidden="1" customWidth="1"/>
    <col min="19" max="19" width="3.85546875" style="146" hidden="1" customWidth="1"/>
    <col min="20" max="20" width="5.28515625" style="146" hidden="1" customWidth="1"/>
    <col min="21" max="21" width="10.42578125" style="146" customWidth="1"/>
    <col min="22" max="22" width="17.85546875" style="146" customWidth="1"/>
    <col min="23" max="23" width="3.42578125" style="146" hidden="1" customWidth="1"/>
    <col min="24" max="24" width="20.42578125" style="146" customWidth="1"/>
    <col min="25" max="25" width="3.85546875" style="146" hidden="1" customWidth="1"/>
    <col min="26" max="26" width="18.42578125" style="146" customWidth="1"/>
    <col min="27" max="27" width="51.7109375" style="146" customWidth="1"/>
    <col min="28" max="28" width="20.85546875" style="146" customWidth="1"/>
    <col min="29" max="29" width="30.42578125" style="146" customWidth="1"/>
    <col min="30" max="30" width="22.42578125" style="146" customWidth="1"/>
    <col min="31" max="31" width="15.140625" style="146" customWidth="1"/>
    <col min="32" max="32" width="40" style="146" customWidth="1"/>
    <col min="33" max="33" width="19.140625" style="146" customWidth="1"/>
    <col min="34" max="34" width="25.85546875" style="146" customWidth="1"/>
    <col min="35" max="16384" width="10.85546875" style="146"/>
  </cols>
  <sheetData>
    <row r="1" spans="1:34 16368:16371" s="111" customFormat="1" ht="14.25" customHeight="1" x14ac:dyDescent="0.2">
      <c r="A1" s="110"/>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XEN1" s="112" t="s">
        <v>1</v>
      </c>
      <c r="XEO1" s="113" t="s">
        <v>2</v>
      </c>
      <c r="XEP1" s="114"/>
    </row>
    <row r="2" spans="1:34 16368:16371" s="111" customFormat="1" ht="14.25" customHeight="1" x14ac:dyDescent="0.2">
      <c r="A2" s="110"/>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XEN2" s="111" t="s">
        <v>17</v>
      </c>
      <c r="XEO2" s="111">
        <v>5</v>
      </c>
      <c r="XEP2" s="115"/>
    </row>
    <row r="3" spans="1:34 16368:16371" s="111" customFormat="1" ht="14.25" customHeight="1" x14ac:dyDescent="0.2">
      <c r="A3" s="110"/>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XEN3" s="111" t="s">
        <v>16</v>
      </c>
      <c r="XEO3" s="111">
        <v>4</v>
      </c>
      <c r="XEP3" s="115"/>
    </row>
    <row r="4" spans="1:34 16368:16371" s="111" customFormat="1" ht="14.25" customHeight="1" x14ac:dyDescent="0.2">
      <c r="A4" s="110"/>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XEN4" s="111" t="s">
        <v>15</v>
      </c>
      <c r="XEO4" s="111">
        <v>3</v>
      </c>
      <c r="XEP4" s="115"/>
    </row>
    <row r="5" spans="1:34 16368:16371" s="111" customFormat="1" ht="14.25" customHeight="1" x14ac:dyDescent="0.2">
      <c r="A5" s="110"/>
      <c r="B5" s="110"/>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XEN5" s="111" t="s">
        <v>14</v>
      </c>
      <c r="XEO5" s="111">
        <v>2</v>
      </c>
      <c r="XEP5" s="115"/>
    </row>
    <row r="6" spans="1:34 16368:16371" s="111" customFormat="1" ht="14.25" customHeight="1" thickBot="1" x14ac:dyDescent="0.25">
      <c r="A6" s="110"/>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XEN6" s="111" t="s">
        <v>13</v>
      </c>
      <c r="XEO6" s="111">
        <v>1</v>
      </c>
      <c r="XEP6" s="115"/>
    </row>
    <row r="7" spans="1:34 16368:16371" s="121" customFormat="1" ht="21" customHeight="1" thickBot="1" x14ac:dyDescent="0.3">
      <c r="A7" s="869" t="s">
        <v>53</v>
      </c>
      <c r="B7" s="870"/>
      <c r="C7" s="871" t="s">
        <v>184</v>
      </c>
      <c r="D7" s="871"/>
      <c r="E7" s="871"/>
      <c r="F7" s="872"/>
      <c r="G7" s="872"/>
      <c r="H7" s="872"/>
      <c r="I7" s="872"/>
      <c r="J7" s="872"/>
      <c r="K7" s="872"/>
      <c r="L7" s="872"/>
      <c r="M7" s="873" t="s">
        <v>126</v>
      </c>
      <c r="N7" s="873"/>
      <c r="O7" s="873"/>
      <c r="P7" s="873"/>
      <c r="Q7" s="873"/>
      <c r="R7" s="873"/>
      <c r="S7" s="873"/>
      <c r="T7" s="873"/>
      <c r="U7" s="873"/>
      <c r="V7" s="874"/>
      <c r="W7" s="116"/>
      <c r="X7" s="117" t="s">
        <v>63</v>
      </c>
      <c r="Y7" s="116"/>
      <c r="Z7" s="118"/>
      <c r="AA7" s="117" t="s">
        <v>64</v>
      </c>
      <c r="AB7" s="118" t="s">
        <v>76</v>
      </c>
      <c r="AC7" s="117" t="s">
        <v>65</v>
      </c>
      <c r="AD7" s="119"/>
      <c r="AE7" s="875" t="s">
        <v>66</v>
      </c>
      <c r="AF7" s="876"/>
      <c r="AG7" s="119"/>
      <c r="AH7" s="120"/>
      <c r="XEN7" s="877" t="s">
        <v>0</v>
      </c>
      <c r="XEO7" s="878"/>
    </row>
    <row r="8" spans="1:34 16368:16371" s="121" customFormat="1" ht="18.75" customHeight="1" x14ac:dyDescent="0.25">
      <c r="A8" s="879" t="s">
        <v>46</v>
      </c>
      <c r="B8" s="880"/>
      <c r="C8" s="880"/>
      <c r="D8" s="880"/>
      <c r="E8" s="881"/>
      <c r="F8" s="882" t="s">
        <v>21</v>
      </c>
      <c r="G8" s="883"/>
      <c r="H8" s="883"/>
      <c r="I8" s="883"/>
      <c r="J8" s="883"/>
      <c r="K8" s="883"/>
      <c r="L8" s="883"/>
      <c r="M8" s="883"/>
      <c r="N8" s="883"/>
      <c r="O8" s="883"/>
      <c r="P8" s="883"/>
      <c r="Q8" s="883"/>
      <c r="R8" s="883"/>
      <c r="S8" s="883"/>
      <c r="T8" s="883"/>
      <c r="U8" s="883"/>
      <c r="V8" s="883"/>
      <c r="W8" s="883"/>
      <c r="X8" s="883"/>
      <c r="Y8" s="883"/>
      <c r="Z8" s="884"/>
      <c r="AA8" s="463" t="s">
        <v>43</v>
      </c>
      <c r="AB8" s="464"/>
      <c r="AC8" s="464"/>
      <c r="AD8" s="465"/>
      <c r="AE8" s="885" t="s">
        <v>33</v>
      </c>
      <c r="AF8" s="886"/>
      <c r="AG8" s="886"/>
      <c r="AH8" s="887"/>
      <c r="XEN8" s="877" t="s">
        <v>2</v>
      </c>
      <c r="XEO8" s="878"/>
    </row>
    <row r="9" spans="1:34 16368:16371" s="122" customFormat="1" ht="15" customHeight="1" x14ac:dyDescent="0.2">
      <c r="A9" s="479" t="s">
        <v>49</v>
      </c>
      <c r="B9" s="436" t="s">
        <v>50</v>
      </c>
      <c r="C9" s="482" t="s">
        <v>34</v>
      </c>
      <c r="D9" s="482" t="s">
        <v>35</v>
      </c>
      <c r="E9" s="897" t="s">
        <v>36</v>
      </c>
      <c r="F9" s="847" t="s">
        <v>68</v>
      </c>
      <c r="G9" s="848"/>
      <c r="H9" s="848"/>
      <c r="I9" s="848"/>
      <c r="J9" s="848"/>
      <c r="K9" s="426" t="s">
        <v>24</v>
      </c>
      <c r="L9" s="850" t="s">
        <v>23</v>
      </c>
      <c r="M9" s="851"/>
      <c r="N9" s="851"/>
      <c r="O9" s="851"/>
      <c r="P9" s="851"/>
      <c r="Q9" s="851"/>
      <c r="R9" s="851"/>
      <c r="S9" s="851"/>
      <c r="T9" s="851"/>
      <c r="U9" s="851"/>
      <c r="V9" s="851"/>
      <c r="W9" s="851"/>
      <c r="X9" s="851"/>
      <c r="Y9" s="851"/>
      <c r="Z9" s="852"/>
      <c r="AA9" s="466"/>
      <c r="AB9" s="467"/>
      <c r="AC9" s="467"/>
      <c r="AD9" s="468"/>
      <c r="AE9" s="888"/>
      <c r="AF9" s="889"/>
      <c r="AG9" s="889"/>
      <c r="AH9" s="890"/>
      <c r="XEN9" s="123" t="s">
        <v>18</v>
      </c>
      <c r="XEO9" s="123" t="s">
        <v>20</v>
      </c>
      <c r="XEP9" s="123" t="s">
        <v>19</v>
      </c>
    </row>
    <row r="10" spans="1:34 16368:16371" s="122" customFormat="1" ht="15" customHeight="1" x14ac:dyDescent="0.2">
      <c r="A10" s="479"/>
      <c r="B10" s="481"/>
      <c r="C10" s="482"/>
      <c r="D10" s="482"/>
      <c r="E10" s="897"/>
      <c r="F10" s="853" t="s">
        <v>37</v>
      </c>
      <c r="G10" s="854"/>
      <c r="H10" s="854"/>
      <c r="I10" s="854"/>
      <c r="J10" s="854"/>
      <c r="K10" s="427"/>
      <c r="L10" s="855" t="s">
        <v>47</v>
      </c>
      <c r="M10" s="857" t="s">
        <v>22</v>
      </c>
      <c r="N10" s="124"/>
      <c r="O10" s="125"/>
      <c r="P10" s="125"/>
      <c r="Q10" s="125"/>
      <c r="R10" s="125"/>
      <c r="S10" s="125"/>
      <c r="T10" s="125"/>
      <c r="U10" s="859" t="s">
        <v>39</v>
      </c>
      <c r="V10" s="861" t="s">
        <v>38</v>
      </c>
      <c r="W10" s="862"/>
      <c r="X10" s="862"/>
      <c r="Y10" s="862"/>
      <c r="Z10" s="863"/>
      <c r="AA10" s="469"/>
      <c r="AB10" s="440"/>
      <c r="AC10" s="440"/>
      <c r="AD10" s="441"/>
      <c r="AE10" s="891"/>
      <c r="AF10" s="892"/>
      <c r="AG10" s="892"/>
      <c r="AH10" s="893"/>
      <c r="XEN10" s="122">
        <v>5</v>
      </c>
      <c r="XEO10" s="122">
        <v>10</v>
      </c>
      <c r="XEP10" s="122">
        <v>20</v>
      </c>
    </row>
    <row r="11" spans="1:34 16368:16371" s="122" customFormat="1" ht="44.25" customHeight="1" thickBot="1" x14ac:dyDescent="0.25">
      <c r="A11" s="894"/>
      <c r="B11" s="895"/>
      <c r="C11" s="896"/>
      <c r="D11" s="896"/>
      <c r="E11" s="898"/>
      <c r="F11" s="126" t="s">
        <v>8</v>
      </c>
      <c r="G11" s="127" t="s">
        <v>54</v>
      </c>
      <c r="H11" s="128" t="s">
        <v>69</v>
      </c>
      <c r="I11" s="129" t="s">
        <v>55</v>
      </c>
      <c r="J11" s="130" t="s">
        <v>10</v>
      </c>
      <c r="K11" s="849"/>
      <c r="L11" s="856"/>
      <c r="M11" s="858"/>
      <c r="N11" s="131"/>
      <c r="O11" s="131" t="s">
        <v>60</v>
      </c>
      <c r="P11" s="131" t="s">
        <v>61</v>
      </c>
      <c r="Q11" s="131" t="s">
        <v>59</v>
      </c>
      <c r="R11" s="131" t="s">
        <v>56</v>
      </c>
      <c r="S11" s="131" t="s">
        <v>57</v>
      </c>
      <c r="T11" s="131" t="s">
        <v>58</v>
      </c>
      <c r="U11" s="860"/>
      <c r="V11" s="132" t="s">
        <v>8</v>
      </c>
      <c r="W11" s="133" t="s">
        <v>54</v>
      </c>
      <c r="X11" s="134" t="s">
        <v>9</v>
      </c>
      <c r="Y11" s="135" t="s">
        <v>55</v>
      </c>
      <c r="Z11" s="136" t="s">
        <v>10</v>
      </c>
      <c r="AA11" s="137" t="s">
        <v>51</v>
      </c>
      <c r="AB11" s="138" t="s">
        <v>40</v>
      </c>
      <c r="AC11" s="139" t="s">
        <v>41</v>
      </c>
      <c r="AD11" s="140" t="s">
        <v>42</v>
      </c>
      <c r="AE11" s="141" t="s">
        <v>26</v>
      </c>
      <c r="AF11" s="142" t="s">
        <v>70</v>
      </c>
      <c r="AG11" s="143" t="s">
        <v>44</v>
      </c>
      <c r="AH11" s="144" t="s">
        <v>45</v>
      </c>
      <c r="XEN11" s="122" t="s">
        <v>11</v>
      </c>
      <c r="XEO11" s="122" t="s">
        <v>12</v>
      </c>
      <c r="XEP11" s="122" t="s">
        <v>9</v>
      </c>
      <c r="XEQ11" s="122" t="s">
        <v>8</v>
      </c>
    </row>
    <row r="12" spans="1:34 16368:16371" ht="85.5" customHeight="1" x14ac:dyDescent="0.25">
      <c r="A12" s="842" t="s">
        <v>185</v>
      </c>
      <c r="B12" s="844" t="s">
        <v>186</v>
      </c>
      <c r="C12" s="769" t="s">
        <v>187</v>
      </c>
      <c r="D12" s="769" t="s">
        <v>188</v>
      </c>
      <c r="E12" s="769" t="s">
        <v>189</v>
      </c>
      <c r="F12" s="349" t="s">
        <v>15</v>
      </c>
      <c r="G12" s="864" t="str">
        <f>IF(F12="(1) RARA VEZ","1", IF(F12="(2) IMPROBABLE","2",IF(F12="(3) POSIBLE","3",IF(F12="(4) PROBABLE","4",IF(F12="(5) CASI SEGURO","5","")))))</f>
        <v>3</v>
      </c>
      <c r="H12" s="338" t="s">
        <v>20</v>
      </c>
      <c r="I12" s="821" t="str">
        <f>IF(H12="(5) MODERADO","5", IF(H12="(10) MAYOR","10",IF(H12="(20) CATASTROFICO","20","")))</f>
        <v>10</v>
      </c>
      <c r="J12" s="824">
        <f>G12*I12</f>
        <v>30</v>
      </c>
      <c r="K12" s="744" t="s">
        <v>190</v>
      </c>
      <c r="L12" s="13" t="s">
        <v>6</v>
      </c>
      <c r="M12" s="14" t="s">
        <v>11</v>
      </c>
      <c r="N12" s="145">
        <f>IF(M12="SÍ",15,"0")</f>
        <v>15</v>
      </c>
      <c r="O12" s="868">
        <f>SUM(N12:N18)</f>
        <v>55</v>
      </c>
      <c r="P12" s="303">
        <f>IF(AND($O12&gt;=0,$O12&lt;=50),0,IF(AND($O12&gt;50,$O12&lt;=75),1,IF(AND($O12&gt;75,$O12&lt;=100),2,"")))</f>
        <v>1</v>
      </c>
      <c r="Q12" s="303">
        <f>$G12-$P12</f>
        <v>2</v>
      </c>
      <c r="R12" s="328">
        <f>IF($Q12&lt;=0,1,$Q12)</f>
        <v>2</v>
      </c>
      <c r="S12" s="303">
        <f>$I12-$P12</f>
        <v>9</v>
      </c>
      <c r="T12" s="328">
        <f>IF($S12=19,10,IF($S12=18,5,IF($S12=9,5,IF($S12=8,5,I12))))</f>
        <v>5</v>
      </c>
      <c r="U12" s="752" t="s">
        <v>8</v>
      </c>
      <c r="V12" s="755" t="str">
        <f>IF(AND($U12="PROBABILIDAD",$R12=1),$XEN$6,IF(AND($U12="PROBABILIDAD",$R12=2),$XEN$5,IF(AND($U12="PROBABILIDAD",$R12=3),$XEN$4,IF(AND($U12="PROBABILIDAD",$R12=4),$XEN$3,IF(AND($U12="PROBABILIDAD",$R12=5),$XEN$2,$F12)))))</f>
        <v>(2) IMPROBABLE</v>
      </c>
      <c r="W12" s="840">
        <f>IF($U12="PROBABILIDAD",$R12,$G12)</f>
        <v>2</v>
      </c>
      <c r="X12" s="747" t="str">
        <f>IF(AND($U12="IMPACTO",$S12=18),$XEN$9,IF(AND($U12="IMPACTO",$S12=19),$XEO$9,IF(AND($U12="IMPACTO",$S12=20),$XEP$9,IF(AND($U12="IMPACTO",$S12&lt;10),$XEN$9,$H12))))</f>
        <v>(10) MAYOR</v>
      </c>
      <c r="Y12" s="809" t="str">
        <f>IF($U12="IMPACTO",$T12,$I12)</f>
        <v>10</v>
      </c>
      <c r="Z12" s="841">
        <f>+W12*Y12</f>
        <v>20</v>
      </c>
      <c r="AA12" s="766" t="s">
        <v>191</v>
      </c>
      <c r="AB12" s="813">
        <v>43830</v>
      </c>
      <c r="AC12" s="766" t="s">
        <v>192</v>
      </c>
      <c r="AD12" s="768" t="s">
        <v>193</v>
      </c>
      <c r="AE12" s="838">
        <v>43708</v>
      </c>
      <c r="AF12" s="766" t="s">
        <v>194</v>
      </c>
      <c r="AG12" s="766" t="s">
        <v>195</v>
      </c>
      <c r="AH12" s="806" t="s">
        <v>196</v>
      </c>
    </row>
    <row r="13" spans="1:34 16368:16371" ht="85.5" customHeight="1" x14ac:dyDescent="0.25">
      <c r="A13" s="842"/>
      <c r="B13" s="844"/>
      <c r="C13" s="833"/>
      <c r="D13" s="832"/>
      <c r="E13" s="833"/>
      <c r="F13" s="322"/>
      <c r="G13" s="865"/>
      <c r="H13" s="334"/>
      <c r="I13" s="821"/>
      <c r="J13" s="867"/>
      <c r="K13" s="744"/>
      <c r="L13" s="15" t="s">
        <v>7</v>
      </c>
      <c r="M13" s="16" t="s">
        <v>11</v>
      </c>
      <c r="N13" s="145">
        <f>IF(M13="SÍ",5,"0")</f>
        <v>5</v>
      </c>
      <c r="O13" s="821"/>
      <c r="P13" s="303"/>
      <c r="Q13" s="303"/>
      <c r="R13" s="328"/>
      <c r="S13" s="303"/>
      <c r="T13" s="328"/>
      <c r="U13" s="752"/>
      <c r="V13" s="755"/>
      <c r="W13" s="840"/>
      <c r="X13" s="747"/>
      <c r="Y13" s="809"/>
      <c r="Z13" s="811"/>
      <c r="AA13" s="766"/>
      <c r="AB13" s="813"/>
      <c r="AC13" s="766"/>
      <c r="AD13" s="768"/>
      <c r="AE13" s="839"/>
      <c r="AF13" s="766"/>
      <c r="AG13" s="766"/>
      <c r="AH13" s="806"/>
    </row>
    <row r="14" spans="1:34 16368:16371" ht="85.5" customHeight="1" x14ac:dyDescent="0.25">
      <c r="A14" s="842"/>
      <c r="B14" s="844"/>
      <c r="C14" s="833"/>
      <c r="D14" s="832"/>
      <c r="E14" s="833"/>
      <c r="F14" s="322"/>
      <c r="G14" s="865"/>
      <c r="H14" s="334"/>
      <c r="I14" s="821"/>
      <c r="J14" s="828" t="str">
        <f>IF(AND(J12&gt;=5,J12&lt;=10),"BAJA",IF(AND(J12&gt;=15,J12&lt;=25),"MODERADA",IF(AND(J12&gt;=30,J12&lt;=50),"ALTA",IF(AND(J12&gt;=60,J12&lt;=100),"EXTREMA",""))))</f>
        <v>ALTA</v>
      </c>
      <c r="K14" s="744"/>
      <c r="L14" s="147" t="s">
        <v>3</v>
      </c>
      <c r="M14" s="16" t="s">
        <v>12</v>
      </c>
      <c r="N14" s="145" t="str">
        <f>IF(M14="SÍ",15,"0")</f>
        <v>0</v>
      </c>
      <c r="O14" s="821"/>
      <c r="P14" s="303"/>
      <c r="Q14" s="303"/>
      <c r="R14" s="328"/>
      <c r="S14" s="303"/>
      <c r="T14" s="328"/>
      <c r="U14" s="752"/>
      <c r="V14" s="755"/>
      <c r="W14" s="840"/>
      <c r="X14" s="747"/>
      <c r="Y14" s="809"/>
      <c r="Z14" s="815" t="str">
        <f>IF(AND($Z12&gt;=5,$Z12&lt;=10),"BAJA",IF(AND($Z12&gt;=15,$Z12&lt;=25),"MODERADA",IF(AND($Z12&gt;=30,$Z12&lt;=50),"ALTA",IF(AND($Z12&gt;=60,$Z12&lt;=100),"EXTREMA",""))))</f>
        <v>MODERADA</v>
      </c>
      <c r="AA14" s="766"/>
      <c r="AB14" s="813"/>
      <c r="AC14" s="766"/>
      <c r="AD14" s="768"/>
      <c r="AE14" s="839"/>
      <c r="AF14" s="766"/>
      <c r="AG14" s="766"/>
      <c r="AH14" s="806"/>
    </row>
    <row r="15" spans="1:34 16368:16371" ht="85.5" customHeight="1" x14ac:dyDescent="0.25">
      <c r="A15" s="842"/>
      <c r="B15" s="844"/>
      <c r="C15" s="833"/>
      <c r="D15" s="832"/>
      <c r="E15" s="833"/>
      <c r="F15" s="322"/>
      <c r="G15" s="865"/>
      <c r="H15" s="334"/>
      <c r="I15" s="821"/>
      <c r="J15" s="828"/>
      <c r="K15" s="744"/>
      <c r="L15" s="147" t="s">
        <v>4</v>
      </c>
      <c r="M15" s="16" t="s">
        <v>11</v>
      </c>
      <c r="N15" s="145">
        <f>IF(M15="SÍ",10,"0")</f>
        <v>10</v>
      </c>
      <c r="O15" s="821"/>
      <c r="P15" s="303"/>
      <c r="Q15" s="303"/>
      <c r="R15" s="328"/>
      <c r="S15" s="303"/>
      <c r="T15" s="328"/>
      <c r="U15" s="752"/>
      <c r="V15" s="755"/>
      <c r="W15" s="840"/>
      <c r="X15" s="747"/>
      <c r="Y15" s="809"/>
      <c r="Z15" s="815"/>
      <c r="AA15" s="766"/>
      <c r="AB15" s="813"/>
      <c r="AC15" s="766"/>
      <c r="AD15" s="768"/>
      <c r="AE15" s="839"/>
      <c r="AF15" s="766"/>
      <c r="AG15" s="766"/>
      <c r="AH15" s="806"/>
    </row>
    <row r="16" spans="1:34 16368:16371" ht="85.5" customHeight="1" x14ac:dyDescent="0.25">
      <c r="A16" s="842"/>
      <c r="B16" s="844"/>
      <c r="C16" s="833"/>
      <c r="D16" s="832"/>
      <c r="E16" s="833"/>
      <c r="F16" s="322"/>
      <c r="G16" s="865"/>
      <c r="H16" s="334"/>
      <c r="I16" s="821"/>
      <c r="J16" s="828"/>
      <c r="K16" s="744"/>
      <c r="L16" s="15" t="s">
        <v>31</v>
      </c>
      <c r="M16" s="17" t="s">
        <v>11</v>
      </c>
      <c r="N16" s="145">
        <f>IF(M16="SÍ",15,"0")</f>
        <v>15</v>
      </c>
      <c r="O16" s="821"/>
      <c r="P16" s="303"/>
      <c r="Q16" s="303"/>
      <c r="R16" s="328"/>
      <c r="S16" s="303"/>
      <c r="T16" s="328"/>
      <c r="U16" s="752"/>
      <c r="V16" s="755"/>
      <c r="W16" s="840"/>
      <c r="X16" s="747"/>
      <c r="Y16" s="809"/>
      <c r="Z16" s="815"/>
      <c r="AA16" s="766"/>
      <c r="AB16" s="813"/>
      <c r="AC16" s="766"/>
      <c r="AD16" s="768"/>
      <c r="AE16" s="839"/>
      <c r="AF16" s="766"/>
      <c r="AG16" s="766"/>
      <c r="AH16" s="806"/>
    </row>
    <row r="17" spans="1:34" ht="30" x14ac:dyDescent="0.25">
      <c r="A17" s="842"/>
      <c r="B17" s="844"/>
      <c r="C17" s="833"/>
      <c r="D17" s="832"/>
      <c r="E17" s="833"/>
      <c r="F17" s="322"/>
      <c r="G17" s="865"/>
      <c r="H17" s="334"/>
      <c r="I17" s="821"/>
      <c r="J17" s="828"/>
      <c r="K17" s="744"/>
      <c r="L17" s="15" t="s">
        <v>5</v>
      </c>
      <c r="M17" s="16" t="s">
        <v>11</v>
      </c>
      <c r="N17" s="145">
        <f>IF(M17="SÍ",10,"0")</f>
        <v>10</v>
      </c>
      <c r="O17" s="821"/>
      <c r="P17" s="303"/>
      <c r="Q17" s="303"/>
      <c r="R17" s="328"/>
      <c r="S17" s="303"/>
      <c r="T17" s="328"/>
      <c r="U17" s="752"/>
      <c r="V17" s="755"/>
      <c r="W17" s="840"/>
      <c r="X17" s="747"/>
      <c r="Y17" s="809"/>
      <c r="Z17" s="815"/>
      <c r="AA17" s="766"/>
      <c r="AB17" s="813"/>
      <c r="AC17" s="766"/>
      <c r="AD17" s="768"/>
      <c r="AE17" s="839"/>
      <c r="AF17" s="766"/>
      <c r="AG17" s="766"/>
      <c r="AH17" s="806"/>
    </row>
    <row r="18" spans="1:34" ht="30" x14ac:dyDescent="0.25">
      <c r="A18" s="842"/>
      <c r="B18" s="844"/>
      <c r="C18" s="846"/>
      <c r="D18" s="739"/>
      <c r="E18" s="846"/>
      <c r="F18" s="350"/>
      <c r="G18" s="866"/>
      <c r="H18" s="339"/>
      <c r="I18" s="821"/>
      <c r="J18" s="830"/>
      <c r="K18" s="744"/>
      <c r="L18" s="18" t="s">
        <v>30</v>
      </c>
      <c r="M18" s="19" t="s">
        <v>12</v>
      </c>
      <c r="N18" s="145" t="str">
        <f>IF(M18="SÍ",30,"0")</f>
        <v>0</v>
      </c>
      <c r="O18" s="821"/>
      <c r="P18" s="303"/>
      <c r="Q18" s="303"/>
      <c r="R18" s="328"/>
      <c r="S18" s="303"/>
      <c r="T18" s="328"/>
      <c r="U18" s="752"/>
      <c r="V18" s="755"/>
      <c r="W18" s="840"/>
      <c r="X18" s="747"/>
      <c r="Y18" s="809"/>
      <c r="Z18" s="831"/>
      <c r="AA18" s="766"/>
      <c r="AB18" s="813"/>
      <c r="AC18" s="766"/>
      <c r="AD18" s="768"/>
      <c r="AE18" s="839"/>
      <c r="AF18" s="766"/>
      <c r="AG18" s="766"/>
      <c r="AH18" s="806"/>
    </row>
    <row r="19" spans="1:34" ht="30" customHeight="1" x14ac:dyDescent="0.25">
      <c r="A19" s="842"/>
      <c r="B19" s="844"/>
      <c r="C19" s="832" t="s">
        <v>197</v>
      </c>
      <c r="D19" s="832" t="s">
        <v>198</v>
      </c>
      <c r="E19" s="832" t="s">
        <v>199</v>
      </c>
      <c r="F19" s="322" t="s">
        <v>16</v>
      </c>
      <c r="G19" s="836" t="str">
        <f>IF(F19="(1) RARA VEZ","1", IF(F19="(2) IMPROBABLE","2",IF(F19="(3) POSIBLE","3",IF(F19="(4) PROBABLE","4",IF(F19="(5) CASI SEGURO","5","")))))</f>
        <v>4</v>
      </c>
      <c r="H19" s="334" t="s">
        <v>20</v>
      </c>
      <c r="I19" s="820" t="str">
        <f>IF(H19="(5) MODERADO","5", IF(H19="(10) MAYOR","10",IF(H19="(20) CATASTROFICO","20","")))</f>
        <v>10</v>
      </c>
      <c r="J19" s="823">
        <f>G19*I19</f>
        <v>40</v>
      </c>
      <c r="K19" s="743" t="s">
        <v>200</v>
      </c>
      <c r="L19" s="20" t="s">
        <v>6</v>
      </c>
      <c r="M19" s="148" t="s">
        <v>12</v>
      </c>
      <c r="N19" s="149" t="str">
        <f>IF(M19="SÍ",15,"0")</f>
        <v>0</v>
      </c>
      <c r="O19" s="827">
        <f>SUM(N19:N25)</f>
        <v>75</v>
      </c>
      <c r="P19" s="309">
        <f>IF(AND($O19&gt;=0,$O19&lt;=50),0,IF(AND($O19&gt;50,$O19&lt;=75),1,IF(AND($O19&gt;75,$O19&lt;=100),2,"")))</f>
        <v>1</v>
      </c>
      <c r="Q19" s="309">
        <f>$G19-$P19</f>
        <v>3</v>
      </c>
      <c r="R19" s="327">
        <f>IF($Q19&lt;=0,1,$Q19)</f>
        <v>3</v>
      </c>
      <c r="S19" s="309">
        <f>$I19-$P19</f>
        <v>9</v>
      </c>
      <c r="T19" s="327">
        <f>IF($S19=19,10,IF($S19=18,5,IF($S19=9,5,IF($S19=8,5,I19))))</f>
        <v>5</v>
      </c>
      <c r="U19" s="751" t="s">
        <v>9</v>
      </c>
      <c r="V19" s="754" t="str">
        <f>IF(AND($U19="PROBABILIDAD",$R19=1),$XEN$6,IF(AND($U19="PROBABILIDAD",$R19=2),$XEN$5,IF(AND($U19="PROBABILIDAD",$R19=3),$XEN$4,IF(AND($U19="PROBABILIDAD",$R19=4),$XEN$3,IF(AND($U19="PROBABILIDAD",$R19=5),$XEN$2,$F19)))))</f>
        <v>(4) PROBABLE</v>
      </c>
      <c r="W19" s="817" t="str">
        <f>IF($U19="PROBABILIDAD",$R19,$G19)</f>
        <v>4</v>
      </c>
      <c r="X19" s="746" t="str">
        <f>IF(AND($U19="IMPACTO",$S19=18),$XEN$9,IF(AND($U19="IMPACTO",$S19=19),$XEO$9,IF(AND($U19="IMPACTO",$S19=20),$XEP$9,IF(AND($U19="IMPACTO",$S19&lt;10),$XEN$9,$H19))))</f>
        <v>(5) MODERADO</v>
      </c>
      <c r="Y19" s="808">
        <f>IF($U19="IMPACTO",$T19,$I19)</f>
        <v>5</v>
      </c>
      <c r="Z19" s="811">
        <f>+W19*Y19</f>
        <v>20</v>
      </c>
      <c r="AA19" s="765" t="s">
        <v>201</v>
      </c>
      <c r="AB19" s="812">
        <v>43830</v>
      </c>
      <c r="AC19" s="765" t="s">
        <v>202</v>
      </c>
      <c r="AD19" s="767" t="s">
        <v>203</v>
      </c>
      <c r="AE19" s="801">
        <v>43708</v>
      </c>
      <c r="AF19" s="765" t="s">
        <v>204</v>
      </c>
      <c r="AG19" s="765" t="s">
        <v>195</v>
      </c>
      <c r="AH19" s="805" t="s">
        <v>205</v>
      </c>
    </row>
    <row r="20" spans="1:34" ht="30" x14ac:dyDescent="0.25">
      <c r="A20" s="842"/>
      <c r="B20" s="844"/>
      <c r="C20" s="833"/>
      <c r="D20" s="832"/>
      <c r="E20" s="833"/>
      <c r="F20" s="322"/>
      <c r="G20" s="836"/>
      <c r="H20" s="334"/>
      <c r="I20" s="821"/>
      <c r="J20" s="824"/>
      <c r="K20" s="825"/>
      <c r="L20" s="15" t="s">
        <v>7</v>
      </c>
      <c r="M20" s="16" t="s">
        <v>11</v>
      </c>
      <c r="N20" s="145">
        <f>IF(M20="SÍ",5,"0")</f>
        <v>5</v>
      </c>
      <c r="O20" s="821"/>
      <c r="P20" s="303"/>
      <c r="Q20" s="303"/>
      <c r="R20" s="328"/>
      <c r="S20" s="303"/>
      <c r="T20" s="328"/>
      <c r="U20" s="752"/>
      <c r="V20" s="755"/>
      <c r="W20" s="818"/>
      <c r="X20" s="747"/>
      <c r="Y20" s="809"/>
      <c r="Z20" s="811"/>
      <c r="AA20" s="766"/>
      <c r="AB20" s="813"/>
      <c r="AC20" s="766"/>
      <c r="AD20" s="768"/>
      <c r="AE20" s="802"/>
      <c r="AF20" s="766"/>
      <c r="AG20" s="766"/>
      <c r="AH20" s="806"/>
    </row>
    <row r="21" spans="1:34" x14ac:dyDescent="0.25">
      <c r="A21" s="842"/>
      <c r="B21" s="844"/>
      <c r="C21" s="833"/>
      <c r="D21" s="832"/>
      <c r="E21" s="833"/>
      <c r="F21" s="322"/>
      <c r="G21" s="836"/>
      <c r="H21" s="334"/>
      <c r="I21" s="821"/>
      <c r="J21" s="828" t="str">
        <f>IF(AND(J19&gt;=5,J19&lt;=10),"BAJA",IF(AND(J19&gt;=15,J19&lt;=25),"MODERADA",IF(AND(J19&gt;=30,J19&lt;=50),"ALTA",IF(AND(J19&gt;=60,J19&lt;=100),"EXTREMA",""))))</f>
        <v>ALTA</v>
      </c>
      <c r="K21" s="825"/>
      <c r="L21" s="147" t="s">
        <v>3</v>
      </c>
      <c r="M21" s="16" t="s">
        <v>11</v>
      </c>
      <c r="N21" s="145">
        <f>IF(M21="SÍ",15,"0")</f>
        <v>15</v>
      </c>
      <c r="O21" s="821"/>
      <c r="P21" s="303"/>
      <c r="Q21" s="303"/>
      <c r="R21" s="328"/>
      <c r="S21" s="303"/>
      <c r="T21" s="328"/>
      <c r="U21" s="752"/>
      <c r="V21" s="755"/>
      <c r="W21" s="818"/>
      <c r="X21" s="747"/>
      <c r="Y21" s="809"/>
      <c r="Z21" s="815" t="str">
        <f>IF(AND($Z19&gt;=5,$Z19&lt;=10),"BAJA",IF(AND($Z19&gt;=15,$Z19&lt;=25),"MODERADA",IF(AND($Z19&gt;=30,$Z19&lt;=50),"ALTA",IF(AND($Z19&gt;=60,$Z19&lt;=100),"EXTREMA",""))))</f>
        <v>MODERADA</v>
      </c>
      <c r="AA21" s="766"/>
      <c r="AB21" s="813"/>
      <c r="AC21" s="766"/>
      <c r="AD21" s="768"/>
      <c r="AE21" s="802"/>
      <c r="AF21" s="766"/>
      <c r="AG21" s="766"/>
      <c r="AH21" s="806"/>
    </row>
    <row r="22" spans="1:34" x14ac:dyDescent="0.25">
      <c r="A22" s="842"/>
      <c r="B22" s="844"/>
      <c r="C22" s="833"/>
      <c r="D22" s="832"/>
      <c r="E22" s="833"/>
      <c r="F22" s="322"/>
      <c r="G22" s="836"/>
      <c r="H22" s="334"/>
      <c r="I22" s="821"/>
      <c r="J22" s="828"/>
      <c r="K22" s="825"/>
      <c r="L22" s="147" t="s">
        <v>4</v>
      </c>
      <c r="M22" s="16" t="s">
        <v>12</v>
      </c>
      <c r="N22" s="145" t="str">
        <f>IF(M22="SÍ",10,"0")</f>
        <v>0</v>
      </c>
      <c r="O22" s="821"/>
      <c r="P22" s="303"/>
      <c r="Q22" s="303"/>
      <c r="R22" s="328"/>
      <c r="S22" s="303"/>
      <c r="T22" s="328"/>
      <c r="U22" s="752"/>
      <c r="V22" s="755"/>
      <c r="W22" s="818"/>
      <c r="X22" s="747"/>
      <c r="Y22" s="809"/>
      <c r="Z22" s="815"/>
      <c r="AA22" s="766"/>
      <c r="AB22" s="813"/>
      <c r="AC22" s="766"/>
      <c r="AD22" s="768"/>
      <c r="AE22" s="802"/>
      <c r="AF22" s="766"/>
      <c r="AG22" s="766"/>
      <c r="AH22" s="806"/>
    </row>
    <row r="23" spans="1:34" ht="30" x14ac:dyDescent="0.25">
      <c r="A23" s="842"/>
      <c r="B23" s="844"/>
      <c r="C23" s="833"/>
      <c r="D23" s="832"/>
      <c r="E23" s="833"/>
      <c r="F23" s="322"/>
      <c r="G23" s="836"/>
      <c r="H23" s="334"/>
      <c r="I23" s="821"/>
      <c r="J23" s="828"/>
      <c r="K23" s="825"/>
      <c r="L23" s="15" t="s">
        <v>31</v>
      </c>
      <c r="M23" s="16" t="s">
        <v>11</v>
      </c>
      <c r="N23" s="145">
        <f>IF(M23="SÍ",15,"0")</f>
        <v>15</v>
      </c>
      <c r="O23" s="821"/>
      <c r="P23" s="303"/>
      <c r="Q23" s="303"/>
      <c r="R23" s="328"/>
      <c r="S23" s="303"/>
      <c r="T23" s="328"/>
      <c r="U23" s="752"/>
      <c r="V23" s="755"/>
      <c r="W23" s="818"/>
      <c r="X23" s="747"/>
      <c r="Y23" s="809"/>
      <c r="Z23" s="815"/>
      <c r="AA23" s="766"/>
      <c r="AB23" s="813"/>
      <c r="AC23" s="766"/>
      <c r="AD23" s="768"/>
      <c r="AE23" s="802"/>
      <c r="AF23" s="766"/>
      <c r="AG23" s="766"/>
      <c r="AH23" s="806"/>
    </row>
    <row r="24" spans="1:34" ht="30" x14ac:dyDescent="0.25">
      <c r="A24" s="842"/>
      <c r="B24" s="844"/>
      <c r="C24" s="833"/>
      <c r="D24" s="832"/>
      <c r="E24" s="833"/>
      <c r="F24" s="322"/>
      <c r="G24" s="836"/>
      <c r="H24" s="334"/>
      <c r="I24" s="821"/>
      <c r="J24" s="828"/>
      <c r="K24" s="825"/>
      <c r="L24" s="15" t="s">
        <v>5</v>
      </c>
      <c r="M24" s="16" t="s">
        <v>11</v>
      </c>
      <c r="N24" s="145">
        <f>IF(M24="SÍ",10,"0")</f>
        <v>10</v>
      </c>
      <c r="O24" s="821"/>
      <c r="P24" s="303"/>
      <c r="Q24" s="303"/>
      <c r="R24" s="328"/>
      <c r="S24" s="303"/>
      <c r="T24" s="328"/>
      <c r="U24" s="752"/>
      <c r="V24" s="755"/>
      <c r="W24" s="818"/>
      <c r="X24" s="747"/>
      <c r="Y24" s="809"/>
      <c r="Z24" s="815"/>
      <c r="AA24" s="766"/>
      <c r="AB24" s="813"/>
      <c r="AC24" s="766"/>
      <c r="AD24" s="768"/>
      <c r="AE24" s="802"/>
      <c r="AF24" s="766"/>
      <c r="AG24" s="766"/>
      <c r="AH24" s="806"/>
    </row>
    <row r="25" spans="1:34" ht="30.75" thickBot="1" x14ac:dyDescent="0.3">
      <c r="A25" s="843"/>
      <c r="B25" s="845"/>
      <c r="C25" s="834"/>
      <c r="D25" s="835"/>
      <c r="E25" s="834"/>
      <c r="F25" s="323"/>
      <c r="G25" s="837"/>
      <c r="H25" s="335"/>
      <c r="I25" s="822"/>
      <c r="J25" s="829"/>
      <c r="K25" s="826"/>
      <c r="L25" s="21" t="s">
        <v>30</v>
      </c>
      <c r="M25" s="22" t="s">
        <v>11</v>
      </c>
      <c r="N25" s="150">
        <f>IF(M25="SÍ",30,"0")</f>
        <v>30</v>
      </c>
      <c r="O25" s="822"/>
      <c r="P25" s="304"/>
      <c r="Q25" s="304"/>
      <c r="R25" s="329"/>
      <c r="S25" s="304"/>
      <c r="T25" s="329"/>
      <c r="U25" s="753"/>
      <c r="V25" s="756"/>
      <c r="W25" s="819"/>
      <c r="X25" s="748"/>
      <c r="Y25" s="810"/>
      <c r="Z25" s="816"/>
      <c r="AA25" s="804"/>
      <c r="AB25" s="814"/>
      <c r="AC25" s="804"/>
      <c r="AD25" s="800"/>
      <c r="AE25" s="803"/>
      <c r="AF25" s="804"/>
      <c r="AG25" s="804"/>
      <c r="AH25" s="807"/>
    </row>
    <row r="26" spans="1:34" x14ac:dyDescent="0.25">
      <c r="A26" s="699" t="s">
        <v>206</v>
      </c>
      <c r="B26" s="699"/>
      <c r="C26" s="699"/>
      <c r="D26" s="699"/>
      <c r="E26" s="699"/>
      <c r="F26" s="699"/>
      <c r="G26" s="699"/>
      <c r="H26" s="699"/>
      <c r="I26" s="699"/>
      <c r="J26" s="699"/>
      <c r="K26" s="699"/>
      <c r="L26" s="699"/>
      <c r="M26" s="699"/>
      <c r="N26" s="699"/>
      <c r="O26" s="699"/>
      <c r="P26" s="699"/>
      <c r="Q26" s="699"/>
      <c r="R26" s="699"/>
      <c r="S26" s="699"/>
      <c r="T26" s="699"/>
      <c r="U26" s="699"/>
      <c r="V26" s="699"/>
      <c r="W26" s="699"/>
      <c r="X26" s="699"/>
      <c r="Y26" s="699"/>
      <c r="Z26" s="699"/>
      <c r="AA26" s="699"/>
      <c r="AB26" s="699"/>
      <c r="AC26" s="699"/>
      <c r="AD26" s="699"/>
      <c r="AE26" s="699"/>
      <c r="AF26" s="699"/>
      <c r="AG26" s="699"/>
      <c r="AH26" s="699"/>
    </row>
    <row r="27" spans="1:34" ht="18.75" x14ac:dyDescent="0.25">
      <c r="A27" s="278" t="s">
        <v>29</v>
      </c>
      <c r="B27" s="278"/>
      <c r="C27" s="792"/>
      <c r="D27" s="792"/>
      <c r="E27" s="792"/>
      <c r="F27" s="792"/>
      <c r="G27" s="792"/>
      <c r="H27" s="792"/>
      <c r="I27" s="792"/>
      <c r="J27" s="792"/>
      <c r="K27" s="792"/>
      <c r="L27" s="792"/>
      <c r="M27" s="792"/>
      <c r="N27" s="792"/>
      <c r="O27" s="792"/>
      <c r="P27" s="792"/>
      <c r="Q27" s="792"/>
      <c r="R27" s="792"/>
      <c r="S27" s="792"/>
      <c r="T27" s="792"/>
      <c r="U27" s="792"/>
      <c r="V27" s="792"/>
      <c r="W27" s="792"/>
      <c r="X27" s="792"/>
      <c r="Y27" s="792"/>
      <c r="Z27" s="792"/>
      <c r="AA27" s="792"/>
      <c r="AB27" s="792"/>
      <c r="AC27" s="792"/>
      <c r="AD27" s="792"/>
      <c r="AE27" s="792"/>
      <c r="AF27" s="792"/>
      <c r="AG27" s="792"/>
      <c r="AH27" s="792"/>
    </row>
    <row r="28" spans="1:34" ht="15.75" x14ac:dyDescent="0.25">
      <c r="A28" s="275" t="s">
        <v>71</v>
      </c>
      <c r="B28" s="273"/>
      <c r="C28" s="273"/>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c r="AB28" s="274"/>
      <c r="AC28" s="793" t="s">
        <v>48</v>
      </c>
      <c r="AD28" s="793"/>
      <c r="AE28" s="793"/>
      <c r="AF28" s="793" t="s">
        <v>25</v>
      </c>
      <c r="AG28" s="793"/>
      <c r="AH28" s="793"/>
    </row>
    <row r="29" spans="1:34" s="151" customFormat="1" ht="15.75" x14ac:dyDescent="0.25">
      <c r="A29" s="794"/>
      <c r="B29" s="795"/>
      <c r="C29" s="795"/>
      <c r="D29" s="795"/>
      <c r="E29" s="795"/>
      <c r="F29" s="795"/>
      <c r="G29" s="795"/>
      <c r="H29" s="795"/>
      <c r="I29" s="795"/>
      <c r="J29" s="795"/>
      <c r="K29" s="795"/>
      <c r="L29" s="795"/>
      <c r="M29" s="795"/>
      <c r="N29" s="795"/>
      <c r="O29" s="795"/>
      <c r="P29" s="795"/>
      <c r="Q29" s="795"/>
      <c r="R29" s="795"/>
      <c r="S29" s="795"/>
      <c r="T29" s="795"/>
      <c r="U29" s="795"/>
      <c r="V29" s="795"/>
      <c r="W29" s="795"/>
      <c r="X29" s="795"/>
      <c r="Y29" s="795"/>
      <c r="Z29" s="795"/>
      <c r="AA29" s="795"/>
      <c r="AB29" s="796"/>
      <c r="AC29" s="797"/>
      <c r="AD29" s="798"/>
      <c r="AE29" s="799"/>
      <c r="AF29" s="797"/>
      <c r="AG29" s="798"/>
      <c r="AH29" s="799"/>
    </row>
    <row r="30" spans="1:34" s="151" customFormat="1" x14ac:dyDescent="0.25">
      <c r="A30" s="789"/>
      <c r="B30" s="790"/>
      <c r="C30" s="790"/>
      <c r="D30" s="790"/>
      <c r="E30" s="790"/>
      <c r="F30" s="790"/>
      <c r="G30" s="790"/>
      <c r="H30" s="790"/>
      <c r="I30" s="790"/>
      <c r="J30" s="790"/>
      <c r="K30" s="790"/>
      <c r="L30" s="790"/>
      <c r="M30" s="790"/>
      <c r="N30" s="790"/>
      <c r="O30" s="790"/>
      <c r="P30" s="790"/>
      <c r="Q30" s="790"/>
      <c r="R30" s="790"/>
      <c r="S30" s="790"/>
      <c r="T30" s="790"/>
      <c r="U30" s="790"/>
      <c r="V30" s="790"/>
      <c r="W30" s="790"/>
      <c r="X30" s="790"/>
      <c r="Y30" s="790"/>
      <c r="Z30" s="790"/>
      <c r="AA30" s="790"/>
      <c r="AB30" s="791"/>
      <c r="AC30" s="788"/>
      <c r="AD30" s="788"/>
      <c r="AE30" s="788"/>
      <c r="AF30" s="788"/>
      <c r="AG30" s="788"/>
      <c r="AH30" s="788"/>
    </row>
    <row r="31" spans="1:34" s="151" customFormat="1" x14ac:dyDescent="0.25">
      <c r="A31" s="789"/>
      <c r="B31" s="790"/>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1"/>
      <c r="AC31" s="788"/>
      <c r="AD31" s="788"/>
      <c r="AE31" s="788"/>
      <c r="AF31" s="788"/>
      <c r="AG31" s="788"/>
      <c r="AH31" s="788"/>
    </row>
    <row r="32" spans="1:34" x14ac:dyDescent="0.25">
      <c r="A32" s="789"/>
      <c r="B32" s="790"/>
      <c r="C32" s="790"/>
      <c r="D32" s="790"/>
      <c r="E32" s="790"/>
      <c r="F32" s="790"/>
      <c r="G32" s="790"/>
      <c r="H32" s="790"/>
      <c r="I32" s="790"/>
      <c r="J32" s="790"/>
      <c r="K32" s="790"/>
      <c r="L32" s="790"/>
      <c r="M32" s="790"/>
      <c r="N32" s="790"/>
      <c r="O32" s="790"/>
      <c r="P32" s="790"/>
      <c r="Q32" s="790"/>
      <c r="R32" s="790"/>
      <c r="S32" s="790"/>
      <c r="T32" s="790"/>
      <c r="U32" s="790"/>
      <c r="V32" s="790"/>
      <c r="W32" s="790"/>
      <c r="X32" s="790"/>
      <c r="Y32" s="790"/>
      <c r="Z32" s="790"/>
      <c r="AA32" s="790"/>
      <c r="AB32" s="791"/>
      <c r="AC32" s="788"/>
      <c r="AD32" s="788"/>
      <c r="AE32" s="788"/>
      <c r="AF32" s="788"/>
      <c r="AG32" s="788"/>
      <c r="AH32" s="788"/>
    </row>
    <row r="33" spans="1:34" x14ac:dyDescent="0.25">
      <c r="A33" s="261" t="s">
        <v>32</v>
      </c>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3"/>
    </row>
    <row r="34" spans="1:34" s="152" customFormat="1" x14ac:dyDescent="0.25">
      <c r="A34" s="718" t="s">
        <v>25</v>
      </c>
      <c r="B34" s="718"/>
      <c r="C34" s="718"/>
      <c r="D34" s="718"/>
      <c r="E34" s="718"/>
      <c r="F34" s="718" t="s">
        <v>62</v>
      </c>
      <c r="G34" s="718"/>
      <c r="H34" s="718"/>
      <c r="I34" s="718"/>
      <c r="J34" s="718"/>
      <c r="K34" s="718"/>
      <c r="L34" s="718"/>
      <c r="M34" s="719" t="s">
        <v>177</v>
      </c>
      <c r="N34" s="720"/>
      <c r="O34" s="720"/>
      <c r="P34" s="720"/>
      <c r="Q34" s="720"/>
      <c r="R34" s="720"/>
      <c r="S34" s="720"/>
      <c r="T34" s="720"/>
      <c r="U34" s="720"/>
      <c r="V34" s="720"/>
      <c r="W34" s="720"/>
      <c r="X34" s="720"/>
      <c r="Y34" s="720"/>
      <c r="Z34" s="720"/>
      <c r="AA34" s="720"/>
      <c r="AB34" s="720"/>
      <c r="AC34" s="720"/>
      <c r="AD34" s="264" t="str">
        <f>IF(Z7="X","APOYO OFICINA ASESORA DE PLANEACIÓN","APOYO OFICINA DE CONTROL INTERNO")</f>
        <v>APOYO OFICINA DE CONTROL INTERNO</v>
      </c>
      <c r="AE34" s="264"/>
      <c r="AF34" s="264"/>
      <c r="AG34" s="264"/>
      <c r="AH34" s="264"/>
    </row>
    <row r="35" spans="1:34" s="152" customFormat="1" x14ac:dyDescent="0.25">
      <c r="A35" s="153" t="s">
        <v>72</v>
      </c>
      <c r="B35" s="716"/>
      <c r="C35" s="716"/>
      <c r="D35" s="716"/>
      <c r="E35" s="716"/>
      <c r="F35" s="153" t="s">
        <v>72</v>
      </c>
      <c r="G35" s="154"/>
      <c r="H35" s="716"/>
      <c r="I35" s="716"/>
      <c r="J35" s="716"/>
      <c r="K35" s="716"/>
      <c r="L35" s="716"/>
      <c r="M35" s="717" t="s">
        <v>27</v>
      </c>
      <c r="N35" s="717"/>
      <c r="O35" s="717"/>
      <c r="P35" s="717"/>
      <c r="Q35" s="717"/>
      <c r="R35" s="717"/>
      <c r="S35" s="717"/>
      <c r="T35" s="717"/>
      <c r="U35" s="717"/>
      <c r="V35" s="788"/>
      <c r="W35" s="788"/>
      <c r="X35" s="788"/>
      <c r="Y35" s="788"/>
      <c r="Z35" s="788"/>
      <c r="AA35" s="788"/>
      <c r="AB35" s="788"/>
      <c r="AC35" s="788"/>
      <c r="AD35" s="156" t="s">
        <v>27</v>
      </c>
      <c r="AE35" s="788"/>
      <c r="AF35" s="788"/>
      <c r="AG35" s="788"/>
      <c r="AH35" s="788"/>
    </row>
    <row r="36" spans="1:34" x14ac:dyDescent="0.25">
      <c r="A36" s="153" t="s">
        <v>73</v>
      </c>
      <c r="B36" s="716"/>
      <c r="C36" s="716"/>
      <c r="D36" s="716"/>
      <c r="E36" s="716"/>
      <c r="F36" s="153" t="s">
        <v>74</v>
      </c>
      <c r="G36" s="154"/>
      <c r="H36" s="716"/>
      <c r="I36" s="716"/>
      <c r="J36" s="716"/>
      <c r="K36" s="716"/>
      <c r="L36" s="716"/>
      <c r="M36" s="717" t="s">
        <v>28</v>
      </c>
      <c r="N36" s="717"/>
      <c r="O36" s="717"/>
      <c r="P36" s="717"/>
      <c r="Q36" s="717"/>
      <c r="R36" s="717"/>
      <c r="S36" s="717"/>
      <c r="T36" s="717"/>
      <c r="U36" s="717"/>
      <c r="V36" s="788"/>
      <c r="W36" s="788"/>
      <c r="X36" s="788"/>
      <c r="Y36" s="788"/>
      <c r="Z36" s="788"/>
      <c r="AA36" s="788"/>
      <c r="AB36" s="788"/>
      <c r="AC36" s="788"/>
      <c r="AD36" s="156" t="s">
        <v>28</v>
      </c>
      <c r="AE36" s="788"/>
      <c r="AF36" s="788"/>
      <c r="AG36" s="788"/>
      <c r="AH36" s="788"/>
    </row>
  </sheetData>
  <mergeCells count="120">
    <mergeCell ref="A7:B7"/>
    <mergeCell ref="C7:E7"/>
    <mergeCell ref="F7:L7"/>
    <mergeCell ref="M7:V7"/>
    <mergeCell ref="AE7:AF7"/>
    <mergeCell ref="XEN7:XEO7"/>
    <mergeCell ref="A8:E8"/>
    <mergeCell ref="F8:Z8"/>
    <mergeCell ref="AA8:AD10"/>
    <mergeCell ref="AE8:AH10"/>
    <mergeCell ref="XEN8:XEO8"/>
    <mergeCell ref="A9:A11"/>
    <mergeCell ref="B9:B11"/>
    <mergeCell ref="C9:C11"/>
    <mergeCell ref="D9:D11"/>
    <mergeCell ref="E9:E11"/>
    <mergeCell ref="F9:J9"/>
    <mergeCell ref="K9:K11"/>
    <mergeCell ref="L9:Z9"/>
    <mergeCell ref="F10:J10"/>
    <mergeCell ref="L10:L11"/>
    <mergeCell ref="M10:M11"/>
    <mergeCell ref="U10:U11"/>
    <mergeCell ref="V10:Z10"/>
    <mergeCell ref="S12:S18"/>
    <mergeCell ref="T12:T18"/>
    <mergeCell ref="U12:U18"/>
    <mergeCell ref="G12:G18"/>
    <mergeCell ref="H12:H18"/>
    <mergeCell ref="I12:I18"/>
    <mergeCell ref="J12:J13"/>
    <mergeCell ref="K12:K18"/>
    <mergeCell ref="O12:O18"/>
    <mergeCell ref="W12:W18"/>
    <mergeCell ref="X12:X18"/>
    <mergeCell ref="Y12:Y18"/>
    <mergeCell ref="Z12:Z13"/>
    <mergeCell ref="AA12:AA18"/>
    <mergeCell ref="P12:P18"/>
    <mergeCell ref="Q12:Q18"/>
    <mergeCell ref="R12:R18"/>
    <mergeCell ref="A12:A25"/>
    <mergeCell ref="B12:B25"/>
    <mergeCell ref="C12:C18"/>
    <mergeCell ref="D12:D18"/>
    <mergeCell ref="E12:E18"/>
    <mergeCell ref="F12:F18"/>
    <mergeCell ref="V19:V25"/>
    <mergeCell ref="I19:I25"/>
    <mergeCell ref="J19:J20"/>
    <mergeCell ref="K19:K25"/>
    <mergeCell ref="O19:O25"/>
    <mergeCell ref="P19:P25"/>
    <mergeCell ref="Q19:Q25"/>
    <mergeCell ref="J21:J25"/>
    <mergeCell ref="A26:AH26"/>
    <mergeCell ref="AH12:AH18"/>
    <mergeCell ref="J14:J18"/>
    <mergeCell ref="Z14:Z18"/>
    <mergeCell ref="C19:C25"/>
    <mergeCell ref="D19:D25"/>
    <mergeCell ref="E19:E25"/>
    <mergeCell ref="F19:F25"/>
    <mergeCell ref="G19:G25"/>
    <mergeCell ref="H19:H25"/>
    <mergeCell ref="AB12:AB18"/>
    <mergeCell ref="AC12:AC18"/>
    <mergeCell ref="AD12:AD18"/>
    <mergeCell ref="AE12:AE18"/>
    <mergeCell ref="AF12:AF18"/>
    <mergeCell ref="AG12:AG18"/>
    <mergeCell ref="V12:V18"/>
    <mergeCell ref="A27:AH27"/>
    <mergeCell ref="A28:AB28"/>
    <mergeCell ref="AC28:AE28"/>
    <mergeCell ref="AF28:AH28"/>
    <mergeCell ref="A29:AB29"/>
    <mergeCell ref="AC29:AE29"/>
    <mergeCell ref="AF29:AH29"/>
    <mergeCell ref="AD19:AD25"/>
    <mergeCell ref="AE19:AE25"/>
    <mergeCell ref="AF19:AF25"/>
    <mergeCell ref="AG19:AG25"/>
    <mergeCell ref="AH19:AH25"/>
    <mergeCell ref="X19:X25"/>
    <mergeCell ref="Y19:Y25"/>
    <mergeCell ref="Z19:Z20"/>
    <mergeCell ref="AA19:AA25"/>
    <mergeCell ref="AB19:AB25"/>
    <mergeCell ref="AC19:AC25"/>
    <mergeCell ref="Z21:Z25"/>
    <mergeCell ref="R19:R25"/>
    <mergeCell ref="S19:S25"/>
    <mergeCell ref="T19:T25"/>
    <mergeCell ref="U19:U25"/>
    <mergeCell ref="W19:W25"/>
    <mergeCell ref="A32:AB32"/>
    <mergeCell ref="AC32:AE32"/>
    <mergeCell ref="AF32:AH32"/>
    <mergeCell ref="A33:AH33"/>
    <mergeCell ref="A34:E34"/>
    <mergeCell ref="F34:L34"/>
    <mergeCell ref="M34:AC34"/>
    <mergeCell ref="AD34:AH34"/>
    <mergeCell ref="A30:AB30"/>
    <mergeCell ref="AC30:AE30"/>
    <mergeCell ref="AF30:AH30"/>
    <mergeCell ref="A31:AB31"/>
    <mergeCell ref="AC31:AE31"/>
    <mergeCell ref="AF31:AH31"/>
    <mergeCell ref="B35:E35"/>
    <mergeCell ref="H35:L35"/>
    <mergeCell ref="M35:U35"/>
    <mergeCell ref="V35:AC35"/>
    <mergeCell ref="AE35:AH35"/>
    <mergeCell ref="B36:E36"/>
    <mergeCell ref="H36:L36"/>
    <mergeCell ref="M36:U36"/>
    <mergeCell ref="V36:AC36"/>
    <mergeCell ref="AE36:AH36"/>
  </mergeCells>
  <conditionalFormatting sqref="J12:J18">
    <cfRule type="expression" dxfId="247" priority="13">
      <formula>$J$14="BAJA"</formula>
    </cfRule>
    <cfRule type="expression" dxfId="246" priority="14">
      <formula>$J$14="MODERADA"</formula>
    </cfRule>
    <cfRule type="expression" dxfId="245" priority="15">
      <formula>$J$14="ALTA"</formula>
    </cfRule>
    <cfRule type="expression" dxfId="244" priority="16">
      <formula>$J$14="EXTREMA"</formula>
    </cfRule>
  </conditionalFormatting>
  <conditionalFormatting sqref="Z12:Z18">
    <cfRule type="expression" dxfId="243" priority="9">
      <formula>$Z$14="MODERADA"</formula>
    </cfRule>
    <cfRule type="expression" dxfId="242" priority="10">
      <formula>$Z$14="EXTREMA"</formula>
    </cfRule>
    <cfRule type="expression" dxfId="241" priority="11">
      <formula>$Z$14="ALTA"</formula>
    </cfRule>
    <cfRule type="expression" dxfId="240" priority="12">
      <formula>$Z$14="BAJA"</formula>
    </cfRule>
  </conditionalFormatting>
  <conditionalFormatting sqref="Z19:Z25">
    <cfRule type="expression" dxfId="239" priority="5">
      <formula>$Z$21="MODERADA"</formula>
    </cfRule>
    <cfRule type="expression" dxfId="238" priority="6">
      <formula>$Z$21="EXTREMA"</formula>
    </cfRule>
    <cfRule type="expression" dxfId="237" priority="7">
      <formula>$Z$21="ALTA"</formula>
    </cfRule>
    <cfRule type="expression" dxfId="236" priority="8">
      <formula>$Z$21="BAJA"</formula>
    </cfRule>
  </conditionalFormatting>
  <conditionalFormatting sqref="J19 J21">
    <cfRule type="expression" dxfId="235" priority="1">
      <formula>$J$21="BAJA"</formula>
    </cfRule>
    <cfRule type="expression" dxfId="234" priority="2">
      <formula>$J$21="MODERADA"</formula>
    </cfRule>
    <cfRule type="expression" dxfId="233" priority="3">
      <formula>$J$21="ALTA"</formula>
    </cfRule>
    <cfRule type="expression" dxfId="232" priority="4">
      <formula>$J$21="EXTREMA"</formula>
    </cfRule>
  </conditionalFormatting>
  <dataValidations count="4">
    <dataValidation type="list" allowBlank="1" showInputMessage="1" showErrorMessage="1" sqref="H12:H25">
      <formula1>$XEN$9:$XEP$9</formula1>
    </dataValidation>
    <dataValidation type="list" allowBlank="1" showInputMessage="1" showErrorMessage="1" sqref="F12:F25">
      <formula1>$XEN$2:$XEN$6</formula1>
    </dataValidation>
    <dataValidation type="list" allowBlank="1" showInputMessage="1" showErrorMessage="1" sqref="M12:M25">
      <formula1>$XEN$11:$XEO$11</formula1>
    </dataValidation>
    <dataValidation type="list" allowBlank="1" showInputMessage="1" showErrorMessage="1" sqref="U12:U25">
      <formula1>$XEP$11:$XFD$11</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50"/>
  <sheetViews>
    <sheetView topLeftCell="AG1" zoomScale="70" zoomScaleNormal="70" workbookViewId="0">
      <selection sqref="A1:XFD1048576"/>
    </sheetView>
  </sheetViews>
  <sheetFormatPr baseColWidth="10" defaultRowHeight="15" x14ac:dyDescent="0.25"/>
  <cols>
    <col min="1" max="1" width="36.42578125" style="163" customWidth="1"/>
    <col min="2" max="2" width="24.140625" style="163" customWidth="1"/>
    <col min="3" max="3" width="22.85546875" style="163" customWidth="1"/>
    <col min="4" max="4" width="21.7109375" style="163" customWidth="1"/>
    <col min="5" max="5" width="23.140625" style="163" customWidth="1"/>
    <col min="6" max="6" width="20.5703125" style="163" customWidth="1"/>
    <col min="7" max="7" width="3.85546875" style="163" hidden="1" customWidth="1"/>
    <col min="8" max="8" width="18.28515625" style="163" customWidth="1"/>
    <col min="9" max="9" width="3.85546875" style="163" hidden="1" customWidth="1"/>
    <col min="10" max="10" width="17.140625" style="163" customWidth="1"/>
    <col min="11" max="11" width="35.28515625" style="163" customWidth="1"/>
    <col min="12" max="12" width="44.7109375" style="163" customWidth="1"/>
    <col min="13" max="13" width="9.5703125" style="163" customWidth="1"/>
    <col min="14" max="14" width="11.42578125" style="163" hidden="1" customWidth="1"/>
    <col min="15" max="15" width="5" style="163" hidden="1" customWidth="1"/>
    <col min="16" max="16" width="6.5703125" style="163" hidden="1" customWidth="1"/>
    <col min="17" max="17" width="5" style="163" hidden="1" customWidth="1"/>
    <col min="18" max="18" width="4.140625" style="163" hidden="1" customWidth="1"/>
    <col min="19" max="19" width="3.85546875" style="163" hidden="1" customWidth="1"/>
    <col min="20" max="20" width="5.28515625" style="163" hidden="1" customWidth="1"/>
    <col min="21" max="21" width="10.42578125" style="163" customWidth="1"/>
    <col min="22" max="22" width="17.85546875" style="163" customWidth="1"/>
    <col min="23" max="23" width="3.42578125" style="163" hidden="1" customWidth="1"/>
    <col min="24" max="24" width="20.5703125" style="163" customWidth="1"/>
    <col min="25" max="25" width="3.85546875" style="163" hidden="1" customWidth="1"/>
    <col min="26" max="26" width="18.5703125" style="163" customWidth="1"/>
    <col min="27" max="27" width="30.28515625" style="163" customWidth="1"/>
    <col min="28" max="28" width="20.85546875" style="163" customWidth="1"/>
    <col min="29" max="29" width="22.28515625" style="163" customWidth="1"/>
    <col min="30" max="30" width="22.5703125" style="163" customWidth="1"/>
    <col min="31" max="31" width="15.140625" style="163" customWidth="1"/>
    <col min="32" max="32" width="23" style="163" customWidth="1"/>
    <col min="33" max="33" width="19.140625" style="163" customWidth="1"/>
    <col min="34" max="34" width="16.140625" style="163" customWidth="1"/>
    <col min="35" max="16384" width="11.42578125" style="163"/>
  </cols>
  <sheetData>
    <row r="1" spans="1:34 16374:16377" s="199" customFormat="1" ht="14.25" customHeight="1" x14ac:dyDescent="0.25">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XET1" s="112" t="s">
        <v>1</v>
      </c>
      <c r="XEU1" s="113" t="s">
        <v>2</v>
      </c>
      <c r="XEV1" s="198"/>
    </row>
    <row r="2" spans="1:34 16374:16377" s="199" customFormat="1" ht="14.25" customHeight="1" x14ac:dyDescent="0.25">
      <c r="A2" s="197"/>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XET2" s="199" t="s">
        <v>17</v>
      </c>
      <c r="XEU2" s="199">
        <v>5</v>
      </c>
      <c r="XEV2" s="115"/>
    </row>
    <row r="3" spans="1:34 16374:16377" s="199" customFormat="1" ht="14.25" customHeight="1" x14ac:dyDescent="0.25">
      <c r="A3" s="197"/>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XET3" s="199" t="s">
        <v>16</v>
      </c>
      <c r="XEU3" s="199">
        <v>4</v>
      </c>
      <c r="XEV3" s="115"/>
    </row>
    <row r="4" spans="1:34 16374:16377" s="199" customFormat="1" ht="14.25" customHeight="1" x14ac:dyDescent="0.25">
      <c r="A4" s="197"/>
      <c r="B4" s="197"/>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XET4" s="199" t="s">
        <v>15</v>
      </c>
      <c r="XEU4" s="199">
        <v>3</v>
      </c>
      <c r="XEV4" s="115"/>
    </row>
    <row r="5" spans="1:34 16374:16377" s="199" customFormat="1" ht="14.25" customHeight="1" x14ac:dyDescent="0.25">
      <c r="A5" s="197"/>
      <c r="B5" s="197"/>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c r="XET5" s="199" t="s">
        <v>14</v>
      </c>
      <c r="XEU5" s="199">
        <v>2</v>
      </c>
      <c r="XEV5" s="115"/>
    </row>
    <row r="6" spans="1:34 16374:16377" s="199" customFormat="1" ht="14.25" customHeight="1" x14ac:dyDescent="0.25">
      <c r="A6" s="197"/>
      <c r="B6" s="197"/>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7"/>
      <c r="XET6" s="199" t="s">
        <v>13</v>
      </c>
      <c r="XEU6" s="199">
        <v>1</v>
      </c>
      <c r="XEV6" s="115"/>
    </row>
    <row r="7" spans="1:34 16374:16377" ht="41.25" customHeight="1" thickBot="1" x14ac:dyDescent="0.3">
      <c r="A7" s="613" t="s">
        <v>53</v>
      </c>
      <c r="B7" s="613"/>
      <c r="C7" s="614">
        <v>43493</v>
      </c>
      <c r="D7" s="615"/>
      <c r="E7" s="615"/>
      <c r="F7" s="616"/>
      <c r="G7" s="616"/>
      <c r="H7" s="616"/>
      <c r="I7" s="616"/>
      <c r="J7" s="616"/>
      <c r="K7" s="616"/>
      <c r="L7" s="616"/>
      <c r="M7" s="617" t="s">
        <v>67</v>
      </c>
      <c r="N7" s="617"/>
      <c r="O7" s="617"/>
      <c r="P7" s="617"/>
      <c r="Q7" s="617"/>
      <c r="R7" s="617"/>
      <c r="S7" s="617"/>
      <c r="T7" s="617"/>
      <c r="U7" s="617"/>
      <c r="V7" s="618"/>
      <c r="W7" s="157"/>
      <c r="X7" s="158" t="s">
        <v>63</v>
      </c>
      <c r="Y7" s="159"/>
      <c r="Z7" s="161"/>
      <c r="AA7" s="158" t="s">
        <v>64</v>
      </c>
      <c r="AB7" s="200" t="s">
        <v>76</v>
      </c>
      <c r="AC7" s="158" t="s">
        <v>65</v>
      </c>
      <c r="AD7" s="161"/>
      <c r="AE7" s="619" t="s">
        <v>66</v>
      </c>
      <c r="AF7" s="620"/>
      <c r="AG7" s="162"/>
      <c r="AH7" s="157"/>
      <c r="XET7" s="621" t="s">
        <v>0</v>
      </c>
      <c r="XEU7" s="622"/>
    </row>
    <row r="8" spans="1:34 16374:16377" ht="18.75" customHeight="1" x14ac:dyDescent="0.25">
      <c r="A8" s="623" t="s">
        <v>46</v>
      </c>
      <c r="B8" s="624"/>
      <c r="C8" s="624"/>
      <c r="D8" s="624"/>
      <c r="E8" s="625"/>
      <c r="F8" s="626" t="s">
        <v>21</v>
      </c>
      <c r="G8" s="627"/>
      <c r="H8" s="627"/>
      <c r="I8" s="627"/>
      <c r="J8" s="627"/>
      <c r="K8" s="627"/>
      <c r="L8" s="627"/>
      <c r="M8" s="627"/>
      <c r="N8" s="627"/>
      <c r="O8" s="627"/>
      <c r="P8" s="627"/>
      <c r="Q8" s="627"/>
      <c r="R8" s="627"/>
      <c r="S8" s="627"/>
      <c r="T8" s="627"/>
      <c r="U8" s="627"/>
      <c r="V8" s="627"/>
      <c r="W8" s="627"/>
      <c r="X8" s="627"/>
      <c r="Y8" s="627"/>
      <c r="Z8" s="628"/>
      <c r="AA8" s="586" t="s">
        <v>43</v>
      </c>
      <c r="AB8" s="587"/>
      <c r="AC8" s="587"/>
      <c r="AD8" s="587"/>
      <c r="AE8" s="1152" t="s">
        <v>33</v>
      </c>
      <c r="AF8" s="1153"/>
      <c r="AG8" s="1153"/>
      <c r="AH8" s="1154"/>
      <c r="XET8" s="621" t="s">
        <v>2</v>
      </c>
      <c r="XEU8" s="622"/>
    </row>
    <row r="9" spans="1:34 16374:16377" s="202" customFormat="1" ht="15" customHeight="1" x14ac:dyDescent="0.25">
      <c r="A9" s="603" t="s">
        <v>49</v>
      </c>
      <c r="B9" s="605" t="s">
        <v>50</v>
      </c>
      <c r="C9" s="574" t="s">
        <v>34</v>
      </c>
      <c r="D9" s="574" t="s">
        <v>35</v>
      </c>
      <c r="E9" s="638" t="s">
        <v>36</v>
      </c>
      <c r="F9" s="991" t="s">
        <v>68</v>
      </c>
      <c r="G9" s="992"/>
      <c r="H9" s="992"/>
      <c r="I9" s="992"/>
      <c r="J9" s="992"/>
      <c r="K9" s="563" t="s">
        <v>24</v>
      </c>
      <c r="L9" s="993" t="s">
        <v>23</v>
      </c>
      <c r="M9" s="994"/>
      <c r="N9" s="994"/>
      <c r="O9" s="994"/>
      <c r="P9" s="994"/>
      <c r="Q9" s="994"/>
      <c r="R9" s="994"/>
      <c r="S9" s="994"/>
      <c r="T9" s="994"/>
      <c r="U9" s="994"/>
      <c r="V9" s="994"/>
      <c r="W9" s="994"/>
      <c r="X9" s="994"/>
      <c r="Y9" s="994"/>
      <c r="Z9" s="995"/>
      <c r="AA9" s="589"/>
      <c r="AB9" s="590"/>
      <c r="AC9" s="590"/>
      <c r="AD9" s="590"/>
      <c r="AE9" s="1155"/>
      <c r="AF9" s="658"/>
      <c r="AG9" s="658"/>
      <c r="AH9" s="1156"/>
      <c r="XET9" s="201" t="s">
        <v>18</v>
      </c>
      <c r="XEU9" s="201" t="s">
        <v>20</v>
      </c>
      <c r="XEV9" s="201" t="s">
        <v>19</v>
      </c>
    </row>
    <row r="10" spans="1:34 16374:16377" s="202" customFormat="1" ht="15" customHeight="1" x14ac:dyDescent="0.25">
      <c r="A10" s="603"/>
      <c r="B10" s="606"/>
      <c r="C10" s="574"/>
      <c r="D10" s="574"/>
      <c r="E10" s="638"/>
      <c r="F10" s="996" t="s">
        <v>37</v>
      </c>
      <c r="G10" s="997"/>
      <c r="H10" s="997"/>
      <c r="I10" s="997"/>
      <c r="J10" s="997"/>
      <c r="K10" s="564"/>
      <c r="L10" s="657" t="s">
        <v>47</v>
      </c>
      <c r="M10" s="659" t="s">
        <v>22</v>
      </c>
      <c r="N10" s="203"/>
      <c r="O10" s="203"/>
      <c r="P10" s="203"/>
      <c r="Q10" s="203"/>
      <c r="R10" s="203"/>
      <c r="S10" s="203"/>
      <c r="T10" s="203"/>
      <c r="U10" s="661" t="s">
        <v>39</v>
      </c>
      <c r="V10" s="663" t="s">
        <v>38</v>
      </c>
      <c r="W10" s="664"/>
      <c r="X10" s="664"/>
      <c r="Y10" s="664"/>
      <c r="Z10" s="665"/>
      <c r="AA10" s="592"/>
      <c r="AB10" s="578"/>
      <c r="AC10" s="578"/>
      <c r="AD10" s="578"/>
      <c r="AE10" s="1155"/>
      <c r="AF10" s="658"/>
      <c r="AG10" s="658"/>
      <c r="AH10" s="1156"/>
      <c r="XET10" s="202">
        <v>5</v>
      </c>
      <c r="XEU10" s="202">
        <v>10</v>
      </c>
      <c r="XEV10" s="202">
        <v>20</v>
      </c>
    </row>
    <row r="11" spans="1:34 16374:16377" s="202" customFormat="1" ht="44.25" customHeight="1" thickBot="1" x14ac:dyDescent="0.3">
      <c r="A11" s="604"/>
      <c r="B11" s="606"/>
      <c r="C11" s="605"/>
      <c r="D11" s="605"/>
      <c r="E11" s="639"/>
      <c r="F11" s="169" t="s">
        <v>8</v>
      </c>
      <c r="G11" s="204" t="s">
        <v>54</v>
      </c>
      <c r="H11" s="232" t="s">
        <v>69</v>
      </c>
      <c r="I11" s="205" t="s">
        <v>55</v>
      </c>
      <c r="J11" s="206" t="s">
        <v>10</v>
      </c>
      <c r="K11" s="564"/>
      <c r="L11" s="998"/>
      <c r="M11" s="999"/>
      <c r="N11" s="207"/>
      <c r="O11" s="207" t="s">
        <v>60</v>
      </c>
      <c r="P11" s="207" t="s">
        <v>61</v>
      </c>
      <c r="Q11" s="207" t="s">
        <v>59</v>
      </c>
      <c r="R11" s="207" t="s">
        <v>56</v>
      </c>
      <c r="S11" s="207" t="s">
        <v>57</v>
      </c>
      <c r="T11" s="207" t="s">
        <v>58</v>
      </c>
      <c r="U11" s="1000"/>
      <c r="V11" s="208" t="s">
        <v>8</v>
      </c>
      <c r="W11" s="209" t="s">
        <v>54</v>
      </c>
      <c r="X11" s="210" t="s">
        <v>9</v>
      </c>
      <c r="Y11" s="211" t="s">
        <v>55</v>
      </c>
      <c r="Z11" s="212" t="s">
        <v>10</v>
      </c>
      <c r="AA11" s="10" t="s">
        <v>51</v>
      </c>
      <c r="AB11" s="213" t="s">
        <v>40</v>
      </c>
      <c r="AC11" s="237" t="s">
        <v>41</v>
      </c>
      <c r="AD11" s="1157" t="s">
        <v>42</v>
      </c>
      <c r="AE11" s="1158" t="s">
        <v>26</v>
      </c>
      <c r="AF11" s="178" t="s">
        <v>70</v>
      </c>
      <c r="AG11" s="179" t="s">
        <v>44</v>
      </c>
      <c r="AH11" s="180" t="s">
        <v>45</v>
      </c>
      <c r="XET11" s="202" t="s">
        <v>11</v>
      </c>
      <c r="XEU11" s="202" t="s">
        <v>12</v>
      </c>
      <c r="XEV11" s="202" t="s">
        <v>9</v>
      </c>
      <c r="XEW11" s="202" t="s">
        <v>8</v>
      </c>
    </row>
    <row r="12" spans="1:34 16374:16377" ht="54.75" customHeight="1" x14ac:dyDescent="0.25">
      <c r="A12" s="984" t="s">
        <v>410</v>
      </c>
      <c r="B12" s="1159" t="s">
        <v>411</v>
      </c>
      <c r="C12" s="986" t="s">
        <v>412</v>
      </c>
      <c r="D12" s="986" t="s">
        <v>413</v>
      </c>
      <c r="E12" s="986" t="s">
        <v>414</v>
      </c>
      <c r="F12" s="990" t="s">
        <v>15</v>
      </c>
      <c r="G12" s="1004" t="str">
        <f>IF(F12="(1) RARA VEZ","1", IF(F12="(2) IMPROBABLE","2",IF(F12="(3) POSIBLE","3",IF(F12="(4) PROBABLE","4",IF(F12="(5) CASI SEGURO","5","")))))</f>
        <v>3</v>
      </c>
      <c r="H12" s="1005" t="s">
        <v>18</v>
      </c>
      <c r="I12" s="1006" t="str">
        <f>IF(H12="(5) MODERADO","5", IF(H12="(10) MAYOR","10",IF(H12="(20) CATASTROFICO","20","")))</f>
        <v>5</v>
      </c>
      <c r="J12" s="1007">
        <f>G12*I12</f>
        <v>15</v>
      </c>
      <c r="K12" s="1008" t="s">
        <v>415</v>
      </c>
      <c r="L12" s="218" t="s">
        <v>6</v>
      </c>
      <c r="M12" s="219" t="s">
        <v>11</v>
      </c>
      <c r="N12" s="236">
        <f>IF(M12="SÍ",15,"0")</f>
        <v>15</v>
      </c>
      <c r="O12" s="1010">
        <f>SUM(N12:N18)</f>
        <v>70</v>
      </c>
      <c r="P12" s="1002">
        <f>IF(AND($O12&gt;=0,$O12&lt;=50),0,IF(AND($O12&gt;50,$O12&lt;=75),1,IF(AND($O12&gt;75,$O12&lt;=100),2,"")))</f>
        <v>1</v>
      </c>
      <c r="Q12" s="1002">
        <f>$G12-$P12</f>
        <v>2</v>
      </c>
      <c r="R12" s="1001">
        <f>IF($Q12&lt;=0,1,$Q12)</f>
        <v>2</v>
      </c>
      <c r="S12" s="1002">
        <f>$I12-$P12</f>
        <v>4</v>
      </c>
      <c r="T12" s="1001" t="str">
        <f>IF($S12=19,10,IF($S12=18,5,IF($S12=9,5,IF($S12=8,5,I12))))</f>
        <v>5</v>
      </c>
      <c r="U12" s="1003" t="s">
        <v>8</v>
      </c>
      <c r="V12" s="1022" t="str">
        <f>IF(AND($U12="PROBABILIDAD",$R12=1),$XET$6,IF(AND($U12="PROBABILIDAD",$R12=2),$XET$5,IF(AND($U12="PROBABILIDAD",$R12=3),$XET$4,IF(AND($U12="PROBABILIDAD",$R12=4),$XET$3,IF(AND($U12="PROBABILIDAD",$R12=5),$XET$2,$F12)))))</f>
        <v>(2) IMPROBABLE</v>
      </c>
      <c r="W12" s="1023">
        <f>IF($U12="PROBABILIDAD",$R12,$G12)</f>
        <v>2</v>
      </c>
      <c r="X12" s="1024" t="str">
        <f>IF(AND($U12="IMPACTO",$S12=18),$XET$9,IF(AND($U12="IMPACTO",$S12=19),$XEU$9,IF(AND($U12="IMPACTO",$S12=20),$XEV$9,IF(AND($U12="IMPACTO",$S12&lt;10),$XET$9,$H12))))</f>
        <v>(5) MODERADO</v>
      </c>
      <c r="Y12" s="1025" t="str">
        <f>IF($U12="IMPACTO",$T12,$I12)</f>
        <v>5</v>
      </c>
      <c r="Z12" s="1026">
        <f>+W12*Y12</f>
        <v>10</v>
      </c>
      <c r="AA12" s="986" t="s">
        <v>416</v>
      </c>
      <c r="AB12" s="1160" t="s">
        <v>84</v>
      </c>
      <c r="AC12" s="986" t="s">
        <v>417</v>
      </c>
      <c r="AD12" s="1161" t="s">
        <v>418</v>
      </c>
      <c r="AE12" s="1162" t="s">
        <v>419</v>
      </c>
      <c r="AF12" s="832" t="s">
        <v>420</v>
      </c>
      <c r="AG12" s="749" t="s">
        <v>421</v>
      </c>
      <c r="AH12" s="1012" t="s">
        <v>422</v>
      </c>
    </row>
    <row r="13" spans="1:34 16374:16377" ht="54.75" customHeight="1" x14ac:dyDescent="0.25">
      <c r="A13" s="842"/>
      <c r="B13" s="1163"/>
      <c r="C13" s="833"/>
      <c r="D13" s="832"/>
      <c r="E13" s="833"/>
      <c r="F13" s="559"/>
      <c r="G13" s="666"/>
      <c r="H13" s="522"/>
      <c r="I13" s="668"/>
      <c r="J13" s="669"/>
      <c r="K13" s="1009"/>
      <c r="L13" s="7" t="s">
        <v>7</v>
      </c>
      <c r="M13" s="1" t="s">
        <v>11</v>
      </c>
      <c r="N13" s="235">
        <f>IF(M13="SÍ",5,"0")</f>
        <v>5</v>
      </c>
      <c r="O13" s="668"/>
      <c r="P13" s="515"/>
      <c r="Q13" s="515"/>
      <c r="R13" s="517"/>
      <c r="S13" s="515"/>
      <c r="T13" s="517"/>
      <c r="U13" s="519"/>
      <c r="V13" s="540"/>
      <c r="W13" s="684"/>
      <c r="X13" s="546"/>
      <c r="Y13" s="686"/>
      <c r="Z13" s="688"/>
      <c r="AA13" s="833"/>
      <c r="AB13" s="768"/>
      <c r="AC13" s="833"/>
      <c r="AD13" s="1164"/>
      <c r="AE13" s="1162"/>
      <c r="AF13" s="833"/>
      <c r="AG13" s="749"/>
      <c r="AH13" s="1012"/>
    </row>
    <row r="14" spans="1:34 16374:16377" ht="54.75" customHeight="1" x14ac:dyDescent="0.25">
      <c r="A14" s="842"/>
      <c r="B14" s="1163"/>
      <c r="C14" s="833"/>
      <c r="D14" s="832"/>
      <c r="E14" s="833"/>
      <c r="F14" s="559"/>
      <c r="G14" s="666"/>
      <c r="H14" s="522"/>
      <c r="I14" s="668"/>
      <c r="J14" s="675" t="str">
        <f>IF(AND(J12&gt;=5,J12&lt;=10),"BAJA",IF(AND(J12&gt;=15,J12&lt;=25),"MODERADA",IF(AND(J12&gt;=30,J12&lt;=50),"ALTA",IF(AND(J12&gt;=60,J12&lt;=100),"EXTREMA",""))))</f>
        <v>MODERADA</v>
      </c>
      <c r="K14" s="1009"/>
      <c r="L14" s="185" t="s">
        <v>3</v>
      </c>
      <c r="M14" s="1" t="s">
        <v>12</v>
      </c>
      <c r="N14" s="235" t="str">
        <f>IF(M14="SÍ",15,"0")</f>
        <v>0</v>
      </c>
      <c r="O14" s="668"/>
      <c r="P14" s="515"/>
      <c r="Q14" s="515"/>
      <c r="R14" s="517"/>
      <c r="S14" s="515"/>
      <c r="T14" s="517"/>
      <c r="U14" s="519"/>
      <c r="V14" s="540"/>
      <c r="W14" s="684"/>
      <c r="X14" s="546"/>
      <c r="Y14" s="686"/>
      <c r="Z14" s="677" t="str">
        <f>IF(AND($Z12&gt;=5,$Z12&lt;=10),"BAJA",IF(AND($Z12&gt;=15,$Z12&lt;=25),"MODERADA",IF(AND($Z12&gt;=30,$Z12&lt;=50),"ALTA",IF(AND($Z12&gt;=60,$Z12&lt;=100),"EXTREMA",""))))</f>
        <v>BAJA</v>
      </c>
      <c r="AA14" s="833"/>
      <c r="AB14" s="768"/>
      <c r="AC14" s="833"/>
      <c r="AD14" s="1164"/>
      <c r="AE14" s="1162"/>
      <c r="AF14" s="833"/>
      <c r="AG14" s="749"/>
      <c r="AH14" s="1012"/>
    </row>
    <row r="15" spans="1:34 16374:16377" ht="54.75" customHeight="1" x14ac:dyDescent="0.25">
      <c r="A15" s="842"/>
      <c r="B15" s="1163"/>
      <c r="C15" s="833"/>
      <c r="D15" s="832"/>
      <c r="E15" s="833"/>
      <c r="F15" s="559"/>
      <c r="G15" s="666"/>
      <c r="H15" s="522"/>
      <c r="I15" s="668"/>
      <c r="J15" s="675"/>
      <c r="K15" s="1009"/>
      <c r="L15" s="185" t="s">
        <v>4</v>
      </c>
      <c r="M15" s="1" t="s">
        <v>11</v>
      </c>
      <c r="N15" s="235">
        <f>IF(M15="SÍ",10,"0")</f>
        <v>10</v>
      </c>
      <c r="O15" s="668"/>
      <c r="P15" s="515"/>
      <c r="Q15" s="515"/>
      <c r="R15" s="517"/>
      <c r="S15" s="515"/>
      <c r="T15" s="517"/>
      <c r="U15" s="519"/>
      <c r="V15" s="540"/>
      <c r="W15" s="684"/>
      <c r="X15" s="546"/>
      <c r="Y15" s="686"/>
      <c r="Z15" s="677"/>
      <c r="AA15" s="833"/>
      <c r="AB15" s="768"/>
      <c r="AC15" s="833"/>
      <c r="AD15" s="1164"/>
      <c r="AE15" s="1162"/>
      <c r="AF15" s="833"/>
      <c r="AG15" s="749"/>
      <c r="AH15" s="1012"/>
    </row>
    <row r="16" spans="1:34 16374:16377" ht="54.75" customHeight="1" x14ac:dyDescent="0.25">
      <c r="A16" s="842"/>
      <c r="B16" s="1163"/>
      <c r="C16" s="833"/>
      <c r="D16" s="832"/>
      <c r="E16" s="833"/>
      <c r="F16" s="559"/>
      <c r="G16" s="666"/>
      <c r="H16" s="522"/>
      <c r="I16" s="668"/>
      <c r="J16" s="675"/>
      <c r="K16" s="1009"/>
      <c r="L16" s="7" t="s">
        <v>31</v>
      </c>
      <c r="M16" s="11" t="s">
        <v>12</v>
      </c>
      <c r="N16" s="235" t="str">
        <f>IF(M16="SÍ",15,"0")</f>
        <v>0</v>
      </c>
      <c r="O16" s="668"/>
      <c r="P16" s="515"/>
      <c r="Q16" s="515"/>
      <c r="R16" s="517"/>
      <c r="S16" s="515"/>
      <c r="T16" s="517"/>
      <c r="U16" s="519"/>
      <c r="V16" s="540"/>
      <c r="W16" s="684"/>
      <c r="X16" s="546"/>
      <c r="Y16" s="686"/>
      <c r="Z16" s="677"/>
      <c r="AA16" s="833"/>
      <c r="AB16" s="768"/>
      <c r="AC16" s="833"/>
      <c r="AD16" s="1164"/>
      <c r="AE16" s="1162"/>
      <c r="AF16" s="833"/>
      <c r="AG16" s="749"/>
      <c r="AH16" s="1012"/>
    </row>
    <row r="17" spans="1:34" ht="30" x14ac:dyDescent="0.25">
      <c r="A17" s="842"/>
      <c r="B17" s="1163"/>
      <c r="C17" s="833"/>
      <c r="D17" s="832"/>
      <c r="E17" s="833"/>
      <c r="F17" s="559"/>
      <c r="G17" s="666"/>
      <c r="H17" s="522"/>
      <c r="I17" s="668"/>
      <c r="J17" s="675"/>
      <c r="K17" s="1009"/>
      <c r="L17" s="7" t="s">
        <v>5</v>
      </c>
      <c r="M17" s="1" t="s">
        <v>11</v>
      </c>
      <c r="N17" s="235">
        <f>IF(M17="SÍ",10,"0")</f>
        <v>10</v>
      </c>
      <c r="O17" s="668"/>
      <c r="P17" s="515"/>
      <c r="Q17" s="515"/>
      <c r="R17" s="517"/>
      <c r="S17" s="515"/>
      <c r="T17" s="517"/>
      <c r="U17" s="519"/>
      <c r="V17" s="540"/>
      <c r="W17" s="684"/>
      <c r="X17" s="546"/>
      <c r="Y17" s="686"/>
      <c r="Z17" s="677"/>
      <c r="AA17" s="833"/>
      <c r="AB17" s="768"/>
      <c r="AC17" s="833"/>
      <c r="AD17" s="1164"/>
      <c r="AE17" s="1162"/>
      <c r="AF17" s="833"/>
      <c r="AG17" s="749"/>
      <c r="AH17" s="1012"/>
    </row>
    <row r="18" spans="1:34" ht="30" x14ac:dyDescent="0.25">
      <c r="A18" s="842"/>
      <c r="B18" s="1165"/>
      <c r="C18" s="846"/>
      <c r="D18" s="739"/>
      <c r="E18" s="846"/>
      <c r="F18" s="560"/>
      <c r="G18" s="667"/>
      <c r="H18" s="523"/>
      <c r="I18" s="668"/>
      <c r="J18" s="676"/>
      <c r="K18" s="1009"/>
      <c r="L18" s="8" t="s">
        <v>30</v>
      </c>
      <c r="M18" s="1" t="s">
        <v>11</v>
      </c>
      <c r="N18" s="235">
        <f>IF(M18="SÍ",30,"0")</f>
        <v>30</v>
      </c>
      <c r="O18" s="668"/>
      <c r="P18" s="515"/>
      <c r="Q18" s="515"/>
      <c r="R18" s="517"/>
      <c r="S18" s="515"/>
      <c r="T18" s="517"/>
      <c r="U18" s="519"/>
      <c r="V18" s="541"/>
      <c r="W18" s="685"/>
      <c r="X18" s="547"/>
      <c r="Y18" s="686"/>
      <c r="Z18" s="677"/>
      <c r="AA18" s="846"/>
      <c r="AB18" s="768"/>
      <c r="AC18" s="846"/>
      <c r="AD18" s="1166"/>
      <c r="AE18" s="1162"/>
      <c r="AF18" s="833"/>
      <c r="AG18" s="749"/>
      <c r="AH18" s="1012"/>
    </row>
    <row r="19" spans="1:34" ht="30" x14ac:dyDescent="0.25">
      <c r="A19" s="842"/>
      <c r="B19" s="1167" t="s">
        <v>411</v>
      </c>
      <c r="C19" s="832" t="s">
        <v>423</v>
      </c>
      <c r="D19" s="749" t="s">
        <v>424</v>
      </c>
      <c r="E19" s="832" t="s">
        <v>425</v>
      </c>
      <c r="F19" s="559" t="s">
        <v>13</v>
      </c>
      <c r="G19" s="678" t="str">
        <f>IF(F19="(1) RARA VEZ","1", IF(F19="(2) IMPROBABLE","2",IF(F19="(3) POSIBLE","3",IF(F19="(4) PROBABLE","4",IF(F19="(5) CASI SEGURO","5","")))))</f>
        <v>1</v>
      </c>
      <c r="H19" s="522" t="s">
        <v>18</v>
      </c>
      <c r="I19" s="668" t="str">
        <f>IF(H19="(5) MODERADO","5", IF(H19="(10) MAYOR","10",IF(H19="(20) CATASTROFICO","20","")))</f>
        <v>5</v>
      </c>
      <c r="J19" s="689">
        <f>G19*I19</f>
        <v>5</v>
      </c>
      <c r="K19" s="743" t="s">
        <v>426</v>
      </c>
      <c r="L19" s="6" t="s">
        <v>6</v>
      </c>
      <c r="M19" s="1" t="s">
        <v>11</v>
      </c>
      <c r="N19" s="234">
        <f>IF(M19="SÍ",15,"0")</f>
        <v>15</v>
      </c>
      <c r="O19" s="672">
        <f>SUM(N19:N25)</f>
        <v>85</v>
      </c>
      <c r="P19" s="514">
        <f>IF(AND($O19&gt;=0,$O19&lt;=50),0,IF(AND($O19&gt;50,$O19&lt;=75),1,IF(AND($O19&gt;75,$O19&lt;=100),2,"")))</f>
        <v>2</v>
      </c>
      <c r="Q19" s="514">
        <f>$G19-$P19</f>
        <v>-1</v>
      </c>
      <c r="R19" s="516">
        <f>IF($Q19&lt;=0,1,$Q19)</f>
        <v>1</v>
      </c>
      <c r="S19" s="514">
        <f>$I19-$P19</f>
        <v>3</v>
      </c>
      <c r="T19" s="516" t="str">
        <f>IF($S19=19,10,IF($S19=18,5,IF($S19=9,5,IF($S19=8,5,I19))))</f>
        <v>5</v>
      </c>
      <c r="U19" s="518" t="s">
        <v>9</v>
      </c>
      <c r="V19" s="539" t="str">
        <f>IF(AND($U19="PROBABILIDAD",$R19=1),$XET$6,IF(AND($U19="PROBABILIDAD",$R19=2),$XET$5,IF(AND($U19="PROBABILIDAD",$R19=3),$XET$4,IF(AND($U19="PROBABILIDAD",$R19=4),$XET$3,IF(AND($U19="PROBABILIDAD",$R19=5),$XET$2,$F19)))))</f>
        <v>(1) RARA VEZ</v>
      </c>
      <c r="W19" s="692" t="str">
        <f>IF($U19="PROBABILIDAD",$R19,$G19)</f>
        <v>1</v>
      </c>
      <c r="X19" s="545" t="str">
        <f>IF(AND($U19="IMPACTO",$S19=18),$XET$9,IF(AND($U19="IMPACTO",$S19=19),$XEU$9,IF(AND($U19="IMPACTO",$S19=20),$XEV$9,IF(AND($U19="IMPACTO",$S19&lt;10),$XET$9,$H19))))</f>
        <v>(5) MODERADO</v>
      </c>
      <c r="Y19" s="686" t="str">
        <f>IF($U19="IMPACTO",$T19,$I19)</f>
        <v>5</v>
      </c>
      <c r="Z19" s="687">
        <f>+W19*Y19</f>
        <v>5</v>
      </c>
      <c r="AA19" s="832" t="s">
        <v>427</v>
      </c>
      <c r="AB19" s="767" t="s">
        <v>84</v>
      </c>
      <c r="AC19" s="832" t="s">
        <v>428</v>
      </c>
      <c r="AD19" s="732" t="s">
        <v>429</v>
      </c>
      <c r="AE19" s="1162" t="s">
        <v>430</v>
      </c>
      <c r="AF19" s="832" t="s">
        <v>431</v>
      </c>
      <c r="AG19" s="749" t="s">
        <v>421</v>
      </c>
      <c r="AH19" s="1012" t="s">
        <v>432</v>
      </c>
    </row>
    <row r="20" spans="1:34" ht="30" x14ac:dyDescent="0.25">
      <c r="A20" s="842"/>
      <c r="B20" s="1163"/>
      <c r="C20" s="833"/>
      <c r="D20" s="749"/>
      <c r="E20" s="833"/>
      <c r="F20" s="559"/>
      <c r="G20" s="678"/>
      <c r="H20" s="522"/>
      <c r="I20" s="668"/>
      <c r="J20" s="690"/>
      <c r="K20" s="1009"/>
      <c r="L20" s="7" t="s">
        <v>7</v>
      </c>
      <c r="M20" s="1" t="s">
        <v>11</v>
      </c>
      <c r="N20" s="235">
        <f>IF(M20="SÍ",5,"0")</f>
        <v>5</v>
      </c>
      <c r="O20" s="668"/>
      <c r="P20" s="515"/>
      <c r="Q20" s="515"/>
      <c r="R20" s="517"/>
      <c r="S20" s="515"/>
      <c r="T20" s="517"/>
      <c r="U20" s="519"/>
      <c r="V20" s="540"/>
      <c r="W20" s="693"/>
      <c r="X20" s="546"/>
      <c r="Y20" s="686"/>
      <c r="Z20" s="688"/>
      <c r="AA20" s="833"/>
      <c r="AB20" s="768"/>
      <c r="AC20" s="833"/>
      <c r="AD20" s="1164"/>
      <c r="AE20" s="1162"/>
      <c r="AF20" s="833"/>
      <c r="AG20" s="749"/>
      <c r="AH20" s="1012"/>
    </row>
    <row r="21" spans="1:34" x14ac:dyDescent="0.25">
      <c r="A21" s="842"/>
      <c r="B21" s="1163"/>
      <c r="C21" s="833"/>
      <c r="D21" s="749"/>
      <c r="E21" s="833"/>
      <c r="F21" s="559"/>
      <c r="G21" s="678"/>
      <c r="H21" s="522"/>
      <c r="I21" s="668"/>
      <c r="J21" s="675" t="str">
        <f>IF(AND(J19&gt;=5,J19&lt;=10),"BAJA",IF(AND(J19&gt;=15,J19&lt;=25),"MODERADA",IF(AND(J19&gt;=30,J19&lt;=50),"ALTA",IF(AND(J19&gt;=60,J19&lt;=100),"EXTREMA",""))))</f>
        <v>BAJA</v>
      </c>
      <c r="K21" s="1009"/>
      <c r="L21" s="185" t="s">
        <v>3</v>
      </c>
      <c r="M21" s="1" t="s">
        <v>12</v>
      </c>
      <c r="N21" s="235" t="str">
        <f>IF(M21="SÍ",15,"0")</f>
        <v>0</v>
      </c>
      <c r="O21" s="668"/>
      <c r="P21" s="515"/>
      <c r="Q21" s="515"/>
      <c r="R21" s="517"/>
      <c r="S21" s="515"/>
      <c r="T21" s="517"/>
      <c r="U21" s="519"/>
      <c r="V21" s="540"/>
      <c r="W21" s="693"/>
      <c r="X21" s="546"/>
      <c r="Y21" s="686"/>
      <c r="Z21" s="677" t="str">
        <f>IF(AND($Z19&gt;=5,$Z19&lt;=10),"BAJA",IF(AND($Z19&gt;=15,$Z19&lt;=25),"MODERADA",IF(AND($Z19&gt;=30,$Z19&lt;=50),"ALTA",IF(AND($Z19&gt;=60,$Z19&lt;=100),"EXTREMA",""))))</f>
        <v>BAJA</v>
      </c>
      <c r="AA21" s="833"/>
      <c r="AB21" s="768"/>
      <c r="AC21" s="833"/>
      <c r="AD21" s="1164"/>
      <c r="AE21" s="1162"/>
      <c r="AF21" s="833"/>
      <c r="AG21" s="749"/>
      <c r="AH21" s="1012"/>
    </row>
    <row r="22" spans="1:34" x14ac:dyDescent="0.25">
      <c r="A22" s="842"/>
      <c r="B22" s="1163"/>
      <c r="C22" s="833"/>
      <c r="D22" s="749"/>
      <c r="E22" s="833"/>
      <c r="F22" s="559"/>
      <c r="G22" s="678"/>
      <c r="H22" s="522"/>
      <c r="I22" s="668"/>
      <c r="J22" s="675"/>
      <c r="K22" s="1009"/>
      <c r="L22" s="185" t="s">
        <v>4</v>
      </c>
      <c r="M22" s="1" t="s">
        <v>11</v>
      </c>
      <c r="N22" s="235">
        <f>IF(M22="SÍ",10,"0")</f>
        <v>10</v>
      </c>
      <c r="O22" s="668"/>
      <c r="P22" s="515"/>
      <c r="Q22" s="515"/>
      <c r="R22" s="517"/>
      <c r="S22" s="515"/>
      <c r="T22" s="517"/>
      <c r="U22" s="519"/>
      <c r="V22" s="540"/>
      <c r="W22" s="693"/>
      <c r="X22" s="546"/>
      <c r="Y22" s="686"/>
      <c r="Z22" s="677"/>
      <c r="AA22" s="833"/>
      <c r="AB22" s="768"/>
      <c r="AC22" s="833"/>
      <c r="AD22" s="1164"/>
      <c r="AE22" s="1162"/>
      <c r="AF22" s="833"/>
      <c r="AG22" s="749"/>
      <c r="AH22" s="1012"/>
    </row>
    <row r="23" spans="1:34" ht="30" x14ac:dyDescent="0.25">
      <c r="A23" s="842"/>
      <c r="B23" s="1163"/>
      <c r="C23" s="833"/>
      <c r="D23" s="749"/>
      <c r="E23" s="833"/>
      <c r="F23" s="559"/>
      <c r="G23" s="678"/>
      <c r="H23" s="522"/>
      <c r="I23" s="668"/>
      <c r="J23" s="675"/>
      <c r="K23" s="1009"/>
      <c r="L23" s="7" t="s">
        <v>31</v>
      </c>
      <c r="M23" s="1" t="s">
        <v>11</v>
      </c>
      <c r="N23" s="235">
        <f>IF(M23="SÍ",15,"0")</f>
        <v>15</v>
      </c>
      <c r="O23" s="668"/>
      <c r="P23" s="515"/>
      <c r="Q23" s="515"/>
      <c r="R23" s="517"/>
      <c r="S23" s="515"/>
      <c r="T23" s="517"/>
      <c r="U23" s="519"/>
      <c r="V23" s="540"/>
      <c r="W23" s="693"/>
      <c r="X23" s="546"/>
      <c r="Y23" s="686"/>
      <c r="Z23" s="677"/>
      <c r="AA23" s="833"/>
      <c r="AB23" s="768"/>
      <c r="AC23" s="833"/>
      <c r="AD23" s="1164"/>
      <c r="AE23" s="1162"/>
      <c r="AF23" s="833"/>
      <c r="AG23" s="749"/>
      <c r="AH23" s="1012"/>
    </row>
    <row r="24" spans="1:34" ht="30" x14ac:dyDescent="0.25">
      <c r="A24" s="842"/>
      <c r="B24" s="1163"/>
      <c r="C24" s="833"/>
      <c r="D24" s="749"/>
      <c r="E24" s="833"/>
      <c r="F24" s="559"/>
      <c r="G24" s="678"/>
      <c r="H24" s="522"/>
      <c r="I24" s="668"/>
      <c r="J24" s="675"/>
      <c r="K24" s="1009"/>
      <c r="L24" s="7" t="s">
        <v>5</v>
      </c>
      <c r="M24" s="1" t="s">
        <v>11</v>
      </c>
      <c r="N24" s="235">
        <f>IF(M24="SÍ",10,"0")</f>
        <v>10</v>
      </c>
      <c r="O24" s="668"/>
      <c r="P24" s="515"/>
      <c r="Q24" s="515"/>
      <c r="R24" s="517"/>
      <c r="S24" s="515"/>
      <c r="T24" s="517"/>
      <c r="U24" s="519"/>
      <c r="V24" s="540"/>
      <c r="W24" s="693"/>
      <c r="X24" s="546"/>
      <c r="Y24" s="686"/>
      <c r="Z24" s="677"/>
      <c r="AA24" s="833"/>
      <c r="AB24" s="768"/>
      <c r="AC24" s="833"/>
      <c r="AD24" s="1164"/>
      <c r="AE24" s="1162"/>
      <c r="AF24" s="833"/>
      <c r="AG24" s="749"/>
      <c r="AH24" s="1012"/>
    </row>
    <row r="25" spans="1:34" ht="30.75" thickBot="1" x14ac:dyDescent="0.3">
      <c r="A25" s="843"/>
      <c r="B25" s="1168"/>
      <c r="C25" s="834"/>
      <c r="D25" s="750"/>
      <c r="E25" s="834"/>
      <c r="F25" s="927"/>
      <c r="G25" s="928"/>
      <c r="H25" s="933"/>
      <c r="I25" s="922"/>
      <c r="J25" s="923"/>
      <c r="K25" s="1169"/>
      <c r="L25" s="187" t="s">
        <v>30</v>
      </c>
      <c r="M25" s="188" t="s">
        <v>11</v>
      </c>
      <c r="N25" s="189">
        <f>IF(M25="SÍ",30,"0")</f>
        <v>30</v>
      </c>
      <c r="O25" s="922"/>
      <c r="P25" s="917"/>
      <c r="Q25" s="917"/>
      <c r="R25" s="918"/>
      <c r="S25" s="917"/>
      <c r="T25" s="918"/>
      <c r="U25" s="931"/>
      <c r="V25" s="932"/>
      <c r="W25" s="911"/>
      <c r="X25" s="912"/>
      <c r="Y25" s="913"/>
      <c r="Z25" s="916"/>
      <c r="AA25" s="834"/>
      <c r="AB25" s="800"/>
      <c r="AC25" s="834"/>
      <c r="AD25" s="1170"/>
      <c r="AE25" s="1171"/>
      <c r="AF25" s="834"/>
      <c r="AG25" s="750"/>
      <c r="AH25" s="1035"/>
    </row>
    <row r="26" spans="1:34" ht="30" x14ac:dyDescent="0.25">
      <c r="A26" s="1086"/>
      <c r="B26" s="1039"/>
      <c r="C26" s="963"/>
      <c r="D26" s="907"/>
      <c r="E26" s="1043"/>
      <c r="F26" s="1046" t="s">
        <v>15</v>
      </c>
      <c r="G26" s="1047" t="str">
        <f>IF(F26="(1) RARA VEZ","1", IF(F26="(2) IMPROBABLE","2",IF(F26="(3) POSIBLE","3",IF(F26="(4) PROBABLE","4",IF(F26="(5) CASI SEGURO","5","")))))</f>
        <v>3</v>
      </c>
      <c r="H26" s="1056" t="s">
        <v>18</v>
      </c>
      <c r="I26" s="668" t="str">
        <f>IF(H26="(5) MODERADO","5", IF(H26="(10) MAYOR","10",IF(H26="(20) CATASTROFICO","20","")))</f>
        <v>5</v>
      </c>
      <c r="J26" s="690">
        <f>+G26*I26</f>
        <v>15</v>
      </c>
      <c r="K26" s="938"/>
      <c r="L26" s="221" t="s">
        <v>6</v>
      </c>
      <c r="M26" s="222" t="s">
        <v>12</v>
      </c>
      <c r="N26" s="235" t="str">
        <f>IF(M26="SÍ",15,"0")</f>
        <v>0</v>
      </c>
      <c r="O26" s="1058">
        <f>SUM(N26:N32)</f>
        <v>0</v>
      </c>
      <c r="P26" s="515">
        <f>IF(AND($O26&gt;=0,$O26&lt;=50),0,IF(AND($O26&gt;50,$O26&lt;=75),1,IF(AND($O26&gt;75,$O26&lt;=100),2,"")))</f>
        <v>0</v>
      </c>
      <c r="Q26" s="515">
        <f>$G26-$P26</f>
        <v>3</v>
      </c>
      <c r="R26" s="517">
        <f>IF($Q26&lt;=0,1,$Q26)</f>
        <v>3</v>
      </c>
      <c r="S26" s="515">
        <f>$I26-$P26</f>
        <v>5</v>
      </c>
      <c r="T26" s="517" t="str">
        <f>IF($S26=19,10,IF($S26=18,5,IF($S26=9,5,IF($S26=8,5,I26))))</f>
        <v>5</v>
      </c>
      <c r="U26" s="1052"/>
      <c r="V26" s="1054" t="str">
        <f>IF(AND($U26="PROBABILIDAD",$R26=1),$XET$6,IF(AND($U26="PROBABILIDAD",$R26=2),$XET$5,IF(AND($U26="PROBABILIDAD",$R26=3),$XET$4,IF(AND($U26="PROBABILIDAD",$R26=4),$XET$3,IF(AND($U26="PROBABILIDAD",$R26=5),$XET$2,$F26)))))</f>
        <v>(3) POSIBLE</v>
      </c>
      <c r="W26" s="684" t="str">
        <f>IF($U26="PROBABILIDAD",$R26,$G26)</f>
        <v>3</v>
      </c>
      <c r="X26" s="1068" t="str">
        <f>IF(AND($U26="IMPACTO",$S26=18),$XET$9,IF(AND($U26="IMPACTO",$S26=19),$XEU$9,IF(AND($U26="IMPACTO",$S26=20),$XEV$9,IF(AND($U26="IMPACTO",$S26&lt;10),$XET$9,$H26))))</f>
        <v>(5) MODERADO</v>
      </c>
      <c r="Y26" s="686" t="str">
        <f>IF($U26="IMPACTO",$T26,$I26)</f>
        <v>5</v>
      </c>
      <c r="Z26" s="687">
        <f>+W26*Y26</f>
        <v>15</v>
      </c>
      <c r="AA26" s="535"/>
      <c r="AB26" s="940"/>
      <c r="AC26" s="940"/>
      <c r="AD26" s="909"/>
      <c r="AE26" s="535"/>
      <c r="AF26" s="940"/>
      <c r="AG26" s="940"/>
      <c r="AH26" s="909"/>
    </row>
    <row r="27" spans="1:34" ht="30" x14ac:dyDescent="0.25">
      <c r="A27" s="1087"/>
      <c r="B27" s="1039"/>
      <c r="C27" s="964"/>
      <c r="D27" s="488"/>
      <c r="E27" s="1044"/>
      <c r="F27" s="559"/>
      <c r="G27" s="678"/>
      <c r="H27" s="522"/>
      <c r="I27" s="668"/>
      <c r="J27" s="669"/>
      <c r="K27" s="938"/>
      <c r="L27" s="7" t="s">
        <v>7</v>
      </c>
      <c r="M27" s="1" t="s">
        <v>12</v>
      </c>
      <c r="N27" s="235" t="str">
        <f>IF(M27="SÍ",5,"0")</f>
        <v>0</v>
      </c>
      <c r="O27" s="668"/>
      <c r="P27" s="515"/>
      <c r="Q27" s="515"/>
      <c r="R27" s="517"/>
      <c r="S27" s="515"/>
      <c r="T27" s="517"/>
      <c r="U27" s="1052"/>
      <c r="V27" s="1054"/>
      <c r="W27" s="684"/>
      <c r="X27" s="1068"/>
      <c r="Y27" s="686"/>
      <c r="Z27" s="688"/>
      <c r="AA27" s="535"/>
      <c r="AB27" s="940"/>
      <c r="AC27" s="940"/>
      <c r="AD27" s="909"/>
      <c r="AE27" s="535"/>
      <c r="AF27" s="940"/>
      <c r="AG27" s="940"/>
      <c r="AH27" s="909"/>
    </row>
    <row r="28" spans="1:34" x14ac:dyDescent="0.25">
      <c r="A28" s="1087"/>
      <c r="B28" s="1039"/>
      <c r="C28" s="964"/>
      <c r="D28" s="488"/>
      <c r="E28" s="1044"/>
      <c r="F28" s="559"/>
      <c r="G28" s="678"/>
      <c r="H28" s="522"/>
      <c r="I28" s="668"/>
      <c r="J28" s="675" t="str">
        <f>IF(AND(J26&gt;=5,J26&lt;=10),"BAJA",IF(AND(J26&gt;=15,J26&lt;=25),"MODERADA",IF(AND(J26&gt;=30,J26&lt;=50),"ALTA",IF(AND(J26&gt;=60,J26&lt;=100),"EXTREMA",""))))</f>
        <v>MODERADA</v>
      </c>
      <c r="K28" s="938"/>
      <c r="L28" s="185" t="s">
        <v>3</v>
      </c>
      <c r="M28" s="1" t="s">
        <v>12</v>
      </c>
      <c r="N28" s="235" t="str">
        <f>IF(M28="SÍ",15,"0")</f>
        <v>0</v>
      </c>
      <c r="O28" s="668"/>
      <c r="P28" s="515"/>
      <c r="Q28" s="515"/>
      <c r="R28" s="517"/>
      <c r="S28" s="515"/>
      <c r="T28" s="517"/>
      <c r="U28" s="1052"/>
      <c r="V28" s="1054"/>
      <c r="W28" s="684"/>
      <c r="X28" s="1068"/>
      <c r="Y28" s="686"/>
      <c r="Z28" s="677" t="str">
        <f>IF(AND($Z26&gt;=5,$Z26&lt;=10),"BAJA",IF(AND($Z26&gt;=15,$Z26&lt;=25),"MODERADA",IF(AND($Z26&gt;=30,$Z26&lt;=50),"ALTA",IF(AND($Z26&gt;=60,$Z26&lt;=100),"EXTREMA",""))))</f>
        <v>MODERADA</v>
      </c>
      <c r="AA28" s="535"/>
      <c r="AB28" s="940"/>
      <c r="AC28" s="940"/>
      <c r="AD28" s="909"/>
      <c r="AE28" s="535"/>
      <c r="AF28" s="940"/>
      <c r="AG28" s="940"/>
      <c r="AH28" s="909"/>
    </row>
    <row r="29" spans="1:34" x14ac:dyDescent="0.25">
      <c r="A29" s="1087"/>
      <c r="B29" s="1039"/>
      <c r="C29" s="964"/>
      <c r="D29" s="488"/>
      <c r="E29" s="1044"/>
      <c r="F29" s="559"/>
      <c r="G29" s="678"/>
      <c r="H29" s="522"/>
      <c r="I29" s="668"/>
      <c r="J29" s="675"/>
      <c r="K29" s="938"/>
      <c r="L29" s="185" t="s">
        <v>4</v>
      </c>
      <c r="M29" s="1" t="s">
        <v>12</v>
      </c>
      <c r="N29" s="235" t="str">
        <f>IF(M29="SÍ",10,"0")</f>
        <v>0</v>
      </c>
      <c r="O29" s="668"/>
      <c r="P29" s="515"/>
      <c r="Q29" s="515"/>
      <c r="R29" s="517"/>
      <c r="S29" s="515"/>
      <c r="T29" s="517"/>
      <c r="U29" s="1052"/>
      <c r="V29" s="1054"/>
      <c r="W29" s="684"/>
      <c r="X29" s="1068"/>
      <c r="Y29" s="686"/>
      <c r="Z29" s="677"/>
      <c r="AA29" s="535"/>
      <c r="AB29" s="940"/>
      <c r="AC29" s="940"/>
      <c r="AD29" s="909"/>
      <c r="AE29" s="535"/>
      <c r="AF29" s="940"/>
      <c r="AG29" s="940"/>
      <c r="AH29" s="909"/>
    </row>
    <row r="30" spans="1:34" ht="30" x14ac:dyDescent="0.25">
      <c r="A30" s="1087"/>
      <c r="B30" s="1039"/>
      <c r="C30" s="964"/>
      <c r="D30" s="488"/>
      <c r="E30" s="1044"/>
      <c r="F30" s="559"/>
      <c r="G30" s="678"/>
      <c r="H30" s="522"/>
      <c r="I30" s="668"/>
      <c r="J30" s="675"/>
      <c r="K30" s="938"/>
      <c r="L30" s="7" t="s">
        <v>31</v>
      </c>
      <c r="M30" s="1" t="s">
        <v>12</v>
      </c>
      <c r="N30" s="235" t="str">
        <f>IF(M30="SÍ",15,"0")</f>
        <v>0</v>
      </c>
      <c r="O30" s="668"/>
      <c r="P30" s="515"/>
      <c r="Q30" s="515"/>
      <c r="R30" s="517"/>
      <c r="S30" s="515"/>
      <c r="T30" s="517"/>
      <c r="U30" s="1052"/>
      <c r="V30" s="1054"/>
      <c r="W30" s="684"/>
      <c r="X30" s="1068"/>
      <c r="Y30" s="686"/>
      <c r="Z30" s="677"/>
      <c r="AA30" s="535"/>
      <c r="AB30" s="940"/>
      <c r="AC30" s="940"/>
      <c r="AD30" s="909"/>
      <c r="AE30" s="535"/>
      <c r="AF30" s="940"/>
      <c r="AG30" s="940"/>
      <c r="AH30" s="909"/>
    </row>
    <row r="31" spans="1:34" ht="30" x14ac:dyDescent="0.25">
      <c r="A31" s="1087"/>
      <c r="B31" s="1039"/>
      <c r="C31" s="964"/>
      <c r="D31" s="488"/>
      <c r="E31" s="1044"/>
      <c r="F31" s="559"/>
      <c r="G31" s="678"/>
      <c r="H31" s="522"/>
      <c r="I31" s="668"/>
      <c r="J31" s="675"/>
      <c r="K31" s="938"/>
      <c r="L31" s="7" t="s">
        <v>5</v>
      </c>
      <c r="M31" s="1" t="s">
        <v>12</v>
      </c>
      <c r="N31" s="235" t="str">
        <f>IF(M31="SÍ",10,"0")</f>
        <v>0</v>
      </c>
      <c r="O31" s="668"/>
      <c r="P31" s="515"/>
      <c r="Q31" s="515"/>
      <c r="R31" s="517"/>
      <c r="S31" s="515"/>
      <c r="T31" s="517"/>
      <c r="U31" s="1052"/>
      <c r="V31" s="1054"/>
      <c r="W31" s="684"/>
      <c r="X31" s="1068"/>
      <c r="Y31" s="686"/>
      <c r="Z31" s="677"/>
      <c r="AA31" s="535"/>
      <c r="AB31" s="940"/>
      <c r="AC31" s="940"/>
      <c r="AD31" s="909"/>
      <c r="AE31" s="535"/>
      <c r="AF31" s="940"/>
      <c r="AG31" s="940"/>
      <c r="AH31" s="909"/>
    </row>
    <row r="32" spans="1:34" ht="30" x14ac:dyDescent="0.25">
      <c r="A32" s="1087"/>
      <c r="B32" s="1086"/>
      <c r="C32" s="965"/>
      <c r="D32" s="537"/>
      <c r="E32" s="1088"/>
      <c r="F32" s="560"/>
      <c r="G32" s="679"/>
      <c r="H32" s="523"/>
      <c r="I32" s="668"/>
      <c r="J32" s="676"/>
      <c r="K32" s="938"/>
      <c r="L32" s="8" t="s">
        <v>30</v>
      </c>
      <c r="M32" s="186" t="s">
        <v>12</v>
      </c>
      <c r="N32" s="235" t="str">
        <f>IF(M32="SÍ",30,"0")</f>
        <v>0</v>
      </c>
      <c r="O32" s="668"/>
      <c r="P32" s="515"/>
      <c r="Q32" s="515"/>
      <c r="R32" s="517"/>
      <c r="S32" s="515"/>
      <c r="T32" s="517"/>
      <c r="U32" s="1052"/>
      <c r="V32" s="1084"/>
      <c r="W32" s="684"/>
      <c r="X32" s="1085"/>
      <c r="Y32" s="686"/>
      <c r="Z32" s="677"/>
      <c r="AA32" s="535"/>
      <c r="AB32" s="940"/>
      <c r="AC32" s="940"/>
      <c r="AD32" s="909"/>
      <c r="AE32" s="535"/>
      <c r="AF32" s="940"/>
      <c r="AG32" s="940"/>
      <c r="AH32" s="909"/>
    </row>
    <row r="33" spans="1:34" ht="30" x14ac:dyDescent="0.25">
      <c r="A33" s="1037"/>
      <c r="B33" s="1082"/>
      <c r="C33" s="952"/>
      <c r="D33" s="488"/>
      <c r="E33" s="1083"/>
      <c r="F33" s="559" t="s">
        <v>17</v>
      </c>
      <c r="G33" s="678" t="str">
        <f>IF(F33="(1) RARA VEZ","1", IF(F33="(2) IMPROBABLE","2",IF(F33="(3) POSIBLE","3",IF(F33="(4) PROBABLE","4",IF(F33="(5) CASI SEGURO","5","")))))</f>
        <v>5</v>
      </c>
      <c r="H33" s="522" t="s">
        <v>18</v>
      </c>
      <c r="I33" s="668" t="str">
        <f>IF(H33="(5) MODERADO","5", IF(H33="(10) MAYOR","10",IF(H33="(20) CATASTROFICO","20","")))</f>
        <v>5</v>
      </c>
      <c r="J33" s="669">
        <f>+G33*I33</f>
        <v>25</v>
      </c>
      <c r="K33" s="1081"/>
      <c r="L33" s="6" t="s">
        <v>6</v>
      </c>
      <c r="M33" s="1" t="s">
        <v>12</v>
      </c>
      <c r="N33" s="234" t="str">
        <f>IF(M33="SÍ",15,"0")</f>
        <v>0</v>
      </c>
      <c r="O33" s="672">
        <f>SUM(N33:N39)</f>
        <v>0</v>
      </c>
      <c r="P33" s="514">
        <f>IF(AND($O33&gt;=0,$O33&lt;=50),0,IF(AND($O33&gt;50,$O33&lt;=75),1,IF(AND($O33&gt;75,$O33&lt;=100),2,"")))</f>
        <v>0</v>
      </c>
      <c r="Q33" s="514">
        <f>$G33-$P33</f>
        <v>5</v>
      </c>
      <c r="R33" s="516">
        <f>IF($Q33&lt;=0,1,$Q33)</f>
        <v>5</v>
      </c>
      <c r="S33" s="514">
        <f>$I33-$P33</f>
        <v>5</v>
      </c>
      <c r="T33" s="516" t="str">
        <f>IF($S33=19,10,IF($S33=18,5,IF($S33=9,5,IF($S33=8,5,I33))))</f>
        <v>5</v>
      </c>
      <c r="U33" s="1080" t="s">
        <v>8</v>
      </c>
      <c r="V33" s="1054" t="str">
        <f>IF(AND($U33="PROBABILIDAD",$R33=1),$XET$6,IF(AND($U33="PROBABILIDAD",$R33=2),$XET$5,IF(AND($U33="PROBABILIDAD",$R33=3),$XET$4,IF(AND($U33="PROBABILIDAD",$R33=4),$XET$3,IF(AND($U33="PROBABILIDAD",$R33=5),$XET$2,$F33)))))</f>
        <v>(5) CASI SEGURO</v>
      </c>
      <c r="W33" s="684">
        <f>IF($U33="PROBABILIDAD",$R33,$G33)</f>
        <v>5</v>
      </c>
      <c r="X33" s="1068" t="str">
        <f>IF(AND($U33="IMPACTO",$S33=18),$XET$9,IF(AND($U33="IMPACTO",$S33=19),$XEU$9,IF(AND($U33="IMPACTO",$S33=20),$XEV$9,IF(AND($U33="IMPACTO",$S33&lt;10),$XET$9,$H33))))</f>
        <v>(5) MODERADO</v>
      </c>
      <c r="Y33" s="686" t="str">
        <f>IF($U33="IMPACTO",$T33,$I33)</f>
        <v>5</v>
      </c>
      <c r="Z33" s="687">
        <f>+W33*Y33</f>
        <v>25</v>
      </c>
      <c r="AA33" s="1079"/>
      <c r="AB33" s="939"/>
      <c r="AC33" s="939"/>
      <c r="AD33" s="1078"/>
      <c r="AE33" s="1079"/>
      <c r="AF33" s="939"/>
      <c r="AG33" s="939"/>
      <c r="AH33" s="1078"/>
    </row>
    <row r="34" spans="1:34" ht="30" x14ac:dyDescent="0.25">
      <c r="A34" s="1037"/>
      <c r="B34" s="1039"/>
      <c r="C34" s="964"/>
      <c r="D34" s="488"/>
      <c r="E34" s="1044"/>
      <c r="F34" s="559"/>
      <c r="G34" s="678"/>
      <c r="H34" s="522"/>
      <c r="I34" s="668"/>
      <c r="J34" s="669"/>
      <c r="K34" s="938"/>
      <c r="L34" s="7" t="s">
        <v>7</v>
      </c>
      <c r="M34" s="1" t="s">
        <v>12</v>
      </c>
      <c r="N34" s="235" t="str">
        <f>IF(M34="SÍ",5,"0")</f>
        <v>0</v>
      </c>
      <c r="O34" s="668"/>
      <c r="P34" s="515"/>
      <c r="Q34" s="515"/>
      <c r="R34" s="517"/>
      <c r="S34" s="515"/>
      <c r="T34" s="517"/>
      <c r="U34" s="1052"/>
      <c r="V34" s="1054"/>
      <c r="W34" s="684"/>
      <c r="X34" s="1068"/>
      <c r="Y34" s="686"/>
      <c r="Z34" s="688"/>
      <c r="AA34" s="535"/>
      <c r="AB34" s="940"/>
      <c r="AC34" s="940"/>
      <c r="AD34" s="909"/>
      <c r="AE34" s="535"/>
      <c r="AF34" s="940"/>
      <c r="AG34" s="940"/>
      <c r="AH34" s="909"/>
    </row>
    <row r="35" spans="1:34" x14ac:dyDescent="0.25">
      <c r="A35" s="1037"/>
      <c r="B35" s="1039"/>
      <c r="C35" s="964"/>
      <c r="D35" s="488"/>
      <c r="E35" s="1044"/>
      <c r="F35" s="559"/>
      <c r="G35" s="678"/>
      <c r="H35" s="522"/>
      <c r="I35" s="668"/>
      <c r="J35" s="675" t="str">
        <f>IF(AND(J33&gt;=5,J33&lt;=10),"BAJA",IF(AND(J33&gt;=15,J33&lt;=25),"MODERADA",IF(AND(J33&gt;=30,J33&lt;=50),"ALTA",IF(AND(J33&gt;=60,J33&lt;=100),"EXTREMA",""))))</f>
        <v>MODERADA</v>
      </c>
      <c r="K35" s="938"/>
      <c r="L35" s="185" t="s">
        <v>3</v>
      </c>
      <c r="M35" s="1" t="s">
        <v>12</v>
      </c>
      <c r="N35" s="235" t="str">
        <f>IF(M35="SÍ",15,"0")</f>
        <v>0</v>
      </c>
      <c r="O35" s="668"/>
      <c r="P35" s="515"/>
      <c r="Q35" s="515"/>
      <c r="R35" s="517"/>
      <c r="S35" s="515"/>
      <c r="T35" s="517"/>
      <c r="U35" s="1052"/>
      <c r="V35" s="1054"/>
      <c r="W35" s="684"/>
      <c r="X35" s="1068"/>
      <c r="Y35" s="686"/>
      <c r="Z35" s="677" t="str">
        <f>IF(AND($Z33&gt;=5,$Z33&lt;=10),"BAJA",IF(AND($Z33&gt;=15,$Z33&lt;=25),"MODERADA",IF(AND($Z33&gt;=30,$Z33&lt;=50),"ALTA",IF(AND($Z33&gt;=60,$Z33&lt;=100),"EXTREMA",""))))</f>
        <v>MODERADA</v>
      </c>
      <c r="AA35" s="535"/>
      <c r="AB35" s="940"/>
      <c r="AC35" s="940"/>
      <c r="AD35" s="909"/>
      <c r="AE35" s="535"/>
      <c r="AF35" s="940"/>
      <c r="AG35" s="940"/>
      <c r="AH35" s="909"/>
    </row>
    <row r="36" spans="1:34" x14ac:dyDescent="0.25">
      <c r="A36" s="1037"/>
      <c r="B36" s="1039"/>
      <c r="C36" s="964"/>
      <c r="D36" s="488"/>
      <c r="E36" s="1044"/>
      <c r="F36" s="559"/>
      <c r="G36" s="678"/>
      <c r="H36" s="522"/>
      <c r="I36" s="668"/>
      <c r="J36" s="675"/>
      <c r="K36" s="938"/>
      <c r="L36" s="185" t="s">
        <v>4</v>
      </c>
      <c r="M36" s="1" t="s">
        <v>12</v>
      </c>
      <c r="N36" s="235" t="str">
        <f>IF(M36="SÍ",10,"0")</f>
        <v>0</v>
      </c>
      <c r="O36" s="668"/>
      <c r="P36" s="515"/>
      <c r="Q36" s="515"/>
      <c r="R36" s="517"/>
      <c r="S36" s="515"/>
      <c r="T36" s="517"/>
      <c r="U36" s="1052"/>
      <c r="V36" s="1054"/>
      <c r="W36" s="684"/>
      <c r="X36" s="1068"/>
      <c r="Y36" s="686"/>
      <c r="Z36" s="677"/>
      <c r="AA36" s="535"/>
      <c r="AB36" s="940"/>
      <c r="AC36" s="940"/>
      <c r="AD36" s="909"/>
      <c r="AE36" s="535"/>
      <c r="AF36" s="940"/>
      <c r="AG36" s="940"/>
      <c r="AH36" s="909"/>
    </row>
    <row r="37" spans="1:34" ht="30" x14ac:dyDescent="0.25">
      <c r="A37" s="1037"/>
      <c r="B37" s="1039"/>
      <c r="C37" s="964"/>
      <c r="D37" s="488"/>
      <c r="E37" s="1044"/>
      <c r="F37" s="559"/>
      <c r="G37" s="678"/>
      <c r="H37" s="522"/>
      <c r="I37" s="668"/>
      <c r="J37" s="675"/>
      <c r="K37" s="938"/>
      <c r="L37" s="7" t="s">
        <v>31</v>
      </c>
      <c r="M37" s="1" t="s">
        <v>12</v>
      </c>
      <c r="N37" s="235" t="str">
        <f>IF(M37="SÍ",15,"0")</f>
        <v>0</v>
      </c>
      <c r="O37" s="668"/>
      <c r="P37" s="515"/>
      <c r="Q37" s="515"/>
      <c r="R37" s="517"/>
      <c r="S37" s="515"/>
      <c r="T37" s="517"/>
      <c r="U37" s="1052"/>
      <c r="V37" s="1054"/>
      <c r="W37" s="684"/>
      <c r="X37" s="1068"/>
      <c r="Y37" s="686"/>
      <c r="Z37" s="677"/>
      <c r="AA37" s="535"/>
      <c r="AB37" s="940"/>
      <c r="AC37" s="940"/>
      <c r="AD37" s="909"/>
      <c r="AE37" s="535"/>
      <c r="AF37" s="940"/>
      <c r="AG37" s="940"/>
      <c r="AH37" s="909"/>
    </row>
    <row r="38" spans="1:34" ht="30" x14ac:dyDescent="0.25">
      <c r="A38" s="1037"/>
      <c r="B38" s="1039"/>
      <c r="C38" s="964"/>
      <c r="D38" s="488"/>
      <c r="E38" s="1044"/>
      <c r="F38" s="559"/>
      <c r="G38" s="678"/>
      <c r="H38" s="522"/>
      <c r="I38" s="668"/>
      <c r="J38" s="675"/>
      <c r="K38" s="938"/>
      <c r="L38" s="7" t="s">
        <v>5</v>
      </c>
      <c r="M38" s="1" t="s">
        <v>12</v>
      </c>
      <c r="N38" s="235" t="str">
        <f>IF(M38="SÍ",10,"0")</f>
        <v>0</v>
      </c>
      <c r="O38" s="668"/>
      <c r="P38" s="515"/>
      <c r="Q38" s="515"/>
      <c r="R38" s="517"/>
      <c r="S38" s="515"/>
      <c r="T38" s="517"/>
      <c r="U38" s="1052"/>
      <c r="V38" s="1054"/>
      <c r="W38" s="684"/>
      <c r="X38" s="1068"/>
      <c r="Y38" s="686"/>
      <c r="Z38" s="677"/>
      <c r="AA38" s="535"/>
      <c r="AB38" s="940"/>
      <c r="AC38" s="940"/>
      <c r="AD38" s="909"/>
      <c r="AE38" s="535"/>
      <c r="AF38" s="940"/>
      <c r="AG38" s="940"/>
      <c r="AH38" s="909"/>
    </row>
    <row r="39" spans="1:34" ht="30.75" thickBot="1" x14ac:dyDescent="0.3">
      <c r="A39" s="1038"/>
      <c r="B39" s="1040"/>
      <c r="C39" s="1041"/>
      <c r="D39" s="1042"/>
      <c r="E39" s="1045"/>
      <c r="F39" s="927"/>
      <c r="G39" s="928"/>
      <c r="H39" s="933"/>
      <c r="I39" s="922"/>
      <c r="J39" s="923"/>
      <c r="K39" s="1057"/>
      <c r="L39" s="187" t="s">
        <v>30</v>
      </c>
      <c r="M39" s="188" t="s">
        <v>12</v>
      </c>
      <c r="N39" s="189" t="str">
        <f>IF(M39="SÍ",30,"0")</f>
        <v>0</v>
      </c>
      <c r="O39" s="922"/>
      <c r="P39" s="917"/>
      <c r="Q39" s="917"/>
      <c r="R39" s="918"/>
      <c r="S39" s="917"/>
      <c r="T39" s="918"/>
      <c r="U39" s="1053"/>
      <c r="V39" s="1055"/>
      <c r="W39" s="1067"/>
      <c r="X39" s="1069"/>
      <c r="Y39" s="913"/>
      <c r="Z39" s="916"/>
      <c r="AA39" s="1066"/>
      <c r="AB39" s="1065"/>
      <c r="AC39" s="1065"/>
      <c r="AD39" s="910"/>
      <c r="AE39" s="1066"/>
      <c r="AF39" s="1065"/>
      <c r="AG39" s="1065"/>
      <c r="AH39" s="910"/>
    </row>
    <row r="40" spans="1:34" x14ac:dyDescent="0.25">
      <c r="A40" s="277" t="s">
        <v>52</v>
      </c>
      <c r="B40" s="277"/>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row>
    <row r="41" spans="1:34" ht="18.75" x14ac:dyDescent="0.25">
      <c r="A41" s="512" t="s">
        <v>29</v>
      </c>
      <c r="B41" s="512"/>
      <c r="C41" s="700"/>
      <c r="D41" s="700"/>
      <c r="E41" s="700"/>
      <c r="F41" s="700"/>
      <c r="G41" s="700"/>
      <c r="H41" s="700"/>
      <c r="I41" s="700"/>
      <c r="J41" s="700"/>
      <c r="K41" s="700"/>
      <c r="L41" s="700"/>
      <c r="M41" s="700"/>
      <c r="N41" s="700"/>
      <c r="O41" s="700"/>
      <c r="P41" s="700"/>
      <c r="Q41" s="700"/>
      <c r="R41" s="700"/>
      <c r="S41" s="700"/>
      <c r="T41" s="700"/>
      <c r="U41" s="700"/>
      <c r="V41" s="700"/>
      <c r="W41" s="700"/>
      <c r="X41" s="700"/>
      <c r="Y41" s="700"/>
      <c r="Z41" s="700"/>
      <c r="AA41" s="700"/>
      <c r="AB41" s="700"/>
      <c r="AC41" s="700"/>
      <c r="AD41" s="700"/>
      <c r="AE41" s="700"/>
      <c r="AF41" s="700"/>
      <c r="AG41" s="700"/>
      <c r="AH41" s="700"/>
    </row>
    <row r="42" spans="1:34" ht="15.75" x14ac:dyDescent="0.25">
      <c r="A42" s="497" t="s">
        <v>71</v>
      </c>
      <c r="B42" s="498"/>
      <c r="C42" s="498"/>
      <c r="D42" s="498"/>
      <c r="E42" s="498"/>
      <c r="F42" s="498"/>
      <c r="G42" s="498"/>
      <c r="H42" s="498"/>
      <c r="I42" s="498"/>
      <c r="J42" s="498"/>
      <c r="K42" s="498"/>
      <c r="L42" s="498"/>
      <c r="M42" s="498"/>
      <c r="N42" s="498"/>
      <c r="O42" s="498"/>
      <c r="P42" s="498"/>
      <c r="Q42" s="498"/>
      <c r="R42" s="498"/>
      <c r="S42" s="498"/>
      <c r="T42" s="498"/>
      <c r="U42" s="498"/>
      <c r="V42" s="498"/>
      <c r="W42" s="498"/>
      <c r="X42" s="498"/>
      <c r="Y42" s="498"/>
      <c r="Z42" s="498"/>
      <c r="AA42" s="498"/>
      <c r="AB42" s="499"/>
      <c r="AC42" s="701" t="s">
        <v>48</v>
      </c>
      <c r="AD42" s="701"/>
      <c r="AE42" s="701"/>
      <c r="AF42" s="701" t="s">
        <v>25</v>
      </c>
      <c r="AG42" s="701"/>
      <c r="AH42" s="701"/>
    </row>
    <row r="43" spans="1:34" s="191" customFormat="1" x14ac:dyDescent="0.25">
      <c r="A43" s="1172" t="s">
        <v>433</v>
      </c>
      <c r="B43" s="1173"/>
      <c r="C43" s="1173"/>
      <c r="D43" s="1173"/>
      <c r="E43" s="1173"/>
      <c r="F43" s="1173"/>
      <c r="G43" s="1173"/>
      <c r="H43" s="1173"/>
      <c r="I43" s="1173"/>
      <c r="J43" s="1173"/>
      <c r="K43" s="1173"/>
      <c r="L43" s="1173"/>
      <c r="M43" s="1173"/>
      <c r="N43" s="1173"/>
      <c r="O43" s="1173"/>
      <c r="P43" s="1173"/>
      <c r="Q43" s="1173"/>
      <c r="R43" s="1173"/>
      <c r="S43" s="1173"/>
      <c r="T43" s="1173"/>
      <c r="U43" s="1173"/>
      <c r="V43" s="1173"/>
      <c r="W43" s="1173"/>
      <c r="X43" s="1173"/>
      <c r="Y43" s="1173"/>
      <c r="Z43" s="1173"/>
      <c r="AA43" s="1173"/>
      <c r="AB43" s="1174"/>
      <c r="AC43" s="1175">
        <v>43128</v>
      </c>
      <c r="AD43" s="488"/>
      <c r="AE43" s="488"/>
      <c r="AF43" s="488" t="s">
        <v>434</v>
      </c>
      <c r="AG43" s="488"/>
      <c r="AH43" s="488"/>
    </row>
    <row r="44" spans="1:34" s="191" customFormat="1" x14ac:dyDescent="0.25">
      <c r="A44" s="1172"/>
      <c r="B44" s="1173"/>
      <c r="C44" s="1173"/>
      <c r="D44" s="1173"/>
      <c r="E44" s="1173"/>
      <c r="F44" s="1173"/>
      <c r="G44" s="1173"/>
      <c r="H44" s="1173"/>
      <c r="I44" s="1173"/>
      <c r="J44" s="1173"/>
      <c r="K44" s="1173"/>
      <c r="L44" s="1173"/>
      <c r="M44" s="1173"/>
      <c r="N44" s="1173"/>
      <c r="O44" s="1173"/>
      <c r="P44" s="1173"/>
      <c r="Q44" s="1173"/>
      <c r="R44" s="1173"/>
      <c r="S44" s="1173"/>
      <c r="T44" s="1173"/>
      <c r="U44" s="1173"/>
      <c r="V44" s="1173"/>
      <c r="W44" s="1173"/>
      <c r="X44" s="1173"/>
      <c r="Y44" s="1173"/>
      <c r="Z44" s="1173"/>
      <c r="AA44" s="1173"/>
      <c r="AB44" s="1174"/>
      <c r="AC44" s="1175"/>
      <c r="AD44" s="488"/>
      <c r="AE44" s="488"/>
      <c r="AF44" s="488"/>
      <c r="AG44" s="488"/>
      <c r="AH44" s="488"/>
    </row>
    <row r="45" spans="1:34" s="191" customFormat="1" x14ac:dyDescent="0.25">
      <c r="A45" s="500"/>
      <c r="B45" s="501"/>
      <c r="C45" s="501"/>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2"/>
      <c r="AC45" s="678"/>
      <c r="AD45" s="678"/>
      <c r="AE45" s="678"/>
      <c r="AF45" s="678"/>
      <c r="AG45" s="678"/>
      <c r="AH45" s="678"/>
    </row>
    <row r="46" spans="1:34" x14ac:dyDescent="0.25">
      <c r="A46" s="500"/>
      <c r="B46" s="501"/>
      <c r="C46" s="50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2"/>
      <c r="AC46" s="678"/>
      <c r="AD46" s="678"/>
      <c r="AE46" s="678"/>
      <c r="AF46" s="678"/>
      <c r="AG46" s="678"/>
      <c r="AH46" s="678"/>
    </row>
    <row r="47" spans="1:34" x14ac:dyDescent="0.25">
      <c r="A47" s="489" t="s">
        <v>32</v>
      </c>
      <c r="B47" s="490"/>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1"/>
    </row>
    <row r="48" spans="1:34" s="191" customFormat="1" x14ac:dyDescent="0.25">
      <c r="A48" s="718" t="s">
        <v>25</v>
      </c>
      <c r="B48" s="718"/>
      <c r="C48" s="718"/>
      <c r="D48" s="718"/>
      <c r="E48" s="718"/>
      <c r="F48" s="718" t="s">
        <v>62</v>
      </c>
      <c r="G48" s="718"/>
      <c r="H48" s="718"/>
      <c r="I48" s="718"/>
      <c r="J48" s="718"/>
      <c r="K48" s="718"/>
      <c r="L48" s="718"/>
      <c r="M48" s="719" t="s">
        <v>177</v>
      </c>
      <c r="N48" s="720"/>
      <c r="O48" s="720"/>
      <c r="P48" s="720"/>
      <c r="Q48" s="720"/>
      <c r="R48" s="720"/>
      <c r="S48" s="720"/>
      <c r="T48" s="720"/>
      <c r="U48" s="720"/>
      <c r="V48" s="720"/>
      <c r="W48" s="720"/>
      <c r="X48" s="720"/>
      <c r="Y48" s="720"/>
      <c r="Z48" s="720"/>
      <c r="AA48" s="720"/>
      <c r="AB48" s="720"/>
      <c r="AC48" s="720"/>
      <c r="AD48" s="264" t="str">
        <f>IF(Z7="X","APOYO OFICINA ASESORA DE PLANEACIÓN","APOYO OFICINA DE CONTROL INTERNO")</f>
        <v>APOYO OFICINA DE CONTROL INTERNO</v>
      </c>
      <c r="AE48" s="264"/>
      <c r="AF48" s="264"/>
      <c r="AG48" s="264"/>
      <c r="AH48" s="264"/>
    </row>
    <row r="49" spans="1:34" s="191" customFormat="1" x14ac:dyDescent="0.25">
      <c r="A49" s="153" t="s">
        <v>72</v>
      </c>
      <c r="B49" s="1176" t="s">
        <v>435</v>
      </c>
      <c r="C49" s="1177"/>
      <c r="D49" s="1177"/>
      <c r="E49" s="1178"/>
      <c r="F49" s="153" t="s">
        <v>72</v>
      </c>
      <c r="G49" s="224"/>
      <c r="H49" s="1070" t="s">
        <v>152</v>
      </c>
      <c r="I49" s="1070"/>
      <c r="J49" s="1070"/>
      <c r="K49" s="1070"/>
      <c r="L49" s="1070"/>
      <c r="M49" s="717" t="s">
        <v>27</v>
      </c>
      <c r="N49" s="717"/>
      <c r="O49" s="717"/>
      <c r="P49" s="717"/>
      <c r="Q49" s="717"/>
      <c r="R49" s="717"/>
      <c r="S49" s="717"/>
      <c r="T49" s="717"/>
      <c r="U49" s="717"/>
      <c r="V49" s="1179" t="s">
        <v>436</v>
      </c>
      <c r="W49" s="1180"/>
      <c r="X49" s="1180"/>
      <c r="Y49" s="1180"/>
      <c r="Z49" s="1180"/>
      <c r="AA49" s="1180"/>
      <c r="AB49" s="1180"/>
      <c r="AC49" s="1181"/>
      <c r="AD49" s="233" t="s">
        <v>27</v>
      </c>
      <c r="AE49" s="678" t="s">
        <v>437</v>
      </c>
      <c r="AF49" s="678"/>
      <c r="AG49" s="678"/>
      <c r="AH49" s="678"/>
    </row>
    <row r="50" spans="1:34" x14ac:dyDescent="0.25">
      <c r="A50" s="153" t="s">
        <v>73</v>
      </c>
      <c r="B50" s="1182" t="s">
        <v>438</v>
      </c>
      <c r="C50" s="1183"/>
      <c r="D50" s="1183"/>
      <c r="E50" s="1184"/>
      <c r="F50" s="153" t="s">
        <v>74</v>
      </c>
      <c r="G50" s="224"/>
      <c r="H50" s="1185" t="s">
        <v>439</v>
      </c>
      <c r="I50" s="1185"/>
      <c r="J50" s="1185"/>
      <c r="K50" s="1185"/>
      <c r="L50" s="1185"/>
      <c r="M50" s="717" t="s">
        <v>28</v>
      </c>
      <c r="N50" s="717"/>
      <c r="O50" s="717"/>
      <c r="P50" s="717"/>
      <c r="Q50" s="717"/>
      <c r="R50" s="717"/>
      <c r="S50" s="717"/>
      <c r="T50" s="717"/>
      <c r="U50" s="717"/>
      <c r="V50" s="1179" t="s">
        <v>183</v>
      </c>
      <c r="W50" s="1180"/>
      <c r="X50" s="1180"/>
      <c r="Y50" s="1180"/>
      <c r="Z50" s="1180"/>
      <c r="AA50" s="1180"/>
      <c r="AB50" s="1180"/>
      <c r="AC50" s="1181"/>
      <c r="AD50" s="233" t="s">
        <v>28</v>
      </c>
      <c r="AE50" s="678" t="s">
        <v>440</v>
      </c>
      <c r="AF50" s="678"/>
      <c r="AG50" s="678"/>
      <c r="AH50" s="678"/>
    </row>
  </sheetData>
  <mergeCells count="187">
    <mergeCell ref="B49:E49"/>
    <mergeCell ref="H49:L49"/>
    <mergeCell ref="M49:U49"/>
    <mergeCell ref="V49:AC49"/>
    <mergeCell ref="AE49:AH49"/>
    <mergeCell ref="B50:E50"/>
    <mergeCell ref="H50:L50"/>
    <mergeCell ref="M50:U50"/>
    <mergeCell ref="V50:AC50"/>
    <mergeCell ref="AE50:AH50"/>
    <mergeCell ref="A46:AB46"/>
    <mergeCell ref="AC46:AE46"/>
    <mergeCell ref="AF46:AH46"/>
    <mergeCell ref="A47:AH47"/>
    <mergeCell ref="A48:E48"/>
    <mergeCell ref="F48:L48"/>
    <mergeCell ref="M48:AC48"/>
    <mergeCell ref="AD48:AH48"/>
    <mergeCell ref="A44:AB44"/>
    <mergeCell ref="AC44:AE44"/>
    <mergeCell ref="AF44:AH44"/>
    <mergeCell ref="A45:AB45"/>
    <mergeCell ref="AC45:AE45"/>
    <mergeCell ref="AF45:AH45"/>
    <mergeCell ref="A40:AH40"/>
    <mergeCell ref="A41:AH41"/>
    <mergeCell ref="A42:AB42"/>
    <mergeCell ref="AC42:AE42"/>
    <mergeCell ref="AF42:AH42"/>
    <mergeCell ref="A43:AB43"/>
    <mergeCell ref="AC43:AE43"/>
    <mergeCell ref="AF43:AH43"/>
    <mergeCell ref="AC33:AC39"/>
    <mergeCell ref="AD33:AD39"/>
    <mergeCell ref="AE33:AE39"/>
    <mergeCell ref="AF33:AF39"/>
    <mergeCell ref="AG33:AG39"/>
    <mergeCell ref="AH33:AH39"/>
    <mergeCell ref="W33:W39"/>
    <mergeCell ref="X33:X39"/>
    <mergeCell ref="Y33:Y39"/>
    <mergeCell ref="Z33:Z34"/>
    <mergeCell ref="AA33:AA39"/>
    <mergeCell ref="AB33:AB39"/>
    <mergeCell ref="Z35:Z39"/>
    <mergeCell ref="Q33:Q39"/>
    <mergeCell ref="R33:R39"/>
    <mergeCell ref="S33:S39"/>
    <mergeCell ref="T33:T39"/>
    <mergeCell ref="U33:U39"/>
    <mergeCell ref="V33:V39"/>
    <mergeCell ref="H33:H39"/>
    <mergeCell ref="I33:I39"/>
    <mergeCell ref="J33:J34"/>
    <mergeCell ref="K33:K39"/>
    <mergeCell ref="O33:O39"/>
    <mergeCell ref="P33:P39"/>
    <mergeCell ref="J35:J39"/>
    <mergeCell ref="AH26:AH32"/>
    <mergeCell ref="J28:J32"/>
    <mergeCell ref="Z28:Z32"/>
    <mergeCell ref="A33:A39"/>
    <mergeCell ref="B33:B39"/>
    <mergeCell ref="C33:C39"/>
    <mergeCell ref="D33:D39"/>
    <mergeCell ref="E33:E39"/>
    <mergeCell ref="F33:F39"/>
    <mergeCell ref="G33:G39"/>
    <mergeCell ref="AB26:AB32"/>
    <mergeCell ref="AC26:AC32"/>
    <mergeCell ref="AD26:AD32"/>
    <mergeCell ref="AE26:AE32"/>
    <mergeCell ref="AF26:AF32"/>
    <mergeCell ref="AG26:AG32"/>
    <mergeCell ref="V26:V32"/>
    <mergeCell ref="W26:W32"/>
    <mergeCell ref="X26:X32"/>
    <mergeCell ref="Y26:Y32"/>
    <mergeCell ref="Z26:Z27"/>
    <mergeCell ref="AA26:AA32"/>
    <mergeCell ref="P26:P32"/>
    <mergeCell ref="Q26:Q32"/>
    <mergeCell ref="R26:R32"/>
    <mergeCell ref="S26:S32"/>
    <mergeCell ref="T26:T32"/>
    <mergeCell ref="U26:U32"/>
    <mergeCell ref="G26:G32"/>
    <mergeCell ref="H26:H32"/>
    <mergeCell ref="I26:I32"/>
    <mergeCell ref="J26:J27"/>
    <mergeCell ref="K26:K32"/>
    <mergeCell ref="O26:O32"/>
    <mergeCell ref="A26:A32"/>
    <mergeCell ref="B26:B32"/>
    <mergeCell ref="C26:C32"/>
    <mergeCell ref="D26:D32"/>
    <mergeCell ref="E26:E32"/>
    <mergeCell ref="F26:F32"/>
    <mergeCell ref="AD19:AD25"/>
    <mergeCell ref="AE19:AE25"/>
    <mergeCell ref="AF19:AF25"/>
    <mergeCell ref="AG19:AG25"/>
    <mergeCell ref="AH19:AH25"/>
    <mergeCell ref="J21:J25"/>
    <mergeCell ref="Z21:Z25"/>
    <mergeCell ref="X19:X25"/>
    <mergeCell ref="Y19:Y25"/>
    <mergeCell ref="Z19:Z20"/>
    <mergeCell ref="AA19:AA25"/>
    <mergeCell ref="AB19:AB25"/>
    <mergeCell ref="AC19:AC25"/>
    <mergeCell ref="R19:R25"/>
    <mergeCell ref="S19:S25"/>
    <mergeCell ref="T19:T25"/>
    <mergeCell ref="U19:U25"/>
    <mergeCell ref="V19:V25"/>
    <mergeCell ref="W19:W25"/>
    <mergeCell ref="I19:I25"/>
    <mergeCell ref="J19:J20"/>
    <mergeCell ref="K19:K25"/>
    <mergeCell ref="O19:O25"/>
    <mergeCell ref="P19:P25"/>
    <mergeCell ref="Q19:Q25"/>
    <mergeCell ref="AH12:AH18"/>
    <mergeCell ref="J14:J18"/>
    <mergeCell ref="Z14:Z18"/>
    <mergeCell ref="B19:B25"/>
    <mergeCell ref="C19:C25"/>
    <mergeCell ref="D19:D25"/>
    <mergeCell ref="E19:E25"/>
    <mergeCell ref="F19:F25"/>
    <mergeCell ref="G19:G25"/>
    <mergeCell ref="H19:H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R12:R18"/>
    <mergeCell ref="S12:S18"/>
    <mergeCell ref="T12:T18"/>
    <mergeCell ref="U12:U18"/>
    <mergeCell ref="G12:G18"/>
    <mergeCell ref="H12:H18"/>
    <mergeCell ref="I12:I18"/>
    <mergeCell ref="J12:J13"/>
    <mergeCell ref="K12:K18"/>
    <mergeCell ref="O12:O18"/>
    <mergeCell ref="A12:A25"/>
    <mergeCell ref="B12:B18"/>
    <mergeCell ref="C12:C18"/>
    <mergeCell ref="D12:D18"/>
    <mergeCell ref="E12:E18"/>
    <mergeCell ref="F12:F18"/>
    <mergeCell ref="F9:J9"/>
    <mergeCell ref="K9:K11"/>
    <mergeCell ref="L9:Z9"/>
    <mergeCell ref="F10:J10"/>
    <mergeCell ref="L10:L11"/>
    <mergeCell ref="M10:M11"/>
    <mergeCell ref="U10:U11"/>
    <mergeCell ref="V10:Z10"/>
    <mergeCell ref="A8:E8"/>
    <mergeCell ref="F8:Z8"/>
    <mergeCell ref="AA8:AD10"/>
    <mergeCell ref="AE8:AH10"/>
    <mergeCell ref="XET8:XEU8"/>
    <mergeCell ref="A9:A11"/>
    <mergeCell ref="B9:B11"/>
    <mergeCell ref="C9:C11"/>
    <mergeCell ref="D9:D11"/>
    <mergeCell ref="E9:E11"/>
    <mergeCell ref="A7:B7"/>
    <mergeCell ref="C7:E7"/>
    <mergeCell ref="F7:L7"/>
    <mergeCell ref="M7:V7"/>
    <mergeCell ref="AE7:AF7"/>
    <mergeCell ref="XET7:XEU7"/>
  </mergeCells>
  <conditionalFormatting sqref="J12:J18">
    <cfRule type="expression" dxfId="79" priority="29">
      <formula>$J$14="BAJA"</formula>
    </cfRule>
    <cfRule type="expression" dxfId="78" priority="30">
      <formula>$J$14="MODERADA"</formula>
    </cfRule>
    <cfRule type="expression" dxfId="77" priority="31">
      <formula>$J$14="ALTA"</formula>
    </cfRule>
    <cfRule type="expression" dxfId="76" priority="32">
      <formula>$J$14="EXTREMA"</formula>
    </cfRule>
  </conditionalFormatting>
  <conditionalFormatting sqref="Z12:Z18">
    <cfRule type="expression" dxfId="71" priority="25">
      <formula>$Z$14="MODERADA"</formula>
    </cfRule>
    <cfRule type="expression" dxfId="70" priority="26">
      <formula>$Z$14="EXTREMA"</formula>
    </cfRule>
    <cfRule type="expression" dxfId="69" priority="27">
      <formula>$Z$14="ALTA"</formula>
    </cfRule>
    <cfRule type="expression" dxfId="68" priority="28">
      <formula>$Z$14="BAJA"</formula>
    </cfRule>
  </conditionalFormatting>
  <conditionalFormatting sqref="Z19:Z25">
    <cfRule type="expression" dxfId="63" priority="21">
      <formula>$Z$21="MODERADA"</formula>
    </cfRule>
    <cfRule type="expression" dxfId="62" priority="22">
      <formula>$Z$21="EXTREMA"</formula>
    </cfRule>
    <cfRule type="expression" dxfId="61" priority="23">
      <formula>$Z$21="ALTA"</formula>
    </cfRule>
    <cfRule type="expression" dxfId="60" priority="24">
      <formula>$Z$21="BAJA"</formula>
    </cfRule>
  </conditionalFormatting>
  <conditionalFormatting sqref="J19 J21">
    <cfRule type="expression" dxfId="55" priority="17">
      <formula>$J$21="BAJA"</formula>
    </cfRule>
    <cfRule type="expression" dxfId="54" priority="18">
      <formula>$J$21="MODERADA"</formula>
    </cfRule>
    <cfRule type="expression" dxfId="53" priority="19">
      <formula>$J$21="ALTA"</formula>
    </cfRule>
    <cfRule type="expression" dxfId="52" priority="20">
      <formula>$J$21="EXTREMA"</formula>
    </cfRule>
  </conditionalFormatting>
  <conditionalFormatting sqref="Z26:Z32">
    <cfRule type="expression" dxfId="47" priority="13">
      <formula>$Z$14="MODERADA"</formula>
    </cfRule>
    <cfRule type="expression" dxfId="46" priority="14">
      <formula>$Z$14="EXTREMA"</formula>
    </cfRule>
    <cfRule type="expression" dxfId="45" priority="15">
      <formula>$Z$14="ALTA"</formula>
    </cfRule>
    <cfRule type="expression" dxfId="44" priority="16">
      <formula>$Z$14="BAJA"</formula>
    </cfRule>
  </conditionalFormatting>
  <conditionalFormatting sqref="J26 J28">
    <cfRule type="expression" dxfId="39" priority="9">
      <formula>$J$28="BAJA"</formula>
    </cfRule>
    <cfRule type="expression" dxfId="38" priority="10">
      <formula>$J$28="MODERADA"</formula>
    </cfRule>
    <cfRule type="expression" dxfId="37" priority="11">
      <formula>$J$28="ALTA"</formula>
    </cfRule>
    <cfRule type="expression" dxfId="36" priority="12">
      <formula>$J$28="EXTREMA"</formula>
    </cfRule>
  </conditionalFormatting>
  <conditionalFormatting sqref="Z33:Z39">
    <cfRule type="expression" dxfId="31" priority="5">
      <formula>$Z$35="MODERADA"</formula>
    </cfRule>
    <cfRule type="expression" dxfId="30" priority="6">
      <formula>$Z$35="EXTREMA"</formula>
    </cfRule>
    <cfRule type="expression" dxfId="29" priority="7">
      <formula>$Z$35="ALTA"</formula>
    </cfRule>
    <cfRule type="expression" dxfId="28" priority="8">
      <formula>$Z$35="BAJA"</formula>
    </cfRule>
  </conditionalFormatting>
  <conditionalFormatting sqref="J33 J35">
    <cfRule type="expression" dxfId="23" priority="1">
      <formula>$J$35="BAJA"</formula>
    </cfRule>
    <cfRule type="expression" dxfId="22" priority="2">
      <formula>$J$35="MODERADA"</formula>
    </cfRule>
    <cfRule type="expression" dxfId="21" priority="3">
      <formula>$J$35="ALTA"</formula>
    </cfRule>
    <cfRule type="expression" dxfId="20" priority="4">
      <formula>$J$35="EXTREMA"</formula>
    </cfRule>
  </conditionalFormatting>
  <dataValidations count="4">
    <dataValidation type="list" allowBlank="1" showInputMessage="1" showErrorMessage="1" sqref="U12:U39">
      <formula1>$XEV$11:$XFD$11</formula1>
    </dataValidation>
    <dataValidation type="list" allowBlank="1" showInputMessage="1" showErrorMessage="1" sqref="H12:H39">
      <formula1>$XET$9:$XEV$9</formula1>
    </dataValidation>
    <dataValidation type="list" allowBlank="1" showInputMessage="1" showErrorMessage="1" sqref="F12:F39">
      <formula1>$XET$2:$XET$6</formula1>
    </dataValidation>
    <dataValidation type="list" allowBlank="1" showInputMessage="1" showErrorMessage="1" sqref="M12:M39">
      <formula1>$XET$11:$XEU$11</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57"/>
  <sheetViews>
    <sheetView topLeftCell="L1" zoomScale="50" zoomScaleNormal="50" workbookViewId="0">
      <selection activeCell="L14" sqref="L14"/>
    </sheetView>
  </sheetViews>
  <sheetFormatPr baseColWidth="10" defaultRowHeight="15" x14ac:dyDescent="0.25"/>
  <cols>
    <col min="1" max="1" width="22.5703125" style="183" customWidth="1"/>
    <col min="2" max="2" width="27.85546875" style="183" customWidth="1"/>
    <col min="3" max="3" width="22.85546875" style="183" customWidth="1"/>
    <col min="4" max="4" width="21.7109375" style="183" customWidth="1"/>
    <col min="5" max="5" width="23.140625" style="183" customWidth="1"/>
    <col min="6" max="6" width="20.5703125" style="183" customWidth="1"/>
    <col min="7" max="7" width="3.85546875" style="183" hidden="1" customWidth="1"/>
    <col min="8" max="8" width="18.28515625" style="183" customWidth="1"/>
    <col min="9" max="9" width="3.85546875" style="183" hidden="1" customWidth="1"/>
    <col min="10" max="10" width="17.140625" style="183" customWidth="1"/>
    <col min="11" max="11" width="36.85546875" style="183" customWidth="1"/>
    <col min="12" max="12" width="44.7109375" style="183" customWidth="1"/>
    <col min="13" max="13" width="9.5703125" style="183" customWidth="1"/>
    <col min="14" max="14" width="11.42578125" style="183" hidden="1" customWidth="1"/>
    <col min="15" max="15" width="5" style="183" hidden="1" customWidth="1"/>
    <col min="16" max="16" width="6.5703125" style="183" hidden="1" customWidth="1"/>
    <col min="17" max="17" width="5" style="183" hidden="1" customWidth="1"/>
    <col min="18" max="18" width="4.140625" style="183" hidden="1" customWidth="1"/>
    <col min="19" max="19" width="3.85546875" style="183" hidden="1" customWidth="1"/>
    <col min="20" max="20" width="5.28515625" style="183" hidden="1" customWidth="1"/>
    <col min="21" max="21" width="10.42578125" style="183" customWidth="1"/>
    <col min="22" max="22" width="17.85546875" style="183" customWidth="1"/>
    <col min="23" max="23" width="3.42578125" style="183" hidden="1" customWidth="1"/>
    <col min="24" max="24" width="20.5703125" style="183" customWidth="1"/>
    <col min="25" max="25" width="3.85546875" style="183" hidden="1" customWidth="1"/>
    <col min="26" max="26" width="18.5703125" style="183" customWidth="1"/>
    <col min="27" max="27" width="20.140625" style="183" customWidth="1"/>
    <col min="28" max="28" width="20.85546875" style="183" customWidth="1"/>
    <col min="29" max="29" width="22.28515625" style="183" customWidth="1"/>
    <col min="30" max="30" width="22.5703125" style="183" customWidth="1"/>
    <col min="31" max="31" width="15.140625" style="183" customWidth="1"/>
    <col min="32" max="32" width="23" style="183" customWidth="1"/>
    <col min="33" max="33" width="19.140625" style="183" customWidth="1"/>
    <col min="34" max="34" width="16.140625" style="183" customWidth="1"/>
    <col min="35" max="16384" width="11.42578125" style="183"/>
  </cols>
  <sheetData>
    <row r="1" spans="1:34 16374:16377" s="111" customFormat="1" ht="14.25" customHeight="1" x14ac:dyDescent="0.2">
      <c r="A1" s="110"/>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XET1" s="112" t="s">
        <v>1</v>
      </c>
      <c r="XEU1" s="113" t="s">
        <v>2</v>
      </c>
      <c r="XEV1" s="114"/>
    </row>
    <row r="2" spans="1:34 16374:16377" s="111" customFormat="1" ht="14.25" customHeight="1" x14ac:dyDescent="0.2">
      <c r="A2" s="110"/>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XET2" s="111" t="s">
        <v>17</v>
      </c>
      <c r="XEU2" s="111">
        <v>5</v>
      </c>
      <c r="XEV2" s="115"/>
    </row>
    <row r="3" spans="1:34 16374:16377" s="111" customFormat="1" ht="14.25" customHeight="1" x14ac:dyDescent="0.2">
      <c r="A3" s="110"/>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XET3" s="111" t="s">
        <v>16</v>
      </c>
      <c r="XEU3" s="111">
        <v>4</v>
      </c>
      <c r="XEV3" s="115"/>
    </row>
    <row r="4" spans="1:34 16374:16377" s="111" customFormat="1" ht="14.25" customHeight="1" x14ac:dyDescent="0.2">
      <c r="A4" s="110"/>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XET4" s="111" t="s">
        <v>15</v>
      </c>
      <c r="XEU4" s="111">
        <v>3</v>
      </c>
      <c r="XEV4" s="115"/>
    </row>
    <row r="5" spans="1:34 16374:16377" s="111" customFormat="1" ht="14.25" customHeight="1" x14ac:dyDescent="0.2">
      <c r="A5" s="110"/>
      <c r="B5" s="110"/>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XET5" s="111" t="s">
        <v>14</v>
      </c>
      <c r="XEU5" s="111">
        <v>2</v>
      </c>
      <c r="XEV5" s="115"/>
    </row>
    <row r="6" spans="1:34 16374:16377" s="111" customFormat="1" ht="14.25" customHeight="1" x14ac:dyDescent="0.2">
      <c r="A6" s="110"/>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XET6" s="111" t="s">
        <v>13</v>
      </c>
      <c r="XEU6" s="111">
        <v>1</v>
      </c>
      <c r="XEV6" s="115"/>
    </row>
    <row r="7" spans="1:34 16374:16377" s="163" customFormat="1" ht="21" customHeight="1" thickBot="1" x14ac:dyDescent="0.3">
      <c r="A7" s="613" t="s">
        <v>53</v>
      </c>
      <c r="B7" s="613"/>
      <c r="C7" s="966">
        <v>43494</v>
      </c>
      <c r="D7" s="967"/>
      <c r="E7" s="967"/>
      <c r="F7" s="616"/>
      <c r="G7" s="616"/>
      <c r="H7" s="616"/>
      <c r="I7" s="616"/>
      <c r="J7" s="616"/>
      <c r="K7" s="616"/>
      <c r="L7" s="616"/>
      <c r="M7" s="617" t="s">
        <v>67</v>
      </c>
      <c r="N7" s="617"/>
      <c r="O7" s="617"/>
      <c r="P7" s="617"/>
      <c r="Q7" s="617"/>
      <c r="R7" s="617"/>
      <c r="S7" s="617"/>
      <c r="T7" s="617"/>
      <c r="U7" s="617"/>
      <c r="V7" s="618"/>
      <c r="W7" s="157"/>
      <c r="X7" s="158" t="s">
        <v>63</v>
      </c>
      <c r="Y7" s="159"/>
      <c r="Z7" s="160"/>
      <c r="AA7" s="158" t="s">
        <v>64</v>
      </c>
      <c r="AB7" s="160"/>
      <c r="AC7" s="158" t="s">
        <v>65</v>
      </c>
      <c r="AD7" s="161" t="s">
        <v>76</v>
      </c>
      <c r="AE7" s="619" t="s">
        <v>66</v>
      </c>
      <c r="AF7" s="620"/>
      <c r="AG7" s="162"/>
      <c r="AH7" s="157"/>
      <c r="XET7" s="621" t="s">
        <v>0</v>
      </c>
      <c r="XEU7" s="622"/>
    </row>
    <row r="8" spans="1:34 16374:16377" s="163" customFormat="1" ht="18.75" customHeight="1" x14ac:dyDescent="0.25">
      <c r="A8" s="623" t="s">
        <v>46</v>
      </c>
      <c r="B8" s="624"/>
      <c r="C8" s="624"/>
      <c r="D8" s="624"/>
      <c r="E8" s="625"/>
      <c r="F8" s="626" t="s">
        <v>21</v>
      </c>
      <c r="G8" s="627"/>
      <c r="H8" s="627"/>
      <c r="I8" s="627"/>
      <c r="J8" s="627"/>
      <c r="K8" s="627"/>
      <c r="L8" s="627"/>
      <c r="M8" s="627"/>
      <c r="N8" s="627"/>
      <c r="O8" s="627"/>
      <c r="P8" s="627"/>
      <c r="Q8" s="627"/>
      <c r="R8" s="627"/>
      <c r="S8" s="627"/>
      <c r="T8" s="627"/>
      <c r="U8" s="627"/>
      <c r="V8" s="627"/>
      <c r="W8" s="627"/>
      <c r="X8" s="627"/>
      <c r="Y8" s="627"/>
      <c r="Z8" s="628"/>
      <c r="AA8" s="586" t="s">
        <v>43</v>
      </c>
      <c r="AB8" s="587"/>
      <c r="AC8" s="587"/>
      <c r="AD8" s="588"/>
      <c r="AE8" s="629" t="s">
        <v>33</v>
      </c>
      <c r="AF8" s="630"/>
      <c r="AG8" s="630"/>
      <c r="AH8" s="631"/>
      <c r="XET8" s="621" t="s">
        <v>2</v>
      </c>
      <c r="XEU8" s="622"/>
    </row>
    <row r="9" spans="1:34 16374:16377" s="165" customFormat="1" ht="15" customHeight="1" x14ac:dyDescent="0.25">
      <c r="A9" s="603" t="s">
        <v>49</v>
      </c>
      <c r="B9" s="605" t="s">
        <v>50</v>
      </c>
      <c r="C9" s="574" t="s">
        <v>34</v>
      </c>
      <c r="D9" s="574" t="s">
        <v>35</v>
      </c>
      <c r="E9" s="638" t="s">
        <v>36</v>
      </c>
      <c r="F9" s="650" t="s">
        <v>68</v>
      </c>
      <c r="G9" s="651"/>
      <c r="H9" s="651"/>
      <c r="I9" s="651"/>
      <c r="J9" s="651"/>
      <c r="K9" s="563" t="s">
        <v>24</v>
      </c>
      <c r="L9" s="652" t="s">
        <v>23</v>
      </c>
      <c r="M9" s="653"/>
      <c r="N9" s="653"/>
      <c r="O9" s="653"/>
      <c r="P9" s="653"/>
      <c r="Q9" s="653"/>
      <c r="R9" s="653"/>
      <c r="S9" s="653"/>
      <c r="T9" s="653"/>
      <c r="U9" s="653"/>
      <c r="V9" s="653"/>
      <c r="W9" s="653"/>
      <c r="X9" s="653"/>
      <c r="Y9" s="653"/>
      <c r="Z9" s="654"/>
      <c r="AA9" s="589"/>
      <c r="AB9" s="590"/>
      <c r="AC9" s="590"/>
      <c r="AD9" s="591"/>
      <c r="AE9" s="632"/>
      <c r="AF9" s="633"/>
      <c r="AG9" s="633"/>
      <c r="AH9" s="634"/>
      <c r="XET9" s="164" t="s">
        <v>18</v>
      </c>
      <c r="XEU9" s="164" t="s">
        <v>20</v>
      </c>
      <c r="XEV9" s="164" t="s">
        <v>19</v>
      </c>
    </row>
    <row r="10" spans="1:34 16374:16377" s="165" customFormat="1" ht="15" customHeight="1" x14ac:dyDescent="0.25">
      <c r="A10" s="603"/>
      <c r="B10" s="606"/>
      <c r="C10" s="574"/>
      <c r="D10" s="574"/>
      <c r="E10" s="638"/>
      <c r="F10" s="655" t="s">
        <v>37</v>
      </c>
      <c r="G10" s="656"/>
      <c r="H10" s="656"/>
      <c r="I10" s="656"/>
      <c r="J10" s="656"/>
      <c r="K10" s="564"/>
      <c r="L10" s="657" t="s">
        <v>47</v>
      </c>
      <c r="M10" s="659" t="s">
        <v>22</v>
      </c>
      <c r="N10" s="166"/>
      <c r="O10" s="167"/>
      <c r="P10" s="167"/>
      <c r="Q10" s="167"/>
      <c r="R10" s="167"/>
      <c r="S10" s="167"/>
      <c r="T10" s="167"/>
      <c r="U10" s="661" t="s">
        <v>39</v>
      </c>
      <c r="V10" s="663" t="s">
        <v>38</v>
      </c>
      <c r="W10" s="664"/>
      <c r="X10" s="664"/>
      <c r="Y10" s="664"/>
      <c r="Z10" s="665"/>
      <c r="AA10" s="592"/>
      <c r="AB10" s="578"/>
      <c r="AC10" s="578"/>
      <c r="AD10" s="579"/>
      <c r="AE10" s="635"/>
      <c r="AF10" s="636"/>
      <c r="AG10" s="636"/>
      <c r="AH10" s="637"/>
      <c r="XET10" s="165">
        <v>5</v>
      </c>
      <c r="XEU10" s="165">
        <v>10</v>
      </c>
      <c r="XEV10" s="165">
        <v>20</v>
      </c>
    </row>
    <row r="11" spans="1:34 16374:16377" s="165" customFormat="1" ht="44.25" customHeight="1" x14ac:dyDescent="0.25">
      <c r="A11" s="604"/>
      <c r="B11" s="573"/>
      <c r="C11" s="605"/>
      <c r="D11" s="605"/>
      <c r="E11" s="639"/>
      <c r="F11" s="169" t="s">
        <v>8</v>
      </c>
      <c r="G11" s="170" t="s">
        <v>54</v>
      </c>
      <c r="H11" s="108" t="s">
        <v>69</v>
      </c>
      <c r="I11" s="171" t="s">
        <v>55</v>
      </c>
      <c r="J11" s="2" t="s">
        <v>10</v>
      </c>
      <c r="K11" s="565"/>
      <c r="L11" s="658"/>
      <c r="M11" s="660"/>
      <c r="N11" s="172"/>
      <c r="O11" s="172" t="s">
        <v>60</v>
      </c>
      <c r="P11" s="172" t="s">
        <v>61</v>
      </c>
      <c r="Q11" s="172" t="s">
        <v>59</v>
      </c>
      <c r="R11" s="172" t="s">
        <v>56</v>
      </c>
      <c r="S11" s="172" t="s">
        <v>57</v>
      </c>
      <c r="T11" s="172" t="s">
        <v>58</v>
      </c>
      <c r="U11" s="662"/>
      <c r="V11" s="3" t="s">
        <v>8</v>
      </c>
      <c r="W11" s="4" t="s">
        <v>54</v>
      </c>
      <c r="X11" s="173" t="s">
        <v>9</v>
      </c>
      <c r="Y11" s="174" t="s">
        <v>55</v>
      </c>
      <c r="Z11" s="9" t="s">
        <v>10</v>
      </c>
      <c r="AA11" s="10" t="s">
        <v>51</v>
      </c>
      <c r="AB11" s="5" t="s">
        <v>40</v>
      </c>
      <c r="AC11" s="175" t="s">
        <v>41</v>
      </c>
      <c r="AD11" s="176" t="s">
        <v>42</v>
      </c>
      <c r="AE11" s="177" t="s">
        <v>26</v>
      </c>
      <c r="AF11" s="178" t="s">
        <v>70</v>
      </c>
      <c r="AG11" s="179" t="s">
        <v>44</v>
      </c>
      <c r="AH11" s="180" t="s">
        <v>45</v>
      </c>
      <c r="XET11" s="165" t="s">
        <v>11</v>
      </c>
      <c r="XEU11" s="165" t="s">
        <v>12</v>
      </c>
      <c r="XEV11" s="165" t="s">
        <v>9</v>
      </c>
      <c r="XEW11" s="165" t="s">
        <v>8</v>
      </c>
    </row>
    <row r="12" spans="1:34 16374:16377" ht="50.25" customHeight="1" x14ac:dyDescent="0.25">
      <c r="A12" s="946" t="s">
        <v>207</v>
      </c>
      <c r="B12" s="949" t="s">
        <v>208</v>
      </c>
      <c r="C12" s="952" t="s">
        <v>209</v>
      </c>
      <c r="D12" s="955" t="s">
        <v>210</v>
      </c>
      <c r="E12" s="955" t="s">
        <v>211</v>
      </c>
      <c r="F12" s="559" t="s">
        <v>14</v>
      </c>
      <c r="G12" s="666" t="str">
        <f>IF(F12="(1) RARA VEZ","1", IF(F12="(2) IMPROBABLE","2",IF(F12="(3) POSIBLE","3",IF(F12="(4) PROBABLE","4",IF(F12="(5) CASI SEGURO","5","")))))</f>
        <v>2</v>
      </c>
      <c r="H12" s="522" t="s">
        <v>18</v>
      </c>
      <c r="I12" s="668" t="str">
        <f>IF(H12="(5) MODERADO","5", IF(H12="(10) MAYOR","10",IF(H12="(20) CATASTROFICO","20","")))</f>
        <v>5</v>
      </c>
      <c r="J12" s="669">
        <f>G12*I12</f>
        <v>10</v>
      </c>
      <c r="K12" s="521" t="s">
        <v>212</v>
      </c>
      <c r="L12" s="6" t="s">
        <v>6</v>
      </c>
      <c r="M12" s="1" t="s">
        <v>11</v>
      </c>
      <c r="N12" s="181">
        <f>IF(M12="SÍ",15,"0")</f>
        <v>15</v>
      </c>
      <c r="O12" s="672">
        <f>SUM(N12:N18)</f>
        <v>70</v>
      </c>
      <c r="P12" s="514">
        <f>IF(AND($O12&gt;=0,$O12&lt;=50),0,IF(AND($O12&gt;50,$O12&lt;=75),1,IF(AND($O12&gt;75,$O12&lt;=100),2,"")))</f>
        <v>1</v>
      </c>
      <c r="Q12" s="514">
        <f>$G12-$P12</f>
        <v>1</v>
      </c>
      <c r="R12" s="516">
        <f>IF($Q12&lt;=0,1,$Q12)</f>
        <v>1</v>
      </c>
      <c r="S12" s="514">
        <f>$I12-$P12</f>
        <v>4</v>
      </c>
      <c r="T12" s="516" t="str">
        <f>IF($S12=19,10,IF($S12=18,5,IF($S12=9,5,IF($S12=8,5,I12))))</f>
        <v>5</v>
      </c>
      <c r="U12" s="518" t="s">
        <v>8</v>
      </c>
      <c r="V12" s="539" t="str">
        <f>IF(AND($U12="PROBABILIDAD",$R12=1),$XET$6,IF(AND($U12="PROBABILIDAD",$R12=2),$XET$5,IF(AND($U12="PROBABILIDAD",$R12=3),$XET$4,IF(AND($U12="PROBABILIDAD",$R12=4),$XET$3,IF(AND($U12="PROBABILIDAD",$R12=5),$XET$2,$F12)))))</f>
        <v>(1) RARA VEZ</v>
      </c>
      <c r="W12" s="683">
        <f>IF($U12="PROBABILIDAD",$R12,$G12)</f>
        <v>1</v>
      </c>
      <c r="X12" s="545" t="str">
        <f>IF(AND($U12="IMPACTO",$S12=18),$XET$9,IF(AND($U12="IMPACTO",$S12=19),$XEU$9,IF(AND($U12="IMPACTO",$S12=20),$XEV$9,IF(AND($U12="IMPACTO",$S12&lt;10),$XET$9,$H12))))</f>
        <v>(5) MODERADO</v>
      </c>
      <c r="Y12" s="686" t="str">
        <f>IF($U12="IMPACTO",$T12,$I12)</f>
        <v>5</v>
      </c>
      <c r="Z12" s="687">
        <f>+W12*Y12</f>
        <v>5</v>
      </c>
      <c r="AA12" s="943" t="s">
        <v>213</v>
      </c>
      <c r="AB12" s="939" t="s">
        <v>214</v>
      </c>
      <c r="AC12" s="905" t="s">
        <v>215</v>
      </c>
      <c r="AD12" s="507" t="s">
        <v>216</v>
      </c>
      <c r="AE12" s="534">
        <v>43707</v>
      </c>
      <c r="AF12" s="905" t="s">
        <v>217</v>
      </c>
      <c r="AG12" s="939" t="s">
        <v>218</v>
      </c>
      <c r="AH12" s="908" t="s">
        <v>219</v>
      </c>
    </row>
    <row r="13" spans="1:34 16374:16377" ht="48" customHeight="1" x14ac:dyDescent="0.25">
      <c r="A13" s="947"/>
      <c r="B13" s="950"/>
      <c r="C13" s="953"/>
      <c r="D13" s="955"/>
      <c r="E13" s="956"/>
      <c r="F13" s="559"/>
      <c r="G13" s="666"/>
      <c r="H13" s="522"/>
      <c r="I13" s="668"/>
      <c r="J13" s="669"/>
      <c r="K13" s="941"/>
      <c r="L13" s="7" t="s">
        <v>7</v>
      </c>
      <c r="M13" s="1" t="s">
        <v>11</v>
      </c>
      <c r="N13" s="184">
        <f>IF(M13="SÍ",5,"0")</f>
        <v>5</v>
      </c>
      <c r="O13" s="668"/>
      <c r="P13" s="515"/>
      <c r="Q13" s="515"/>
      <c r="R13" s="517"/>
      <c r="S13" s="515"/>
      <c r="T13" s="517"/>
      <c r="U13" s="519"/>
      <c r="V13" s="540"/>
      <c r="W13" s="684"/>
      <c r="X13" s="546"/>
      <c r="Y13" s="686"/>
      <c r="Z13" s="688"/>
      <c r="AA13" s="943"/>
      <c r="AB13" s="940"/>
      <c r="AC13" s="906"/>
      <c r="AD13" s="508"/>
      <c r="AE13" s="535"/>
      <c r="AF13" s="906"/>
      <c r="AG13" s="940"/>
      <c r="AH13" s="909"/>
    </row>
    <row r="14" spans="1:34 16374:16377" ht="33" customHeight="1" x14ac:dyDescent="0.25">
      <c r="A14" s="947"/>
      <c r="B14" s="950"/>
      <c r="C14" s="953"/>
      <c r="D14" s="955"/>
      <c r="E14" s="956"/>
      <c r="F14" s="559"/>
      <c r="G14" s="666"/>
      <c r="H14" s="522"/>
      <c r="I14" s="668"/>
      <c r="J14" s="675" t="str">
        <f>IF(AND(J12&gt;=5,J12&lt;=10),"BAJA",IF(AND(J12&gt;=15,J12&lt;=25),"MODERADA",IF(AND(J12&gt;=30,J12&lt;=50),"ALTA",IF(AND(J12&gt;=60,J12&lt;=100),"EXTREMA",""))))</f>
        <v>BAJA</v>
      </c>
      <c r="K14" s="941"/>
      <c r="L14" s="185" t="s">
        <v>3</v>
      </c>
      <c r="M14" s="1" t="s">
        <v>12</v>
      </c>
      <c r="N14" s="184" t="str">
        <f>IF(M14="SÍ",15,"0")</f>
        <v>0</v>
      </c>
      <c r="O14" s="668"/>
      <c r="P14" s="515"/>
      <c r="Q14" s="515"/>
      <c r="R14" s="517"/>
      <c r="S14" s="515"/>
      <c r="T14" s="517"/>
      <c r="U14" s="519"/>
      <c r="V14" s="540"/>
      <c r="W14" s="684"/>
      <c r="X14" s="546"/>
      <c r="Y14" s="686"/>
      <c r="Z14" s="677" t="str">
        <f>IF(AND($Z12&gt;=5,$Z12&lt;=10),"BAJA",IF(AND($Z12&gt;=15,$Z12&lt;=25),"MODERADA",IF(AND($Z12&gt;=30,$Z12&lt;=50),"ALTA",IF(AND($Z12&gt;=60,$Z12&lt;=100),"EXTREMA",""))))</f>
        <v>BAJA</v>
      </c>
      <c r="AA14" s="943"/>
      <c r="AB14" s="940"/>
      <c r="AC14" s="906"/>
      <c r="AD14" s="508"/>
      <c r="AE14" s="535"/>
      <c r="AF14" s="906"/>
      <c r="AG14" s="940"/>
      <c r="AH14" s="909"/>
    </row>
    <row r="15" spans="1:34 16374:16377" ht="26.25" customHeight="1" x14ac:dyDescent="0.25">
      <c r="A15" s="947"/>
      <c r="B15" s="950"/>
      <c r="C15" s="953"/>
      <c r="D15" s="955"/>
      <c r="E15" s="956"/>
      <c r="F15" s="559"/>
      <c r="G15" s="666"/>
      <c r="H15" s="522"/>
      <c r="I15" s="668"/>
      <c r="J15" s="675"/>
      <c r="K15" s="941"/>
      <c r="L15" s="185" t="s">
        <v>4</v>
      </c>
      <c r="M15" s="1" t="s">
        <v>11</v>
      </c>
      <c r="N15" s="184">
        <f>IF(M15="SÍ",10,"0")</f>
        <v>10</v>
      </c>
      <c r="O15" s="668"/>
      <c r="P15" s="515"/>
      <c r="Q15" s="515"/>
      <c r="R15" s="517"/>
      <c r="S15" s="515"/>
      <c r="T15" s="517"/>
      <c r="U15" s="519"/>
      <c r="V15" s="540"/>
      <c r="W15" s="684"/>
      <c r="X15" s="546"/>
      <c r="Y15" s="686"/>
      <c r="Z15" s="677"/>
      <c r="AA15" s="943"/>
      <c r="AB15" s="940"/>
      <c r="AC15" s="906"/>
      <c r="AD15" s="508"/>
      <c r="AE15" s="535"/>
      <c r="AF15" s="906"/>
      <c r="AG15" s="940"/>
      <c r="AH15" s="909"/>
    </row>
    <row r="16" spans="1:34 16374:16377" ht="45" customHeight="1" x14ac:dyDescent="0.25">
      <c r="A16" s="947"/>
      <c r="B16" s="950"/>
      <c r="C16" s="953"/>
      <c r="D16" s="955"/>
      <c r="E16" s="956"/>
      <c r="F16" s="559"/>
      <c r="G16" s="666"/>
      <c r="H16" s="522"/>
      <c r="I16" s="668"/>
      <c r="J16" s="675"/>
      <c r="K16" s="941"/>
      <c r="L16" s="7" t="s">
        <v>31</v>
      </c>
      <c r="M16" s="11" t="s">
        <v>12</v>
      </c>
      <c r="N16" s="184" t="str">
        <f>IF(M16="SÍ",15,"0")</f>
        <v>0</v>
      </c>
      <c r="O16" s="668"/>
      <c r="P16" s="515"/>
      <c r="Q16" s="515"/>
      <c r="R16" s="517"/>
      <c r="S16" s="515"/>
      <c r="T16" s="517"/>
      <c r="U16" s="519"/>
      <c r="V16" s="540"/>
      <c r="W16" s="684"/>
      <c r="X16" s="546"/>
      <c r="Y16" s="686"/>
      <c r="Z16" s="677"/>
      <c r="AA16" s="943"/>
      <c r="AB16" s="940"/>
      <c r="AC16" s="906"/>
      <c r="AD16" s="508"/>
      <c r="AE16" s="535"/>
      <c r="AF16" s="906"/>
      <c r="AG16" s="940"/>
      <c r="AH16" s="909"/>
    </row>
    <row r="17" spans="1:37" ht="30" x14ac:dyDescent="0.25">
      <c r="A17" s="947"/>
      <c r="B17" s="950"/>
      <c r="C17" s="953"/>
      <c r="D17" s="955"/>
      <c r="E17" s="956"/>
      <c r="F17" s="559"/>
      <c r="G17" s="666"/>
      <c r="H17" s="522"/>
      <c r="I17" s="668"/>
      <c r="J17" s="675"/>
      <c r="K17" s="941"/>
      <c r="L17" s="7" t="s">
        <v>5</v>
      </c>
      <c r="M17" s="1" t="s">
        <v>11</v>
      </c>
      <c r="N17" s="184">
        <f>IF(M17="SÍ",10,"0")</f>
        <v>10</v>
      </c>
      <c r="O17" s="668"/>
      <c r="P17" s="515"/>
      <c r="Q17" s="515"/>
      <c r="R17" s="517"/>
      <c r="S17" s="515"/>
      <c r="T17" s="517"/>
      <c r="U17" s="519"/>
      <c r="V17" s="540"/>
      <c r="W17" s="684"/>
      <c r="X17" s="546"/>
      <c r="Y17" s="686"/>
      <c r="Z17" s="677"/>
      <c r="AA17" s="943"/>
      <c r="AB17" s="940"/>
      <c r="AC17" s="906"/>
      <c r="AD17" s="508"/>
      <c r="AE17" s="535"/>
      <c r="AF17" s="906"/>
      <c r="AG17" s="940"/>
      <c r="AH17" s="909"/>
    </row>
    <row r="18" spans="1:37" ht="30" x14ac:dyDescent="0.25">
      <c r="A18" s="947"/>
      <c r="B18" s="951"/>
      <c r="C18" s="954"/>
      <c r="D18" s="919"/>
      <c r="E18" s="957"/>
      <c r="F18" s="560"/>
      <c r="G18" s="667"/>
      <c r="H18" s="523"/>
      <c r="I18" s="668"/>
      <c r="J18" s="676"/>
      <c r="K18" s="942"/>
      <c r="L18" s="8" t="s">
        <v>30</v>
      </c>
      <c r="M18" s="1" t="s">
        <v>11</v>
      </c>
      <c r="N18" s="184">
        <f>IF(M18="SÍ",30,"0")</f>
        <v>30</v>
      </c>
      <c r="O18" s="668"/>
      <c r="P18" s="515"/>
      <c r="Q18" s="515"/>
      <c r="R18" s="517"/>
      <c r="S18" s="515"/>
      <c r="T18" s="517"/>
      <c r="U18" s="519"/>
      <c r="V18" s="541"/>
      <c r="W18" s="685"/>
      <c r="X18" s="547"/>
      <c r="Y18" s="686"/>
      <c r="Z18" s="677"/>
      <c r="AA18" s="944"/>
      <c r="AB18" s="940"/>
      <c r="AC18" s="906"/>
      <c r="AD18" s="508"/>
      <c r="AE18" s="535"/>
      <c r="AF18" s="906"/>
      <c r="AG18" s="940"/>
      <c r="AH18" s="909"/>
    </row>
    <row r="19" spans="1:37" ht="30" x14ac:dyDescent="0.25">
      <c r="A19" s="947"/>
      <c r="B19" s="949" t="s">
        <v>208</v>
      </c>
      <c r="C19" s="952" t="s">
        <v>220</v>
      </c>
      <c r="D19" s="955" t="s">
        <v>221</v>
      </c>
      <c r="E19" s="955" t="s">
        <v>222</v>
      </c>
      <c r="F19" s="559" t="s">
        <v>15</v>
      </c>
      <c r="G19" s="678" t="str">
        <f>IF(F19="(1) RARA VEZ","1", IF(F19="(2) IMPROBABLE","2",IF(F19="(3) POSIBLE","3",IF(F19="(4) PROBABLE","4",IF(F19="(5) CASI SEGURO","5","")))))</f>
        <v>3</v>
      </c>
      <c r="H19" s="522" t="s">
        <v>18</v>
      </c>
      <c r="I19" s="668" t="str">
        <f>IF(H19="(5) MODERADO","5", IF(H19="(10) MAYOR","10",IF(H19="(20) CATASTROFICO","20","")))</f>
        <v>5</v>
      </c>
      <c r="J19" s="689">
        <f>G19*I19</f>
        <v>15</v>
      </c>
      <c r="K19" s="934" t="s">
        <v>223</v>
      </c>
      <c r="L19" s="6" t="s">
        <v>6</v>
      </c>
      <c r="M19" s="1" t="s">
        <v>11</v>
      </c>
      <c r="N19" s="181">
        <f>IF(M19="SÍ",15,"0")</f>
        <v>15</v>
      </c>
      <c r="O19" s="672">
        <f>SUM(N19:N25)</f>
        <v>85</v>
      </c>
      <c r="P19" s="514">
        <f>IF(AND($O19&gt;=0,$O19&lt;=50),0,IF(AND($O19&gt;50,$O19&lt;=75),1,IF(AND($O19&gt;75,$O19&lt;=100),2,"")))</f>
        <v>2</v>
      </c>
      <c r="Q19" s="514">
        <f>$G19-$P19</f>
        <v>1</v>
      </c>
      <c r="R19" s="516">
        <f>IF($Q19&lt;=0,1,$Q19)</f>
        <v>1</v>
      </c>
      <c r="S19" s="514">
        <f>$I19-$P19</f>
        <v>3</v>
      </c>
      <c r="T19" s="516" t="str">
        <f>IF($S19=19,10,IF($S19=18,5,IF($S19=9,5,IF($S19=8,5,I19))))</f>
        <v>5</v>
      </c>
      <c r="U19" s="518" t="s">
        <v>8</v>
      </c>
      <c r="V19" s="539" t="str">
        <f>IF(AND($U19="PROBABILIDAD",$R19=1),$XET$6,IF(AND($U19="PROBABILIDAD",$R19=2),$XET$5,IF(AND($U19="PROBABILIDAD",$R19=3),$XET$4,IF(AND($U19="PROBABILIDAD",$R19=4),$XET$3,IF(AND($U19="PROBABILIDAD",$R19=5),$XET$2,$F19)))))</f>
        <v>(1) RARA VEZ</v>
      </c>
      <c r="W19" s="692">
        <f>IF($U19="PROBABILIDAD",$R19,$G19)</f>
        <v>1</v>
      </c>
      <c r="X19" s="545" t="str">
        <f>IF(AND($U19="IMPACTO",$S19=18),$XET$9,IF(AND($U19="IMPACTO",$S19=19),$XEU$9,IF(AND($U19="IMPACTO",$S19=20),$XEV$9,IF(AND($U19="IMPACTO",$S19&lt;10),$XET$9,$H19))))</f>
        <v>(5) MODERADO</v>
      </c>
      <c r="Y19" s="686" t="str">
        <f>IF($U19="IMPACTO",$T19,$I19)</f>
        <v>5</v>
      </c>
      <c r="Z19" s="687">
        <f>+W19*Y19</f>
        <v>5</v>
      </c>
      <c r="AA19" s="905" t="s">
        <v>224</v>
      </c>
      <c r="AB19" s="914" t="s">
        <v>225</v>
      </c>
      <c r="AC19" s="905" t="s">
        <v>226</v>
      </c>
      <c r="AD19" s="905" t="s">
        <v>227</v>
      </c>
      <c r="AE19" s="534">
        <v>43707</v>
      </c>
      <c r="AF19" s="914" t="s">
        <v>228</v>
      </c>
      <c r="AG19" s="939" t="s">
        <v>218</v>
      </c>
      <c r="AH19" s="936" t="s">
        <v>229</v>
      </c>
    </row>
    <row r="20" spans="1:37" ht="30" x14ac:dyDescent="0.25">
      <c r="A20" s="947"/>
      <c r="B20" s="950"/>
      <c r="C20" s="964"/>
      <c r="D20" s="955"/>
      <c r="E20" s="956"/>
      <c r="F20" s="559"/>
      <c r="G20" s="678"/>
      <c r="H20" s="522"/>
      <c r="I20" s="668"/>
      <c r="J20" s="690"/>
      <c r="K20" s="945"/>
      <c r="L20" s="7" t="s">
        <v>7</v>
      </c>
      <c r="M20" s="1" t="s">
        <v>11</v>
      </c>
      <c r="N20" s="184">
        <f>IF(M20="SÍ",5,"0")</f>
        <v>5</v>
      </c>
      <c r="O20" s="668"/>
      <c r="P20" s="515"/>
      <c r="Q20" s="515"/>
      <c r="R20" s="517"/>
      <c r="S20" s="515"/>
      <c r="T20" s="517"/>
      <c r="U20" s="519"/>
      <c r="V20" s="540"/>
      <c r="W20" s="693"/>
      <c r="X20" s="546"/>
      <c r="Y20" s="686"/>
      <c r="Z20" s="688"/>
      <c r="AA20" s="906"/>
      <c r="AB20" s="915"/>
      <c r="AC20" s="906"/>
      <c r="AD20" s="906"/>
      <c r="AE20" s="535"/>
      <c r="AF20" s="915"/>
      <c r="AG20" s="940"/>
      <c r="AH20" s="538"/>
    </row>
    <row r="21" spans="1:37" x14ac:dyDescent="0.25">
      <c r="A21" s="947"/>
      <c r="B21" s="950"/>
      <c r="C21" s="964"/>
      <c r="D21" s="955"/>
      <c r="E21" s="956"/>
      <c r="F21" s="559"/>
      <c r="G21" s="678"/>
      <c r="H21" s="522"/>
      <c r="I21" s="668"/>
      <c r="J21" s="675" t="str">
        <f>IF(AND(J19&gt;=5,J19&lt;=10),"BAJA",IF(AND(J19&gt;=15,J19&lt;=25),"MODERADA",IF(AND(J19&gt;=30,J19&lt;=50),"ALTA",IF(AND(J19&gt;=60,J19&lt;=100),"EXTREMA",""))))</f>
        <v>MODERADA</v>
      </c>
      <c r="K21" s="945"/>
      <c r="L21" s="185" t="s">
        <v>3</v>
      </c>
      <c r="M21" s="1" t="s">
        <v>12</v>
      </c>
      <c r="N21" s="184" t="str">
        <f>IF(M21="SÍ",15,"0")</f>
        <v>0</v>
      </c>
      <c r="O21" s="668"/>
      <c r="P21" s="515"/>
      <c r="Q21" s="515"/>
      <c r="R21" s="517"/>
      <c r="S21" s="515"/>
      <c r="T21" s="517"/>
      <c r="U21" s="519"/>
      <c r="V21" s="540"/>
      <c r="W21" s="693"/>
      <c r="X21" s="546"/>
      <c r="Y21" s="686"/>
      <c r="Z21" s="677" t="str">
        <f>IF(AND($Z19&gt;=5,$Z19&lt;=10),"BAJA",IF(AND($Z19&gt;=15,$Z19&lt;=25),"MODERADA",IF(AND($Z19&gt;=30,$Z19&lt;=50),"ALTA",IF(AND($Z19&gt;=60,$Z19&lt;=100),"EXTREMA",""))))</f>
        <v>BAJA</v>
      </c>
      <c r="AA21" s="906"/>
      <c r="AB21" s="915"/>
      <c r="AC21" s="906"/>
      <c r="AD21" s="906"/>
      <c r="AE21" s="535"/>
      <c r="AF21" s="915"/>
      <c r="AG21" s="940"/>
      <c r="AH21" s="538"/>
    </row>
    <row r="22" spans="1:37" x14ac:dyDescent="0.25">
      <c r="A22" s="947"/>
      <c r="B22" s="950"/>
      <c r="C22" s="964"/>
      <c r="D22" s="955"/>
      <c r="E22" s="956"/>
      <c r="F22" s="559"/>
      <c r="G22" s="678"/>
      <c r="H22" s="522"/>
      <c r="I22" s="668"/>
      <c r="J22" s="675"/>
      <c r="K22" s="945"/>
      <c r="L22" s="185" t="s">
        <v>4</v>
      </c>
      <c r="M22" s="1" t="s">
        <v>11</v>
      </c>
      <c r="N22" s="184">
        <f>IF(M22="SÍ",10,"0")</f>
        <v>10</v>
      </c>
      <c r="O22" s="668"/>
      <c r="P22" s="515"/>
      <c r="Q22" s="515"/>
      <c r="R22" s="517"/>
      <c r="S22" s="515"/>
      <c r="T22" s="517"/>
      <c r="U22" s="519"/>
      <c r="V22" s="540"/>
      <c r="W22" s="693"/>
      <c r="X22" s="546"/>
      <c r="Y22" s="686"/>
      <c r="Z22" s="677"/>
      <c r="AA22" s="906"/>
      <c r="AB22" s="915"/>
      <c r="AC22" s="906"/>
      <c r="AD22" s="906"/>
      <c r="AE22" s="535"/>
      <c r="AF22" s="915"/>
      <c r="AG22" s="940"/>
      <c r="AH22" s="538"/>
    </row>
    <row r="23" spans="1:37" ht="30" x14ac:dyDescent="0.25">
      <c r="A23" s="947"/>
      <c r="B23" s="950"/>
      <c r="C23" s="964"/>
      <c r="D23" s="955"/>
      <c r="E23" s="956"/>
      <c r="F23" s="559"/>
      <c r="G23" s="678"/>
      <c r="H23" s="522"/>
      <c r="I23" s="668"/>
      <c r="J23" s="675"/>
      <c r="K23" s="945"/>
      <c r="L23" s="7" t="s">
        <v>31</v>
      </c>
      <c r="M23" s="1" t="s">
        <v>11</v>
      </c>
      <c r="N23" s="184">
        <f>IF(M23="SÍ",15,"0")</f>
        <v>15</v>
      </c>
      <c r="O23" s="668"/>
      <c r="P23" s="515"/>
      <c r="Q23" s="515"/>
      <c r="R23" s="517"/>
      <c r="S23" s="515"/>
      <c r="T23" s="517"/>
      <c r="U23" s="519"/>
      <c r="V23" s="540"/>
      <c r="W23" s="693"/>
      <c r="X23" s="546"/>
      <c r="Y23" s="686"/>
      <c r="Z23" s="677"/>
      <c r="AA23" s="906"/>
      <c r="AB23" s="915"/>
      <c r="AC23" s="906"/>
      <c r="AD23" s="906"/>
      <c r="AE23" s="535"/>
      <c r="AF23" s="915"/>
      <c r="AG23" s="940"/>
      <c r="AH23" s="538"/>
      <c r="AJ23" s="183">
        <v>171</v>
      </c>
      <c r="AK23" s="183">
        <f>+AJ24*100%</f>
        <v>149</v>
      </c>
    </row>
    <row r="24" spans="1:37" ht="30" x14ac:dyDescent="0.25">
      <c r="A24" s="947"/>
      <c r="B24" s="950"/>
      <c r="C24" s="964"/>
      <c r="D24" s="955"/>
      <c r="E24" s="956"/>
      <c r="F24" s="559"/>
      <c r="G24" s="678"/>
      <c r="H24" s="522"/>
      <c r="I24" s="668"/>
      <c r="J24" s="675"/>
      <c r="K24" s="945"/>
      <c r="L24" s="7" t="s">
        <v>5</v>
      </c>
      <c r="M24" s="1" t="s">
        <v>11</v>
      </c>
      <c r="N24" s="184">
        <f>IF(M24="SÍ",10,"0")</f>
        <v>10</v>
      </c>
      <c r="O24" s="668"/>
      <c r="P24" s="515"/>
      <c r="Q24" s="515"/>
      <c r="R24" s="517"/>
      <c r="S24" s="515"/>
      <c r="T24" s="517"/>
      <c r="U24" s="519"/>
      <c r="V24" s="540"/>
      <c r="W24" s="693"/>
      <c r="X24" s="546"/>
      <c r="Y24" s="686"/>
      <c r="Z24" s="677"/>
      <c r="AA24" s="906"/>
      <c r="AB24" s="915"/>
      <c r="AC24" s="906"/>
      <c r="AD24" s="906"/>
      <c r="AE24" s="535"/>
      <c r="AF24" s="915"/>
      <c r="AG24" s="940"/>
      <c r="AH24" s="538"/>
      <c r="AJ24" s="183">
        <v>149</v>
      </c>
      <c r="AK24" s="183">
        <f>+AK23/AJ23</f>
        <v>0.87134502923976609</v>
      </c>
    </row>
    <row r="25" spans="1:37" ht="30" x14ac:dyDescent="0.25">
      <c r="A25" s="947"/>
      <c r="B25" s="951"/>
      <c r="C25" s="965"/>
      <c r="D25" s="919"/>
      <c r="E25" s="957"/>
      <c r="F25" s="560"/>
      <c r="G25" s="679"/>
      <c r="H25" s="523"/>
      <c r="I25" s="668"/>
      <c r="J25" s="676"/>
      <c r="K25" s="945"/>
      <c r="L25" s="8" t="s">
        <v>30</v>
      </c>
      <c r="M25" s="1" t="s">
        <v>11</v>
      </c>
      <c r="N25" s="184">
        <f>IF(M25="SÍ",30,"0")</f>
        <v>30</v>
      </c>
      <c r="O25" s="668"/>
      <c r="P25" s="515"/>
      <c r="Q25" s="515"/>
      <c r="R25" s="517"/>
      <c r="S25" s="515"/>
      <c r="T25" s="517"/>
      <c r="U25" s="519"/>
      <c r="V25" s="541"/>
      <c r="W25" s="694"/>
      <c r="X25" s="547"/>
      <c r="Y25" s="686"/>
      <c r="Z25" s="677"/>
      <c r="AA25" s="906"/>
      <c r="AB25" s="915"/>
      <c r="AC25" s="906"/>
      <c r="AD25" s="906"/>
      <c r="AE25" s="535"/>
      <c r="AF25" s="915"/>
      <c r="AG25" s="940"/>
      <c r="AH25" s="538"/>
    </row>
    <row r="26" spans="1:37" ht="30" x14ac:dyDescent="0.25">
      <c r="A26" s="947"/>
      <c r="B26" s="949" t="s">
        <v>230</v>
      </c>
      <c r="C26" s="958" t="s">
        <v>231</v>
      </c>
      <c r="D26" s="961" t="s">
        <v>232</v>
      </c>
      <c r="E26" s="924" t="s">
        <v>233</v>
      </c>
      <c r="F26" s="559" t="s">
        <v>16</v>
      </c>
      <c r="G26" s="678" t="str">
        <f>IF(F26="(1) RARA VEZ","1", IF(F26="(2) IMPROBABLE","2",IF(F26="(3) POSIBLE","3",IF(F26="(4) PROBABLE","4",IF(F26="(5) CASI SEGURO","5","")))))</f>
        <v>4</v>
      </c>
      <c r="H26" s="522" t="s">
        <v>18</v>
      </c>
      <c r="I26" s="668" t="str">
        <f>IF(H26="(5) MODERADO","5", IF(H26="(10) MAYOR","10",IF(H26="(20) CATASTROFICO","20","")))</f>
        <v>5</v>
      </c>
      <c r="J26" s="669">
        <f>+G26*I26</f>
        <v>20</v>
      </c>
      <c r="K26" s="914" t="s">
        <v>234</v>
      </c>
      <c r="L26" s="6" t="s">
        <v>6</v>
      </c>
      <c r="M26" s="1" t="s">
        <v>11</v>
      </c>
      <c r="N26" s="181">
        <f>IF(M26="SÍ",15,"0")</f>
        <v>15</v>
      </c>
      <c r="O26" s="672">
        <f>SUM(N26:N32)</f>
        <v>85</v>
      </c>
      <c r="P26" s="514">
        <f>IF(AND($O26&gt;=0,$O26&lt;=50),0,IF(AND($O26&gt;50,$O26&lt;=75),1,IF(AND($O26&gt;75,$O26&lt;=100),2,"")))</f>
        <v>2</v>
      </c>
      <c r="Q26" s="514">
        <f>$G26-$P26</f>
        <v>2</v>
      </c>
      <c r="R26" s="516">
        <f>IF($Q26&lt;=0,1,$Q26)</f>
        <v>2</v>
      </c>
      <c r="S26" s="514">
        <f>$I26-$P26</f>
        <v>3</v>
      </c>
      <c r="T26" s="516" t="str">
        <f>IF($S26=19,10,IF($S26=18,5,IF($S26=9,5,IF($S26=8,5,I26))))</f>
        <v>5</v>
      </c>
      <c r="U26" s="518" t="s">
        <v>8</v>
      </c>
      <c r="V26" s="539" t="str">
        <f>IF(AND($U26="PROBABILIDAD",$R26=1),$XET$6,IF(AND($U26="PROBABILIDAD",$R26=2),$XET$5,IF(AND($U26="PROBABILIDAD",$R26=3),$XET$4,IF(AND($U26="PROBABILIDAD",$R26=4),$XET$3,IF(AND($U26="PROBABILIDAD",$R26=5),$XET$2,$F26)))))</f>
        <v>(2) IMPROBABLE</v>
      </c>
      <c r="W26" s="693">
        <f>IF($U26="PROBABILIDAD",$R26,$G26)</f>
        <v>2</v>
      </c>
      <c r="X26" s="545" t="str">
        <f>IF(AND($U26="IMPACTO",$S26=18),$XET$9,IF(AND($U26="IMPACTO",$S26=19),$XEU$9,IF(AND($U26="IMPACTO",$S26=20),$XEV$9,IF(AND($U26="IMPACTO",$S26&lt;10),$XET$9,$H26))))</f>
        <v>(5) MODERADO</v>
      </c>
      <c r="Y26" s="686" t="str">
        <f>IF($U26="IMPACTO",$T26,$I26)</f>
        <v>5</v>
      </c>
      <c r="Z26" s="687">
        <f>+W26*Y26</f>
        <v>10</v>
      </c>
      <c r="AA26" s="905" t="s">
        <v>235</v>
      </c>
      <c r="AB26" s="914" t="s">
        <v>225</v>
      </c>
      <c r="AC26" s="905" t="s">
        <v>236</v>
      </c>
      <c r="AD26" s="929" t="s">
        <v>237</v>
      </c>
      <c r="AE26" s="534">
        <v>43707</v>
      </c>
      <c r="AF26" s="905" t="s">
        <v>238</v>
      </c>
      <c r="AG26" s="537" t="s">
        <v>239</v>
      </c>
      <c r="AH26" s="936" t="s">
        <v>240</v>
      </c>
    </row>
    <row r="27" spans="1:37" ht="30" x14ac:dyDescent="0.25">
      <c r="A27" s="947"/>
      <c r="B27" s="950"/>
      <c r="C27" s="959"/>
      <c r="D27" s="962"/>
      <c r="E27" s="925"/>
      <c r="F27" s="559"/>
      <c r="G27" s="678"/>
      <c r="H27" s="522"/>
      <c r="I27" s="668"/>
      <c r="J27" s="669"/>
      <c r="K27" s="938"/>
      <c r="L27" s="7" t="s">
        <v>7</v>
      </c>
      <c r="M27" s="1" t="s">
        <v>11</v>
      </c>
      <c r="N27" s="184">
        <f>IF(M27="SÍ",5,"0")</f>
        <v>5</v>
      </c>
      <c r="O27" s="668"/>
      <c r="P27" s="515"/>
      <c r="Q27" s="515"/>
      <c r="R27" s="517"/>
      <c r="S27" s="515"/>
      <c r="T27" s="517"/>
      <c r="U27" s="519"/>
      <c r="V27" s="540"/>
      <c r="W27" s="693"/>
      <c r="X27" s="546"/>
      <c r="Y27" s="686"/>
      <c r="Z27" s="688"/>
      <c r="AA27" s="906"/>
      <c r="AB27" s="915"/>
      <c r="AC27" s="906"/>
      <c r="AD27" s="930"/>
      <c r="AE27" s="535"/>
      <c r="AF27" s="906"/>
      <c r="AG27" s="538"/>
      <c r="AH27" s="937"/>
    </row>
    <row r="28" spans="1:37" x14ac:dyDescent="0.25">
      <c r="A28" s="947"/>
      <c r="B28" s="950"/>
      <c r="C28" s="959"/>
      <c r="D28" s="962"/>
      <c r="E28" s="925"/>
      <c r="F28" s="559"/>
      <c r="G28" s="678"/>
      <c r="H28" s="522"/>
      <c r="I28" s="668"/>
      <c r="J28" s="675" t="str">
        <f>IF(AND(J26&gt;=5,J26&lt;=10),"BAJA",IF(AND(J26&gt;=15,J26&lt;=25),"MODERADA",IF(AND(J26&gt;=30,J26&lt;=50),"ALTA",IF(AND(J26&gt;=60,J26&lt;=100),"EXTREMA",""))))</f>
        <v>MODERADA</v>
      </c>
      <c r="K28" s="938"/>
      <c r="L28" s="185" t="s">
        <v>3</v>
      </c>
      <c r="M28" s="1" t="s">
        <v>12</v>
      </c>
      <c r="N28" s="184" t="str">
        <f>IF(M28="SÍ",15,"0")</f>
        <v>0</v>
      </c>
      <c r="O28" s="668"/>
      <c r="P28" s="515"/>
      <c r="Q28" s="515"/>
      <c r="R28" s="517"/>
      <c r="S28" s="515"/>
      <c r="T28" s="517"/>
      <c r="U28" s="519"/>
      <c r="V28" s="540"/>
      <c r="W28" s="693"/>
      <c r="X28" s="546"/>
      <c r="Y28" s="686"/>
      <c r="Z28" s="677" t="str">
        <f>IF(AND($Z26&gt;=5,$Z26&lt;=10),"BAJA",IF(AND($Z26&gt;=15,$Z26&lt;=25),"MODERADA",IF(AND($Z26&gt;=30,$Z26&lt;=50),"ALTA",IF(AND($Z26&gt;=60,$Z26&lt;=100),"EXTREMA",""))))</f>
        <v>BAJA</v>
      </c>
      <c r="AA28" s="906"/>
      <c r="AB28" s="915"/>
      <c r="AC28" s="906"/>
      <c r="AD28" s="930"/>
      <c r="AE28" s="535"/>
      <c r="AF28" s="906"/>
      <c r="AG28" s="538"/>
      <c r="AH28" s="937"/>
    </row>
    <row r="29" spans="1:37" x14ac:dyDescent="0.25">
      <c r="A29" s="947"/>
      <c r="B29" s="950"/>
      <c r="C29" s="959"/>
      <c r="D29" s="962"/>
      <c r="E29" s="925"/>
      <c r="F29" s="559"/>
      <c r="G29" s="678"/>
      <c r="H29" s="522"/>
      <c r="I29" s="668"/>
      <c r="J29" s="675"/>
      <c r="K29" s="938"/>
      <c r="L29" s="185" t="s">
        <v>4</v>
      </c>
      <c r="M29" s="1" t="s">
        <v>11</v>
      </c>
      <c r="N29" s="184">
        <f>IF(M29="SÍ",10,"0")</f>
        <v>10</v>
      </c>
      <c r="O29" s="668"/>
      <c r="P29" s="515"/>
      <c r="Q29" s="515"/>
      <c r="R29" s="517"/>
      <c r="S29" s="515"/>
      <c r="T29" s="517"/>
      <c r="U29" s="519"/>
      <c r="V29" s="540"/>
      <c r="W29" s="693"/>
      <c r="X29" s="546"/>
      <c r="Y29" s="686"/>
      <c r="Z29" s="677"/>
      <c r="AA29" s="906"/>
      <c r="AB29" s="915"/>
      <c r="AC29" s="906"/>
      <c r="AD29" s="930"/>
      <c r="AE29" s="535"/>
      <c r="AF29" s="906"/>
      <c r="AG29" s="538"/>
      <c r="AH29" s="937"/>
    </row>
    <row r="30" spans="1:37" ht="30" x14ac:dyDescent="0.25">
      <c r="A30" s="947"/>
      <c r="B30" s="950"/>
      <c r="C30" s="959"/>
      <c r="D30" s="962"/>
      <c r="E30" s="925"/>
      <c r="F30" s="559"/>
      <c r="G30" s="678"/>
      <c r="H30" s="522"/>
      <c r="I30" s="668"/>
      <c r="J30" s="675"/>
      <c r="K30" s="938"/>
      <c r="L30" s="7" t="s">
        <v>31</v>
      </c>
      <c r="M30" s="1" t="s">
        <v>11</v>
      </c>
      <c r="N30" s="184">
        <f>IF(M30="SÍ",15,"0")</f>
        <v>15</v>
      </c>
      <c r="O30" s="668"/>
      <c r="P30" s="515"/>
      <c r="Q30" s="515"/>
      <c r="R30" s="517"/>
      <c r="S30" s="515"/>
      <c r="T30" s="517"/>
      <c r="U30" s="519"/>
      <c r="V30" s="540"/>
      <c r="W30" s="693"/>
      <c r="X30" s="546"/>
      <c r="Y30" s="686"/>
      <c r="Z30" s="677"/>
      <c r="AA30" s="906"/>
      <c r="AB30" s="915"/>
      <c r="AC30" s="906"/>
      <c r="AD30" s="930"/>
      <c r="AE30" s="535"/>
      <c r="AF30" s="906"/>
      <c r="AG30" s="538"/>
      <c r="AH30" s="937"/>
    </row>
    <row r="31" spans="1:37" ht="30" x14ac:dyDescent="0.25">
      <c r="A31" s="947"/>
      <c r="B31" s="950"/>
      <c r="C31" s="959"/>
      <c r="D31" s="962"/>
      <c r="E31" s="925"/>
      <c r="F31" s="559"/>
      <c r="G31" s="678"/>
      <c r="H31" s="522"/>
      <c r="I31" s="668"/>
      <c r="J31" s="675"/>
      <c r="K31" s="938"/>
      <c r="L31" s="7" t="s">
        <v>5</v>
      </c>
      <c r="M31" s="1" t="s">
        <v>11</v>
      </c>
      <c r="N31" s="184">
        <f>IF(M31="SÍ",10,"0")</f>
        <v>10</v>
      </c>
      <c r="O31" s="668"/>
      <c r="P31" s="515"/>
      <c r="Q31" s="515"/>
      <c r="R31" s="517"/>
      <c r="S31" s="515"/>
      <c r="T31" s="517"/>
      <c r="U31" s="519"/>
      <c r="V31" s="540"/>
      <c r="W31" s="693"/>
      <c r="X31" s="546"/>
      <c r="Y31" s="686"/>
      <c r="Z31" s="677"/>
      <c r="AA31" s="906"/>
      <c r="AB31" s="915"/>
      <c r="AC31" s="906"/>
      <c r="AD31" s="930"/>
      <c r="AE31" s="535"/>
      <c r="AF31" s="906"/>
      <c r="AG31" s="538"/>
      <c r="AH31" s="937"/>
    </row>
    <row r="32" spans="1:37" ht="30" x14ac:dyDescent="0.25">
      <c r="A32" s="947"/>
      <c r="B32" s="951"/>
      <c r="C32" s="960"/>
      <c r="D32" s="963"/>
      <c r="E32" s="926"/>
      <c r="F32" s="560"/>
      <c r="G32" s="679"/>
      <c r="H32" s="523"/>
      <c r="I32" s="668"/>
      <c r="J32" s="676"/>
      <c r="K32" s="938"/>
      <c r="L32" s="8" t="s">
        <v>30</v>
      </c>
      <c r="M32" s="186" t="s">
        <v>11</v>
      </c>
      <c r="N32" s="184">
        <f>IF(M32="SÍ",30,"0")</f>
        <v>30</v>
      </c>
      <c r="O32" s="668"/>
      <c r="P32" s="515"/>
      <c r="Q32" s="515"/>
      <c r="R32" s="517"/>
      <c r="S32" s="515"/>
      <c r="T32" s="517"/>
      <c r="U32" s="519"/>
      <c r="V32" s="541"/>
      <c r="W32" s="693"/>
      <c r="X32" s="547"/>
      <c r="Y32" s="686"/>
      <c r="Z32" s="677"/>
      <c r="AA32" s="906"/>
      <c r="AB32" s="915"/>
      <c r="AC32" s="906"/>
      <c r="AD32" s="930"/>
      <c r="AE32" s="535"/>
      <c r="AF32" s="906"/>
      <c r="AG32" s="907"/>
      <c r="AH32" s="937"/>
    </row>
    <row r="33" spans="1:34" ht="30" x14ac:dyDescent="0.25">
      <c r="A33" s="947"/>
      <c r="B33" s="949" t="s">
        <v>230</v>
      </c>
      <c r="C33" s="958" t="s">
        <v>241</v>
      </c>
      <c r="D33" s="961" t="s">
        <v>242</v>
      </c>
      <c r="E33" s="924" t="s">
        <v>243</v>
      </c>
      <c r="F33" s="559" t="s">
        <v>15</v>
      </c>
      <c r="G33" s="678" t="str">
        <f>IF(F33="(1) RARA VEZ","1", IF(F33="(2) IMPROBABLE","2",IF(F33="(3) POSIBLE","3",IF(F33="(4) PROBABLE","4",IF(F33="(5) CASI SEGURO","5","")))))</f>
        <v>3</v>
      </c>
      <c r="H33" s="522" t="s">
        <v>18</v>
      </c>
      <c r="I33" s="668" t="str">
        <f>IF(H33="(5) MODERADO","5", IF(H33="(10) MAYOR","10",IF(H33="(20) CATASTROFICO","20","")))</f>
        <v>5</v>
      </c>
      <c r="J33" s="669">
        <f>+G33*I33</f>
        <v>15</v>
      </c>
      <c r="K33" s="934" t="s">
        <v>244</v>
      </c>
      <c r="L33" s="6" t="s">
        <v>6</v>
      </c>
      <c r="M33" s="1" t="s">
        <v>11</v>
      </c>
      <c r="N33" s="181">
        <f>IF(M33="SÍ",15,"0")</f>
        <v>15</v>
      </c>
      <c r="O33" s="672">
        <f>SUM(N33:N39)</f>
        <v>85</v>
      </c>
      <c r="P33" s="514">
        <f>IF(AND($O33&gt;=0,$O33&lt;=50),0,IF(AND($O33&gt;50,$O33&lt;=75),1,IF(AND($O33&gt;75,$O33&lt;=100),2,"")))</f>
        <v>2</v>
      </c>
      <c r="Q33" s="514">
        <f>$G33-$P33</f>
        <v>1</v>
      </c>
      <c r="R33" s="516">
        <f>IF($Q33&lt;=0,1,$Q33)</f>
        <v>1</v>
      </c>
      <c r="S33" s="514">
        <f>$I33-$P33</f>
        <v>3</v>
      </c>
      <c r="T33" s="516" t="str">
        <f>IF($S33=19,10,IF($S33=18,5,IF($S33=9,5,IF($S33=8,5,I33))))</f>
        <v>5</v>
      </c>
      <c r="U33" s="518" t="s">
        <v>8</v>
      </c>
      <c r="V33" s="540" t="str">
        <f>IF(AND($U33="PROBABILIDAD",$R33=1),$XET$6,IF(AND($U33="PROBABILIDAD",$R33=2),$XET$5,IF(AND($U33="PROBABILIDAD",$R33=3),$XET$4,IF(AND($U33="PROBABILIDAD",$R33=4),$XET$3,IF(AND($U33="PROBABILIDAD",$R33=5),$XET$2,$F33)))))</f>
        <v>(1) RARA VEZ</v>
      </c>
      <c r="W33" s="693">
        <f>IF($U33="PROBABILIDAD",$R33,$G33)</f>
        <v>1</v>
      </c>
      <c r="X33" s="546" t="str">
        <f>IF(AND($U33="IMPACTO",$S33=18),$XET$9,IF(AND($U33="IMPACTO",$S33=19),$XEU$9,IF(AND($U33="IMPACTO",$S33=20),$XEV$9,IF(AND($U33="IMPACTO",$S33&lt;10),$XET$9,$H33))))</f>
        <v>(5) MODERADO</v>
      </c>
      <c r="Y33" s="686" t="str">
        <f>IF($U33="IMPACTO",$T33,$I33)</f>
        <v>5</v>
      </c>
      <c r="Z33" s="687">
        <f>+W33*Y33</f>
        <v>5</v>
      </c>
      <c r="AA33" s="905" t="s">
        <v>235</v>
      </c>
      <c r="AB33" s="914" t="s">
        <v>225</v>
      </c>
      <c r="AC33" s="905" t="s">
        <v>236</v>
      </c>
      <c r="AD33" s="929" t="s">
        <v>237</v>
      </c>
      <c r="AE33" s="534">
        <v>43707</v>
      </c>
      <c r="AF33" s="905" t="s">
        <v>238</v>
      </c>
      <c r="AG33" s="537" t="s">
        <v>239</v>
      </c>
      <c r="AH33" s="936" t="s">
        <v>240</v>
      </c>
    </row>
    <row r="34" spans="1:34" ht="30" x14ac:dyDescent="0.25">
      <c r="A34" s="947"/>
      <c r="B34" s="950"/>
      <c r="C34" s="959"/>
      <c r="D34" s="962"/>
      <c r="E34" s="925"/>
      <c r="F34" s="559"/>
      <c r="G34" s="678"/>
      <c r="H34" s="522"/>
      <c r="I34" s="668"/>
      <c r="J34" s="669"/>
      <c r="K34" s="935"/>
      <c r="L34" s="7" t="s">
        <v>7</v>
      </c>
      <c r="M34" s="1" t="s">
        <v>11</v>
      </c>
      <c r="N34" s="184">
        <f>IF(M34="SÍ",5,"0")</f>
        <v>5</v>
      </c>
      <c r="O34" s="668"/>
      <c r="P34" s="515"/>
      <c r="Q34" s="515"/>
      <c r="R34" s="517"/>
      <c r="S34" s="515"/>
      <c r="T34" s="517"/>
      <c r="U34" s="519"/>
      <c r="V34" s="540"/>
      <c r="W34" s="693"/>
      <c r="X34" s="546"/>
      <c r="Y34" s="686"/>
      <c r="Z34" s="688"/>
      <c r="AA34" s="906"/>
      <c r="AB34" s="915"/>
      <c r="AC34" s="906"/>
      <c r="AD34" s="930"/>
      <c r="AE34" s="535"/>
      <c r="AF34" s="906"/>
      <c r="AG34" s="538"/>
      <c r="AH34" s="937"/>
    </row>
    <row r="35" spans="1:34" x14ac:dyDescent="0.25">
      <c r="A35" s="947"/>
      <c r="B35" s="950"/>
      <c r="C35" s="959"/>
      <c r="D35" s="962"/>
      <c r="E35" s="925"/>
      <c r="F35" s="559"/>
      <c r="G35" s="678"/>
      <c r="H35" s="522"/>
      <c r="I35" s="668"/>
      <c r="J35" s="675" t="str">
        <f>IF(AND(J33&gt;=5,J33&lt;=10),"BAJA",IF(AND(J33&gt;=15,J33&lt;=25),"MODERADA",IF(AND(J33&gt;=30,J33&lt;=50),"ALTA",IF(AND(J33&gt;=60,J33&lt;=100),"EXTREMA",""))))</f>
        <v>MODERADA</v>
      </c>
      <c r="K35" s="935"/>
      <c r="L35" s="185" t="s">
        <v>3</v>
      </c>
      <c r="M35" s="1" t="s">
        <v>12</v>
      </c>
      <c r="N35" s="184" t="str">
        <f>IF(M35="SÍ",15,"0")</f>
        <v>0</v>
      </c>
      <c r="O35" s="668"/>
      <c r="P35" s="515"/>
      <c r="Q35" s="515"/>
      <c r="R35" s="517"/>
      <c r="S35" s="515"/>
      <c r="T35" s="517"/>
      <c r="U35" s="519"/>
      <c r="V35" s="540"/>
      <c r="W35" s="693"/>
      <c r="X35" s="546"/>
      <c r="Y35" s="686"/>
      <c r="Z35" s="677" t="str">
        <f>IF(AND($Z33&gt;=5,$Z33&lt;=10),"BAJA",IF(AND($Z33&gt;=15,$Z33&lt;=25),"MODERADA",IF(AND($Z33&gt;=30,$Z33&lt;=50),"ALTA",IF(AND($Z33&gt;=60,$Z33&lt;=100),"EXTREMA",""))))</f>
        <v>BAJA</v>
      </c>
      <c r="AA35" s="906"/>
      <c r="AB35" s="915"/>
      <c r="AC35" s="906"/>
      <c r="AD35" s="930"/>
      <c r="AE35" s="535"/>
      <c r="AF35" s="906"/>
      <c r="AG35" s="538"/>
      <c r="AH35" s="937"/>
    </row>
    <row r="36" spans="1:34" x14ac:dyDescent="0.25">
      <c r="A36" s="947"/>
      <c r="B36" s="950"/>
      <c r="C36" s="959"/>
      <c r="D36" s="962"/>
      <c r="E36" s="925"/>
      <c r="F36" s="559"/>
      <c r="G36" s="678"/>
      <c r="H36" s="522"/>
      <c r="I36" s="668"/>
      <c r="J36" s="675"/>
      <c r="K36" s="935"/>
      <c r="L36" s="185" t="s">
        <v>4</v>
      </c>
      <c r="M36" s="1" t="s">
        <v>11</v>
      </c>
      <c r="N36" s="184">
        <f>IF(M36="SÍ",10,"0")</f>
        <v>10</v>
      </c>
      <c r="O36" s="668"/>
      <c r="P36" s="515"/>
      <c r="Q36" s="515"/>
      <c r="R36" s="517"/>
      <c r="S36" s="515"/>
      <c r="T36" s="517"/>
      <c r="U36" s="519"/>
      <c r="V36" s="540"/>
      <c r="W36" s="693"/>
      <c r="X36" s="546"/>
      <c r="Y36" s="686"/>
      <c r="Z36" s="677"/>
      <c r="AA36" s="906"/>
      <c r="AB36" s="915"/>
      <c r="AC36" s="906"/>
      <c r="AD36" s="930"/>
      <c r="AE36" s="535"/>
      <c r="AF36" s="906"/>
      <c r="AG36" s="538"/>
      <c r="AH36" s="937"/>
    </row>
    <row r="37" spans="1:34" ht="30" x14ac:dyDescent="0.25">
      <c r="A37" s="947"/>
      <c r="B37" s="950"/>
      <c r="C37" s="959"/>
      <c r="D37" s="962"/>
      <c r="E37" s="925"/>
      <c r="F37" s="559"/>
      <c r="G37" s="678"/>
      <c r="H37" s="522"/>
      <c r="I37" s="668"/>
      <c r="J37" s="675"/>
      <c r="K37" s="935"/>
      <c r="L37" s="7" t="s">
        <v>31</v>
      </c>
      <c r="M37" s="1" t="s">
        <v>11</v>
      </c>
      <c r="N37" s="184">
        <f>IF(M37="SÍ",15,"0")</f>
        <v>15</v>
      </c>
      <c r="O37" s="668"/>
      <c r="P37" s="515"/>
      <c r="Q37" s="515"/>
      <c r="R37" s="517"/>
      <c r="S37" s="515"/>
      <c r="T37" s="517"/>
      <c r="U37" s="519"/>
      <c r="V37" s="540"/>
      <c r="W37" s="693"/>
      <c r="X37" s="546"/>
      <c r="Y37" s="686"/>
      <c r="Z37" s="677"/>
      <c r="AA37" s="906"/>
      <c r="AB37" s="915"/>
      <c r="AC37" s="906"/>
      <c r="AD37" s="930"/>
      <c r="AE37" s="535"/>
      <c r="AF37" s="906"/>
      <c r="AG37" s="538"/>
      <c r="AH37" s="937"/>
    </row>
    <row r="38" spans="1:34" ht="30" x14ac:dyDescent="0.25">
      <c r="A38" s="947"/>
      <c r="B38" s="950"/>
      <c r="C38" s="959"/>
      <c r="D38" s="962"/>
      <c r="E38" s="925"/>
      <c r="F38" s="559"/>
      <c r="G38" s="678"/>
      <c r="H38" s="522"/>
      <c r="I38" s="668"/>
      <c r="J38" s="675"/>
      <c r="K38" s="935"/>
      <c r="L38" s="7" t="s">
        <v>5</v>
      </c>
      <c r="M38" s="1" t="s">
        <v>11</v>
      </c>
      <c r="N38" s="184">
        <f>IF(M38="SÍ",10,"0")</f>
        <v>10</v>
      </c>
      <c r="O38" s="668"/>
      <c r="P38" s="515"/>
      <c r="Q38" s="515"/>
      <c r="R38" s="517"/>
      <c r="S38" s="515"/>
      <c r="T38" s="517"/>
      <c r="U38" s="519"/>
      <c r="V38" s="540"/>
      <c r="W38" s="693"/>
      <c r="X38" s="546"/>
      <c r="Y38" s="686"/>
      <c r="Z38" s="677"/>
      <c r="AA38" s="906"/>
      <c r="AB38" s="915"/>
      <c r="AC38" s="906"/>
      <c r="AD38" s="930"/>
      <c r="AE38" s="535"/>
      <c r="AF38" s="906"/>
      <c r="AG38" s="538"/>
      <c r="AH38" s="937"/>
    </row>
    <row r="39" spans="1:34" ht="30.75" thickBot="1" x14ac:dyDescent="0.3">
      <c r="A39" s="947"/>
      <c r="B39" s="951"/>
      <c r="C39" s="960"/>
      <c r="D39" s="963"/>
      <c r="E39" s="926"/>
      <c r="F39" s="927"/>
      <c r="G39" s="928"/>
      <c r="H39" s="933"/>
      <c r="I39" s="922"/>
      <c r="J39" s="923"/>
      <c r="K39" s="935"/>
      <c r="L39" s="187" t="s">
        <v>30</v>
      </c>
      <c r="M39" s="188" t="s">
        <v>11</v>
      </c>
      <c r="N39" s="189">
        <f>IF(M39="SÍ",30,"0")</f>
        <v>30</v>
      </c>
      <c r="O39" s="922"/>
      <c r="P39" s="917"/>
      <c r="Q39" s="917"/>
      <c r="R39" s="918"/>
      <c r="S39" s="917"/>
      <c r="T39" s="918"/>
      <c r="U39" s="931"/>
      <c r="V39" s="932"/>
      <c r="W39" s="911"/>
      <c r="X39" s="912"/>
      <c r="Y39" s="913"/>
      <c r="Z39" s="916"/>
      <c r="AA39" s="906"/>
      <c r="AB39" s="915"/>
      <c r="AC39" s="906"/>
      <c r="AD39" s="930"/>
      <c r="AE39" s="535"/>
      <c r="AF39" s="906"/>
      <c r="AG39" s="907"/>
      <c r="AH39" s="937"/>
    </row>
    <row r="40" spans="1:34" ht="30" x14ac:dyDescent="0.25">
      <c r="A40" s="947"/>
      <c r="B40" s="949" t="s">
        <v>230</v>
      </c>
      <c r="C40" s="958" t="s">
        <v>245</v>
      </c>
      <c r="D40" s="961" t="s">
        <v>246</v>
      </c>
      <c r="E40" s="924" t="s">
        <v>247</v>
      </c>
      <c r="F40" s="559" t="s">
        <v>17</v>
      </c>
      <c r="G40" s="678" t="str">
        <f>IF(F40="(1) RARA VEZ","1", IF(F40="(2) IMPROBABLE","2",IF(F40="(3) POSIBLE","3",IF(F40="(4) PROBABLE","4",IF(F40="(5) CASI SEGURO","5","")))))</f>
        <v>5</v>
      </c>
      <c r="H40" s="522" t="s">
        <v>18</v>
      </c>
      <c r="I40" s="668" t="str">
        <f>IF(H40="(5) MODERADO","5", IF(H40="(10) MAYOR","10",IF(H40="(20) CATASTROFICO","20","")))</f>
        <v>5</v>
      </c>
      <c r="J40" s="669">
        <f>+G40*I40</f>
        <v>25</v>
      </c>
      <c r="K40" s="919" t="s">
        <v>248</v>
      </c>
      <c r="L40" s="6" t="s">
        <v>6</v>
      </c>
      <c r="M40" s="1" t="s">
        <v>11</v>
      </c>
      <c r="N40" s="181">
        <f>IF(M40="SÍ",15,"0")</f>
        <v>15</v>
      </c>
      <c r="O40" s="672">
        <f>SUM(N40:N46)</f>
        <v>85</v>
      </c>
      <c r="P40" s="514">
        <f>IF(AND($O40&gt;=0,$O40&lt;=50),0,IF(AND($O40&gt;50,$O40&lt;=75),1,IF(AND($O40&gt;75,$O40&lt;=100),2,"")))</f>
        <v>2</v>
      </c>
      <c r="Q40" s="514">
        <f>$G40-$P40</f>
        <v>3</v>
      </c>
      <c r="R40" s="516">
        <f>IF($Q40&lt;=0,1,$Q40)</f>
        <v>3</v>
      </c>
      <c r="S40" s="514">
        <f>$I40-$P40</f>
        <v>3</v>
      </c>
      <c r="T40" s="516" t="str">
        <f>IF($S40=19,10,IF($S40=18,5,IF($S40=9,5,IF($S40=8,5,I40))))</f>
        <v>5</v>
      </c>
      <c r="U40" s="518" t="s">
        <v>8</v>
      </c>
      <c r="V40" s="540" t="str">
        <f>IF(AND($U40="PROBABILIDAD",$R40=1),$XET$6,IF(AND($U40="PROBABILIDAD",$R40=2),$XET$5,IF(AND($U40="PROBABILIDAD",$R40=3),$XET$4,IF(AND($U40="PROBABILIDAD",$R40=4),$XET$3,IF(AND($U40="PROBABILIDAD",$R40=5),$XET$2,$F40)))))</f>
        <v>(3) POSIBLE</v>
      </c>
      <c r="W40" s="693">
        <f>IF($U40="PROBABILIDAD",$R40,$G40)</f>
        <v>3</v>
      </c>
      <c r="X40" s="546" t="str">
        <f>IF(AND($U40="IMPACTO",$S40=18),$XET$9,IF(AND($U40="IMPACTO",$S40=19),$XEU$9,IF(AND($U40="IMPACTO",$S40=20),$XEV$9,IF(AND($U40="IMPACTO",$S40&lt;10),$XET$9,$H40))))</f>
        <v>(5) MODERADO</v>
      </c>
      <c r="Y40" s="686" t="str">
        <f>IF($U40="IMPACTO",$T40,$I40)</f>
        <v>5</v>
      </c>
      <c r="Z40" s="687">
        <f>+W40*Y40</f>
        <v>15</v>
      </c>
      <c r="AA40" s="905" t="s">
        <v>249</v>
      </c>
      <c r="AB40" s="914" t="s">
        <v>225</v>
      </c>
      <c r="AC40" s="905" t="s">
        <v>250</v>
      </c>
      <c r="AD40" s="905" t="s">
        <v>251</v>
      </c>
      <c r="AE40" s="534">
        <v>43707</v>
      </c>
      <c r="AF40" s="905" t="s">
        <v>252</v>
      </c>
      <c r="AG40" s="537" t="s">
        <v>239</v>
      </c>
      <c r="AH40" s="908" t="s">
        <v>253</v>
      </c>
    </row>
    <row r="41" spans="1:34" ht="30" x14ac:dyDescent="0.25">
      <c r="A41" s="947"/>
      <c r="B41" s="950"/>
      <c r="C41" s="959"/>
      <c r="D41" s="962"/>
      <c r="E41" s="925"/>
      <c r="F41" s="559"/>
      <c r="G41" s="678"/>
      <c r="H41" s="522"/>
      <c r="I41" s="668"/>
      <c r="J41" s="669"/>
      <c r="K41" s="920"/>
      <c r="L41" s="7" t="s">
        <v>7</v>
      </c>
      <c r="M41" s="1" t="s">
        <v>11</v>
      </c>
      <c r="N41" s="184">
        <f>IF(M41="SÍ",5,"0")</f>
        <v>5</v>
      </c>
      <c r="O41" s="668"/>
      <c r="P41" s="515"/>
      <c r="Q41" s="515"/>
      <c r="R41" s="517"/>
      <c r="S41" s="515"/>
      <c r="T41" s="517"/>
      <c r="U41" s="519"/>
      <c r="V41" s="540"/>
      <c r="W41" s="693"/>
      <c r="X41" s="546"/>
      <c r="Y41" s="686"/>
      <c r="Z41" s="688"/>
      <c r="AA41" s="906"/>
      <c r="AB41" s="915"/>
      <c r="AC41" s="906"/>
      <c r="AD41" s="906"/>
      <c r="AE41" s="535"/>
      <c r="AF41" s="906"/>
      <c r="AG41" s="538"/>
      <c r="AH41" s="909"/>
    </row>
    <row r="42" spans="1:34" x14ac:dyDescent="0.25">
      <c r="A42" s="947"/>
      <c r="B42" s="950"/>
      <c r="C42" s="959"/>
      <c r="D42" s="962"/>
      <c r="E42" s="925"/>
      <c r="F42" s="559"/>
      <c r="G42" s="678"/>
      <c r="H42" s="522"/>
      <c r="I42" s="668"/>
      <c r="J42" s="675" t="str">
        <f>IF(AND(J40&gt;=5,J40&lt;=10),"BAJA",IF(AND(J40&gt;=15,J40&lt;=25),"MODERADA",IF(AND(J40&gt;=30,J40&lt;=50),"ALTA",IF(AND(J40&gt;=60,J40&lt;=100),"EXTREMA",""))))</f>
        <v>MODERADA</v>
      </c>
      <c r="K42" s="920"/>
      <c r="L42" s="185" t="s">
        <v>3</v>
      </c>
      <c r="M42" s="1" t="s">
        <v>12</v>
      </c>
      <c r="N42" s="184" t="str">
        <f>IF(M42="SÍ",15,"0")</f>
        <v>0</v>
      </c>
      <c r="O42" s="668"/>
      <c r="P42" s="515"/>
      <c r="Q42" s="515"/>
      <c r="R42" s="517"/>
      <c r="S42" s="515"/>
      <c r="T42" s="517"/>
      <c r="U42" s="519"/>
      <c r="V42" s="540"/>
      <c r="W42" s="693"/>
      <c r="X42" s="546"/>
      <c r="Y42" s="686"/>
      <c r="Z42" s="677" t="str">
        <f>IF(AND($Z40&gt;=5,$Z40&lt;=10),"BAJA",IF(AND($Z40&gt;=15,$Z40&lt;=25),"MODERADA",IF(AND($Z40&gt;=30,$Z40&lt;=50),"ALTA",IF(AND($Z40&gt;=60,$Z40&lt;=100),"EXTREMA",""))))</f>
        <v>MODERADA</v>
      </c>
      <c r="AA42" s="906"/>
      <c r="AB42" s="915"/>
      <c r="AC42" s="906"/>
      <c r="AD42" s="906"/>
      <c r="AE42" s="535"/>
      <c r="AF42" s="906"/>
      <c r="AG42" s="538"/>
      <c r="AH42" s="909"/>
    </row>
    <row r="43" spans="1:34" x14ac:dyDescent="0.25">
      <c r="A43" s="947"/>
      <c r="B43" s="950"/>
      <c r="C43" s="959"/>
      <c r="D43" s="962"/>
      <c r="E43" s="925"/>
      <c r="F43" s="559"/>
      <c r="G43" s="678"/>
      <c r="H43" s="522"/>
      <c r="I43" s="668"/>
      <c r="J43" s="675"/>
      <c r="K43" s="920"/>
      <c r="L43" s="185" t="s">
        <v>4</v>
      </c>
      <c r="M43" s="1" t="s">
        <v>11</v>
      </c>
      <c r="N43" s="184">
        <f>IF(M43="SÍ",10,"0")</f>
        <v>10</v>
      </c>
      <c r="O43" s="668"/>
      <c r="P43" s="515"/>
      <c r="Q43" s="515"/>
      <c r="R43" s="517"/>
      <c r="S43" s="515"/>
      <c r="T43" s="517"/>
      <c r="U43" s="519"/>
      <c r="V43" s="540"/>
      <c r="W43" s="693"/>
      <c r="X43" s="546"/>
      <c r="Y43" s="686"/>
      <c r="Z43" s="677"/>
      <c r="AA43" s="906"/>
      <c r="AB43" s="915"/>
      <c r="AC43" s="906"/>
      <c r="AD43" s="906"/>
      <c r="AE43" s="535"/>
      <c r="AF43" s="906"/>
      <c r="AG43" s="538"/>
      <c r="AH43" s="909"/>
    </row>
    <row r="44" spans="1:34" ht="30" x14ac:dyDescent="0.25">
      <c r="A44" s="947"/>
      <c r="B44" s="950"/>
      <c r="C44" s="959"/>
      <c r="D44" s="962"/>
      <c r="E44" s="925"/>
      <c r="F44" s="559"/>
      <c r="G44" s="678"/>
      <c r="H44" s="522"/>
      <c r="I44" s="668"/>
      <c r="J44" s="675"/>
      <c r="K44" s="920"/>
      <c r="L44" s="7" t="s">
        <v>31</v>
      </c>
      <c r="M44" s="1" t="s">
        <v>11</v>
      </c>
      <c r="N44" s="184">
        <f>IF(M44="SÍ",15,"0")</f>
        <v>15</v>
      </c>
      <c r="O44" s="668"/>
      <c r="P44" s="515"/>
      <c r="Q44" s="515"/>
      <c r="R44" s="517"/>
      <c r="S44" s="515"/>
      <c r="T44" s="517"/>
      <c r="U44" s="519"/>
      <c r="V44" s="540"/>
      <c r="W44" s="693"/>
      <c r="X44" s="546"/>
      <c r="Y44" s="686"/>
      <c r="Z44" s="677"/>
      <c r="AA44" s="906"/>
      <c r="AB44" s="915"/>
      <c r="AC44" s="906"/>
      <c r="AD44" s="906"/>
      <c r="AE44" s="535"/>
      <c r="AF44" s="906"/>
      <c r="AG44" s="538"/>
      <c r="AH44" s="909"/>
    </row>
    <row r="45" spans="1:34" ht="30" x14ac:dyDescent="0.25">
      <c r="A45" s="947"/>
      <c r="B45" s="950"/>
      <c r="C45" s="959"/>
      <c r="D45" s="962"/>
      <c r="E45" s="925"/>
      <c r="F45" s="559"/>
      <c r="G45" s="678"/>
      <c r="H45" s="522"/>
      <c r="I45" s="668"/>
      <c r="J45" s="675"/>
      <c r="K45" s="920"/>
      <c r="L45" s="7" t="s">
        <v>5</v>
      </c>
      <c r="M45" s="1" t="s">
        <v>11</v>
      </c>
      <c r="N45" s="184">
        <f>IF(M45="SÍ",10,"0")</f>
        <v>10</v>
      </c>
      <c r="O45" s="668"/>
      <c r="P45" s="515"/>
      <c r="Q45" s="515"/>
      <c r="R45" s="517"/>
      <c r="S45" s="515"/>
      <c r="T45" s="517"/>
      <c r="U45" s="519"/>
      <c r="V45" s="540"/>
      <c r="W45" s="693"/>
      <c r="X45" s="546"/>
      <c r="Y45" s="686"/>
      <c r="Z45" s="677"/>
      <c r="AA45" s="906"/>
      <c r="AB45" s="915"/>
      <c r="AC45" s="906"/>
      <c r="AD45" s="906"/>
      <c r="AE45" s="535"/>
      <c r="AF45" s="906"/>
      <c r="AG45" s="538"/>
      <c r="AH45" s="909"/>
    </row>
    <row r="46" spans="1:34" ht="30.75" thickBot="1" x14ac:dyDescent="0.3">
      <c r="A46" s="948"/>
      <c r="B46" s="951"/>
      <c r="C46" s="960"/>
      <c r="D46" s="963"/>
      <c r="E46" s="926"/>
      <c r="F46" s="927"/>
      <c r="G46" s="928"/>
      <c r="H46" s="933"/>
      <c r="I46" s="922"/>
      <c r="J46" s="923"/>
      <c r="K46" s="921"/>
      <c r="L46" s="187" t="s">
        <v>30</v>
      </c>
      <c r="M46" s="188" t="s">
        <v>11</v>
      </c>
      <c r="N46" s="189">
        <f>IF(M46="SÍ",30,"0")</f>
        <v>30</v>
      </c>
      <c r="O46" s="922"/>
      <c r="P46" s="917"/>
      <c r="Q46" s="917"/>
      <c r="R46" s="918"/>
      <c r="S46" s="917"/>
      <c r="T46" s="918"/>
      <c r="U46" s="931"/>
      <c r="V46" s="932"/>
      <c r="W46" s="911"/>
      <c r="X46" s="912"/>
      <c r="Y46" s="913"/>
      <c r="Z46" s="916"/>
      <c r="AA46" s="906"/>
      <c r="AB46" s="915"/>
      <c r="AC46" s="906"/>
      <c r="AD46" s="906"/>
      <c r="AE46" s="535"/>
      <c r="AF46" s="906"/>
      <c r="AG46" s="907"/>
      <c r="AH46" s="910"/>
    </row>
    <row r="47" spans="1:34" x14ac:dyDescent="0.25">
      <c r="A47" s="699" t="s">
        <v>52</v>
      </c>
      <c r="B47" s="699"/>
      <c r="C47" s="699"/>
      <c r="D47" s="699"/>
      <c r="E47" s="699"/>
      <c r="F47" s="699"/>
      <c r="G47" s="699"/>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row>
    <row r="48" spans="1:34" ht="18.75" x14ac:dyDescent="0.25">
      <c r="A48" s="512" t="s">
        <v>29</v>
      </c>
      <c r="B48" s="512"/>
      <c r="C48" s="700"/>
      <c r="D48" s="700"/>
      <c r="E48" s="700"/>
      <c r="F48" s="700"/>
      <c r="G48" s="700"/>
      <c r="H48" s="700"/>
      <c r="I48" s="700"/>
      <c r="J48" s="700"/>
      <c r="K48" s="700"/>
      <c r="L48" s="700"/>
      <c r="M48" s="700"/>
      <c r="N48" s="700"/>
      <c r="O48" s="700"/>
      <c r="P48" s="700"/>
      <c r="Q48" s="700"/>
      <c r="R48" s="700"/>
      <c r="S48" s="700"/>
      <c r="T48" s="700"/>
      <c r="U48" s="700"/>
      <c r="V48" s="700"/>
      <c r="W48" s="700"/>
      <c r="X48" s="700"/>
      <c r="Y48" s="700"/>
      <c r="Z48" s="700"/>
      <c r="AA48" s="700"/>
      <c r="AB48" s="700"/>
      <c r="AC48" s="700"/>
      <c r="AD48" s="700"/>
      <c r="AE48" s="700"/>
      <c r="AF48" s="700"/>
      <c r="AG48" s="700"/>
      <c r="AH48" s="700"/>
    </row>
    <row r="49" spans="1:34" ht="15.75" x14ac:dyDescent="0.25">
      <c r="A49" s="497" t="s">
        <v>71</v>
      </c>
      <c r="B49" s="498"/>
      <c r="C49" s="498"/>
      <c r="D49" s="498"/>
      <c r="E49" s="498"/>
      <c r="F49" s="498"/>
      <c r="G49" s="498"/>
      <c r="H49" s="498"/>
      <c r="I49" s="498"/>
      <c r="J49" s="498"/>
      <c r="K49" s="498"/>
      <c r="L49" s="498"/>
      <c r="M49" s="498"/>
      <c r="N49" s="498"/>
      <c r="O49" s="498"/>
      <c r="P49" s="498"/>
      <c r="Q49" s="498"/>
      <c r="R49" s="498"/>
      <c r="S49" s="498"/>
      <c r="T49" s="498"/>
      <c r="U49" s="498"/>
      <c r="V49" s="498"/>
      <c r="W49" s="498"/>
      <c r="X49" s="498"/>
      <c r="Y49" s="498"/>
      <c r="Z49" s="498"/>
      <c r="AA49" s="498"/>
      <c r="AB49" s="499"/>
      <c r="AC49" s="701" t="s">
        <v>48</v>
      </c>
      <c r="AD49" s="701"/>
      <c r="AE49" s="701"/>
      <c r="AF49" s="701" t="s">
        <v>25</v>
      </c>
      <c r="AG49" s="701"/>
      <c r="AH49" s="701"/>
    </row>
    <row r="50" spans="1:34" s="190" customFormat="1" ht="15.75" x14ac:dyDescent="0.25">
      <c r="A50" s="901"/>
      <c r="B50" s="709"/>
      <c r="C50" s="709"/>
      <c r="D50" s="709"/>
      <c r="E50" s="709"/>
      <c r="F50" s="709"/>
      <c r="G50" s="709"/>
      <c r="H50" s="709"/>
      <c r="I50" s="709"/>
      <c r="J50" s="709"/>
      <c r="K50" s="709"/>
      <c r="L50" s="709"/>
      <c r="M50" s="709"/>
      <c r="N50" s="709"/>
      <c r="O50" s="709"/>
      <c r="P50" s="709"/>
      <c r="Q50" s="709"/>
      <c r="R50" s="709"/>
      <c r="S50" s="709"/>
      <c r="T50" s="709"/>
      <c r="U50" s="709"/>
      <c r="V50" s="709"/>
      <c r="W50" s="709"/>
      <c r="X50" s="709"/>
      <c r="Y50" s="709"/>
      <c r="Z50" s="709"/>
      <c r="AA50" s="709"/>
      <c r="AB50" s="710"/>
      <c r="AC50" s="902"/>
      <c r="AD50" s="903"/>
      <c r="AE50" s="904"/>
      <c r="AF50" s="902"/>
      <c r="AG50" s="903"/>
      <c r="AH50" s="904"/>
    </row>
    <row r="51" spans="1:34" s="190" customFormat="1" x14ac:dyDescent="0.25">
      <c r="A51" s="704"/>
      <c r="B51" s="705"/>
      <c r="C51" s="705"/>
      <c r="D51" s="705"/>
      <c r="E51" s="705"/>
      <c r="F51" s="705"/>
      <c r="G51" s="705"/>
      <c r="H51" s="705"/>
      <c r="I51" s="705"/>
      <c r="J51" s="705"/>
      <c r="K51" s="705"/>
      <c r="L51" s="705"/>
      <c r="M51" s="705"/>
      <c r="N51" s="705"/>
      <c r="O51" s="705"/>
      <c r="P51" s="705"/>
      <c r="Q51" s="705"/>
      <c r="R51" s="705"/>
      <c r="S51" s="705"/>
      <c r="T51" s="705"/>
      <c r="U51" s="705"/>
      <c r="V51" s="705"/>
      <c r="W51" s="705"/>
      <c r="X51" s="705"/>
      <c r="Y51" s="705"/>
      <c r="Z51" s="705"/>
      <c r="AA51" s="705"/>
      <c r="AB51" s="706"/>
      <c r="AC51" s="707"/>
      <c r="AD51" s="707"/>
      <c r="AE51" s="707"/>
      <c r="AF51" s="707"/>
      <c r="AG51" s="707"/>
      <c r="AH51" s="707"/>
    </row>
    <row r="52" spans="1:34" s="190" customFormat="1" x14ac:dyDescent="0.25">
      <c r="A52" s="704"/>
      <c r="B52" s="705"/>
      <c r="C52" s="705"/>
      <c r="D52" s="705"/>
      <c r="E52" s="705"/>
      <c r="F52" s="705"/>
      <c r="G52" s="705"/>
      <c r="H52" s="705"/>
      <c r="I52" s="705"/>
      <c r="J52" s="705"/>
      <c r="K52" s="705"/>
      <c r="L52" s="705"/>
      <c r="M52" s="705"/>
      <c r="N52" s="705"/>
      <c r="O52" s="705"/>
      <c r="P52" s="705"/>
      <c r="Q52" s="705"/>
      <c r="R52" s="705"/>
      <c r="S52" s="705"/>
      <c r="T52" s="705"/>
      <c r="U52" s="705"/>
      <c r="V52" s="705"/>
      <c r="W52" s="705"/>
      <c r="X52" s="705"/>
      <c r="Y52" s="705"/>
      <c r="Z52" s="705"/>
      <c r="AA52" s="705"/>
      <c r="AB52" s="706"/>
      <c r="AC52" s="707"/>
      <c r="AD52" s="707"/>
      <c r="AE52" s="707"/>
      <c r="AF52" s="707"/>
      <c r="AG52" s="707"/>
      <c r="AH52" s="707"/>
    </row>
    <row r="53" spans="1:34" x14ac:dyDescent="0.25">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5"/>
      <c r="Y53" s="705"/>
      <c r="Z53" s="705"/>
      <c r="AA53" s="705"/>
      <c r="AB53" s="706"/>
      <c r="AC53" s="707"/>
      <c r="AD53" s="707"/>
      <c r="AE53" s="707"/>
      <c r="AF53" s="707"/>
      <c r="AG53" s="707"/>
      <c r="AH53" s="707"/>
    </row>
    <row r="54" spans="1:34" x14ac:dyDescent="0.25">
      <c r="A54" s="489" t="s">
        <v>32</v>
      </c>
      <c r="B54" s="490"/>
      <c r="C54" s="490"/>
      <c r="D54" s="490"/>
      <c r="E54" s="490"/>
      <c r="F54" s="490"/>
      <c r="G54" s="490"/>
      <c r="H54" s="490"/>
      <c r="I54" s="490"/>
      <c r="J54" s="490"/>
      <c r="K54" s="490"/>
      <c r="L54" s="490"/>
      <c r="M54" s="490"/>
      <c r="N54" s="490"/>
      <c r="O54" s="490"/>
      <c r="P54" s="490"/>
      <c r="Q54" s="490"/>
      <c r="R54" s="490"/>
      <c r="S54" s="490"/>
      <c r="T54" s="490"/>
      <c r="U54" s="490"/>
      <c r="V54" s="490"/>
      <c r="W54" s="490"/>
      <c r="X54" s="490"/>
      <c r="Y54" s="490"/>
      <c r="Z54" s="490"/>
      <c r="AA54" s="490"/>
      <c r="AB54" s="490"/>
      <c r="AC54" s="490"/>
      <c r="AD54" s="490"/>
      <c r="AE54" s="490"/>
      <c r="AF54" s="490"/>
      <c r="AG54" s="490"/>
      <c r="AH54" s="491"/>
    </row>
    <row r="55" spans="1:34" s="191" customFormat="1" x14ac:dyDescent="0.25">
      <c r="A55" s="718" t="s">
        <v>25</v>
      </c>
      <c r="B55" s="718"/>
      <c r="C55" s="718"/>
      <c r="D55" s="718"/>
      <c r="E55" s="718"/>
      <c r="F55" s="718" t="s">
        <v>62</v>
      </c>
      <c r="G55" s="718"/>
      <c r="H55" s="718"/>
      <c r="I55" s="718"/>
      <c r="J55" s="718"/>
      <c r="K55" s="718"/>
      <c r="L55" s="718"/>
      <c r="M55" s="265" t="s">
        <v>75</v>
      </c>
      <c r="N55" s="900"/>
      <c r="O55" s="900"/>
      <c r="P55" s="900"/>
      <c r="Q55" s="900"/>
      <c r="R55" s="900"/>
      <c r="S55" s="900"/>
      <c r="T55" s="900"/>
      <c r="U55" s="900"/>
      <c r="V55" s="900"/>
      <c r="W55" s="900"/>
      <c r="X55" s="900"/>
      <c r="Y55" s="900"/>
      <c r="Z55" s="900"/>
      <c r="AA55" s="900"/>
      <c r="AB55" s="900"/>
      <c r="AC55" s="900"/>
      <c r="AD55" s="264" t="str">
        <f>IF(Z7="X","APOYO OFICINA ASESORA DE PLANEACIÓN","APOYO OFICINA DE CONTROL INTERNO")</f>
        <v>APOYO OFICINA DE CONTROL INTERNO</v>
      </c>
      <c r="AE55" s="264"/>
      <c r="AF55" s="264"/>
      <c r="AG55" s="264"/>
      <c r="AH55" s="264"/>
    </row>
    <row r="56" spans="1:34" s="191" customFormat="1" x14ac:dyDescent="0.25">
      <c r="A56" s="153" t="s">
        <v>72</v>
      </c>
      <c r="B56" s="716" t="s">
        <v>254</v>
      </c>
      <c r="C56" s="716"/>
      <c r="D56" s="716"/>
      <c r="E56" s="716"/>
      <c r="F56" s="153" t="s">
        <v>72</v>
      </c>
      <c r="G56" s="154"/>
      <c r="H56" s="716"/>
      <c r="I56" s="716"/>
      <c r="J56" s="716"/>
      <c r="K56" s="716"/>
      <c r="L56" s="716"/>
      <c r="M56" s="717" t="s">
        <v>27</v>
      </c>
      <c r="N56" s="717"/>
      <c r="O56" s="717"/>
      <c r="P56" s="717"/>
      <c r="Q56" s="717"/>
      <c r="R56" s="717"/>
      <c r="S56" s="717"/>
      <c r="T56" s="717"/>
      <c r="U56" s="717"/>
      <c r="V56" s="899" t="s">
        <v>255</v>
      </c>
      <c r="W56" s="899"/>
      <c r="X56" s="899"/>
      <c r="Y56" s="899"/>
      <c r="Z56" s="899"/>
      <c r="AA56" s="899"/>
      <c r="AB56" s="899"/>
      <c r="AC56" s="899"/>
      <c r="AD56" s="156" t="s">
        <v>27</v>
      </c>
      <c r="AE56" s="707"/>
      <c r="AF56" s="707"/>
      <c r="AG56" s="707"/>
      <c r="AH56" s="707"/>
    </row>
    <row r="57" spans="1:34" x14ac:dyDescent="0.25">
      <c r="A57" s="153" t="s">
        <v>73</v>
      </c>
      <c r="B57" s="716" t="s">
        <v>256</v>
      </c>
      <c r="C57" s="716"/>
      <c r="D57" s="716"/>
      <c r="E57" s="716"/>
      <c r="F57" s="153" t="s">
        <v>74</v>
      </c>
      <c r="G57" s="154"/>
      <c r="H57" s="716"/>
      <c r="I57" s="716"/>
      <c r="J57" s="716"/>
      <c r="K57" s="716"/>
      <c r="L57" s="716"/>
      <c r="M57" s="717" t="s">
        <v>28</v>
      </c>
      <c r="N57" s="717"/>
      <c r="O57" s="717"/>
      <c r="P57" s="717"/>
      <c r="Q57" s="717"/>
      <c r="R57" s="717"/>
      <c r="S57" s="717"/>
      <c r="T57" s="717"/>
      <c r="U57" s="717"/>
      <c r="V57" s="899" t="s">
        <v>257</v>
      </c>
      <c r="W57" s="899"/>
      <c r="X57" s="899"/>
      <c r="Y57" s="899"/>
      <c r="Z57" s="899"/>
      <c r="AA57" s="899"/>
      <c r="AB57" s="899"/>
      <c r="AC57" s="899"/>
      <c r="AD57" s="156" t="s">
        <v>28</v>
      </c>
      <c r="AE57" s="707"/>
      <c r="AF57" s="707"/>
      <c r="AG57" s="707"/>
      <c r="AH57" s="707"/>
    </row>
  </sheetData>
  <mergeCells count="217">
    <mergeCell ref="A7:B7"/>
    <mergeCell ref="C7:E7"/>
    <mergeCell ref="F7:L7"/>
    <mergeCell ref="M7:V7"/>
    <mergeCell ref="AE7:AF7"/>
    <mergeCell ref="XET7:XEU7"/>
    <mergeCell ref="F9:J9"/>
    <mergeCell ref="K9:K11"/>
    <mergeCell ref="L9:Z9"/>
    <mergeCell ref="F10:J10"/>
    <mergeCell ref="L10:L11"/>
    <mergeCell ref="M10:M11"/>
    <mergeCell ref="U10:U11"/>
    <mergeCell ref="V10:Z10"/>
    <mergeCell ref="A8:E8"/>
    <mergeCell ref="F8:Z8"/>
    <mergeCell ref="F33:F39"/>
    <mergeCell ref="B40:B46"/>
    <mergeCell ref="C40:C46"/>
    <mergeCell ref="D40:D46"/>
    <mergeCell ref="AA8:AD10"/>
    <mergeCell ref="AE8:AH10"/>
    <mergeCell ref="XET8:XEU8"/>
    <mergeCell ref="A9:A11"/>
    <mergeCell ref="B9:B11"/>
    <mergeCell ref="C9:C11"/>
    <mergeCell ref="D9:D11"/>
    <mergeCell ref="E9:E11"/>
    <mergeCell ref="J19:J20"/>
    <mergeCell ref="K19:K25"/>
    <mergeCell ref="O19:O25"/>
    <mergeCell ref="P19:P25"/>
    <mergeCell ref="A12:A46"/>
    <mergeCell ref="B12:B18"/>
    <mergeCell ref="C12:C18"/>
    <mergeCell ref="D12:D18"/>
    <mergeCell ref="E12:E18"/>
    <mergeCell ref="F12:F18"/>
    <mergeCell ref="B26:B32"/>
    <mergeCell ref="C26:C32"/>
    <mergeCell ref="D26:D32"/>
    <mergeCell ref="E26:E32"/>
    <mergeCell ref="B19:B25"/>
    <mergeCell ref="C19:C25"/>
    <mergeCell ref="D19:D25"/>
    <mergeCell ref="E19:E25"/>
    <mergeCell ref="F19:F25"/>
    <mergeCell ref="F26:F32"/>
    <mergeCell ref="B33:B39"/>
    <mergeCell ref="C33:C39"/>
    <mergeCell ref="D33:D39"/>
    <mergeCell ref="E33:E39"/>
    <mergeCell ref="Z19:Z20"/>
    <mergeCell ref="AA19:AA25"/>
    <mergeCell ref="AB19:AB25"/>
    <mergeCell ref="AC19:AC25"/>
    <mergeCell ref="G19:G25"/>
    <mergeCell ref="H19:H25"/>
    <mergeCell ref="AB12:AB18"/>
    <mergeCell ref="AC12:AC18"/>
    <mergeCell ref="V12:V18"/>
    <mergeCell ref="W12:W18"/>
    <mergeCell ref="X12:X18"/>
    <mergeCell ref="Y12:Y18"/>
    <mergeCell ref="Z12:Z13"/>
    <mergeCell ref="AA12:AA18"/>
    <mergeCell ref="P12:P18"/>
    <mergeCell ref="Q12:Q18"/>
    <mergeCell ref="R12:R18"/>
    <mergeCell ref="S12:S18"/>
    <mergeCell ref="T12:T18"/>
    <mergeCell ref="U12:U18"/>
    <mergeCell ref="G12:G18"/>
    <mergeCell ref="H12:H18"/>
    <mergeCell ref="I12:I18"/>
    <mergeCell ref="I19:I25"/>
    <mergeCell ref="AH12:AH18"/>
    <mergeCell ref="J14:J18"/>
    <mergeCell ref="Z14:Z18"/>
    <mergeCell ref="AD12:AD18"/>
    <mergeCell ref="AE12:AE18"/>
    <mergeCell ref="AF12:AF18"/>
    <mergeCell ref="AG12:AG18"/>
    <mergeCell ref="J12:J13"/>
    <mergeCell ref="K12:K18"/>
    <mergeCell ref="O12:O18"/>
    <mergeCell ref="AG26:AG32"/>
    <mergeCell ref="AH26:AH32"/>
    <mergeCell ref="J28:J32"/>
    <mergeCell ref="Z28:Z32"/>
    <mergeCell ref="R19:R25"/>
    <mergeCell ref="S19:S25"/>
    <mergeCell ref="T19:T25"/>
    <mergeCell ref="U19:U25"/>
    <mergeCell ref="V19:V25"/>
    <mergeCell ref="W19:W25"/>
    <mergeCell ref="Q26:Q32"/>
    <mergeCell ref="R26:R32"/>
    <mergeCell ref="S26:S32"/>
    <mergeCell ref="T26:T32"/>
    <mergeCell ref="Q19:Q25"/>
    <mergeCell ref="AD19:AD25"/>
    <mergeCell ref="AE19:AE25"/>
    <mergeCell ref="AF19:AF25"/>
    <mergeCell ref="AG19:AG25"/>
    <mergeCell ref="AH19:AH25"/>
    <mergeCell ref="J21:J25"/>
    <mergeCell ref="Z21:Z25"/>
    <mergeCell ref="X19:X25"/>
    <mergeCell ref="Y19:Y25"/>
    <mergeCell ref="G33:G39"/>
    <mergeCell ref="AA26:AA32"/>
    <mergeCell ref="AB26:AB32"/>
    <mergeCell ref="AC26:AC32"/>
    <mergeCell ref="AD26:AD32"/>
    <mergeCell ref="AE26:AE32"/>
    <mergeCell ref="AF26:AF32"/>
    <mergeCell ref="U26:U32"/>
    <mergeCell ref="V26:V32"/>
    <mergeCell ref="W26:W32"/>
    <mergeCell ref="X26:X32"/>
    <mergeCell ref="Y26:Y32"/>
    <mergeCell ref="Z26:Z27"/>
    <mergeCell ref="O26:O32"/>
    <mergeCell ref="P26:P32"/>
    <mergeCell ref="AF33:AF39"/>
    <mergeCell ref="G26:G32"/>
    <mergeCell ref="H26:H32"/>
    <mergeCell ref="I26:I32"/>
    <mergeCell ref="J26:J27"/>
    <mergeCell ref="K26:K32"/>
    <mergeCell ref="T40:T46"/>
    <mergeCell ref="U40:U46"/>
    <mergeCell ref="V40:V46"/>
    <mergeCell ref="H40:H46"/>
    <mergeCell ref="I40:I46"/>
    <mergeCell ref="AG33:AG39"/>
    <mergeCell ref="AH33:AH39"/>
    <mergeCell ref="W33:W39"/>
    <mergeCell ref="X33:X39"/>
    <mergeCell ref="Y33:Y39"/>
    <mergeCell ref="Z33:Z34"/>
    <mergeCell ref="AA33:AA39"/>
    <mergeCell ref="AB33:AB39"/>
    <mergeCell ref="Z35:Z39"/>
    <mergeCell ref="A47:AH47"/>
    <mergeCell ref="A48:AH48"/>
    <mergeCell ref="A49:AB49"/>
    <mergeCell ref="AC49:AE49"/>
    <mergeCell ref="AF49:AH49"/>
    <mergeCell ref="E40:E46"/>
    <mergeCell ref="F40:F46"/>
    <mergeCell ref="G40:G46"/>
    <mergeCell ref="AC33:AC39"/>
    <mergeCell ref="AD33:AD39"/>
    <mergeCell ref="AE33:AE39"/>
    <mergeCell ref="Q33:Q39"/>
    <mergeCell ref="R33:R39"/>
    <mergeCell ref="S33:S39"/>
    <mergeCell ref="T33:T39"/>
    <mergeCell ref="U33:U39"/>
    <mergeCell ref="V33:V39"/>
    <mergeCell ref="H33:H39"/>
    <mergeCell ref="I33:I39"/>
    <mergeCell ref="J33:J34"/>
    <mergeCell ref="K33:K39"/>
    <mergeCell ref="O33:O39"/>
    <mergeCell ref="P33:P39"/>
    <mergeCell ref="J35:J39"/>
    <mergeCell ref="A50:AB50"/>
    <mergeCell ref="AC50:AE50"/>
    <mergeCell ref="AF50:AH50"/>
    <mergeCell ref="AC40:AC46"/>
    <mergeCell ref="AD40:AD46"/>
    <mergeCell ref="AE40:AE46"/>
    <mergeCell ref="AF40:AF46"/>
    <mergeCell ref="AG40:AG46"/>
    <mergeCell ref="AH40:AH46"/>
    <mergeCell ref="W40:W46"/>
    <mergeCell ref="X40:X46"/>
    <mergeCell ref="Y40:Y46"/>
    <mergeCell ref="Z40:Z41"/>
    <mergeCell ref="AA40:AA46"/>
    <mergeCell ref="AB40:AB46"/>
    <mergeCell ref="Z42:Z46"/>
    <mergeCell ref="Q40:Q46"/>
    <mergeCell ref="R40:R46"/>
    <mergeCell ref="S40:S46"/>
    <mergeCell ref="J40:J41"/>
    <mergeCell ref="K40:K46"/>
    <mergeCell ref="O40:O46"/>
    <mergeCell ref="P40:P46"/>
    <mergeCell ref="J42:J46"/>
    <mergeCell ref="A53:AB53"/>
    <mergeCell ref="AC53:AE53"/>
    <mergeCell ref="AF53:AH53"/>
    <mergeCell ref="A54:AH54"/>
    <mergeCell ref="A55:E55"/>
    <mergeCell ref="F55:L55"/>
    <mergeCell ref="M55:AC55"/>
    <mergeCell ref="AD55:AH55"/>
    <mergeCell ref="A51:AB51"/>
    <mergeCell ref="AC51:AE51"/>
    <mergeCell ref="AF51:AH51"/>
    <mergeCell ref="A52:AB52"/>
    <mergeCell ref="AC52:AE52"/>
    <mergeCell ref="AF52:AH52"/>
    <mergeCell ref="B56:E56"/>
    <mergeCell ref="H56:L56"/>
    <mergeCell ref="M56:U56"/>
    <mergeCell ref="V56:AC56"/>
    <mergeCell ref="AE56:AH56"/>
    <mergeCell ref="B57:E57"/>
    <mergeCell ref="H57:L57"/>
    <mergeCell ref="M57:U57"/>
    <mergeCell ref="V57:AC57"/>
    <mergeCell ref="AE57:AH57"/>
  </mergeCells>
  <conditionalFormatting sqref="J12:J18">
    <cfRule type="expression" dxfId="231" priority="37">
      <formula>$J$14="BAJA"</formula>
    </cfRule>
    <cfRule type="expression" dxfId="230" priority="38">
      <formula>$J$14="MODERADA"</formula>
    </cfRule>
    <cfRule type="expression" dxfId="229" priority="39">
      <formula>$J$14="ALTA"</formula>
    </cfRule>
    <cfRule type="expression" dxfId="228" priority="40">
      <formula>$J$14="EXTREMA"</formula>
    </cfRule>
  </conditionalFormatting>
  <conditionalFormatting sqref="Z12:Z18">
    <cfRule type="expression" dxfId="227" priority="33">
      <formula>$Z$14="MODERADA"</formula>
    </cfRule>
    <cfRule type="expression" dxfId="226" priority="34">
      <formula>$Z$14="EXTREMA"</formula>
    </cfRule>
    <cfRule type="expression" dxfId="225" priority="35">
      <formula>$Z$14="ALTA"</formula>
    </cfRule>
    <cfRule type="expression" dxfId="224" priority="36">
      <formula>$Z$14="BAJA"</formula>
    </cfRule>
  </conditionalFormatting>
  <conditionalFormatting sqref="Z19:Z25">
    <cfRule type="expression" dxfId="223" priority="29">
      <formula>$Z$21="MODERADA"</formula>
    </cfRule>
    <cfRule type="expression" dxfId="222" priority="30">
      <formula>$Z$21="EXTREMA"</formula>
    </cfRule>
    <cfRule type="expression" dxfId="221" priority="31">
      <formula>$Z$21="ALTA"</formula>
    </cfRule>
    <cfRule type="expression" dxfId="220" priority="32">
      <formula>$Z$21="BAJA"</formula>
    </cfRule>
  </conditionalFormatting>
  <conditionalFormatting sqref="J19 J21">
    <cfRule type="expression" dxfId="219" priority="25">
      <formula>$J$21="BAJA"</formula>
    </cfRule>
    <cfRule type="expression" dxfId="218" priority="26">
      <formula>$J$21="MODERADA"</formula>
    </cfRule>
    <cfRule type="expression" dxfId="217" priority="27">
      <formula>$J$21="ALTA"</formula>
    </cfRule>
    <cfRule type="expression" dxfId="216" priority="28">
      <formula>$J$21="EXTREMA"</formula>
    </cfRule>
  </conditionalFormatting>
  <conditionalFormatting sqref="Z26:Z32">
    <cfRule type="expression" dxfId="215" priority="21">
      <formula>$Z$14="MODERADA"</formula>
    </cfRule>
    <cfRule type="expression" dxfId="214" priority="22">
      <formula>$Z$14="EXTREMA"</formula>
    </cfRule>
    <cfRule type="expression" dxfId="213" priority="23">
      <formula>$Z$14="ALTA"</formula>
    </cfRule>
    <cfRule type="expression" dxfId="212" priority="24">
      <formula>$Z$14="BAJA"</formula>
    </cfRule>
  </conditionalFormatting>
  <conditionalFormatting sqref="J26 J28">
    <cfRule type="expression" dxfId="211" priority="17">
      <formula>$J$28="BAJA"</formula>
    </cfRule>
    <cfRule type="expression" dxfId="210" priority="18">
      <formula>$J$28="MODERADA"</formula>
    </cfRule>
    <cfRule type="expression" dxfId="209" priority="19">
      <formula>$J$28="ALTA"</formula>
    </cfRule>
    <cfRule type="expression" dxfId="208" priority="20">
      <formula>$J$28="EXTREMA"</formula>
    </cfRule>
  </conditionalFormatting>
  <conditionalFormatting sqref="Z33:Z39">
    <cfRule type="expression" dxfId="207" priority="13">
      <formula>$Z$35="MODERADA"</formula>
    </cfRule>
    <cfRule type="expression" dxfId="206" priority="14">
      <formula>$Z$35="EXTREMA"</formula>
    </cfRule>
    <cfRule type="expression" dxfId="205" priority="15">
      <formula>$Z$35="ALTA"</formula>
    </cfRule>
    <cfRule type="expression" dxfId="204" priority="16">
      <formula>$Z$35="BAJA"</formula>
    </cfRule>
  </conditionalFormatting>
  <conditionalFormatting sqref="J33 J35">
    <cfRule type="expression" dxfId="203" priority="9">
      <formula>$J$35="BAJA"</formula>
    </cfRule>
    <cfRule type="expression" dxfId="202" priority="10">
      <formula>$J$35="MODERADA"</formula>
    </cfRule>
    <cfRule type="expression" dxfId="201" priority="11">
      <formula>$J$35="ALTA"</formula>
    </cfRule>
    <cfRule type="expression" dxfId="200" priority="12">
      <formula>$J$35="EXTREMA"</formula>
    </cfRule>
  </conditionalFormatting>
  <conditionalFormatting sqref="Z40:Z46">
    <cfRule type="expression" dxfId="199" priority="5">
      <formula>$Z$35="MODERADA"</formula>
    </cfRule>
    <cfRule type="expression" dxfId="198" priority="6">
      <formula>$Z$35="EXTREMA"</formula>
    </cfRule>
    <cfRule type="expression" dxfId="197" priority="7">
      <formula>$Z$35="ALTA"</formula>
    </cfRule>
    <cfRule type="expression" dxfId="196" priority="8">
      <formula>$Z$35="BAJA"</formula>
    </cfRule>
  </conditionalFormatting>
  <conditionalFormatting sqref="J40 J42">
    <cfRule type="expression" dxfId="195" priority="1">
      <formula>$J$35="BAJA"</formula>
    </cfRule>
    <cfRule type="expression" dxfId="194" priority="2">
      <formula>$J$35="MODERADA"</formula>
    </cfRule>
    <cfRule type="expression" dxfId="193" priority="3">
      <formula>$J$35="ALTA"</formula>
    </cfRule>
    <cfRule type="expression" dxfId="192" priority="4">
      <formula>$J$35="EXTREMA"</formula>
    </cfRule>
  </conditionalFormatting>
  <dataValidations count="4">
    <dataValidation type="list" allowBlank="1" showInputMessage="1" showErrorMessage="1" sqref="U12:U46">
      <formula1>$XEV$11:$XFD$11</formula1>
    </dataValidation>
    <dataValidation type="list" allowBlank="1" showInputMessage="1" showErrorMessage="1" sqref="H12:H46">
      <formula1>$XET$9:$XEV$9</formula1>
    </dataValidation>
    <dataValidation type="list" allowBlank="1" showInputMessage="1" showErrorMessage="1" sqref="F12:F46">
      <formula1>$XET$2:$XET$6</formula1>
    </dataValidation>
    <dataValidation type="list" allowBlank="1" showInputMessage="1" showErrorMessage="1" sqref="M12:M46">
      <formula1>$XET$11:$XEU$11</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36"/>
  <sheetViews>
    <sheetView topLeftCell="L1" zoomScale="50" zoomScaleNormal="50" workbookViewId="0">
      <selection sqref="A1:XFD1048576"/>
    </sheetView>
  </sheetViews>
  <sheetFormatPr baseColWidth="10" defaultRowHeight="15" x14ac:dyDescent="0.25"/>
  <cols>
    <col min="1" max="1" width="22.5703125" style="183" customWidth="1"/>
    <col min="2" max="2" width="27.85546875" style="183" customWidth="1"/>
    <col min="3" max="3" width="22.85546875" style="183" customWidth="1"/>
    <col min="4" max="4" width="21.7109375" style="183" customWidth="1"/>
    <col min="5" max="5" width="23.140625" style="183" customWidth="1"/>
    <col min="6" max="6" width="20.5703125" style="183" customWidth="1"/>
    <col min="7" max="7" width="3.85546875" style="183" hidden="1" customWidth="1"/>
    <col min="8" max="8" width="18.28515625" style="183" customWidth="1"/>
    <col min="9" max="9" width="3.85546875" style="183" hidden="1" customWidth="1"/>
    <col min="10" max="10" width="17.140625" style="183" customWidth="1"/>
    <col min="11" max="11" width="36.85546875" style="183" customWidth="1"/>
    <col min="12" max="12" width="44.7109375" style="183" customWidth="1"/>
    <col min="13" max="13" width="9.5703125" style="183" customWidth="1"/>
    <col min="14" max="14" width="11.42578125" style="183" hidden="1" customWidth="1"/>
    <col min="15" max="15" width="5" style="183" hidden="1" customWidth="1"/>
    <col min="16" max="16" width="6.5703125" style="183" hidden="1" customWidth="1"/>
    <col min="17" max="17" width="5" style="183" hidden="1" customWidth="1"/>
    <col min="18" max="18" width="4.140625" style="183" hidden="1" customWidth="1"/>
    <col min="19" max="19" width="3.85546875" style="183" hidden="1" customWidth="1"/>
    <col min="20" max="20" width="5.28515625" style="183" hidden="1" customWidth="1"/>
    <col min="21" max="21" width="10.42578125" style="183" customWidth="1"/>
    <col min="22" max="22" width="17.85546875" style="183" customWidth="1"/>
    <col min="23" max="23" width="3.42578125" style="183" hidden="1" customWidth="1"/>
    <col min="24" max="24" width="20.5703125" style="183" customWidth="1"/>
    <col min="25" max="25" width="3.85546875" style="183" hidden="1" customWidth="1"/>
    <col min="26" max="26" width="18.5703125" style="183" customWidth="1"/>
    <col min="27" max="27" width="20.140625" style="183" customWidth="1"/>
    <col min="28" max="28" width="20.85546875" style="183" customWidth="1"/>
    <col min="29" max="29" width="22.28515625" style="183" customWidth="1"/>
    <col min="30" max="30" width="22.5703125" style="183" customWidth="1"/>
    <col min="31" max="31" width="15.140625" style="183" customWidth="1"/>
    <col min="32" max="32" width="23" style="183" customWidth="1"/>
    <col min="33" max="33" width="19.140625" style="183" customWidth="1"/>
    <col min="34" max="34" width="16.140625" style="183" customWidth="1"/>
    <col min="35" max="16384" width="11.42578125" style="183"/>
  </cols>
  <sheetData>
    <row r="1" spans="1:34 16374:16377" s="111" customFormat="1" ht="14.25" customHeight="1" x14ac:dyDescent="0.2">
      <c r="A1" s="110"/>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XET1" s="112" t="s">
        <v>1</v>
      </c>
      <c r="XEU1" s="113" t="s">
        <v>2</v>
      </c>
      <c r="XEV1" s="114"/>
    </row>
    <row r="2" spans="1:34 16374:16377" s="111" customFormat="1" ht="14.25" customHeight="1" x14ac:dyDescent="0.2">
      <c r="A2" s="110"/>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XET2" s="111" t="s">
        <v>17</v>
      </c>
      <c r="XEU2" s="111">
        <v>5</v>
      </c>
      <c r="XEV2" s="115"/>
    </row>
    <row r="3" spans="1:34 16374:16377" s="111" customFormat="1" ht="14.25" customHeight="1" x14ac:dyDescent="0.2">
      <c r="A3" s="110"/>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XET3" s="111" t="s">
        <v>16</v>
      </c>
      <c r="XEU3" s="111">
        <v>4</v>
      </c>
      <c r="XEV3" s="115"/>
    </row>
    <row r="4" spans="1:34 16374:16377" s="111" customFormat="1" ht="14.25" customHeight="1" x14ac:dyDescent="0.2">
      <c r="A4" s="110"/>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XET4" s="111" t="s">
        <v>15</v>
      </c>
      <c r="XEU4" s="111">
        <v>3</v>
      </c>
      <c r="XEV4" s="115"/>
    </row>
    <row r="5" spans="1:34 16374:16377" s="111" customFormat="1" ht="14.25" customHeight="1" x14ac:dyDescent="0.2">
      <c r="A5" s="110"/>
      <c r="B5" s="110"/>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XET5" s="111" t="s">
        <v>14</v>
      </c>
      <c r="XEU5" s="111">
        <v>2</v>
      </c>
      <c r="XEV5" s="115"/>
    </row>
    <row r="6" spans="1:34 16374:16377" s="111" customFormat="1" ht="14.25" customHeight="1" x14ac:dyDescent="0.2">
      <c r="A6" s="110"/>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XET6" s="111" t="s">
        <v>13</v>
      </c>
      <c r="XEU6" s="111">
        <v>1</v>
      </c>
      <c r="XEV6" s="115"/>
    </row>
    <row r="7" spans="1:34 16374:16377" s="163" customFormat="1" ht="21" customHeight="1" thickBot="1" x14ac:dyDescent="0.3">
      <c r="A7" s="613" t="s">
        <v>53</v>
      </c>
      <c r="B7" s="613"/>
      <c r="C7" s="981">
        <v>43494</v>
      </c>
      <c r="D7" s="615"/>
      <c r="E7" s="615"/>
      <c r="F7" s="616"/>
      <c r="G7" s="616"/>
      <c r="H7" s="616"/>
      <c r="I7" s="616"/>
      <c r="J7" s="616"/>
      <c r="K7" s="616"/>
      <c r="L7" s="616"/>
      <c r="M7" s="617" t="s">
        <v>67</v>
      </c>
      <c r="N7" s="617"/>
      <c r="O7" s="617"/>
      <c r="P7" s="617"/>
      <c r="Q7" s="617"/>
      <c r="R7" s="617"/>
      <c r="S7" s="617"/>
      <c r="T7" s="617"/>
      <c r="U7" s="617"/>
      <c r="V7" s="618"/>
      <c r="W7" s="157"/>
      <c r="X7" s="158" t="s">
        <v>63</v>
      </c>
      <c r="Y7" s="159"/>
      <c r="Z7" s="160"/>
      <c r="AA7" s="158" t="s">
        <v>64</v>
      </c>
      <c r="AB7" s="160"/>
      <c r="AC7" s="158" t="s">
        <v>65</v>
      </c>
      <c r="AD7" s="161" t="s">
        <v>76</v>
      </c>
      <c r="AE7" s="619" t="s">
        <v>66</v>
      </c>
      <c r="AF7" s="620"/>
      <c r="AG7" s="162"/>
      <c r="AH7" s="157"/>
      <c r="XET7" s="621" t="s">
        <v>0</v>
      </c>
      <c r="XEU7" s="622"/>
    </row>
    <row r="8" spans="1:34 16374:16377" s="163" customFormat="1" ht="18.75" customHeight="1" x14ac:dyDescent="0.25">
      <c r="A8" s="623" t="s">
        <v>46</v>
      </c>
      <c r="B8" s="624"/>
      <c r="C8" s="624"/>
      <c r="D8" s="624"/>
      <c r="E8" s="625"/>
      <c r="F8" s="626" t="s">
        <v>21</v>
      </c>
      <c r="G8" s="627"/>
      <c r="H8" s="627"/>
      <c r="I8" s="627"/>
      <c r="J8" s="627"/>
      <c r="K8" s="627"/>
      <c r="L8" s="627"/>
      <c r="M8" s="627"/>
      <c r="N8" s="627"/>
      <c r="O8" s="627"/>
      <c r="P8" s="627"/>
      <c r="Q8" s="627"/>
      <c r="R8" s="627"/>
      <c r="S8" s="627"/>
      <c r="T8" s="627"/>
      <c r="U8" s="627"/>
      <c r="V8" s="627"/>
      <c r="W8" s="627"/>
      <c r="X8" s="627"/>
      <c r="Y8" s="627"/>
      <c r="Z8" s="628"/>
      <c r="AA8" s="586" t="s">
        <v>43</v>
      </c>
      <c r="AB8" s="587"/>
      <c r="AC8" s="587"/>
      <c r="AD8" s="588"/>
      <c r="AE8" s="629" t="s">
        <v>33</v>
      </c>
      <c r="AF8" s="630"/>
      <c r="AG8" s="630"/>
      <c r="AH8" s="631"/>
      <c r="XET8" s="621" t="s">
        <v>2</v>
      </c>
      <c r="XEU8" s="622"/>
    </row>
    <row r="9" spans="1:34 16374:16377" s="165" customFormat="1" ht="15" customHeight="1" x14ac:dyDescent="0.25">
      <c r="A9" s="603" t="s">
        <v>49</v>
      </c>
      <c r="B9" s="605" t="s">
        <v>50</v>
      </c>
      <c r="C9" s="574" t="s">
        <v>34</v>
      </c>
      <c r="D9" s="574" t="s">
        <v>35</v>
      </c>
      <c r="E9" s="638" t="s">
        <v>36</v>
      </c>
      <c r="F9" s="650" t="s">
        <v>68</v>
      </c>
      <c r="G9" s="651"/>
      <c r="H9" s="651"/>
      <c r="I9" s="651"/>
      <c r="J9" s="651"/>
      <c r="K9" s="563" t="s">
        <v>24</v>
      </c>
      <c r="L9" s="652" t="s">
        <v>23</v>
      </c>
      <c r="M9" s="653"/>
      <c r="N9" s="653"/>
      <c r="O9" s="653"/>
      <c r="P9" s="653"/>
      <c r="Q9" s="653"/>
      <c r="R9" s="653"/>
      <c r="S9" s="653"/>
      <c r="T9" s="653"/>
      <c r="U9" s="653"/>
      <c r="V9" s="653"/>
      <c r="W9" s="653"/>
      <c r="X9" s="653"/>
      <c r="Y9" s="653"/>
      <c r="Z9" s="654"/>
      <c r="AA9" s="589"/>
      <c r="AB9" s="590"/>
      <c r="AC9" s="590"/>
      <c r="AD9" s="591"/>
      <c r="AE9" s="632"/>
      <c r="AF9" s="633"/>
      <c r="AG9" s="633"/>
      <c r="AH9" s="634"/>
      <c r="XET9" s="164" t="s">
        <v>18</v>
      </c>
      <c r="XEU9" s="164" t="s">
        <v>20</v>
      </c>
      <c r="XEV9" s="164" t="s">
        <v>19</v>
      </c>
    </row>
    <row r="10" spans="1:34 16374:16377" s="165" customFormat="1" ht="15" customHeight="1" x14ac:dyDescent="0.25">
      <c r="A10" s="603"/>
      <c r="B10" s="606"/>
      <c r="C10" s="574"/>
      <c r="D10" s="574"/>
      <c r="E10" s="638"/>
      <c r="F10" s="655" t="s">
        <v>37</v>
      </c>
      <c r="G10" s="656"/>
      <c r="H10" s="656"/>
      <c r="I10" s="656"/>
      <c r="J10" s="656"/>
      <c r="K10" s="564"/>
      <c r="L10" s="657" t="s">
        <v>47</v>
      </c>
      <c r="M10" s="659" t="s">
        <v>22</v>
      </c>
      <c r="N10" s="166"/>
      <c r="O10" s="167"/>
      <c r="P10" s="167"/>
      <c r="Q10" s="167"/>
      <c r="R10" s="167"/>
      <c r="S10" s="167"/>
      <c r="T10" s="167"/>
      <c r="U10" s="661" t="s">
        <v>39</v>
      </c>
      <c r="V10" s="663" t="s">
        <v>38</v>
      </c>
      <c r="W10" s="664"/>
      <c r="X10" s="664"/>
      <c r="Y10" s="664"/>
      <c r="Z10" s="665"/>
      <c r="AA10" s="592"/>
      <c r="AB10" s="578"/>
      <c r="AC10" s="578"/>
      <c r="AD10" s="579"/>
      <c r="AE10" s="635"/>
      <c r="AF10" s="636"/>
      <c r="AG10" s="636"/>
      <c r="AH10" s="637"/>
      <c r="XET10" s="165">
        <v>5</v>
      </c>
      <c r="XEU10" s="165">
        <v>10</v>
      </c>
      <c r="XEV10" s="165">
        <v>20</v>
      </c>
    </row>
    <row r="11" spans="1:34 16374:16377" s="165" customFormat="1" ht="44.25" customHeight="1" x14ac:dyDescent="0.25">
      <c r="A11" s="604"/>
      <c r="B11" s="573"/>
      <c r="C11" s="605"/>
      <c r="D11" s="605"/>
      <c r="E11" s="639"/>
      <c r="F11" s="169" t="s">
        <v>8</v>
      </c>
      <c r="G11" s="170" t="s">
        <v>54</v>
      </c>
      <c r="H11" s="108" t="s">
        <v>69</v>
      </c>
      <c r="I11" s="171" t="s">
        <v>55</v>
      </c>
      <c r="J11" s="2" t="s">
        <v>10</v>
      </c>
      <c r="K11" s="565"/>
      <c r="L11" s="658"/>
      <c r="M11" s="660"/>
      <c r="N11" s="172"/>
      <c r="O11" s="172" t="s">
        <v>60</v>
      </c>
      <c r="P11" s="172" t="s">
        <v>61</v>
      </c>
      <c r="Q11" s="172" t="s">
        <v>59</v>
      </c>
      <c r="R11" s="172" t="s">
        <v>56</v>
      </c>
      <c r="S11" s="172" t="s">
        <v>57</v>
      </c>
      <c r="T11" s="172" t="s">
        <v>58</v>
      </c>
      <c r="U11" s="662"/>
      <c r="V11" s="3" t="s">
        <v>8</v>
      </c>
      <c r="W11" s="4" t="s">
        <v>54</v>
      </c>
      <c r="X11" s="173" t="s">
        <v>9</v>
      </c>
      <c r="Y11" s="174" t="s">
        <v>55</v>
      </c>
      <c r="Z11" s="9" t="s">
        <v>10</v>
      </c>
      <c r="AA11" s="10" t="s">
        <v>51</v>
      </c>
      <c r="AB11" s="5" t="s">
        <v>40</v>
      </c>
      <c r="AC11" s="175" t="s">
        <v>41</v>
      </c>
      <c r="AD11" s="176" t="s">
        <v>42</v>
      </c>
      <c r="AE11" s="177" t="s">
        <v>26</v>
      </c>
      <c r="AF11" s="178" t="s">
        <v>70</v>
      </c>
      <c r="AG11" s="179" t="s">
        <v>44</v>
      </c>
      <c r="AH11" s="180" t="s">
        <v>45</v>
      </c>
      <c r="XET11" s="165" t="s">
        <v>11</v>
      </c>
      <c r="XEU11" s="165" t="s">
        <v>12</v>
      </c>
      <c r="XEV11" s="165" t="s">
        <v>9</v>
      </c>
      <c r="XEW11" s="165" t="s">
        <v>8</v>
      </c>
    </row>
    <row r="12" spans="1:34 16374:16377" ht="50.25" customHeight="1" x14ac:dyDescent="0.25">
      <c r="A12" s="978" t="s">
        <v>259</v>
      </c>
      <c r="B12" s="975" t="s">
        <v>260</v>
      </c>
      <c r="C12" s="978" t="s">
        <v>261</v>
      </c>
      <c r="D12" s="978" t="s">
        <v>262</v>
      </c>
      <c r="E12" s="978" t="s">
        <v>263</v>
      </c>
      <c r="F12" s="559" t="s">
        <v>13</v>
      </c>
      <c r="G12" s="666" t="str">
        <f>IF(F12="(1) RARA VEZ","1", IF(F12="(2) IMPROBABLE","2",IF(F12="(3) POSIBLE","3",IF(F12="(4) PROBABLE","4",IF(F12="(5) CASI SEGURO","5","")))))</f>
        <v>1</v>
      </c>
      <c r="H12" s="522" t="s">
        <v>19</v>
      </c>
      <c r="I12" s="668" t="str">
        <f>IF(H12="(5) MODERADO","5", IF(H12="(10) MAYOR","10",IF(H12="(20) CATASTROFICO","20","")))</f>
        <v>20</v>
      </c>
      <c r="J12" s="669">
        <f>G12*I12</f>
        <v>20</v>
      </c>
      <c r="K12" s="973" t="s">
        <v>264</v>
      </c>
      <c r="L12" s="6" t="s">
        <v>6</v>
      </c>
      <c r="M12" s="1" t="s">
        <v>11</v>
      </c>
      <c r="N12" s="181">
        <f>IF(M12="SÍ",15,"0")</f>
        <v>15</v>
      </c>
      <c r="O12" s="672">
        <f>SUM(N12:N18)</f>
        <v>85</v>
      </c>
      <c r="P12" s="514">
        <f>IF(AND($O12&gt;=0,$O12&lt;=50),0,IF(AND($O12&gt;50,$O12&lt;=75),1,IF(AND($O12&gt;75,$O12&lt;=100),2,"")))</f>
        <v>2</v>
      </c>
      <c r="Q12" s="514">
        <f>$G12-$P12</f>
        <v>-1</v>
      </c>
      <c r="R12" s="516">
        <f>IF($Q12&lt;=0,1,$Q12)</f>
        <v>1</v>
      </c>
      <c r="S12" s="514">
        <f>$I12-$P12</f>
        <v>18</v>
      </c>
      <c r="T12" s="516">
        <f>IF($S12=19,10,IF($S12=18,5,IF($S12=9,5,IF($S12=8,5,I12))))</f>
        <v>5</v>
      </c>
      <c r="U12" s="518" t="s">
        <v>8</v>
      </c>
      <c r="V12" s="539" t="str">
        <f>IF(AND($U12="PROBABILIDAD",$R12=1),$XET$6,IF(AND($U12="PROBABILIDAD",$R12=2),$XET$5,IF(AND($U12="PROBABILIDAD",$R12=3),$XET$4,IF(AND($U12="PROBABILIDAD",$R12=4),$XET$3,IF(AND($U12="PROBABILIDAD",$R12=5),$XET$2,$F12)))))</f>
        <v>(1) RARA VEZ</v>
      </c>
      <c r="W12" s="683">
        <f>IF($U12="PROBABILIDAD",$R12,$G12)</f>
        <v>1</v>
      </c>
      <c r="X12" s="545" t="str">
        <f>IF(AND($U12="IMPACTO",$S12=18),$XET$9,IF(AND($U12="IMPACTO",$S12=19),$XEU$9,IF(AND($U12="IMPACTO",$S12=20),$XEV$9,IF(AND($U12="IMPACTO",$S12&lt;10),$XET$9,$H12))))</f>
        <v>(20) CATASTROFICO</v>
      </c>
      <c r="Y12" s="686" t="str">
        <f>IF($U12="IMPACTO",$T12,$I12)</f>
        <v>20</v>
      </c>
      <c r="Z12" s="687">
        <f>+W12*Y12</f>
        <v>20</v>
      </c>
      <c r="AA12" s="905" t="s">
        <v>265</v>
      </c>
      <c r="AB12" s="970" t="s">
        <v>266</v>
      </c>
      <c r="AC12" s="905" t="s">
        <v>267</v>
      </c>
      <c r="AD12" s="905" t="s">
        <v>258</v>
      </c>
      <c r="AE12" s="968">
        <v>43707</v>
      </c>
      <c r="AF12" s="905" t="s">
        <v>268</v>
      </c>
      <c r="AG12" s="905" t="s">
        <v>269</v>
      </c>
      <c r="AH12" s="507" t="s">
        <v>270</v>
      </c>
    </row>
    <row r="13" spans="1:34 16374:16377" ht="48" customHeight="1" x14ac:dyDescent="0.25">
      <c r="A13" s="979"/>
      <c r="B13" s="976"/>
      <c r="C13" s="979"/>
      <c r="D13" s="979"/>
      <c r="E13" s="979"/>
      <c r="F13" s="559"/>
      <c r="G13" s="666"/>
      <c r="H13" s="522"/>
      <c r="I13" s="668"/>
      <c r="J13" s="669"/>
      <c r="K13" s="974"/>
      <c r="L13" s="7" t="s">
        <v>7</v>
      </c>
      <c r="M13" s="1" t="s">
        <v>11</v>
      </c>
      <c r="N13" s="184">
        <f>IF(M13="SÍ",5,"0")</f>
        <v>5</v>
      </c>
      <c r="O13" s="668"/>
      <c r="P13" s="515"/>
      <c r="Q13" s="515"/>
      <c r="R13" s="517"/>
      <c r="S13" s="515"/>
      <c r="T13" s="517"/>
      <c r="U13" s="519"/>
      <c r="V13" s="540"/>
      <c r="W13" s="684"/>
      <c r="X13" s="546"/>
      <c r="Y13" s="686"/>
      <c r="Z13" s="688"/>
      <c r="AA13" s="906"/>
      <c r="AB13" s="971"/>
      <c r="AC13" s="906"/>
      <c r="AD13" s="906"/>
      <c r="AE13" s="969"/>
      <c r="AF13" s="906"/>
      <c r="AG13" s="906"/>
      <c r="AH13" s="909"/>
    </row>
    <row r="14" spans="1:34 16374:16377" ht="33" customHeight="1" x14ac:dyDescent="0.25">
      <c r="A14" s="979"/>
      <c r="B14" s="976"/>
      <c r="C14" s="979"/>
      <c r="D14" s="979"/>
      <c r="E14" s="979"/>
      <c r="F14" s="559"/>
      <c r="G14" s="666"/>
      <c r="H14" s="522"/>
      <c r="I14" s="668"/>
      <c r="J14" s="675" t="str">
        <f>IF(AND(J12&gt;=5,J12&lt;=10),"BAJA",IF(AND(J12&gt;=15,J12&lt;=25),"MODERADA",IF(AND(J12&gt;=30,J12&lt;=50),"ALTA",IF(AND(J12&gt;=60,J12&lt;=100),"EXTREMA",""))))</f>
        <v>MODERADA</v>
      </c>
      <c r="K14" s="974"/>
      <c r="L14" s="185" t="s">
        <v>3</v>
      </c>
      <c r="M14" s="1" t="s">
        <v>12</v>
      </c>
      <c r="N14" s="184" t="str">
        <f>IF(M14="SÍ",15,"0")</f>
        <v>0</v>
      </c>
      <c r="O14" s="668"/>
      <c r="P14" s="515"/>
      <c r="Q14" s="515"/>
      <c r="R14" s="517"/>
      <c r="S14" s="515"/>
      <c r="T14" s="517"/>
      <c r="U14" s="519"/>
      <c r="V14" s="540"/>
      <c r="W14" s="684"/>
      <c r="X14" s="546"/>
      <c r="Y14" s="686"/>
      <c r="Z14" s="677" t="str">
        <f>IF(AND($Z12&gt;=5,$Z12&lt;=10),"BAJA",IF(AND($Z12&gt;=15,$Z12&lt;=25),"MODERADA",IF(AND($Z12&gt;=30,$Z12&lt;=50),"ALTA",IF(AND($Z12&gt;=60,$Z12&lt;=100),"EXTREMA",""))))</f>
        <v>MODERADA</v>
      </c>
      <c r="AA14" s="906"/>
      <c r="AB14" s="971"/>
      <c r="AC14" s="906"/>
      <c r="AD14" s="906"/>
      <c r="AE14" s="969"/>
      <c r="AF14" s="906"/>
      <c r="AG14" s="906"/>
      <c r="AH14" s="909"/>
    </row>
    <row r="15" spans="1:34 16374:16377" ht="26.25" customHeight="1" x14ac:dyDescent="0.25">
      <c r="A15" s="979"/>
      <c r="B15" s="976"/>
      <c r="C15" s="979"/>
      <c r="D15" s="979"/>
      <c r="E15" s="979"/>
      <c r="F15" s="559"/>
      <c r="G15" s="666"/>
      <c r="H15" s="522"/>
      <c r="I15" s="668"/>
      <c r="J15" s="675"/>
      <c r="K15" s="974"/>
      <c r="L15" s="185" t="s">
        <v>4</v>
      </c>
      <c r="M15" s="1" t="s">
        <v>11</v>
      </c>
      <c r="N15" s="184">
        <f>IF(M15="SÍ",10,"0")</f>
        <v>10</v>
      </c>
      <c r="O15" s="668"/>
      <c r="P15" s="515"/>
      <c r="Q15" s="515"/>
      <c r="R15" s="517"/>
      <c r="S15" s="515"/>
      <c r="T15" s="517"/>
      <c r="U15" s="519"/>
      <c r="V15" s="540"/>
      <c r="W15" s="684"/>
      <c r="X15" s="546"/>
      <c r="Y15" s="686"/>
      <c r="Z15" s="677"/>
      <c r="AA15" s="906"/>
      <c r="AB15" s="971"/>
      <c r="AC15" s="906"/>
      <c r="AD15" s="906"/>
      <c r="AE15" s="969"/>
      <c r="AF15" s="906"/>
      <c r="AG15" s="906"/>
      <c r="AH15" s="909"/>
    </row>
    <row r="16" spans="1:34 16374:16377" ht="45" customHeight="1" x14ac:dyDescent="0.25">
      <c r="A16" s="979"/>
      <c r="B16" s="976"/>
      <c r="C16" s="979"/>
      <c r="D16" s="979"/>
      <c r="E16" s="979"/>
      <c r="F16" s="559"/>
      <c r="G16" s="666"/>
      <c r="H16" s="522"/>
      <c r="I16" s="668"/>
      <c r="J16" s="675"/>
      <c r="K16" s="974"/>
      <c r="L16" s="7" t="s">
        <v>31</v>
      </c>
      <c r="M16" s="11" t="s">
        <v>11</v>
      </c>
      <c r="N16" s="184">
        <f>IF(M16="SÍ",15,"0")</f>
        <v>15</v>
      </c>
      <c r="O16" s="668"/>
      <c r="P16" s="515"/>
      <c r="Q16" s="515"/>
      <c r="R16" s="517"/>
      <c r="S16" s="515"/>
      <c r="T16" s="517"/>
      <c r="U16" s="519"/>
      <c r="V16" s="540"/>
      <c r="W16" s="684"/>
      <c r="X16" s="546"/>
      <c r="Y16" s="686"/>
      <c r="Z16" s="677"/>
      <c r="AA16" s="906"/>
      <c r="AB16" s="971"/>
      <c r="AC16" s="906"/>
      <c r="AD16" s="906"/>
      <c r="AE16" s="969"/>
      <c r="AF16" s="906"/>
      <c r="AG16" s="906"/>
      <c r="AH16" s="909"/>
    </row>
    <row r="17" spans="1:34" ht="30" x14ac:dyDescent="0.25">
      <c r="A17" s="979"/>
      <c r="B17" s="976"/>
      <c r="C17" s="979"/>
      <c r="D17" s="979"/>
      <c r="E17" s="979"/>
      <c r="F17" s="559"/>
      <c r="G17" s="666"/>
      <c r="H17" s="522"/>
      <c r="I17" s="668"/>
      <c r="J17" s="675"/>
      <c r="K17" s="974"/>
      <c r="L17" s="7" t="s">
        <v>5</v>
      </c>
      <c r="M17" s="1" t="s">
        <v>11</v>
      </c>
      <c r="N17" s="184">
        <f>IF(M17="SÍ",10,"0")</f>
        <v>10</v>
      </c>
      <c r="O17" s="668"/>
      <c r="P17" s="515"/>
      <c r="Q17" s="515"/>
      <c r="R17" s="517"/>
      <c r="S17" s="515"/>
      <c r="T17" s="517"/>
      <c r="U17" s="519"/>
      <c r="V17" s="540"/>
      <c r="W17" s="684"/>
      <c r="X17" s="546"/>
      <c r="Y17" s="686"/>
      <c r="Z17" s="677"/>
      <c r="AA17" s="906"/>
      <c r="AB17" s="971"/>
      <c r="AC17" s="906"/>
      <c r="AD17" s="906"/>
      <c r="AE17" s="969"/>
      <c r="AF17" s="906"/>
      <c r="AG17" s="906"/>
      <c r="AH17" s="909"/>
    </row>
    <row r="18" spans="1:34" ht="30" x14ac:dyDescent="0.25">
      <c r="A18" s="979"/>
      <c r="B18" s="977"/>
      <c r="C18" s="980"/>
      <c r="D18" s="980"/>
      <c r="E18" s="980"/>
      <c r="F18" s="560"/>
      <c r="G18" s="667"/>
      <c r="H18" s="523"/>
      <c r="I18" s="668"/>
      <c r="J18" s="676"/>
      <c r="K18" s="974"/>
      <c r="L18" s="8" t="s">
        <v>30</v>
      </c>
      <c r="M18" s="1" t="s">
        <v>11</v>
      </c>
      <c r="N18" s="184">
        <f>IF(M18="SÍ",30,"0")</f>
        <v>30</v>
      </c>
      <c r="O18" s="668"/>
      <c r="P18" s="515"/>
      <c r="Q18" s="515"/>
      <c r="R18" s="517"/>
      <c r="S18" s="515"/>
      <c r="T18" s="517"/>
      <c r="U18" s="519"/>
      <c r="V18" s="541"/>
      <c r="W18" s="685"/>
      <c r="X18" s="547"/>
      <c r="Y18" s="686"/>
      <c r="Z18" s="677"/>
      <c r="AA18" s="906"/>
      <c r="AB18" s="972"/>
      <c r="AC18" s="906"/>
      <c r="AD18" s="906"/>
      <c r="AE18" s="969"/>
      <c r="AF18" s="906"/>
      <c r="AG18" s="906"/>
      <c r="AH18" s="909"/>
    </row>
    <row r="19" spans="1:34" ht="30" x14ac:dyDescent="0.25">
      <c r="A19" s="979"/>
      <c r="B19" s="975" t="s">
        <v>260</v>
      </c>
      <c r="C19" s="978" t="s">
        <v>271</v>
      </c>
      <c r="D19" s="978" t="s">
        <v>272</v>
      </c>
      <c r="E19" s="978" t="s">
        <v>273</v>
      </c>
      <c r="F19" s="559" t="s">
        <v>15</v>
      </c>
      <c r="G19" s="678" t="str">
        <f>IF(F19="(1) RARA VEZ","1", IF(F19="(2) IMPROBABLE","2",IF(F19="(3) POSIBLE","3",IF(F19="(4) PROBABLE","4",IF(F19="(5) CASI SEGURO","5","")))))</f>
        <v>3</v>
      </c>
      <c r="H19" s="522" t="s">
        <v>20</v>
      </c>
      <c r="I19" s="668" t="str">
        <f>IF(H19="(5) MODERADO","5", IF(H19="(10) MAYOR","10",IF(H19="(20) CATASTROFICO","20","")))</f>
        <v>10</v>
      </c>
      <c r="J19" s="689">
        <f>G19*I19</f>
        <v>30</v>
      </c>
      <c r="K19" s="973" t="s">
        <v>274</v>
      </c>
      <c r="L19" s="6" t="s">
        <v>6</v>
      </c>
      <c r="M19" s="1" t="s">
        <v>11</v>
      </c>
      <c r="N19" s="181">
        <f>IF(M19="SÍ",15,"0")</f>
        <v>15</v>
      </c>
      <c r="O19" s="672">
        <f>SUM(N19:N25)</f>
        <v>85</v>
      </c>
      <c r="P19" s="514">
        <f>IF(AND($O19&gt;=0,$O19&lt;=50),0,IF(AND($O19&gt;50,$O19&lt;=75),1,IF(AND($O19&gt;75,$O19&lt;=100),2,"")))</f>
        <v>2</v>
      </c>
      <c r="Q19" s="514">
        <f>$G19-$P19</f>
        <v>1</v>
      </c>
      <c r="R19" s="516">
        <f>IF($Q19&lt;=0,1,$Q19)</f>
        <v>1</v>
      </c>
      <c r="S19" s="514">
        <f>$I19-$P19</f>
        <v>8</v>
      </c>
      <c r="T19" s="516">
        <f>IF($S19=19,10,IF($S19=18,5,IF($S19=9,5,IF($S19=8,5,I19))))</f>
        <v>5</v>
      </c>
      <c r="U19" s="518" t="s">
        <v>9</v>
      </c>
      <c r="V19" s="539" t="str">
        <f>IF(AND($U19="PROBABILIDAD",$R19=1),$XET$6,IF(AND($U19="PROBABILIDAD",$R19=2),$XET$5,IF(AND($U19="PROBABILIDAD",$R19=3),$XET$4,IF(AND($U19="PROBABILIDAD",$R19=4),$XET$3,IF(AND($U19="PROBABILIDAD",$R19=5),$XET$2,$F19)))))</f>
        <v>(3) POSIBLE</v>
      </c>
      <c r="W19" s="692" t="str">
        <f>IF($U19="PROBABILIDAD",$R19,$G19)</f>
        <v>3</v>
      </c>
      <c r="X19" s="545" t="str">
        <f>IF(AND($U19="IMPACTO",$S19=18),$XET$9,IF(AND($U19="IMPACTO",$S19=19),$XEU$9,IF(AND($U19="IMPACTO",$S19=20),$XEV$9,IF(AND($U19="IMPACTO",$S19&lt;10),$XET$9,$H19))))</f>
        <v>(5) MODERADO</v>
      </c>
      <c r="Y19" s="686">
        <f>IF($U19="IMPACTO",$T19,$I19)</f>
        <v>5</v>
      </c>
      <c r="Z19" s="687">
        <f>+W19*Y19</f>
        <v>15</v>
      </c>
      <c r="AA19" s="905" t="s">
        <v>275</v>
      </c>
      <c r="AB19" s="970" t="s">
        <v>266</v>
      </c>
      <c r="AC19" s="905" t="s">
        <v>276</v>
      </c>
      <c r="AD19" s="905" t="s">
        <v>277</v>
      </c>
      <c r="AE19" s="968">
        <v>43707</v>
      </c>
      <c r="AF19" s="905" t="s">
        <v>278</v>
      </c>
      <c r="AG19" s="905" t="s">
        <v>269</v>
      </c>
      <c r="AH19" s="507" t="s">
        <v>279</v>
      </c>
    </row>
    <row r="20" spans="1:34" ht="30" x14ac:dyDescent="0.25">
      <c r="A20" s="979"/>
      <c r="B20" s="976"/>
      <c r="C20" s="979"/>
      <c r="D20" s="979"/>
      <c r="E20" s="979"/>
      <c r="F20" s="559"/>
      <c r="G20" s="678"/>
      <c r="H20" s="522"/>
      <c r="I20" s="668"/>
      <c r="J20" s="690"/>
      <c r="K20" s="974"/>
      <c r="L20" s="7" t="s">
        <v>7</v>
      </c>
      <c r="M20" s="1" t="s">
        <v>11</v>
      </c>
      <c r="N20" s="184">
        <f>IF(M20="SÍ",5,"0")</f>
        <v>5</v>
      </c>
      <c r="O20" s="668"/>
      <c r="P20" s="515"/>
      <c r="Q20" s="515"/>
      <c r="R20" s="517"/>
      <c r="S20" s="515"/>
      <c r="T20" s="517"/>
      <c r="U20" s="519"/>
      <c r="V20" s="540"/>
      <c r="W20" s="693"/>
      <c r="X20" s="546"/>
      <c r="Y20" s="686"/>
      <c r="Z20" s="688"/>
      <c r="AA20" s="906"/>
      <c r="AB20" s="971"/>
      <c r="AC20" s="906"/>
      <c r="AD20" s="906"/>
      <c r="AE20" s="969"/>
      <c r="AF20" s="906"/>
      <c r="AG20" s="906"/>
      <c r="AH20" s="508"/>
    </row>
    <row r="21" spans="1:34" x14ac:dyDescent="0.25">
      <c r="A21" s="979"/>
      <c r="B21" s="976"/>
      <c r="C21" s="979"/>
      <c r="D21" s="979"/>
      <c r="E21" s="979"/>
      <c r="F21" s="559"/>
      <c r="G21" s="678"/>
      <c r="H21" s="522"/>
      <c r="I21" s="668"/>
      <c r="J21" s="675" t="str">
        <f>IF(AND(J19&gt;=5,J19&lt;=10),"BAJA",IF(AND(J19&gt;=15,J19&lt;=25),"MODERADA",IF(AND(J19&gt;=30,J19&lt;=50),"ALTA",IF(AND(J19&gt;=60,J19&lt;=100),"EXTREMA",""))))</f>
        <v>ALTA</v>
      </c>
      <c r="K21" s="974"/>
      <c r="L21" s="185" t="s">
        <v>3</v>
      </c>
      <c r="M21" s="1" t="s">
        <v>12</v>
      </c>
      <c r="N21" s="184" t="str">
        <f>IF(M21="SÍ",15,"0")</f>
        <v>0</v>
      </c>
      <c r="O21" s="668"/>
      <c r="P21" s="515"/>
      <c r="Q21" s="515"/>
      <c r="R21" s="517"/>
      <c r="S21" s="515"/>
      <c r="T21" s="517"/>
      <c r="U21" s="519"/>
      <c r="V21" s="540"/>
      <c r="W21" s="693"/>
      <c r="X21" s="546"/>
      <c r="Y21" s="686"/>
      <c r="Z21" s="677" t="str">
        <f>IF(AND($Z19&gt;=5,$Z19&lt;=10),"BAJA",IF(AND($Z19&gt;=15,$Z19&lt;=25),"MODERADA",IF(AND($Z19&gt;=30,$Z19&lt;=50),"ALTA",IF(AND($Z19&gt;=60,$Z19&lt;=100),"EXTREMA",""))))</f>
        <v>MODERADA</v>
      </c>
      <c r="AA21" s="906"/>
      <c r="AB21" s="971"/>
      <c r="AC21" s="906"/>
      <c r="AD21" s="906"/>
      <c r="AE21" s="969"/>
      <c r="AF21" s="906"/>
      <c r="AG21" s="906"/>
      <c r="AH21" s="508"/>
    </row>
    <row r="22" spans="1:34" x14ac:dyDescent="0.25">
      <c r="A22" s="979"/>
      <c r="B22" s="976"/>
      <c r="C22" s="979"/>
      <c r="D22" s="979"/>
      <c r="E22" s="979"/>
      <c r="F22" s="559"/>
      <c r="G22" s="678"/>
      <c r="H22" s="522"/>
      <c r="I22" s="668"/>
      <c r="J22" s="675"/>
      <c r="K22" s="974"/>
      <c r="L22" s="185" t="s">
        <v>4</v>
      </c>
      <c r="M22" s="1" t="s">
        <v>11</v>
      </c>
      <c r="N22" s="184">
        <f>IF(M22="SÍ",10,"0")</f>
        <v>10</v>
      </c>
      <c r="O22" s="668"/>
      <c r="P22" s="515"/>
      <c r="Q22" s="515"/>
      <c r="R22" s="517"/>
      <c r="S22" s="515"/>
      <c r="T22" s="517"/>
      <c r="U22" s="519"/>
      <c r="V22" s="540"/>
      <c r="W22" s="693"/>
      <c r="X22" s="546"/>
      <c r="Y22" s="686"/>
      <c r="Z22" s="677"/>
      <c r="AA22" s="906"/>
      <c r="AB22" s="971"/>
      <c r="AC22" s="906"/>
      <c r="AD22" s="906"/>
      <c r="AE22" s="969"/>
      <c r="AF22" s="906"/>
      <c r="AG22" s="906"/>
      <c r="AH22" s="508"/>
    </row>
    <row r="23" spans="1:34" ht="30" x14ac:dyDescent="0.25">
      <c r="A23" s="979"/>
      <c r="B23" s="976"/>
      <c r="C23" s="979"/>
      <c r="D23" s="979"/>
      <c r="E23" s="979"/>
      <c r="F23" s="559"/>
      <c r="G23" s="678"/>
      <c r="H23" s="522"/>
      <c r="I23" s="668"/>
      <c r="J23" s="675"/>
      <c r="K23" s="974"/>
      <c r="L23" s="7" t="s">
        <v>31</v>
      </c>
      <c r="M23" s="1" t="s">
        <v>11</v>
      </c>
      <c r="N23" s="184">
        <f>IF(M23="SÍ",15,"0")</f>
        <v>15</v>
      </c>
      <c r="O23" s="668"/>
      <c r="P23" s="515"/>
      <c r="Q23" s="515"/>
      <c r="R23" s="517"/>
      <c r="S23" s="515"/>
      <c r="T23" s="517"/>
      <c r="U23" s="519"/>
      <c r="V23" s="540"/>
      <c r="W23" s="693"/>
      <c r="X23" s="546"/>
      <c r="Y23" s="686"/>
      <c r="Z23" s="677"/>
      <c r="AA23" s="906"/>
      <c r="AB23" s="971"/>
      <c r="AC23" s="906"/>
      <c r="AD23" s="906"/>
      <c r="AE23" s="969"/>
      <c r="AF23" s="906"/>
      <c r="AG23" s="906"/>
      <c r="AH23" s="508"/>
    </row>
    <row r="24" spans="1:34" ht="30" x14ac:dyDescent="0.25">
      <c r="A24" s="979"/>
      <c r="B24" s="976"/>
      <c r="C24" s="979"/>
      <c r="D24" s="979"/>
      <c r="E24" s="979"/>
      <c r="F24" s="559"/>
      <c r="G24" s="678"/>
      <c r="H24" s="522"/>
      <c r="I24" s="668"/>
      <c r="J24" s="675"/>
      <c r="K24" s="974"/>
      <c r="L24" s="7" t="s">
        <v>5</v>
      </c>
      <c r="M24" s="1" t="s">
        <v>11</v>
      </c>
      <c r="N24" s="184">
        <f>IF(M24="SÍ",10,"0")</f>
        <v>10</v>
      </c>
      <c r="O24" s="668"/>
      <c r="P24" s="515"/>
      <c r="Q24" s="515"/>
      <c r="R24" s="517"/>
      <c r="S24" s="515"/>
      <c r="T24" s="517"/>
      <c r="U24" s="519"/>
      <c r="V24" s="540"/>
      <c r="W24" s="693"/>
      <c r="X24" s="546"/>
      <c r="Y24" s="686"/>
      <c r="Z24" s="677"/>
      <c r="AA24" s="906"/>
      <c r="AB24" s="971"/>
      <c r="AC24" s="906"/>
      <c r="AD24" s="906"/>
      <c r="AE24" s="969"/>
      <c r="AF24" s="906"/>
      <c r="AG24" s="906"/>
      <c r="AH24" s="508"/>
    </row>
    <row r="25" spans="1:34" ht="30" x14ac:dyDescent="0.25">
      <c r="A25" s="980"/>
      <c r="B25" s="977"/>
      <c r="C25" s="980"/>
      <c r="D25" s="980"/>
      <c r="E25" s="979"/>
      <c r="F25" s="560"/>
      <c r="G25" s="679"/>
      <c r="H25" s="523"/>
      <c r="I25" s="668"/>
      <c r="J25" s="676"/>
      <c r="K25" s="974"/>
      <c r="L25" s="8" t="s">
        <v>30</v>
      </c>
      <c r="M25" s="1" t="s">
        <v>11</v>
      </c>
      <c r="N25" s="184">
        <f>IF(M25="SÍ",30,"0")</f>
        <v>30</v>
      </c>
      <c r="O25" s="668"/>
      <c r="P25" s="515"/>
      <c r="Q25" s="515"/>
      <c r="R25" s="517"/>
      <c r="S25" s="515"/>
      <c r="T25" s="517"/>
      <c r="U25" s="519"/>
      <c r="V25" s="541"/>
      <c r="W25" s="694"/>
      <c r="X25" s="547"/>
      <c r="Y25" s="686"/>
      <c r="Z25" s="677"/>
      <c r="AA25" s="906"/>
      <c r="AB25" s="972"/>
      <c r="AC25" s="906"/>
      <c r="AD25" s="906"/>
      <c r="AE25" s="969"/>
      <c r="AF25" s="906"/>
      <c r="AG25" s="906"/>
      <c r="AH25" s="508"/>
    </row>
    <row r="26" spans="1:34" x14ac:dyDescent="0.25">
      <c r="A26" s="699" t="s">
        <v>52</v>
      </c>
      <c r="B26" s="699"/>
      <c r="C26" s="699"/>
      <c r="D26" s="699"/>
      <c r="E26" s="699"/>
      <c r="F26" s="699"/>
      <c r="G26" s="699"/>
      <c r="H26" s="699"/>
      <c r="I26" s="699"/>
      <c r="J26" s="699"/>
      <c r="K26" s="699"/>
      <c r="L26" s="699"/>
      <c r="M26" s="699"/>
      <c r="N26" s="699"/>
      <c r="O26" s="699"/>
      <c r="P26" s="699"/>
      <c r="Q26" s="699"/>
      <c r="R26" s="699"/>
      <c r="S26" s="699"/>
      <c r="T26" s="699"/>
      <c r="U26" s="699"/>
      <c r="V26" s="699"/>
      <c r="W26" s="699"/>
      <c r="X26" s="699"/>
      <c r="Y26" s="699"/>
      <c r="Z26" s="699"/>
      <c r="AA26" s="699"/>
      <c r="AB26" s="699"/>
      <c r="AC26" s="699"/>
      <c r="AD26" s="699"/>
      <c r="AE26" s="699"/>
      <c r="AF26" s="699"/>
      <c r="AG26" s="699"/>
      <c r="AH26" s="699"/>
    </row>
    <row r="27" spans="1:34" ht="18.75" x14ac:dyDescent="0.25">
      <c r="A27" s="512" t="s">
        <v>29</v>
      </c>
      <c r="B27" s="512"/>
      <c r="C27" s="700"/>
      <c r="D27" s="700"/>
      <c r="E27" s="700"/>
      <c r="F27" s="700"/>
      <c r="G27" s="700"/>
      <c r="H27" s="700"/>
      <c r="I27" s="700"/>
      <c r="J27" s="700"/>
      <c r="K27" s="700"/>
      <c r="L27" s="700"/>
      <c r="M27" s="700"/>
      <c r="N27" s="700"/>
      <c r="O27" s="700"/>
      <c r="P27" s="700"/>
      <c r="Q27" s="700"/>
      <c r="R27" s="700"/>
      <c r="S27" s="700"/>
      <c r="T27" s="700"/>
      <c r="U27" s="700"/>
      <c r="V27" s="700"/>
      <c r="W27" s="700"/>
      <c r="X27" s="700"/>
      <c r="Y27" s="700"/>
      <c r="Z27" s="700"/>
      <c r="AA27" s="700"/>
      <c r="AB27" s="700"/>
      <c r="AC27" s="700"/>
      <c r="AD27" s="700"/>
      <c r="AE27" s="700"/>
      <c r="AF27" s="700"/>
      <c r="AG27" s="700"/>
      <c r="AH27" s="700"/>
    </row>
    <row r="28" spans="1:34" ht="15.75" x14ac:dyDescent="0.25">
      <c r="A28" s="497" t="s">
        <v>71</v>
      </c>
      <c r="B28" s="498"/>
      <c r="C28" s="498"/>
      <c r="D28" s="498"/>
      <c r="E28" s="498"/>
      <c r="F28" s="498"/>
      <c r="G28" s="498"/>
      <c r="H28" s="498"/>
      <c r="I28" s="498"/>
      <c r="J28" s="498"/>
      <c r="K28" s="498"/>
      <c r="L28" s="498"/>
      <c r="M28" s="498"/>
      <c r="N28" s="498"/>
      <c r="O28" s="498"/>
      <c r="P28" s="498"/>
      <c r="Q28" s="498"/>
      <c r="R28" s="498"/>
      <c r="S28" s="498"/>
      <c r="T28" s="498"/>
      <c r="U28" s="498"/>
      <c r="V28" s="498"/>
      <c r="W28" s="498"/>
      <c r="X28" s="498"/>
      <c r="Y28" s="498"/>
      <c r="Z28" s="498"/>
      <c r="AA28" s="498"/>
      <c r="AB28" s="499"/>
      <c r="AC28" s="701" t="s">
        <v>48</v>
      </c>
      <c r="AD28" s="701"/>
      <c r="AE28" s="701"/>
      <c r="AF28" s="701" t="s">
        <v>25</v>
      </c>
      <c r="AG28" s="701"/>
      <c r="AH28" s="701"/>
    </row>
    <row r="29" spans="1:34" s="190" customFormat="1" ht="15.75" x14ac:dyDescent="0.25">
      <c r="A29" s="901"/>
      <c r="B29" s="709"/>
      <c r="C29" s="709"/>
      <c r="D29" s="709"/>
      <c r="E29" s="709"/>
      <c r="F29" s="709"/>
      <c r="G29" s="709"/>
      <c r="H29" s="709"/>
      <c r="I29" s="709"/>
      <c r="J29" s="709"/>
      <c r="K29" s="709"/>
      <c r="L29" s="709"/>
      <c r="M29" s="709"/>
      <c r="N29" s="709"/>
      <c r="O29" s="709"/>
      <c r="P29" s="709"/>
      <c r="Q29" s="709"/>
      <c r="R29" s="709"/>
      <c r="S29" s="709"/>
      <c r="T29" s="709"/>
      <c r="U29" s="709"/>
      <c r="V29" s="709"/>
      <c r="W29" s="709"/>
      <c r="X29" s="709"/>
      <c r="Y29" s="709"/>
      <c r="Z29" s="709"/>
      <c r="AA29" s="709"/>
      <c r="AB29" s="710"/>
      <c r="AC29" s="902"/>
      <c r="AD29" s="903"/>
      <c r="AE29" s="904"/>
      <c r="AF29" s="902"/>
      <c r="AG29" s="903"/>
      <c r="AH29" s="904"/>
    </row>
    <row r="30" spans="1:34" s="190" customFormat="1" x14ac:dyDescent="0.25">
      <c r="A30" s="704"/>
      <c r="B30" s="705"/>
      <c r="C30" s="705"/>
      <c r="D30" s="705"/>
      <c r="E30" s="705"/>
      <c r="F30" s="705"/>
      <c r="G30" s="705"/>
      <c r="H30" s="705"/>
      <c r="I30" s="705"/>
      <c r="J30" s="705"/>
      <c r="K30" s="705"/>
      <c r="L30" s="705"/>
      <c r="M30" s="705"/>
      <c r="N30" s="705"/>
      <c r="O30" s="705"/>
      <c r="P30" s="705"/>
      <c r="Q30" s="705"/>
      <c r="R30" s="705"/>
      <c r="S30" s="705"/>
      <c r="T30" s="705"/>
      <c r="U30" s="705"/>
      <c r="V30" s="705"/>
      <c r="W30" s="705"/>
      <c r="X30" s="705"/>
      <c r="Y30" s="705"/>
      <c r="Z30" s="705"/>
      <c r="AA30" s="705"/>
      <c r="AB30" s="706"/>
      <c r="AC30" s="707"/>
      <c r="AD30" s="707"/>
      <c r="AE30" s="707"/>
      <c r="AF30" s="707"/>
      <c r="AG30" s="707"/>
      <c r="AH30" s="707"/>
    </row>
    <row r="31" spans="1:34" s="190" customFormat="1" x14ac:dyDescent="0.25">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5"/>
      <c r="Y31" s="705"/>
      <c r="Z31" s="705"/>
      <c r="AA31" s="705"/>
      <c r="AB31" s="706"/>
      <c r="AC31" s="707"/>
      <c r="AD31" s="707"/>
      <c r="AE31" s="707"/>
      <c r="AF31" s="707"/>
      <c r="AG31" s="707"/>
      <c r="AH31" s="707"/>
    </row>
    <row r="32" spans="1:34" x14ac:dyDescent="0.25">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5"/>
      <c r="Y32" s="705"/>
      <c r="Z32" s="705"/>
      <c r="AA32" s="705"/>
      <c r="AB32" s="706"/>
      <c r="AC32" s="707"/>
      <c r="AD32" s="707"/>
      <c r="AE32" s="707"/>
      <c r="AF32" s="707"/>
      <c r="AG32" s="707"/>
      <c r="AH32" s="707"/>
    </row>
    <row r="33" spans="1:34" x14ac:dyDescent="0.25">
      <c r="A33" s="489" t="s">
        <v>32</v>
      </c>
      <c r="B33" s="490"/>
      <c r="C33" s="490"/>
      <c r="D33" s="490"/>
      <c r="E33" s="490"/>
      <c r="F33" s="490"/>
      <c r="G33" s="490"/>
      <c r="H33" s="490"/>
      <c r="I33" s="490"/>
      <c r="J33" s="490"/>
      <c r="K33" s="490"/>
      <c r="L33" s="490"/>
      <c r="M33" s="490"/>
      <c r="N33" s="490"/>
      <c r="O33" s="490"/>
      <c r="P33" s="490"/>
      <c r="Q33" s="490"/>
      <c r="R33" s="490"/>
      <c r="S33" s="490"/>
      <c r="T33" s="490"/>
      <c r="U33" s="490"/>
      <c r="V33" s="490"/>
      <c r="W33" s="490"/>
      <c r="X33" s="490"/>
      <c r="Y33" s="490"/>
      <c r="Z33" s="490"/>
      <c r="AA33" s="490"/>
      <c r="AB33" s="490"/>
      <c r="AC33" s="490"/>
      <c r="AD33" s="490"/>
      <c r="AE33" s="490"/>
      <c r="AF33" s="490"/>
      <c r="AG33" s="490"/>
      <c r="AH33" s="491"/>
    </row>
    <row r="34" spans="1:34" s="191" customFormat="1" x14ac:dyDescent="0.25">
      <c r="A34" s="718" t="s">
        <v>25</v>
      </c>
      <c r="B34" s="718"/>
      <c r="C34" s="718"/>
      <c r="D34" s="718"/>
      <c r="E34" s="718"/>
      <c r="F34" s="718" t="s">
        <v>62</v>
      </c>
      <c r="G34" s="718"/>
      <c r="H34" s="718"/>
      <c r="I34" s="718"/>
      <c r="J34" s="718"/>
      <c r="K34" s="718"/>
      <c r="L34" s="718"/>
      <c r="M34" s="265" t="s">
        <v>75</v>
      </c>
      <c r="N34" s="900"/>
      <c r="O34" s="900"/>
      <c r="P34" s="900"/>
      <c r="Q34" s="900"/>
      <c r="R34" s="900"/>
      <c r="S34" s="900"/>
      <c r="T34" s="900"/>
      <c r="U34" s="900"/>
      <c r="V34" s="900"/>
      <c r="W34" s="900"/>
      <c r="X34" s="900"/>
      <c r="Y34" s="900"/>
      <c r="Z34" s="900"/>
      <c r="AA34" s="900"/>
      <c r="AB34" s="900"/>
      <c r="AC34" s="900"/>
      <c r="AD34" s="264" t="str">
        <f>IF(Z7="X","APOYO OFICINA ASESORA DE PLANEACIÓN","APOYO OFICINA DE CONTROL INTERNO")</f>
        <v>APOYO OFICINA DE CONTROL INTERNO</v>
      </c>
      <c r="AE34" s="264"/>
      <c r="AF34" s="264"/>
      <c r="AG34" s="264"/>
      <c r="AH34" s="264"/>
    </row>
    <row r="35" spans="1:34" s="191" customFormat="1" x14ac:dyDescent="0.25">
      <c r="A35" s="153" t="s">
        <v>72</v>
      </c>
      <c r="B35" s="716" t="s">
        <v>254</v>
      </c>
      <c r="C35" s="716"/>
      <c r="D35" s="716"/>
      <c r="E35" s="716"/>
      <c r="F35" s="153" t="s">
        <v>72</v>
      </c>
      <c r="G35" s="154"/>
      <c r="H35" s="716"/>
      <c r="I35" s="716"/>
      <c r="J35" s="716"/>
      <c r="K35" s="716"/>
      <c r="L35" s="716"/>
      <c r="M35" s="717" t="s">
        <v>27</v>
      </c>
      <c r="N35" s="717"/>
      <c r="O35" s="717"/>
      <c r="P35" s="717"/>
      <c r="Q35" s="717"/>
      <c r="R35" s="717"/>
      <c r="S35" s="717"/>
      <c r="T35" s="717"/>
      <c r="U35" s="717"/>
      <c r="V35" s="899" t="s">
        <v>255</v>
      </c>
      <c r="W35" s="899"/>
      <c r="X35" s="899"/>
      <c r="Y35" s="899"/>
      <c r="Z35" s="899"/>
      <c r="AA35" s="899"/>
      <c r="AB35" s="899"/>
      <c r="AC35" s="899"/>
      <c r="AD35" s="156" t="s">
        <v>27</v>
      </c>
      <c r="AE35" s="707"/>
      <c r="AF35" s="707"/>
      <c r="AG35" s="707"/>
      <c r="AH35" s="707"/>
    </row>
    <row r="36" spans="1:34" x14ac:dyDescent="0.25">
      <c r="A36" s="153" t="s">
        <v>73</v>
      </c>
      <c r="B36" s="716" t="s">
        <v>256</v>
      </c>
      <c r="C36" s="716"/>
      <c r="D36" s="716"/>
      <c r="E36" s="716"/>
      <c r="F36" s="153" t="s">
        <v>74</v>
      </c>
      <c r="G36" s="154"/>
      <c r="H36" s="716"/>
      <c r="I36" s="716"/>
      <c r="J36" s="716"/>
      <c r="K36" s="716"/>
      <c r="L36" s="716"/>
      <c r="M36" s="717" t="s">
        <v>28</v>
      </c>
      <c r="N36" s="717"/>
      <c r="O36" s="717"/>
      <c r="P36" s="717"/>
      <c r="Q36" s="717"/>
      <c r="R36" s="717"/>
      <c r="S36" s="717"/>
      <c r="T36" s="717"/>
      <c r="U36" s="717"/>
      <c r="V36" s="899" t="s">
        <v>257</v>
      </c>
      <c r="W36" s="899"/>
      <c r="X36" s="899"/>
      <c r="Y36" s="899"/>
      <c r="Z36" s="899"/>
      <c r="AA36" s="899"/>
      <c r="AB36" s="899"/>
      <c r="AC36" s="899"/>
      <c r="AD36" s="156" t="s">
        <v>28</v>
      </c>
      <c r="AE36" s="707"/>
      <c r="AF36" s="707"/>
      <c r="AG36" s="707"/>
      <c r="AH36" s="707"/>
    </row>
  </sheetData>
  <mergeCells count="121">
    <mergeCell ref="L9:Z9"/>
    <mergeCell ref="F10:J10"/>
    <mergeCell ref="L10:L11"/>
    <mergeCell ref="M10:M11"/>
    <mergeCell ref="U10:U11"/>
    <mergeCell ref="V10:Z10"/>
    <mergeCell ref="XET7:XEU7"/>
    <mergeCell ref="A8:E8"/>
    <mergeCell ref="F8:Z8"/>
    <mergeCell ref="AA8:AD10"/>
    <mergeCell ref="AE8:AH10"/>
    <mergeCell ref="XET8:XEU8"/>
    <mergeCell ref="A9:A11"/>
    <mergeCell ref="B9:B11"/>
    <mergeCell ref="C9:C11"/>
    <mergeCell ref="D9:D11"/>
    <mergeCell ref="A7:B7"/>
    <mergeCell ref="C7:E7"/>
    <mergeCell ref="F7:L7"/>
    <mergeCell ref="M7:V7"/>
    <mergeCell ref="AE7:AF7"/>
    <mergeCell ref="A12:A25"/>
    <mergeCell ref="B12:B18"/>
    <mergeCell ref="C12:C18"/>
    <mergeCell ref="D12:D18"/>
    <mergeCell ref="E12:E18"/>
    <mergeCell ref="F12:F18"/>
    <mergeCell ref="E9:E11"/>
    <mergeCell ref="F9:J9"/>
    <mergeCell ref="K9:K11"/>
    <mergeCell ref="R12:R18"/>
    <mergeCell ref="S12:S18"/>
    <mergeCell ref="T12:T18"/>
    <mergeCell ref="U12:U18"/>
    <mergeCell ref="G12:G18"/>
    <mergeCell ref="H12:H18"/>
    <mergeCell ref="I12:I18"/>
    <mergeCell ref="J12:J13"/>
    <mergeCell ref="K12:K18"/>
    <mergeCell ref="O12:O18"/>
    <mergeCell ref="AH12:AH18"/>
    <mergeCell ref="J14:J18"/>
    <mergeCell ref="Z14:Z18"/>
    <mergeCell ref="B19:B25"/>
    <mergeCell ref="C19:C25"/>
    <mergeCell ref="D19:D25"/>
    <mergeCell ref="E19:E25"/>
    <mergeCell ref="F19:F25"/>
    <mergeCell ref="G19:G25"/>
    <mergeCell ref="H19:H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U19:U25"/>
    <mergeCell ref="V19:V25"/>
    <mergeCell ref="W19:W25"/>
    <mergeCell ref="I19:I25"/>
    <mergeCell ref="J19:J20"/>
    <mergeCell ref="K19:K25"/>
    <mergeCell ref="O19:O25"/>
    <mergeCell ref="P19:P25"/>
    <mergeCell ref="Q19:Q25"/>
    <mergeCell ref="A26:AH26"/>
    <mergeCell ref="A27:AH27"/>
    <mergeCell ref="A28:AB28"/>
    <mergeCell ref="AC28:AE28"/>
    <mergeCell ref="AF28:AH28"/>
    <mergeCell ref="A29:AB29"/>
    <mergeCell ref="AC29:AE29"/>
    <mergeCell ref="AF29:AH29"/>
    <mergeCell ref="AD19:AD25"/>
    <mergeCell ref="AE19:AE25"/>
    <mergeCell ref="AF19:AF25"/>
    <mergeCell ref="AG19:AG25"/>
    <mergeCell ref="AH19:AH25"/>
    <mergeCell ref="J21:J25"/>
    <mergeCell ref="Z21:Z25"/>
    <mergeCell ref="X19:X25"/>
    <mergeCell ref="Y19:Y25"/>
    <mergeCell ref="Z19:Z20"/>
    <mergeCell ref="AA19:AA25"/>
    <mergeCell ref="AB19:AB25"/>
    <mergeCell ref="AC19:AC25"/>
    <mergeCell ref="R19:R25"/>
    <mergeCell ref="S19:S25"/>
    <mergeCell ref="T19:T25"/>
    <mergeCell ref="A32:AB32"/>
    <mergeCell ref="AC32:AE32"/>
    <mergeCell ref="AF32:AH32"/>
    <mergeCell ref="A33:AH33"/>
    <mergeCell ref="A34:E34"/>
    <mergeCell ref="F34:L34"/>
    <mergeCell ref="M34:AC34"/>
    <mergeCell ref="AD34:AH34"/>
    <mergeCell ref="A30:AB30"/>
    <mergeCell ref="AC30:AE30"/>
    <mergeCell ref="AF30:AH30"/>
    <mergeCell ref="A31:AB31"/>
    <mergeCell ref="AC31:AE31"/>
    <mergeCell ref="AF31:AH31"/>
    <mergeCell ref="B35:E35"/>
    <mergeCell ref="H35:L35"/>
    <mergeCell ref="M35:U35"/>
    <mergeCell ref="V35:AC35"/>
    <mergeCell ref="AE35:AH35"/>
    <mergeCell ref="B36:E36"/>
    <mergeCell ref="H36:L36"/>
    <mergeCell ref="M36:U36"/>
    <mergeCell ref="V36:AC36"/>
    <mergeCell ref="AE36:AH36"/>
  </mergeCells>
  <conditionalFormatting sqref="J12:J18">
    <cfRule type="expression" dxfId="191" priority="13">
      <formula>$J$14="BAJA"</formula>
    </cfRule>
    <cfRule type="expression" dxfId="190" priority="14">
      <formula>$J$14="MODERADA"</formula>
    </cfRule>
    <cfRule type="expression" dxfId="189" priority="15">
      <formula>$J$14="ALTA"</formula>
    </cfRule>
    <cfRule type="expression" dxfId="188" priority="16">
      <formula>$J$14="EXTREMA"</formula>
    </cfRule>
  </conditionalFormatting>
  <conditionalFormatting sqref="Z12:Z18">
    <cfRule type="expression" dxfId="187" priority="9">
      <formula>$Z$14="MODERADA"</formula>
    </cfRule>
    <cfRule type="expression" dxfId="186" priority="10">
      <formula>$Z$14="EXTREMA"</formula>
    </cfRule>
    <cfRule type="expression" dxfId="185" priority="11">
      <formula>$Z$14="ALTA"</formula>
    </cfRule>
    <cfRule type="expression" dxfId="184" priority="12">
      <formula>$Z$14="BAJA"</formula>
    </cfRule>
  </conditionalFormatting>
  <conditionalFormatting sqref="Z19:Z25">
    <cfRule type="expression" dxfId="183" priority="5">
      <formula>$Z$21="MODERADA"</formula>
    </cfRule>
    <cfRule type="expression" dxfId="182" priority="6">
      <formula>$Z$21="EXTREMA"</formula>
    </cfRule>
    <cfRule type="expression" dxfId="181" priority="7">
      <formula>$Z$21="ALTA"</formula>
    </cfRule>
    <cfRule type="expression" dxfId="180" priority="8">
      <formula>$Z$21="BAJA"</formula>
    </cfRule>
  </conditionalFormatting>
  <conditionalFormatting sqref="J19 J21">
    <cfRule type="expression" dxfId="179" priority="1">
      <formula>$J$21="BAJA"</formula>
    </cfRule>
    <cfRule type="expression" dxfId="178" priority="2">
      <formula>$J$21="MODERADA"</formula>
    </cfRule>
    <cfRule type="expression" dxfId="177" priority="3">
      <formula>$J$21="ALTA"</formula>
    </cfRule>
    <cfRule type="expression" dxfId="176" priority="4">
      <formula>$J$21="EXTREMA"</formula>
    </cfRule>
  </conditionalFormatting>
  <dataValidations count="4">
    <dataValidation type="list" allowBlank="1" showInputMessage="1" showErrorMessage="1" sqref="U12:U25">
      <formula1>$XEV$11:$XFD$11</formula1>
    </dataValidation>
    <dataValidation type="list" allowBlank="1" showInputMessage="1" showErrorMessage="1" sqref="H12:H25">
      <formula1>$XET$9:$XEV$9</formula1>
    </dataValidation>
    <dataValidation type="list" allowBlank="1" showInputMessage="1" showErrorMessage="1" sqref="F12:F25">
      <formula1>$XET$2:$XET$6</formula1>
    </dataValidation>
    <dataValidation type="list" allowBlank="1" showInputMessage="1" showErrorMessage="1" sqref="M12:M25">
      <formula1>$XET$11:$XEU$11</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50"/>
  <sheetViews>
    <sheetView topLeftCell="K1" zoomScale="50" zoomScaleNormal="50" workbookViewId="0">
      <selection sqref="A1:XFD1048576"/>
    </sheetView>
  </sheetViews>
  <sheetFormatPr baseColWidth="10" defaultColWidth="10.85546875" defaultRowHeight="15" x14ac:dyDescent="0.25"/>
  <cols>
    <col min="1" max="1" width="28.85546875" style="163" customWidth="1"/>
    <col min="2" max="2" width="27.85546875" style="163" customWidth="1"/>
    <col min="3" max="3" width="22.85546875" style="163" customWidth="1"/>
    <col min="4" max="4" width="21.7109375" style="163" customWidth="1"/>
    <col min="5" max="5" width="23.140625" style="163" customWidth="1"/>
    <col min="6" max="6" width="20.42578125" style="163" customWidth="1"/>
    <col min="7" max="7" width="3.85546875" style="163" hidden="1" customWidth="1"/>
    <col min="8" max="8" width="18.28515625" style="163" customWidth="1"/>
    <col min="9" max="9" width="3.85546875" style="163" hidden="1" customWidth="1"/>
    <col min="10" max="10" width="17.140625" style="163" customWidth="1"/>
    <col min="11" max="11" width="36.85546875" style="163" customWidth="1"/>
    <col min="12" max="12" width="44.7109375" style="163" customWidth="1"/>
    <col min="13" max="13" width="9.42578125" style="163" customWidth="1"/>
    <col min="14" max="14" width="11.42578125" style="163" hidden="1" customWidth="1"/>
    <col min="15" max="15" width="5" style="163" hidden="1" customWidth="1"/>
    <col min="16" max="16" width="6.42578125" style="163" hidden="1" customWidth="1"/>
    <col min="17" max="17" width="5" style="163" hidden="1" customWidth="1"/>
    <col min="18" max="18" width="4.140625" style="163" hidden="1" customWidth="1"/>
    <col min="19" max="19" width="3.85546875" style="163" hidden="1" customWidth="1"/>
    <col min="20" max="20" width="5.28515625" style="163" hidden="1" customWidth="1"/>
    <col min="21" max="21" width="10.42578125" style="163" customWidth="1"/>
    <col min="22" max="22" width="17.85546875" style="163" customWidth="1"/>
    <col min="23" max="23" width="3.42578125" style="163" hidden="1" customWidth="1"/>
    <col min="24" max="24" width="20.42578125" style="163" customWidth="1"/>
    <col min="25" max="25" width="3.85546875" style="163" hidden="1" customWidth="1"/>
    <col min="26" max="26" width="18.42578125" style="163" customWidth="1"/>
    <col min="27" max="27" width="26.85546875" style="163" customWidth="1"/>
    <col min="28" max="28" width="20.85546875" style="163" customWidth="1"/>
    <col min="29" max="29" width="29.85546875" style="163" customWidth="1"/>
    <col min="30" max="30" width="32.42578125" style="163" customWidth="1"/>
    <col min="31" max="31" width="15.140625" style="163" customWidth="1"/>
    <col min="32" max="32" width="23" style="163" customWidth="1"/>
    <col min="33" max="33" width="19.140625" style="163" customWidth="1"/>
    <col min="34" max="34" width="16.140625" style="163" customWidth="1"/>
    <col min="35" max="16384" width="10.85546875" style="163"/>
  </cols>
  <sheetData>
    <row r="1" spans="1:34 16374:16377" s="199" customFormat="1" ht="14.25" customHeight="1" x14ac:dyDescent="0.25">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XET1" s="112" t="s">
        <v>1</v>
      </c>
      <c r="XEU1" s="113" t="s">
        <v>2</v>
      </c>
      <c r="XEV1" s="198"/>
    </row>
    <row r="2" spans="1:34 16374:16377" s="199" customFormat="1" ht="14.25" customHeight="1" x14ac:dyDescent="0.25">
      <c r="A2" s="197"/>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XET2" s="199" t="s">
        <v>17</v>
      </c>
      <c r="XEU2" s="199">
        <v>5</v>
      </c>
      <c r="XEV2" s="115"/>
    </row>
    <row r="3" spans="1:34 16374:16377" s="199" customFormat="1" ht="14.25" customHeight="1" x14ac:dyDescent="0.25">
      <c r="A3" s="197"/>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XET3" s="199" t="s">
        <v>16</v>
      </c>
      <c r="XEU3" s="199">
        <v>4</v>
      </c>
      <c r="XEV3" s="115"/>
    </row>
    <row r="4" spans="1:34 16374:16377" s="199" customFormat="1" ht="14.25" customHeight="1" x14ac:dyDescent="0.25">
      <c r="A4" s="197"/>
      <c r="B4" s="197"/>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XET4" s="199" t="s">
        <v>15</v>
      </c>
      <c r="XEU4" s="199">
        <v>3</v>
      </c>
      <c r="XEV4" s="115"/>
    </row>
    <row r="5" spans="1:34 16374:16377" s="199" customFormat="1" ht="14.25" customHeight="1" x14ac:dyDescent="0.25">
      <c r="A5" s="197"/>
      <c r="B5" s="197"/>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c r="XET5" s="199" t="s">
        <v>14</v>
      </c>
      <c r="XEU5" s="199">
        <v>2</v>
      </c>
      <c r="XEV5" s="115"/>
    </row>
    <row r="6" spans="1:34 16374:16377" s="199" customFormat="1" ht="14.25" customHeight="1" x14ac:dyDescent="0.25">
      <c r="A6" s="197"/>
      <c r="B6" s="197"/>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7"/>
      <c r="XET6" s="199" t="s">
        <v>13</v>
      </c>
      <c r="XEU6" s="199">
        <v>1</v>
      </c>
      <c r="XEV6" s="115"/>
    </row>
    <row r="7" spans="1:34 16374:16377" ht="21" customHeight="1" thickBot="1" x14ac:dyDescent="0.3">
      <c r="A7" s="613" t="s">
        <v>53</v>
      </c>
      <c r="B7" s="613"/>
      <c r="C7" s="982">
        <v>43482</v>
      </c>
      <c r="D7" s="983"/>
      <c r="E7" s="983"/>
      <c r="F7" s="616"/>
      <c r="G7" s="616"/>
      <c r="H7" s="616"/>
      <c r="I7" s="616"/>
      <c r="J7" s="616"/>
      <c r="K7" s="616"/>
      <c r="L7" s="616"/>
      <c r="M7" s="617" t="s">
        <v>67</v>
      </c>
      <c r="N7" s="617"/>
      <c r="O7" s="617"/>
      <c r="P7" s="617"/>
      <c r="Q7" s="617"/>
      <c r="R7" s="617"/>
      <c r="S7" s="617"/>
      <c r="T7" s="617"/>
      <c r="U7" s="617"/>
      <c r="V7" s="618"/>
      <c r="W7" s="157"/>
      <c r="X7" s="158" t="s">
        <v>63</v>
      </c>
      <c r="Y7" s="159"/>
      <c r="Z7" s="200" t="s">
        <v>76</v>
      </c>
      <c r="AA7" s="158" t="s">
        <v>64</v>
      </c>
      <c r="AB7" s="160"/>
      <c r="AC7" s="158" t="s">
        <v>65</v>
      </c>
      <c r="AD7" s="161"/>
      <c r="AE7" s="619" t="s">
        <v>66</v>
      </c>
      <c r="AF7" s="620"/>
      <c r="AG7" s="162"/>
      <c r="AH7" s="157"/>
      <c r="XET7" s="621" t="s">
        <v>0</v>
      </c>
      <c r="XEU7" s="622"/>
    </row>
    <row r="8" spans="1:34 16374:16377" ht="18.75" customHeight="1" x14ac:dyDescent="0.25">
      <c r="A8" s="623" t="s">
        <v>46</v>
      </c>
      <c r="B8" s="624"/>
      <c r="C8" s="624"/>
      <c r="D8" s="624"/>
      <c r="E8" s="625"/>
      <c r="F8" s="626" t="s">
        <v>21</v>
      </c>
      <c r="G8" s="627"/>
      <c r="H8" s="627"/>
      <c r="I8" s="627"/>
      <c r="J8" s="627"/>
      <c r="K8" s="627"/>
      <c r="L8" s="627"/>
      <c r="M8" s="627"/>
      <c r="N8" s="627"/>
      <c r="O8" s="627"/>
      <c r="P8" s="627"/>
      <c r="Q8" s="627"/>
      <c r="R8" s="627"/>
      <c r="S8" s="627"/>
      <c r="T8" s="627"/>
      <c r="U8" s="627"/>
      <c r="V8" s="627"/>
      <c r="W8" s="627"/>
      <c r="X8" s="627"/>
      <c r="Y8" s="627"/>
      <c r="Z8" s="628"/>
      <c r="AA8" s="586" t="s">
        <v>43</v>
      </c>
      <c r="AB8" s="587"/>
      <c r="AC8" s="587"/>
      <c r="AD8" s="588"/>
      <c r="AE8" s="629" t="s">
        <v>33</v>
      </c>
      <c r="AF8" s="630"/>
      <c r="AG8" s="630"/>
      <c r="AH8" s="631"/>
      <c r="XET8" s="621" t="s">
        <v>2</v>
      </c>
      <c r="XEU8" s="622"/>
    </row>
    <row r="9" spans="1:34 16374:16377" s="202" customFormat="1" ht="15" customHeight="1" x14ac:dyDescent="0.25">
      <c r="A9" s="603" t="s">
        <v>49</v>
      </c>
      <c r="B9" s="605" t="s">
        <v>50</v>
      </c>
      <c r="C9" s="574" t="s">
        <v>34</v>
      </c>
      <c r="D9" s="574" t="s">
        <v>35</v>
      </c>
      <c r="E9" s="638" t="s">
        <v>36</v>
      </c>
      <c r="F9" s="991" t="s">
        <v>68</v>
      </c>
      <c r="G9" s="992"/>
      <c r="H9" s="992"/>
      <c r="I9" s="992"/>
      <c r="J9" s="992"/>
      <c r="K9" s="563" t="s">
        <v>24</v>
      </c>
      <c r="L9" s="993" t="s">
        <v>23</v>
      </c>
      <c r="M9" s="994"/>
      <c r="N9" s="994"/>
      <c r="O9" s="994"/>
      <c r="P9" s="994"/>
      <c r="Q9" s="994"/>
      <c r="R9" s="994"/>
      <c r="S9" s="994"/>
      <c r="T9" s="994"/>
      <c r="U9" s="994"/>
      <c r="V9" s="994"/>
      <c r="W9" s="994"/>
      <c r="X9" s="994"/>
      <c r="Y9" s="994"/>
      <c r="Z9" s="995"/>
      <c r="AA9" s="589"/>
      <c r="AB9" s="590"/>
      <c r="AC9" s="590"/>
      <c r="AD9" s="591"/>
      <c r="AE9" s="632"/>
      <c r="AF9" s="633"/>
      <c r="AG9" s="633"/>
      <c r="AH9" s="634"/>
      <c r="XET9" s="201" t="s">
        <v>18</v>
      </c>
      <c r="XEU9" s="201" t="s">
        <v>20</v>
      </c>
      <c r="XEV9" s="201" t="s">
        <v>19</v>
      </c>
    </row>
    <row r="10" spans="1:34 16374:16377" s="202" customFormat="1" ht="15" customHeight="1" x14ac:dyDescent="0.25">
      <c r="A10" s="603"/>
      <c r="B10" s="606"/>
      <c r="C10" s="574"/>
      <c r="D10" s="574"/>
      <c r="E10" s="638"/>
      <c r="F10" s="996" t="s">
        <v>37</v>
      </c>
      <c r="G10" s="997"/>
      <c r="H10" s="997"/>
      <c r="I10" s="997"/>
      <c r="J10" s="997"/>
      <c r="K10" s="564"/>
      <c r="L10" s="657" t="s">
        <v>47</v>
      </c>
      <c r="M10" s="659" t="s">
        <v>22</v>
      </c>
      <c r="N10" s="203"/>
      <c r="O10" s="203"/>
      <c r="P10" s="203"/>
      <c r="Q10" s="203"/>
      <c r="R10" s="203"/>
      <c r="S10" s="203"/>
      <c r="T10" s="203"/>
      <c r="U10" s="661" t="s">
        <v>39</v>
      </c>
      <c r="V10" s="663" t="s">
        <v>38</v>
      </c>
      <c r="W10" s="664"/>
      <c r="X10" s="664"/>
      <c r="Y10" s="664"/>
      <c r="Z10" s="665"/>
      <c r="AA10" s="592"/>
      <c r="AB10" s="578"/>
      <c r="AC10" s="578"/>
      <c r="AD10" s="579"/>
      <c r="AE10" s="635"/>
      <c r="AF10" s="636"/>
      <c r="AG10" s="636"/>
      <c r="AH10" s="637"/>
      <c r="XET10" s="202">
        <v>5</v>
      </c>
      <c r="XEU10" s="202">
        <v>10</v>
      </c>
      <c r="XEV10" s="202">
        <v>20</v>
      </c>
    </row>
    <row r="11" spans="1:34 16374:16377" s="202" customFormat="1" ht="44.25" customHeight="1" thickBot="1" x14ac:dyDescent="0.3">
      <c r="A11" s="604"/>
      <c r="B11" s="606"/>
      <c r="C11" s="605"/>
      <c r="D11" s="605"/>
      <c r="E11" s="639"/>
      <c r="F11" s="169" t="s">
        <v>8</v>
      </c>
      <c r="G11" s="204" t="s">
        <v>54</v>
      </c>
      <c r="H11" s="109" t="s">
        <v>69</v>
      </c>
      <c r="I11" s="205" t="s">
        <v>55</v>
      </c>
      <c r="J11" s="206" t="s">
        <v>10</v>
      </c>
      <c r="K11" s="564"/>
      <c r="L11" s="998"/>
      <c r="M11" s="999"/>
      <c r="N11" s="207"/>
      <c r="O11" s="207" t="s">
        <v>60</v>
      </c>
      <c r="P11" s="207" t="s">
        <v>61</v>
      </c>
      <c r="Q11" s="207" t="s">
        <v>59</v>
      </c>
      <c r="R11" s="207" t="s">
        <v>56</v>
      </c>
      <c r="S11" s="207" t="s">
        <v>57</v>
      </c>
      <c r="T11" s="207" t="s">
        <v>58</v>
      </c>
      <c r="U11" s="1000"/>
      <c r="V11" s="208" t="s">
        <v>8</v>
      </c>
      <c r="W11" s="209" t="s">
        <v>54</v>
      </c>
      <c r="X11" s="210" t="s">
        <v>9</v>
      </c>
      <c r="Y11" s="211" t="s">
        <v>55</v>
      </c>
      <c r="Z11" s="212" t="s">
        <v>10</v>
      </c>
      <c r="AA11" s="10" t="s">
        <v>51</v>
      </c>
      <c r="AB11" s="213" t="s">
        <v>40</v>
      </c>
      <c r="AC11" s="214" t="s">
        <v>41</v>
      </c>
      <c r="AD11" s="168" t="s">
        <v>42</v>
      </c>
      <c r="AE11" s="177" t="s">
        <v>26</v>
      </c>
      <c r="AF11" s="215" t="s">
        <v>70</v>
      </c>
      <c r="AG11" s="216" t="s">
        <v>44</v>
      </c>
      <c r="AH11" s="217" t="s">
        <v>45</v>
      </c>
      <c r="XET11" s="202" t="s">
        <v>11</v>
      </c>
      <c r="XEU11" s="202" t="s">
        <v>12</v>
      </c>
      <c r="XEV11" s="202" t="s">
        <v>9</v>
      </c>
      <c r="XEW11" s="202" t="s">
        <v>8</v>
      </c>
    </row>
    <row r="12" spans="1:34 16374:16377" ht="33.950000000000003" customHeight="1" x14ac:dyDescent="0.25">
      <c r="A12" s="984" t="s">
        <v>280</v>
      </c>
      <c r="B12" s="985" t="s">
        <v>281</v>
      </c>
      <c r="C12" s="986" t="s">
        <v>282</v>
      </c>
      <c r="D12" s="986" t="s">
        <v>283</v>
      </c>
      <c r="E12" s="987" t="s">
        <v>284</v>
      </c>
      <c r="F12" s="990" t="s">
        <v>13</v>
      </c>
      <c r="G12" s="1004" t="str">
        <f>IF(F12="(1) RARA VEZ","1", IF(F12="(2) IMPROBABLE","2",IF(F12="(3) POSIBLE","3",IF(F12="(4) PROBABLE","4",IF(F12="(5) CASI SEGURO","5","")))))</f>
        <v>1</v>
      </c>
      <c r="H12" s="1005" t="s">
        <v>18</v>
      </c>
      <c r="I12" s="1006" t="str">
        <f>IF(H12="(5) MODERADO","5", IF(H12="(10) MAYOR","10",IF(H12="(20) CATASTROFICO","20","")))</f>
        <v>5</v>
      </c>
      <c r="J12" s="1007">
        <f>G12*I12</f>
        <v>5</v>
      </c>
      <c r="K12" s="1008" t="s">
        <v>285</v>
      </c>
      <c r="L12" s="218" t="s">
        <v>6</v>
      </c>
      <c r="M12" s="219" t="s">
        <v>11</v>
      </c>
      <c r="N12" s="220">
        <f>IF(M12="SÍ",15,"0")</f>
        <v>15</v>
      </c>
      <c r="O12" s="1010">
        <f>SUM(N12:N18)</f>
        <v>70</v>
      </c>
      <c r="P12" s="1002">
        <f>IF(AND($O12&gt;=0,$O12&lt;=50),0,IF(AND($O12&gt;50,$O12&lt;=75),1,IF(AND($O12&gt;75,$O12&lt;=100),2,"")))</f>
        <v>1</v>
      </c>
      <c r="Q12" s="1002">
        <f>$G12-$P12</f>
        <v>0</v>
      </c>
      <c r="R12" s="1001">
        <f>IF($Q12&lt;=0,1,$Q12)</f>
        <v>1</v>
      </c>
      <c r="S12" s="1002">
        <f>$I12-$P12</f>
        <v>4</v>
      </c>
      <c r="T12" s="1001" t="str">
        <f>IF($S12=19,10,IF($S12=18,5,IF($S12=9,5,IF($S12=8,5,I12))))</f>
        <v>5</v>
      </c>
      <c r="U12" s="1003" t="s">
        <v>8</v>
      </c>
      <c r="V12" s="1022" t="str">
        <f>IF(AND($U12="PROBABILIDAD",$R12=1),$XET$6,IF(AND($U12="PROBABILIDAD",$R12=2),$XET$5,IF(AND($U12="PROBABILIDAD",$R12=3),$XET$4,IF(AND($U12="PROBABILIDAD",$R12=4),$XET$3,IF(AND($U12="PROBABILIDAD",$R12=5),$XET$2,$F12)))))</f>
        <v>(1) RARA VEZ</v>
      </c>
      <c r="W12" s="1023">
        <f>IF($U12="PROBABILIDAD",$R12,$G12)</f>
        <v>1</v>
      </c>
      <c r="X12" s="1024" t="str">
        <f>IF(AND($U12="IMPACTO",$S12=18),$XET$9,IF(AND($U12="IMPACTO",$S12=19),$XEU$9,IF(AND($U12="IMPACTO",$S12=20),$XEV$9,IF(AND($U12="IMPACTO",$S12&lt;10),$XET$9,$H12))))</f>
        <v>(5) MODERADO</v>
      </c>
      <c r="Y12" s="1025" t="str">
        <f>IF($U12="IMPACTO",$T12,$I12)</f>
        <v>5</v>
      </c>
      <c r="Z12" s="1026">
        <f>+W12*Y12</f>
        <v>5</v>
      </c>
      <c r="AA12" s="1027" t="s">
        <v>286</v>
      </c>
      <c r="AB12" s="1015" t="s">
        <v>287</v>
      </c>
      <c r="AC12" s="1017" t="s">
        <v>286</v>
      </c>
      <c r="AD12" s="1017" t="s">
        <v>288</v>
      </c>
      <c r="AE12" s="1018">
        <v>43708</v>
      </c>
      <c r="AF12" s="1020" t="s">
        <v>289</v>
      </c>
      <c r="AG12" s="1021" t="s">
        <v>290</v>
      </c>
      <c r="AH12" s="1011" t="s">
        <v>291</v>
      </c>
    </row>
    <row r="13" spans="1:34 16374:16377" ht="33.950000000000003" customHeight="1" x14ac:dyDescent="0.25">
      <c r="A13" s="842"/>
      <c r="B13" s="740"/>
      <c r="C13" s="833"/>
      <c r="D13" s="832"/>
      <c r="E13" s="988"/>
      <c r="F13" s="559"/>
      <c r="G13" s="666"/>
      <c r="H13" s="522"/>
      <c r="I13" s="668"/>
      <c r="J13" s="669"/>
      <c r="K13" s="1009"/>
      <c r="L13" s="7" t="s">
        <v>7</v>
      </c>
      <c r="M13" s="1" t="s">
        <v>11</v>
      </c>
      <c r="N13" s="184">
        <f>IF(M13="SÍ",5,"0")</f>
        <v>5</v>
      </c>
      <c r="O13" s="668"/>
      <c r="P13" s="515"/>
      <c r="Q13" s="515"/>
      <c r="R13" s="517"/>
      <c r="S13" s="515"/>
      <c r="T13" s="517"/>
      <c r="U13" s="519"/>
      <c r="V13" s="540"/>
      <c r="W13" s="684"/>
      <c r="X13" s="546"/>
      <c r="Y13" s="686"/>
      <c r="Z13" s="688"/>
      <c r="AA13" s="1028"/>
      <c r="AB13" s="1016"/>
      <c r="AC13" s="766"/>
      <c r="AD13" s="766"/>
      <c r="AE13" s="1019"/>
      <c r="AF13" s="525"/>
      <c r="AG13" s="749"/>
      <c r="AH13" s="1012"/>
    </row>
    <row r="14" spans="1:34 16374:16377" ht="33.950000000000003" customHeight="1" x14ac:dyDescent="0.25">
      <c r="A14" s="842"/>
      <c r="B14" s="740"/>
      <c r="C14" s="833"/>
      <c r="D14" s="832"/>
      <c r="E14" s="988"/>
      <c r="F14" s="559"/>
      <c r="G14" s="666"/>
      <c r="H14" s="522"/>
      <c r="I14" s="668"/>
      <c r="J14" s="675" t="str">
        <f>IF(AND(J12&gt;=5,J12&lt;=10),"BAJA",IF(AND(J12&gt;=15,J12&lt;=25),"MODERADA",IF(AND(J12&gt;=30,J12&lt;=50),"ALTA",IF(AND(J12&gt;=60,J12&lt;=100),"EXTREMA",""))))</f>
        <v>BAJA</v>
      </c>
      <c r="K14" s="1009"/>
      <c r="L14" s="185" t="s">
        <v>3</v>
      </c>
      <c r="M14" s="1" t="s">
        <v>12</v>
      </c>
      <c r="N14" s="184" t="str">
        <f>IF(M14="SÍ",15,"0")</f>
        <v>0</v>
      </c>
      <c r="O14" s="668"/>
      <c r="P14" s="515"/>
      <c r="Q14" s="515"/>
      <c r="R14" s="517"/>
      <c r="S14" s="515"/>
      <c r="T14" s="517"/>
      <c r="U14" s="519"/>
      <c r="V14" s="540"/>
      <c r="W14" s="684"/>
      <c r="X14" s="546"/>
      <c r="Y14" s="686"/>
      <c r="Z14" s="677" t="str">
        <f>IF(AND($Z12&gt;=5,$Z12&lt;=10),"BAJA",IF(AND($Z12&gt;=15,$Z12&lt;=25),"MODERADA",IF(AND($Z12&gt;=30,$Z12&lt;=50),"ALTA",IF(AND($Z12&gt;=60,$Z12&lt;=100),"EXTREMA",""))))</f>
        <v>BAJA</v>
      </c>
      <c r="AA14" s="1028"/>
      <c r="AB14" s="1016"/>
      <c r="AC14" s="766"/>
      <c r="AD14" s="766"/>
      <c r="AE14" s="1019"/>
      <c r="AF14" s="525"/>
      <c r="AG14" s="749"/>
      <c r="AH14" s="1012"/>
    </row>
    <row r="15" spans="1:34 16374:16377" ht="33.950000000000003" customHeight="1" x14ac:dyDescent="0.25">
      <c r="A15" s="842"/>
      <c r="B15" s="740"/>
      <c r="C15" s="833"/>
      <c r="D15" s="832"/>
      <c r="E15" s="988"/>
      <c r="F15" s="559"/>
      <c r="G15" s="666"/>
      <c r="H15" s="522"/>
      <c r="I15" s="668"/>
      <c r="J15" s="675"/>
      <c r="K15" s="1009"/>
      <c r="L15" s="185" t="s">
        <v>4</v>
      </c>
      <c r="M15" s="1" t="s">
        <v>11</v>
      </c>
      <c r="N15" s="184">
        <f>IF(M15="SÍ",10,"0")</f>
        <v>10</v>
      </c>
      <c r="O15" s="668"/>
      <c r="P15" s="515"/>
      <c r="Q15" s="515"/>
      <c r="R15" s="517"/>
      <c r="S15" s="515"/>
      <c r="T15" s="517"/>
      <c r="U15" s="519"/>
      <c r="V15" s="540"/>
      <c r="W15" s="684"/>
      <c r="X15" s="546"/>
      <c r="Y15" s="686"/>
      <c r="Z15" s="677"/>
      <c r="AA15" s="1028"/>
      <c r="AB15" s="1016"/>
      <c r="AC15" s="766"/>
      <c r="AD15" s="766"/>
      <c r="AE15" s="1019"/>
      <c r="AF15" s="525"/>
      <c r="AG15" s="749"/>
      <c r="AH15" s="1012"/>
    </row>
    <row r="16" spans="1:34 16374:16377" ht="33.950000000000003" customHeight="1" x14ac:dyDescent="0.25">
      <c r="A16" s="842"/>
      <c r="B16" s="740"/>
      <c r="C16" s="833"/>
      <c r="D16" s="832"/>
      <c r="E16" s="988"/>
      <c r="F16" s="559"/>
      <c r="G16" s="666"/>
      <c r="H16" s="522"/>
      <c r="I16" s="668"/>
      <c r="J16" s="675"/>
      <c r="K16" s="1009"/>
      <c r="L16" s="7" t="s">
        <v>31</v>
      </c>
      <c r="M16" s="11" t="s">
        <v>12</v>
      </c>
      <c r="N16" s="184" t="str">
        <f>IF(M16="SÍ",15,"0")</f>
        <v>0</v>
      </c>
      <c r="O16" s="668"/>
      <c r="P16" s="515"/>
      <c r="Q16" s="515"/>
      <c r="R16" s="517"/>
      <c r="S16" s="515"/>
      <c r="T16" s="517"/>
      <c r="U16" s="519"/>
      <c r="V16" s="540"/>
      <c r="W16" s="684"/>
      <c r="X16" s="546"/>
      <c r="Y16" s="686"/>
      <c r="Z16" s="677"/>
      <c r="AA16" s="1028"/>
      <c r="AB16" s="1016"/>
      <c r="AC16" s="766"/>
      <c r="AD16" s="766"/>
      <c r="AE16" s="1019"/>
      <c r="AF16" s="525"/>
      <c r="AG16" s="749"/>
      <c r="AH16" s="1012"/>
    </row>
    <row r="17" spans="1:34" ht="30" x14ac:dyDescent="0.25">
      <c r="A17" s="842"/>
      <c r="B17" s="740"/>
      <c r="C17" s="833"/>
      <c r="D17" s="832"/>
      <c r="E17" s="988"/>
      <c r="F17" s="559"/>
      <c r="G17" s="666"/>
      <c r="H17" s="522"/>
      <c r="I17" s="668"/>
      <c r="J17" s="675"/>
      <c r="K17" s="1009"/>
      <c r="L17" s="7" t="s">
        <v>5</v>
      </c>
      <c r="M17" s="1" t="s">
        <v>11</v>
      </c>
      <c r="N17" s="184">
        <f>IF(M17="SÍ",10,"0")</f>
        <v>10</v>
      </c>
      <c r="O17" s="668"/>
      <c r="P17" s="515"/>
      <c r="Q17" s="515"/>
      <c r="R17" s="517"/>
      <c r="S17" s="515"/>
      <c r="T17" s="517"/>
      <c r="U17" s="519"/>
      <c r="V17" s="540"/>
      <c r="W17" s="684"/>
      <c r="X17" s="546"/>
      <c r="Y17" s="686"/>
      <c r="Z17" s="677"/>
      <c r="AA17" s="1028"/>
      <c r="AB17" s="1016"/>
      <c r="AC17" s="766"/>
      <c r="AD17" s="766"/>
      <c r="AE17" s="1019"/>
      <c r="AF17" s="525"/>
      <c r="AG17" s="749"/>
      <c r="AH17" s="1012"/>
    </row>
    <row r="18" spans="1:34" ht="30" x14ac:dyDescent="0.25">
      <c r="A18" s="842"/>
      <c r="B18" s="769"/>
      <c r="C18" s="846"/>
      <c r="D18" s="832"/>
      <c r="E18" s="989"/>
      <c r="F18" s="560"/>
      <c r="G18" s="667"/>
      <c r="H18" s="523"/>
      <c r="I18" s="668"/>
      <c r="J18" s="676"/>
      <c r="K18" s="1009"/>
      <c r="L18" s="8" t="s">
        <v>30</v>
      </c>
      <c r="M18" s="1" t="s">
        <v>11</v>
      </c>
      <c r="N18" s="184">
        <f>IF(M18="SÍ",30,"0")</f>
        <v>30</v>
      </c>
      <c r="O18" s="668"/>
      <c r="P18" s="515"/>
      <c r="Q18" s="515"/>
      <c r="R18" s="517"/>
      <c r="S18" s="515"/>
      <c r="T18" s="517"/>
      <c r="U18" s="519"/>
      <c r="V18" s="541"/>
      <c r="W18" s="685"/>
      <c r="X18" s="547"/>
      <c r="Y18" s="686"/>
      <c r="Z18" s="677"/>
      <c r="AA18" s="1028"/>
      <c r="AB18" s="1016"/>
      <c r="AC18" s="766"/>
      <c r="AD18" s="766"/>
      <c r="AE18" s="1019"/>
      <c r="AF18" s="525"/>
      <c r="AG18" s="749"/>
      <c r="AH18" s="1012"/>
    </row>
    <row r="19" spans="1:34" ht="30" x14ac:dyDescent="0.25">
      <c r="A19" s="1013" t="s">
        <v>292</v>
      </c>
      <c r="B19" s="739" t="s">
        <v>281</v>
      </c>
      <c r="C19" s="832" t="s">
        <v>293</v>
      </c>
      <c r="D19" s="832" t="s">
        <v>294</v>
      </c>
      <c r="E19" s="1014" t="s">
        <v>295</v>
      </c>
      <c r="F19" s="559" t="s">
        <v>13</v>
      </c>
      <c r="G19" s="678" t="str">
        <f>IF(F19="(1) RARA VEZ","1", IF(F19="(2) IMPROBABLE","2",IF(F19="(3) POSIBLE","3",IF(F19="(4) PROBABLE","4",IF(F19="(5) CASI SEGURO","5","")))))</f>
        <v>1</v>
      </c>
      <c r="H19" s="522" t="s">
        <v>18</v>
      </c>
      <c r="I19" s="668" t="str">
        <f>IF(H19="(5) MODERADO","5", IF(H19="(10) MAYOR","10",IF(H19="(20) CATASTROFICO","20","")))</f>
        <v>5</v>
      </c>
      <c r="J19" s="689">
        <f>G19*I19</f>
        <v>5</v>
      </c>
      <c r="K19" s="743" t="s">
        <v>296</v>
      </c>
      <c r="L19" s="6" t="s">
        <v>6</v>
      </c>
      <c r="M19" s="1" t="s">
        <v>11</v>
      </c>
      <c r="N19" s="182">
        <f>IF(M19="SÍ",15,"0")</f>
        <v>15</v>
      </c>
      <c r="O19" s="672">
        <f>SUM(N19:N25)</f>
        <v>85</v>
      </c>
      <c r="P19" s="514">
        <f>IF(AND($O19&gt;=0,$O19&lt;=50),0,IF(AND($O19&gt;50,$O19&lt;=75),1,IF(AND($O19&gt;75,$O19&lt;=100),2,"")))</f>
        <v>2</v>
      </c>
      <c r="Q19" s="514">
        <f>$G19-$P19</f>
        <v>-1</v>
      </c>
      <c r="R19" s="516">
        <f>IF($Q19&lt;=0,1,$Q19)</f>
        <v>1</v>
      </c>
      <c r="S19" s="514">
        <f>$I19-$P19</f>
        <v>3</v>
      </c>
      <c r="T19" s="516" t="str">
        <f>IF($S19=19,10,IF($S19=18,5,IF($S19=9,5,IF($S19=8,5,I19))))</f>
        <v>5</v>
      </c>
      <c r="U19" s="518" t="s">
        <v>8</v>
      </c>
      <c r="V19" s="539" t="str">
        <f>IF(AND($U19="PROBABILIDAD",$R19=1),$XET$6,IF(AND($U19="PROBABILIDAD",$R19=2),$XET$5,IF(AND($U19="PROBABILIDAD",$R19=3),$XET$4,IF(AND($U19="PROBABILIDAD",$R19=4),$XET$3,IF(AND($U19="PROBABILIDAD",$R19=5),$XET$2,$F19)))))</f>
        <v>(1) RARA VEZ</v>
      </c>
      <c r="W19" s="692">
        <f>IF($U19="PROBABILIDAD",$R19,$G19)</f>
        <v>1</v>
      </c>
      <c r="X19" s="545" t="str">
        <f>IF(AND($U19="IMPACTO",$S19=18),$XET$9,IF(AND($U19="IMPACTO",$S19=19),$XEU$9,IF(AND($U19="IMPACTO",$S19=20),$XEV$9,IF(AND($U19="IMPACTO",$S19&lt;10),$XET$9,$H19))))</f>
        <v>(5) MODERADO</v>
      </c>
      <c r="Y19" s="686" t="str">
        <f>IF($U19="IMPACTO",$T19,$I19)</f>
        <v>5</v>
      </c>
      <c r="Z19" s="687">
        <f>+W19*Y19</f>
        <v>5</v>
      </c>
      <c r="AA19" s="1030" t="s">
        <v>297</v>
      </c>
      <c r="AB19" s="1031" t="s">
        <v>287</v>
      </c>
      <c r="AC19" s="765" t="s">
        <v>296</v>
      </c>
      <c r="AD19" s="765" t="s">
        <v>298</v>
      </c>
      <c r="AE19" s="1034">
        <v>43708</v>
      </c>
      <c r="AF19" s="525" t="s">
        <v>299</v>
      </c>
      <c r="AG19" s="749" t="s">
        <v>290</v>
      </c>
      <c r="AH19" s="1012" t="s">
        <v>300</v>
      </c>
    </row>
    <row r="20" spans="1:34" ht="30" x14ac:dyDescent="0.25">
      <c r="A20" s="842"/>
      <c r="B20" s="740"/>
      <c r="C20" s="833"/>
      <c r="D20" s="832"/>
      <c r="E20" s="988"/>
      <c r="F20" s="559"/>
      <c r="G20" s="678"/>
      <c r="H20" s="522"/>
      <c r="I20" s="668"/>
      <c r="J20" s="690"/>
      <c r="K20" s="744"/>
      <c r="L20" s="7" t="s">
        <v>7</v>
      </c>
      <c r="M20" s="1" t="s">
        <v>11</v>
      </c>
      <c r="N20" s="184">
        <f>IF(M20="SÍ",5,"0")</f>
        <v>5</v>
      </c>
      <c r="O20" s="668"/>
      <c r="P20" s="515"/>
      <c r="Q20" s="515"/>
      <c r="R20" s="517"/>
      <c r="S20" s="515"/>
      <c r="T20" s="517"/>
      <c r="U20" s="519"/>
      <c r="V20" s="540"/>
      <c r="W20" s="693"/>
      <c r="X20" s="546"/>
      <c r="Y20" s="686"/>
      <c r="Z20" s="688"/>
      <c r="AA20" s="1028"/>
      <c r="AB20" s="1016"/>
      <c r="AC20" s="1033"/>
      <c r="AD20" s="766"/>
      <c r="AE20" s="1019"/>
      <c r="AF20" s="1029"/>
      <c r="AG20" s="749"/>
      <c r="AH20" s="1012"/>
    </row>
    <row r="21" spans="1:34" x14ac:dyDescent="0.25">
      <c r="A21" s="842"/>
      <c r="B21" s="740"/>
      <c r="C21" s="833"/>
      <c r="D21" s="832"/>
      <c r="E21" s="988"/>
      <c r="F21" s="559"/>
      <c r="G21" s="678"/>
      <c r="H21" s="522"/>
      <c r="I21" s="668"/>
      <c r="J21" s="675" t="str">
        <f>IF(AND(J19&gt;=5,J19&lt;=10),"BAJA",IF(AND(J19&gt;=15,J19&lt;=25),"MODERADA",IF(AND(J19&gt;=30,J19&lt;=50),"ALTA",IF(AND(J19&gt;=60,J19&lt;=100),"EXTREMA",""))))</f>
        <v>BAJA</v>
      </c>
      <c r="K21" s="744"/>
      <c r="L21" s="185" t="s">
        <v>3</v>
      </c>
      <c r="M21" s="1" t="s">
        <v>12</v>
      </c>
      <c r="N21" s="184" t="str">
        <f>IF(M21="SÍ",15,"0")</f>
        <v>0</v>
      </c>
      <c r="O21" s="668"/>
      <c r="P21" s="515"/>
      <c r="Q21" s="515"/>
      <c r="R21" s="517"/>
      <c r="S21" s="515"/>
      <c r="T21" s="517"/>
      <c r="U21" s="519"/>
      <c r="V21" s="540"/>
      <c r="W21" s="693"/>
      <c r="X21" s="546"/>
      <c r="Y21" s="686"/>
      <c r="Z21" s="677" t="str">
        <f>IF(AND($Z19&gt;=5,$Z19&lt;=10),"BAJA",IF(AND($Z19&gt;=15,$Z19&lt;=25),"MODERADA",IF(AND($Z19&gt;=30,$Z19&lt;=50),"ALTA",IF(AND($Z19&gt;=60,$Z19&lt;=100),"EXTREMA",""))))</f>
        <v>BAJA</v>
      </c>
      <c r="AA21" s="1028"/>
      <c r="AB21" s="1016"/>
      <c r="AC21" s="1033"/>
      <c r="AD21" s="766"/>
      <c r="AE21" s="1019"/>
      <c r="AF21" s="1029"/>
      <c r="AG21" s="749"/>
      <c r="AH21" s="1012"/>
    </row>
    <row r="22" spans="1:34" x14ac:dyDescent="0.25">
      <c r="A22" s="842"/>
      <c r="B22" s="740"/>
      <c r="C22" s="833"/>
      <c r="D22" s="832"/>
      <c r="E22" s="988"/>
      <c r="F22" s="559"/>
      <c r="G22" s="678"/>
      <c r="H22" s="522"/>
      <c r="I22" s="668"/>
      <c r="J22" s="675"/>
      <c r="K22" s="744"/>
      <c r="L22" s="185" t="s">
        <v>4</v>
      </c>
      <c r="M22" s="1" t="s">
        <v>11</v>
      </c>
      <c r="N22" s="184">
        <f>IF(M22="SÍ",10,"0")</f>
        <v>10</v>
      </c>
      <c r="O22" s="668"/>
      <c r="P22" s="515"/>
      <c r="Q22" s="515"/>
      <c r="R22" s="517"/>
      <c r="S22" s="515"/>
      <c r="T22" s="517"/>
      <c r="U22" s="519"/>
      <c r="V22" s="540"/>
      <c r="W22" s="693"/>
      <c r="X22" s="546"/>
      <c r="Y22" s="686"/>
      <c r="Z22" s="677"/>
      <c r="AA22" s="1028"/>
      <c r="AB22" s="1016"/>
      <c r="AC22" s="1033"/>
      <c r="AD22" s="766"/>
      <c r="AE22" s="1019"/>
      <c r="AF22" s="1029"/>
      <c r="AG22" s="749"/>
      <c r="AH22" s="1012"/>
    </row>
    <row r="23" spans="1:34" ht="30" x14ac:dyDescent="0.25">
      <c r="A23" s="842"/>
      <c r="B23" s="740"/>
      <c r="C23" s="833"/>
      <c r="D23" s="832"/>
      <c r="E23" s="988"/>
      <c r="F23" s="559"/>
      <c r="G23" s="678"/>
      <c r="H23" s="522"/>
      <c r="I23" s="668"/>
      <c r="J23" s="675"/>
      <c r="K23" s="744"/>
      <c r="L23" s="7" t="s">
        <v>31</v>
      </c>
      <c r="M23" s="1" t="s">
        <v>11</v>
      </c>
      <c r="N23" s="184">
        <f>IF(M23="SÍ",15,"0")</f>
        <v>15</v>
      </c>
      <c r="O23" s="668"/>
      <c r="P23" s="515"/>
      <c r="Q23" s="515"/>
      <c r="R23" s="517"/>
      <c r="S23" s="515"/>
      <c r="T23" s="517"/>
      <c r="U23" s="519"/>
      <c r="V23" s="540"/>
      <c r="W23" s="693"/>
      <c r="X23" s="546"/>
      <c r="Y23" s="686"/>
      <c r="Z23" s="677"/>
      <c r="AA23" s="1028"/>
      <c r="AB23" s="1016"/>
      <c r="AC23" s="1033"/>
      <c r="AD23" s="766"/>
      <c r="AE23" s="1019"/>
      <c r="AF23" s="1029"/>
      <c r="AG23" s="749"/>
      <c r="AH23" s="1012"/>
    </row>
    <row r="24" spans="1:34" ht="30" x14ac:dyDescent="0.25">
      <c r="A24" s="842"/>
      <c r="B24" s="740"/>
      <c r="C24" s="833"/>
      <c r="D24" s="832"/>
      <c r="E24" s="988"/>
      <c r="F24" s="559"/>
      <c r="G24" s="678"/>
      <c r="H24" s="522"/>
      <c r="I24" s="668"/>
      <c r="J24" s="675"/>
      <c r="K24" s="744"/>
      <c r="L24" s="7" t="s">
        <v>5</v>
      </c>
      <c r="M24" s="1" t="s">
        <v>11</v>
      </c>
      <c r="N24" s="184">
        <f>IF(M24="SÍ",10,"0")</f>
        <v>10</v>
      </c>
      <c r="O24" s="668"/>
      <c r="P24" s="515"/>
      <c r="Q24" s="515"/>
      <c r="R24" s="517"/>
      <c r="S24" s="515"/>
      <c r="T24" s="517"/>
      <c r="U24" s="519"/>
      <c r="V24" s="540"/>
      <c r="W24" s="693"/>
      <c r="X24" s="546"/>
      <c r="Y24" s="686"/>
      <c r="Z24" s="677"/>
      <c r="AA24" s="1028"/>
      <c r="AB24" s="1016"/>
      <c r="AC24" s="1033"/>
      <c r="AD24" s="766"/>
      <c r="AE24" s="1019"/>
      <c r="AF24" s="1029"/>
      <c r="AG24" s="749"/>
      <c r="AH24" s="1012"/>
    </row>
    <row r="25" spans="1:34" ht="30" x14ac:dyDescent="0.25">
      <c r="A25" s="842"/>
      <c r="B25" s="769"/>
      <c r="C25" s="846"/>
      <c r="D25" s="739"/>
      <c r="E25" s="989"/>
      <c r="F25" s="560"/>
      <c r="G25" s="679"/>
      <c r="H25" s="523"/>
      <c r="I25" s="668"/>
      <c r="J25" s="676"/>
      <c r="K25" s="744"/>
      <c r="L25" s="8" t="s">
        <v>30</v>
      </c>
      <c r="M25" s="1" t="s">
        <v>11</v>
      </c>
      <c r="N25" s="184">
        <f>IF(M25="SÍ",30,"0")</f>
        <v>30</v>
      </c>
      <c r="O25" s="668"/>
      <c r="P25" s="515"/>
      <c r="Q25" s="515"/>
      <c r="R25" s="517"/>
      <c r="S25" s="515"/>
      <c r="T25" s="517"/>
      <c r="U25" s="519"/>
      <c r="V25" s="541"/>
      <c r="W25" s="694"/>
      <c r="X25" s="547"/>
      <c r="Y25" s="686"/>
      <c r="Z25" s="677"/>
      <c r="AA25" s="1028"/>
      <c r="AB25" s="1016"/>
      <c r="AC25" s="1033"/>
      <c r="AD25" s="766"/>
      <c r="AE25" s="1019"/>
      <c r="AF25" s="1029"/>
      <c r="AG25" s="749"/>
      <c r="AH25" s="1012"/>
    </row>
    <row r="26" spans="1:34" ht="30" x14ac:dyDescent="0.25">
      <c r="A26" s="1013" t="s">
        <v>292</v>
      </c>
      <c r="B26" s="739" t="s">
        <v>281</v>
      </c>
      <c r="C26" s="832" t="s">
        <v>301</v>
      </c>
      <c r="D26" s="832" t="s">
        <v>302</v>
      </c>
      <c r="E26" s="1014" t="s">
        <v>303</v>
      </c>
      <c r="F26" s="559" t="s">
        <v>13</v>
      </c>
      <c r="G26" s="678" t="str">
        <f>IF(F26="(1) RARA VEZ","1", IF(F26="(2) IMPROBABLE","2",IF(F26="(3) POSIBLE","3",IF(F26="(4) PROBABLE","4",IF(F26="(5) CASI SEGURO","5","")))))</f>
        <v>1</v>
      </c>
      <c r="H26" s="522" t="s">
        <v>18</v>
      </c>
      <c r="I26" s="668" t="str">
        <f>IF(H26="(5) MODERADO","5", IF(H26="(10) MAYOR","10",IF(H26="(20) CATASTROFICO","20","")))</f>
        <v>5</v>
      </c>
      <c r="J26" s="669">
        <f>+G26*I26</f>
        <v>5</v>
      </c>
      <c r="K26" s="743" t="s">
        <v>304</v>
      </c>
      <c r="L26" s="6" t="s">
        <v>6</v>
      </c>
      <c r="M26" s="1" t="s">
        <v>11</v>
      </c>
      <c r="N26" s="182">
        <f>IF(M26="SÍ",15,"0")</f>
        <v>15</v>
      </c>
      <c r="O26" s="672">
        <f>SUM(N26:N32)</f>
        <v>85</v>
      </c>
      <c r="P26" s="514">
        <f>IF(AND($O26&gt;=0,$O26&lt;=50),0,IF(AND($O26&gt;50,$O26&lt;=75),1,IF(AND($O26&gt;75,$O26&lt;=100),2,"")))</f>
        <v>2</v>
      </c>
      <c r="Q26" s="514">
        <f>$G26-$P26</f>
        <v>-1</v>
      </c>
      <c r="R26" s="516">
        <f>IF($Q26&lt;=0,1,$Q26)</f>
        <v>1</v>
      </c>
      <c r="S26" s="514">
        <f>$I26-$P26</f>
        <v>3</v>
      </c>
      <c r="T26" s="516" t="str">
        <f>IF($S26=19,10,IF($S26=18,5,IF($S26=9,5,IF($S26=8,5,I26))))</f>
        <v>5</v>
      </c>
      <c r="U26" s="518" t="s">
        <v>8</v>
      </c>
      <c r="V26" s="539" t="str">
        <f>IF(AND($U26="PROBABILIDAD",$R26=1),$XET$6,IF(AND($U26="PROBABILIDAD",$R26=2),$XET$5,IF(AND($U26="PROBABILIDAD",$R26=3),$XET$4,IF(AND($U26="PROBABILIDAD",$R26=4),$XET$3,IF(AND($U26="PROBABILIDAD",$R26=5),$XET$2,$F26)))))</f>
        <v>(1) RARA VEZ</v>
      </c>
      <c r="W26" s="692">
        <f>IF($U26="PROBABILIDAD",$R26,$G26)</f>
        <v>1</v>
      </c>
      <c r="X26" s="545" t="str">
        <f>IF(AND($U26="IMPACTO",$S26=18),$XET$9,IF(AND($U26="IMPACTO",$S26=19),$XEU$9,IF(AND($U26="IMPACTO",$S26=20),$XEV$9,IF(AND($U26="IMPACTO",$S26&lt;10),$XET$9,$H26))))</f>
        <v>(5) MODERADO</v>
      </c>
      <c r="Y26" s="686" t="str">
        <f>IF($U26="IMPACTO",$T26,$I26)</f>
        <v>5</v>
      </c>
      <c r="Z26" s="687">
        <f>+W26*Y26</f>
        <v>5</v>
      </c>
      <c r="AA26" s="1030" t="s">
        <v>305</v>
      </c>
      <c r="AB26" s="1031" t="s">
        <v>287</v>
      </c>
      <c r="AC26" s="765" t="s">
        <v>306</v>
      </c>
      <c r="AD26" s="765" t="s">
        <v>307</v>
      </c>
      <c r="AE26" s="1034">
        <v>43708</v>
      </c>
      <c r="AF26" s="525" t="s">
        <v>308</v>
      </c>
      <c r="AG26" s="749" t="s">
        <v>290</v>
      </c>
      <c r="AH26" s="1012" t="s">
        <v>309</v>
      </c>
    </row>
    <row r="27" spans="1:34" ht="30" x14ac:dyDescent="0.25">
      <c r="A27" s="842"/>
      <c r="B27" s="740"/>
      <c r="C27" s="833"/>
      <c r="D27" s="832"/>
      <c r="E27" s="988"/>
      <c r="F27" s="559"/>
      <c r="G27" s="678"/>
      <c r="H27" s="522"/>
      <c r="I27" s="668"/>
      <c r="J27" s="669"/>
      <c r="K27" s="744"/>
      <c r="L27" s="7" t="s">
        <v>7</v>
      </c>
      <c r="M27" s="1" t="s">
        <v>11</v>
      </c>
      <c r="N27" s="184">
        <f>IF(M27="SÍ",5,"0")</f>
        <v>5</v>
      </c>
      <c r="O27" s="668"/>
      <c r="P27" s="515"/>
      <c r="Q27" s="515"/>
      <c r="R27" s="517"/>
      <c r="S27" s="515"/>
      <c r="T27" s="517"/>
      <c r="U27" s="519"/>
      <c r="V27" s="540"/>
      <c r="W27" s="693"/>
      <c r="X27" s="546"/>
      <c r="Y27" s="686"/>
      <c r="Z27" s="688"/>
      <c r="AA27" s="1028"/>
      <c r="AB27" s="1016"/>
      <c r="AC27" s="766"/>
      <c r="AD27" s="766"/>
      <c r="AE27" s="1019"/>
      <c r="AF27" s="525"/>
      <c r="AG27" s="749"/>
      <c r="AH27" s="1012"/>
    </row>
    <row r="28" spans="1:34" x14ac:dyDescent="0.25">
      <c r="A28" s="842"/>
      <c r="B28" s="740"/>
      <c r="C28" s="833"/>
      <c r="D28" s="832"/>
      <c r="E28" s="988"/>
      <c r="F28" s="559"/>
      <c r="G28" s="678"/>
      <c r="H28" s="522"/>
      <c r="I28" s="668"/>
      <c r="J28" s="675" t="str">
        <f>IF(AND(J26&gt;=5,J26&lt;=10),"BAJA",IF(AND(J26&gt;=15,J26&lt;=25),"MODERADA",IF(AND(J26&gt;=30,J26&lt;=50),"ALTA",IF(AND(J26&gt;=60,J26&lt;=100),"EXTREMA",""))))</f>
        <v>BAJA</v>
      </c>
      <c r="K28" s="744"/>
      <c r="L28" s="185" t="s">
        <v>3</v>
      </c>
      <c r="M28" s="1" t="s">
        <v>12</v>
      </c>
      <c r="N28" s="184" t="str">
        <f>IF(M28="SÍ",15,"0")</f>
        <v>0</v>
      </c>
      <c r="O28" s="668"/>
      <c r="P28" s="515"/>
      <c r="Q28" s="515"/>
      <c r="R28" s="517"/>
      <c r="S28" s="515"/>
      <c r="T28" s="517"/>
      <c r="U28" s="519"/>
      <c r="V28" s="540"/>
      <c r="W28" s="693"/>
      <c r="X28" s="546"/>
      <c r="Y28" s="686"/>
      <c r="Z28" s="677" t="str">
        <f>IF(AND($Z26&gt;=5,$Z26&lt;=10),"BAJA",IF(AND($Z26&gt;=15,$Z26&lt;=25),"MODERADA",IF(AND($Z26&gt;=30,$Z26&lt;=50),"ALTA",IF(AND($Z26&gt;=60,$Z26&lt;=100),"EXTREMA",""))))</f>
        <v>BAJA</v>
      </c>
      <c r="AA28" s="1028"/>
      <c r="AB28" s="1016"/>
      <c r="AC28" s="766"/>
      <c r="AD28" s="766"/>
      <c r="AE28" s="1019"/>
      <c r="AF28" s="525"/>
      <c r="AG28" s="749"/>
      <c r="AH28" s="1012"/>
    </row>
    <row r="29" spans="1:34" x14ac:dyDescent="0.25">
      <c r="A29" s="842"/>
      <c r="B29" s="740"/>
      <c r="C29" s="833"/>
      <c r="D29" s="832"/>
      <c r="E29" s="988"/>
      <c r="F29" s="559"/>
      <c r="G29" s="678"/>
      <c r="H29" s="522"/>
      <c r="I29" s="668"/>
      <c r="J29" s="675"/>
      <c r="K29" s="744"/>
      <c r="L29" s="185" t="s">
        <v>4</v>
      </c>
      <c r="M29" s="1" t="s">
        <v>11</v>
      </c>
      <c r="N29" s="184">
        <f>IF(M29="SÍ",10,"0")</f>
        <v>10</v>
      </c>
      <c r="O29" s="668"/>
      <c r="P29" s="515"/>
      <c r="Q29" s="515"/>
      <c r="R29" s="517"/>
      <c r="S29" s="515"/>
      <c r="T29" s="517"/>
      <c r="U29" s="519"/>
      <c r="V29" s="540"/>
      <c r="W29" s="693"/>
      <c r="X29" s="546"/>
      <c r="Y29" s="686"/>
      <c r="Z29" s="677"/>
      <c r="AA29" s="1028"/>
      <c r="AB29" s="1016"/>
      <c r="AC29" s="766"/>
      <c r="AD29" s="766"/>
      <c r="AE29" s="1019"/>
      <c r="AF29" s="525"/>
      <c r="AG29" s="749"/>
      <c r="AH29" s="1012"/>
    </row>
    <row r="30" spans="1:34" ht="30" x14ac:dyDescent="0.25">
      <c r="A30" s="842"/>
      <c r="B30" s="740"/>
      <c r="C30" s="833"/>
      <c r="D30" s="832"/>
      <c r="E30" s="988"/>
      <c r="F30" s="559"/>
      <c r="G30" s="678"/>
      <c r="H30" s="522"/>
      <c r="I30" s="668"/>
      <c r="J30" s="675"/>
      <c r="K30" s="744"/>
      <c r="L30" s="7" t="s">
        <v>31</v>
      </c>
      <c r="M30" s="1" t="s">
        <v>11</v>
      </c>
      <c r="N30" s="184">
        <f>IF(M30="SÍ",15,"0")</f>
        <v>15</v>
      </c>
      <c r="O30" s="668"/>
      <c r="P30" s="515"/>
      <c r="Q30" s="515"/>
      <c r="R30" s="517"/>
      <c r="S30" s="515"/>
      <c r="T30" s="517"/>
      <c r="U30" s="519"/>
      <c r="V30" s="540"/>
      <c r="W30" s="693"/>
      <c r="X30" s="546"/>
      <c r="Y30" s="686"/>
      <c r="Z30" s="677"/>
      <c r="AA30" s="1028"/>
      <c r="AB30" s="1016"/>
      <c r="AC30" s="766"/>
      <c r="AD30" s="766"/>
      <c r="AE30" s="1019"/>
      <c r="AF30" s="525"/>
      <c r="AG30" s="749"/>
      <c r="AH30" s="1012"/>
    </row>
    <row r="31" spans="1:34" ht="30" x14ac:dyDescent="0.25">
      <c r="A31" s="842"/>
      <c r="B31" s="740"/>
      <c r="C31" s="833"/>
      <c r="D31" s="832"/>
      <c r="E31" s="988"/>
      <c r="F31" s="559"/>
      <c r="G31" s="678"/>
      <c r="H31" s="522"/>
      <c r="I31" s="668"/>
      <c r="J31" s="675"/>
      <c r="K31" s="744"/>
      <c r="L31" s="7" t="s">
        <v>5</v>
      </c>
      <c r="M31" s="1" t="s">
        <v>11</v>
      </c>
      <c r="N31" s="184">
        <f>IF(M31="SÍ",10,"0")</f>
        <v>10</v>
      </c>
      <c r="O31" s="668"/>
      <c r="P31" s="515"/>
      <c r="Q31" s="515"/>
      <c r="R31" s="517"/>
      <c r="S31" s="515"/>
      <c r="T31" s="517"/>
      <c r="U31" s="519"/>
      <c r="V31" s="540"/>
      <c r="W31" s="693"/>
      <c r="X31" s="546"/>
      <c r="Y31" s="686"/>
      <c r="Z31" s="677"/>
      <c r="AA31" s="1028"/>
      <c r="AB31" s="1016"/>
      <c r="AC31" s="766"/>
      <c r="AD31" s="766"/>
      <c r="AE31" s="1019"/>
      <c r="AF31" s="525"/>
      <c r="AG31" s="749"/>
      <c r="AH31" s="1012"/>
    </row>
    <row r="32" spans="1:34" ht="30.75" thickBot="1" x14ac:dyDescent="0.3">
      <c r="A32" s="843"/>
      <c r="B32" s="741"/>
      <c r="C32" s="834"/>
      <c r="D32" s="835"/>
      <c r="E32" s="1032"/>
      <c r="F32" s="927"/>
      <c r="G32" s="928"/>
      <c r="H32" s="933"/>
      <c r="I32" s="922"/>
      <c r="J32" s="923"/>
      <c r="K32" s="745"/>
      <c r="L32" s="187" t="s">
        <v>30</v>
      </c>
      <c r="M32" s="188" t="s">
        <v>11</v>
      </c>
      <c r="N32" s="189">
        <f>IF(M32="SÍ",30,"0")</f>
        <v>30</v>
      </c>
      <c r="O32" s="922"/>
      <c r="P32" s="917"/>
      <c r="Q32" s="917"/>
      <c r="R32" s="918"/>
      <c r="S32" s="917"/>
      <c r="T32" s="918"/>
      <c r="U32" s="931"/>
      <c r="V32" s="932"/>
      <c r="W32" s="911"/>
      <c r="X32" s="912"/>
      <c r="Y32" s="913"/>
      <c r="Z32" s="916"/>
      <c r="AA32" s="1051"/>
      <c r="AB32" s="1048"/>
      <c r="AC32" s="804"/>
      <c r="AD32" s="804"/>
      <c r="AE32" s="1049"/>
      <c r="AF32" s="1050"/>
      <c r="AG32" s="750"/>
      <c r="AH32" s="1035"/>
    </row>
    <row r="33" spans="1:34" ht="30" x14ac:dyDescent="0.25">
      <c r="A33" s="1036"/>
      <c r="B33" s="1039"/>
      <c r="C33" s="963"/>
      <c r="D33" s="907"/>
      <c r="E33" s="1043"/>
      <c r="F33" s="1046" t="s">
        <v>17</v>
      </c>
      <c r="G33" s="1047" t="str">
        <f>IF(F33="(1) RARA VEZ","1", IF(F33="(2) IMPROBABLE","2",IF(F33="(3) POSIBLE","3",IF(F33="(4) PROBABLE","4",IF(F33="(5) CASI SEGURO","5","")))))</f>
        <v>5</v>
      </c>
      <c r="H33" s="1056" t="s">
        <v>18</v>
      </c>
      <c r="I33" s="668" t="str">
        <f>IF(H33="(5) MODERADO","5", IF(H33="(10) MAYOR","10",IF(H33="(20) CATASTROFICO","20","")))</f>
        <v>5</v>
      </c>
      <c r="J33" s="690">
        <f>+G33*I33</f>
        <v>25</v>
      </c>
      <c r="K33" s="938"/>
      <c r="L33" s="221" t="s">
        <v>6</v>
      </c>
      <c r="M33" s="222" t="s">
        <v>12</v>
      </c>
      <c r="N33" s="184" t="str">
        <f>IF(M33="SÍ",15,"0")</f>
        <v>0</v>
      </c>
      <c r="O33" s="1058">
        <f>SUM(N33:N39)</f>
        <v>0</v>
      </c>
      <c r="P33" s="515">
        <f>IF(AND($O33&gt;=0,$O33&lt;=50),0,IF(AND($O33&gt;50,$O33&lt;=75),1,IF(AND($O33&gt;75,$O33&lt;=100),2,"")))</f>
        <v>0</v>
      </c>
      <c r="Q33" s="515">
        <f>$G33-$P33</f>
        <v>5</v>
      </c>
      <c r="R33" s="517">
        <f>IF($Q33&lt;=0,1,$Q33)</f>
        <v>5</v>
      </c>
      <c r="S33" s="515">
        <f>$I33-$P33</f>
        <v>5</v>
      </c>
      <c r="T33" s="517" t="str">
        <f>IF($S33=19,10,IF($S33=18,5,IF($S33=9,5,IF($S33=8,5,I33))))</f>
        <v>5</v>
      </c>
      <c r="U33" s="1052" t="s">
        <v>8</v>
      </c>
      <c r="V33" s="1054" t="str">
        <f>IF(AND($U33="PROBABILIDAD",$R33=1),$XET$6,IF(AND($U33="PROBABILIDAD",$R33=2),$XET$5,IF(AND($U33="PROBABILIDAD",$R33=3),$XET$4,IF(AND($U33="PROBABILIDAD",$R33=4),$XET$3,IF(AND($U33="PROBABILIDAD",$R33=5),$XET$2,$F33)))))</f>
        <v>(5) CASI SEGURO</v>
      </c>
      <c r="W33" s="684">
        <f>IF($U33="PROBABILIDAD",$R33,$G33)</f>
        <v>5</v>
      </c>
      <c r="X33" s="1068" t="str">
        <f>IF(AND($U33="IMPACTO",$S33=18),$XET$9,IF(AND($U33="IMPACTO",$S33=19),$XEU$9,IF(AND($U33="IMPACTO",$S33=20),$XEV$9,IF(AND($U33="IMPACTO",$S33&lt;10),$XET$9,$H33))))</f>
        <v>(5) MODERADO</v>
      </c>
      <c r="Y33" s="686" t="str">
        <f>IF($U33="IMPACTO",$T33,$I33)</f>
        <v>5</v>
      </c>
      <c r="Z33" s="687">
        <f>+W33*Y33</f>
        <v>25</v>
      </c>
      <c r="AA33" s="535"/>
      <c r="AB33" s="940"/>
      <c r="AC33" s="940"/>
      <c r="AD33" s="909"/>
      <c r="AE33" s="535"/>
      <c r="AF33" s="940"/>
      <c r="AG33" s="940"/>
      <c r="AH33" s="909"/>
    </row>
    <row r="34" spans="1:34" ht="30" x14ac:dyDescent="0.25">
      <c r="A34" s="1037"/>
      <c r="B34" s="1039"/>
      <c r="C34" s="964"/>
      <c r="D34" s="488"/>
      <c r="E34" s="1044"/>
      <c r="F34" s="559"/>
      <c r="G34" s="678"/>
      <c r="H34" s="522"/>
      <c r="I34" s="668"/>
      <c r="J34" s="669"/>
      <c r="K34" s="938"/>
      <c r="L34" s="7" t="s">
        <v>7</v>
      </c>
      <c r="M34" s="1" t="s">
        <v>12</v>
      </c>
      <c r="N34" s="184" t="str">
        <f>IF(M34="SÍ",5,"0")</f>
        <v>0</v>
      </c>
      <c r="O34" s="668"/>
      <c r="P34" s="515"/>
      <c r="Q34" s="515"/>
      <c r="R34" s="517"/>
      <c r="S34" s="515"/>
      <c r="T34" s="517"/>
      <c r="U34" s="1052"/>
      <c r="V34" s="1054"/>
      <c r="W34" s="684"/>
      <c r="X34" s="1068"/>
      <c r="Y34" s="686"/>
      <c r="Z34" s="688"/>
      <c r="AA34" s="535"/>
      <c r="AB34" s="940"/>
      <c r="AC34" s="940"/>
      <c r="AD34" s="909"/>
      <c r="AE34" s="535"/>
      <c r="AF34" s="940"/>
      <c r="AG34" s="940"/>
      <c r="AH34" s="909"/>
    </row>
    <row r="35" spans="1:34" x14ac:dyDescent="0.25">
      <c r="A35" s="1037"/>
      <c r="B35" s="1039"/>
      <c r="C35" s="964"/>
      <c r="D35" s="488"/>
      <c r="E35" s="1044"/>
      <c r="F35" s="559"/>
      <c r="G35" s="678"/>
      <c r="H35" s="522"/>
      <c r="I35" s="668"/>
      <c r="J35" s="675" t="str">
        <f>IF(AND(J33&gt;=5,J33&lt;=10),"BAJA",IF(AND(J33&gt;=15,J33&lt;=25),"MODERADA",IF(AND(J33&gt;=30,J33&lt;=50),"ALTA",IF(AND(J33&gt;=60,J33&lt;=100),"EXTREMA",""))))</f>
        <v>MODERADA</v>
      </c>
      <c r="K35" s="938"/>
      <c r="L35" s="185" t="s">
        <v>3</v>
      </c>
      <c r="M35" s="1" t="s">
        <v>12</v>
      </c>
      <c r="N35" s="184" t="str">
        <f>IF(M35="SÍ",15,"0")</f>
        <v>0</v>
      </c>
      <c r="O35" s="668"/>
      <c r="P35" s="515"/>
      <c r="Q35" s="515"/>
      <c r="R35" s="517"/>
      <c r="S35" s="515"/>
      <c r="T35" s="517"/>
      <c r="U35" s="1052"/>
      <c r="V35" s="1054"/>
      <c r="W35" s="684"/>
      <c r="X35" s="1068"/>
      <c r="Y35" s="686"/>
      <c r="Z35" s="677" t="str">
        <f>IF(AND($Z33&gt;=5,$Z33&lt;=10),"BAJA",IF(AND($Z33&gt;=15,$Z33&lt;=25),"MODERADA",IF(AND($Z33&gt;=30,$Z33&lt;=50),"ALTA",IF(AND($Z33&gt;=60,$Z33&lt;=100),"EXTREMA",""))))</f>
        <v>MODERADA</v>
      </c>
      <c r="AA35" s="535"/>
      <c r="AB35" s="940"/>
      <c r="AC35" s="940"/>
      <c r="AD35" s="909"/>
      <c r="AE35" s="535"/>
      <c r="AF35" s="940"/>
      <c r="AG35" s="940"/>
      <c r="AH35" s="909"/>
    </row>
    <row r="36" spans="1:34" x14ac:dyDescent="0.25">
      <c r="A36" s="1037"/>
      <c r="B36" s="1039"/>
      <c r="C36" s="964"/>
      <c r="D36" s="488"/>
      <c r="E36" s="1044"/>
      <c r="F36" s="559"/>
      <c r="G36" s="678"/>
      <c r="H36" s="522"/>
      <c r="I36" s="668"/>
      <c r="J36" s="675"/>
      <c r="K36" s="938"/>
      <c r="L36" s="185" t="s">
        <v>4</v>
      </c>
      <c r="M36" s="1" t="s">
        <v>12</v>
      </c>
      <c r="N36" s="184" t="str">
        <f>IF(M36="SÍ",10,"0")</f>
        <v>0</v>
      </c>
      <c r="O36" s="668"/>
      <c r="P36" s="515"/>
      <c r="Q36" s="515"/>
      <c r="R36" s="517"/>
      <c r="S36" s="515"/>
      <c r="T36" s="517"/>
      <c r="U36" s="1052"/>
      <c r="V36" s="1054"/>
      <c r="W36" s="684"/>
      <c r="X36" s="1068"/>
      <c r="Y36" s="686"/>
      <c r="Z36" s="677"/>
      <c r="AA36" s="535"/>
      <c r="AB36" s="940"/>
      <c r="AC36" s="940"/>
      <c r="AD36" s="909"/>
      <c r="AE36" s="535"/>
      <c r="AF36" s="940"/>
      <c r="AG36" s="940"/>
      <c r="AH36" s="909"/>
    </row>
    <row r="37" spans="1:34" ht="30" x14ac:dyDescent="0.25">
      <c r="A37" s="1037"/>
      <c r="B37" s="1039"/>
      <c r="C37" s="964"/>
      <c r="D37" s="488"/>
      <c r="E37" s="1044"/>
      <c r="F37" s="559"/>
      <c r="G37" s="678"/>
      <c r="H37" s="522"/>
      <c r="I37" s="668"/>
      <c r="J37" s="675"/>
      <c r="K37" s="938"/>
      <c r="L37" s="7" t="s">
        <v>31</v>
      </c>
      <c r="M37" s="1" t="s">
        <v>12</v>
      </c>
      <c r="N37" s="184" t="str">
        <f>IF(M37="SÍ",15,"0")</f>
        <v>0</v>
      </c>
      <c r="O37" s="668"/>
      <c r="P37" s="515"/>
      <c r="Q37" s="515"/>
      <c r="R37" s="517"/>
      <c r="S37" s="515"/>
      <c r="T37" s="517"/>
      <c r="U37" s="1052"/>
      <c r="V37" s="1054"/>
      <c r="W37" s="684"/>
      <c r="X37" s="1068"/>
      <c r="Y37" s="686"/>
      <c r="Z37" s="677"/>
      <c r="AA37" s="535"/>
      <c r="AB37" s="940"/>
      <c r="AC37" s="940"/>
      <c r="AD37" s="909"/>
      <c r="AE37" s="535"/>
      <c r="AF37" s="940"/>
      <c r="AG37" s="940"/>
      <c r="AH37" s="909"/>
    </row>
    <row r="38" spans="1:34" ht="30" x14ac:dyDescent="0.25">
      <c r="A38" s="1037"/>
      <c r="B38" s="1039"/>
      <c r="C38" s="964"/>
      <c r="D38" s="488"/>
      <c r="E38" s="1044"/>
      <c r="F38" s="559"/>
      <c r="G38" s="678"/>
      <c r="H38" s="522"/>
      <c r="I38" s="668"/>
      <c r="J38" s="675"/>
      <c r="K38" s="938"/>
      <c r="L38" s="7" t="s">
        <v>5</v>
      </c>
      <c r="M38" s="1" t="s">
        <v>12</v>
      </c>
      <c r="N38" s="184" t="str">
        <f>IF(M38="SÍ",10,"0")</f>
        <v>0</v>
      </c>
      <c r="O38" s="668"/>
      <c r="P38" s="515"/>
      <c r="Q38" s="515"/>
      <c r="R38" s="517"/>
      <c r="S38" s="515"/>
      <c r="T38" s="517"/>
      <c r="U38" s="1052"/>
      <c r="V38" s="1054"/>
      <c r="W38" s="684"/>
      <c r="X38" s="1068"/>
      <c r="Y38" s="686"/>
      <c r="Z38" s="677"/>
      <c r="AA38" s="535"/>
      <c r="AB38" s="940"/>
      <c r="AC38" s="940"/>
      <c r="AD38" s="909"/>
      <c r="AE38" s="535"/>
      <c r="AF38" s="940"/>
      <c r="AG38" s="940"/>
      <c r="AH38" s="909"/>
    </row>
    <row r="39" spans="1:34" ht="30.75" thickBot="1" x14ac:dyDescent="0.3">
      <c r="A39" s="1038"/>
      <c r="B39" s="1040"/>
      <c r="C39" s="1041"/>
      <c r="D39" s="1042"/>
      <c r="E39" s="1045"/>
      <c r="F39" s="927"/>
      <c r="G39" s="928"/>
      <c r="H39" s="933"/>
      <c r="I39" s="922"/>
      <c r="J39" s="923"/>
      <c r="K39" s="1057"/>
      <c r="L39" s="187" t="s">
        <v>30</v>
      </c>
      <c r="M39" s="188" t="s">
        <v>12</v>
      </c>
      <c r="N39" s="189" t="str">
        <f>IF(M39="SÍ",30,"0")</f>
        <v>0</v>
      </c>
      <c r="O39" s="922"/>
      <c r="P39" s="917"/>
      <c r="Q39" s="917"/>
      <c r="R39" s="918"/>
      <c r="S39" s="917"/>
      <c r="T39" s="918"/>
      <c r="U39" s="1053"/>
      <c r="V39" s="1055"/>
      <c r="W39" s="1067"/>
      <c r="X39" s="1069"/>
      <c r="Y39" s="913"/>
      <c r="Z39" s="916"/>
      <c r="AA39" s="1066"/>
      <c r="AB39" s="1065"/>
      <c r="AC39" s="1065"/>
      <c r="AD39" s="910"/>
      <c r="AE39" s="1066"/>
      <c r="AF39" s="1065"/>
      <c r="AG39" s="1065"/>
      <c r="AH39" s="910"/>
    </row>
    <row r="40" spans="1:34" x14ac:dyDescent="0.25">
      <c r="A40" s="277" t="s">
        <v>52</v>
      </c>
      <c r="B40" s="277"/>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row>
    <row r="41" spans="1:34" ht="18.75" x14ac:dyDescent="0.25">
      <c r="A41" s="512" t="s">
        <v>29</v>
      </c>
      <c r="B41" s="512"/>
      <c r="C41" s="700"/>
      <c r="D41" s="700"/>
      <c r="E41" s="700"/>
      <c r="F41" s="700"/>
      <c r="G41" s="700"/>
      <c r="H41" s="700"/>
      <c r="I41" s="700"/>
      <c r="J41" s="700"/>
      <c r="K41" s="700"/>
      <c r="L41" s="700"/>
      <c r="M41" s="700"/>
      <c r="N41" s="700"/>
      <c r="O41" s="700"/>
      <c r="P41" s="700"/>
      <c r="Q41" s="700"/>
      <c r="R41" s="700"/>
      <c r="S41" s="700"/>
      <c r="T41" s="700"/>
      <c r="U41" s="700"/>
      <c r="V41" s="700"/>
      <c r="W41" s="700"/>
      <c r="X41" s="700"/>
      <c r="Y41" s="700"/>
      <c r="Z41" s="700"/>
      <c r="AA41" s="700"/>
      <c r="AB41" s="700"/>
      <c r="AC41" s="700"/>
      <c r="AD41" s="700"/>
      <c r="AE41" s="700"/>
      <c r="AF41" s="700"/>
      <c r="AG41" s="700"/>
      <c r="AH41" s="700"/>
    </row>
    <row r="42" spans="1:34" ht="15.75" x14ac:dyDescent="0.25">
      <c r="A42" s="497" t="s">
        <v>71</v>
      </c>
      <c r="B42" s="498"/>
      <c r="C42" s="498"/>
      <c r="D42" s="498"/>
      <c r="E42" s="498"/>
      <c r="F42" s="498"/>
      <c r="G42" s="498"/>
      <c r="H42" s="498"/>
      <c r="I42" s="498"/>
      <c r="J42" s="498"/>
      <c r="K42" s="498"/>
      <c r="L42" s="498"/>
      <c r="M42" s="498"/>
      <c r="N42" s="498"/>
      <c r="O42" s="498"/>
      <c r="P42" s="498"/>
      <c r="Q42" s="498"/>
      <c r="R42" s="498"/>
      <c r="S42" s="498"/>
      <c r="T42" s="498"/>
      <c r="U42" s="498"/>
      <c r="V42" s="498"/>
      <c r="W42" s="498"/>
      <c r="X42" s="498"/>
      <c r="Y42" s="498"/>
      <c r="Z42" s="498"/>
      <c r="AA42" s="498"/>
      <c r="AB42" s="499"/>
      <c r="AC42" s="701" t="s">
        <v>48</v>
      </c>
      <c r="AD42" s="701"/>
      <c r="AE42" s="701"/>
      <c r="AF42" s="701" t="s">
        <v>25</v>
      </c>
      <c r="AG42" s="701"/>
      <c r="AH42" s="701"/>
    </row>
    <row r="43" spans="1:34" s="191" customFormat="1" ht="15.75" x14ac:dyDescent="0.25">
      <c r="A43" s="1059" t="s">
        <v>310</v>
      </c>
      <c r="B43" s="1060"/>
      <c r="C43" s="1060"/>
      <c r="D43" s="1060"/>
      <c r="E43" s="1060"/>
      <c r="F43" s="1060"/>
      <c r="G43" s="1060"/>
      <c r="H43" s="1060"/>
      <c r="I43" s="1060"/>
      <c r="J43" s="1060"/>
      <c r="K43" s="1060"/>
      <c r="L43" s="1060"/>
      <c r="M43" s="1060"/>
      <c r="N43" s="1060"/>
      <c r="O43" s="1060"/>
      <c r="P43" s="1060"/>
      <c r="Q43" s="1060"/>
      <c r="R43" s="1060"/>
      <c r="S43" s="1060"/>
      <c r="T43" s="1060"/>
      <c r="U43" s="1060"/>
      <c r="V43" s="1060"/>
      <c r="W43" s="1060"/>
      <c r="X43" s="1060"/>
      <c r="Y43" s="1060"/>
      <c r="Z43" s="1060"/>
      <c r="AA43" s="1060"/>
      <c r="AB43" s="1061"/>
      <c r="AC43" s="1062">
        <v>42766</v>
      </c>
      <c r="AD43" s="1063"/>
      <c r="AE43" s="1064"/>
      <c r="AF43" s="281" t="s">
        <v>311</v>
      </c>
      <c r="AG43" s="282"/>
      <c r="AH43" s="283"/>
    </row>
    <row r="44" spans="1:34" s="191" customFormat="1" ht="15.75" x14ac:dyDescent="0.25">
      <c r="A44" s="732" t="s">
        <v>312</v>
      </c>
      <c r="B44" s="733"/>
      <c r="C44" s="733"/>
      <c r="D44" s="733"/>
      <c r="E44" s="733"/>
      <c r="F44" s="733"/>
      <c r="G44" s="733"/>
      <c r="H44" s="733"/>
      <c r="I44" s="733"/>
      <c r="J44" s="733"/>
      <c r="K44" s="733"/>
      <c r="L44" s="733"/>
      <c r="M44" s="733"/>
      <c r="N44" s="733"/>
      <c r="O44" s="733"/>
      <c r="P44" s="733"/>
      <c r="Q44" s="733"/>
      <c r="R44" s="733"/>
      <c r="S44" s="733"/>
      <c r="T44" s="733"/>
      <c r="U44" s="733"/>
      <c r="V44" s="733"/>
      <c r="W44" s="733"/>
      <c r="X44" s="733"/>
      <c r="Y44" s="733"/>
      <c r="Z44" s="733"/>
      <c r="AA44" s="733"/>
      <c r="AB44" s="734"/>
      <c r="AC44" s="1062">
        <v>43131</v>
      </c>
      <c r="AD44" s="1063"/>
      <c r="AE44" s="1064"/>
      <c r="AF44" s="281" t="s">
        <v>311</v>
      </c>
      <c r="AG44" s="282"/>
      <c r="AH44" s="283"/>
    </row>
    <row r="45" spans="1:34" s="191" customFormat="1" ht="15.75" x14ac:dyDescent="0.25">
      <c r="A45" s="732" t="s">
        <v>313</v>
      </c>
      <c r="B45" s="733"/>
      <c r="C45" s="733"/>
      <c r="D45" s="733"/>
      <c r="E45" s="733"/>
      <c r="F45" s="733"/>
      <c r="G45" s="733"/>
      <c r="H45" s="733"/>
      <c r="I45" s="733"/>
      <c r="J45" s="733"/>
      <c r="K45" s="733"/>
      <c r="L45" s="733"/>
      <c r="M45" s="733"/>
      <c r="N45" s="733"/>
      <c r="O45" s="733"/>
      <c r="P45" s="733"/>
      <c r="Q45" s="733"/>
      <c r="R45" s="733"/>
      <c r="S45" s="733"/>
      <c r="T45" s="733"/>
      <c r="U45" s="733"/>
      <c r="V45" s="733"/>
      <c r="W45" s="733"/>
      <c r="X45" s="733"/>
      <c r="Y45" s="733"/>
      <c r="Z45" s="733"/>
      <c r="AA45" s="733"/>
      <c r="AB45" s="734"/>
      <c r="AC45" s="1062">
        <v>43453</v>
      </c>
      <c r="AD45" s="1063"/>
      <c r="AE45" s="1064"/>
      <c r="AF45" s="281" t="s">
        <v>311</v>
      </c>
      <c r="AG45" s="282"/>
      <c r="AH45" s="283"/>
    </row>
    <row r="46" spans="1:34" x14ac:dyDescent="0.25">
      <c r="A46" s="500"/>
      <c r="B46" s="501"/>
      <c r="C46" s="50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2"/>
      <c r="AC46" s="678"/>
      <c r="AD46" s="678"/>
      <c r="AE46" s="678"/>
      <c r="AF46" s="678"/>
      <c r="AG46" s="678"/>
      <c r="AH46" s="678"/>
    </row>
    <row r="47" spans="1:34" x14ac:dyDescent="0.25">
      <c r="A47" s="489" t="s">
        <v>32</v>
      </c>
      <c r="B47" s="490"/>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1"/>
    </row>
    <row r="48" spans="1:34" s="191" customFormat="1" x14ac:dyDescent="0.25">
      <c r="A48" s="718" t="s">
        <v>25</v>
      </c>
      <c r="B48" s="718"/>
      <c r="C48" s="718"/>
      <c r="D48" s="718"/>
      <c r="E48" s="718"/>
      <c r="F48" s="718" t="s">
        <v>62</v>
      </c>
      <c r="G48" s="718"/>
      <c r="H48" s="718"/>
      <c r="I48" s="718"/>
      <c r="J48" s="718"/>
      <c r="K48" s="718"/>
      <c r="L48" s="718"/>
      <c r="M48" s="719" t="s">
        <v>177</v>
      </c>
      <c r="N48" s="720"/>
      <c r="O48" s="720"/>
      <c r="P48" s="720"/>
      <c r="Q48" s="720"/>
      <c r="R48" s="720"/>
      <c r="S48" s="720"/>
      <c r="T48" s="720"/>
      <c r="U48" s="720"/>
      <c r="V48" s="720"/>
      <c r="W48" s="720"/>
      <c r="X48" s="720"/>
      <c r="Y48" s="720"/>
      <c r="Z48" s="720"/>
      <c r="AA48" s="720"/>
      <c r="AB48" s="720"/>
      <c r="AC48" s="720"/>
      <c r="AD48" s="264" t="str">
        <f>IF(Z7="X","APOYO OFICINA ASESORA DE PLANEACIÓN","APOYO OFICINA DE CONTROL INTERNO")</f>
        <v>APOYO OFICINA ASESORA DE PLANEACIÓN</v>
      </c>
      <c r="AE48" s="264"/>
      <c r="AF48" s="264"/>
      <c r="AG48" s="264"/>
      <c r="AH48" s="264"/>
    </row>
    <row r="49" spans="1:34" s="191" customFormat="1" x14ac:dyDescent="0.25">
      <c r="A49" s="153" t="s">
        <v>72</v>
      </c>
      <c r="B49" s="486" t="s">
        <v>314</v>
      </c>
      <c r="C49" s="486"/>
      <c r="D49" s="486"/>
      <c r="E49" s="486"/>
      <c r="F49" s="153" t="s">
        <v>72</v>
      </c>
      <c r="G49" s="224"/>
      <c r="H49" s="1070" t="s">
        <v>315</v>
      </c>
      <c r="I49" s="1070"/>
      <c r="J49" s="1070"/>
      <c r="K49" s="1070"/>
      <c r="L49" s="1070"/>
      <c r="M49" s="717" t="s">
        <v>27</v>
      </c>
      <c r="N49" s="717"/>
      <c r="O49" s="717"/>
      <c r="P49" s="717"/>
      <c r="Q49" s="717"/>
      <c r="R49" s="717"/>
      <c r="S49" s="717"/>
      <c r="T49" s="717"/>
      <c r="U49" s="717"/>
      <c r="V49" s="678"/>
      <c r="W49" s="678"/>
      <c r="X49" s="678"/>
      <c r="Y49" s="678"/>
      <c r="Z49" s="678"/>
      <c r="AA49" s="678"/>
      <c r="AB49" s="678"/>
      <c r="AC49" s="678"/>
      <c r="AD49" s="155" t="s">
        <v>27</v>
      </c>
      <c r="AE49" s="678"/>
      <c r="AF49" s="678"/>
      <c r="AG49" s="678"/>
      <c r="AH49" s="678"/>
    </row>
    <row r="50" spans="1:34" x14ac:dyDescent="0.25">
      <c r="A50" s="153" t="s">
        <v>73</v>
      </c>
      <c r="B50" s="1071" t="s">
        <v>316</v>
      </c>
      <c r="C50" s="1070"/>
      <c r="D50" s="1070"/>
      <c r="E50" s="1070"/>
      <c r="F50" s="153" t="s">
        <v>74</v>
      </c>
      <c r="G50" s="224"/>
      <c r="H50" s="1071" t="s">
        <v>169</v>
      </c>
      <c r="I50" s="1070"/>
      <c r="J50" s="1070"/>
      <c r="K50" s="1070"/>
      <c r="L50" s="1070"/>
      <c r="M50" s="717" t="s">
        <v>28</v>
      </c>
      <c r="N50" s="717"/>
      <c r="O50" s="717"/>
      <c r="P50" s="717"/>
      <c r="Q50" s="717"/>
      <c r="R50" s="717"/>
      <c r="S50" s="717"/>
      <c r="T50" s="717"/>
      <c r="U50" s="717"/>
      <c r="V50" s="678"/>
      <c r="W50" s="678"/>
      <c r="X50" s="678"/>
      <c r="Y50" s="678"/>
      <c r="Z50" s="678"/>
      <c r="AA50" s="678"/>
      <c r="AB50" s="678"/>
      <c r="AC50" s="678"/>
      <c r="AD50" s="155" t="s">
        <v>28</v>
      </c>
      <c r="AE50" s="678"/>
      <c r="AF50" s="678"/>
      <c r="AG50" s="678"/>
      <c r="AH50" s="678"/>
    </row>
  </sheetData>
  <mergeCells count="188">
    <mergeCell ref="B49:E49"/>
    <mergeCell ref="H49:L49"/>
    <mergeCell ref="M49:U49"/>
    <mergeCell ref="V49:AC49"/>
    <mergeCell ref="AE49:AH49"/>
    <mergeCell ref="B50:E50"/>
    <mergeCell ref="H50:L50"/>
    <mergeCell ref="M50:U50"/>
    <mergeCell ref="V50:AC50"/>
    <mergeCell ref="AE50:AH50"/>
    <mergeCell ref="Q33:Q39"/>
    <mergeCell ref="R33:R39"/>
    <mergeCell ref="S33:S39"/>
    <mergeCell ref="A46:AB46"/>
    <mergeCell ref="AC46:AE46"/>
    <mergeCell ref="AF46:AH46"/>
    <mergeCell ref="A47:AH47"/>
    <mergeCell ref="A48:E48"/>
    <mergeCell ref="F48:L48"/>
    <mergeCell ref="M48:AC48"/>
    <mergeCell ref="AD48:AH48"/>
    <mergeCell ref="A44:AB44"/>
    <mergeCell ref="AC44:AE44"/>
    <mergeCell ref="AF44:AH44"/>
    <mergeCell ref="A45:AB45"/>
    <mergeCell ref="AC45:AE45"/>
    <mergeCell ref="AF45:AH45"/>
    <mergeCell ref="O33:O39"/>
    <mergeCell ref="P33:P39"/>
    <mergeCell ref="J35:J39"/>
    <mergeCell ref="A40:AH40"/>
    <mergeCell ref="A41:AH41"/>
    <mergeCell ref="A42:AB42"/>
    <mergeCell ref="AC42:AE42"/>
    <mergeCell ref="AF42:AH42"/>
    <mergeCell ref="A43:AB43"/>
    <mergeCell ref="AC43:AE43"/>
    <mergeCell ref="AF43:AH43"/>
    <mergeCell ref="AC33:AC39"/>
    <mergeCell ref="AD33:AD39"/>
    <mergeCell ref="AE33:AE39"/>
    <mergeCell ref="AF33:AF39"/>
    <mergeCell ref="AG33:AG39"/>
    <mergeCell ref="AH33:AH39"/>
    <mergeCell ref="W33:W39"/>
    <mergeCell ref="X33:X39"/>
    <mergeCell ref="Y33:Y39"/>
    <mergeCell ref="Z33:Z34"/>
    <mergeCell ref="AA33:AA39"/>
    <mergeCell ref="AB33:AB39"/>
    <mergeCell ref="Z35:Z39"/>
    <mergeCell ref="A33:A39"/>
    <mergeCell ref="B33:B39"/>
    <mergeCell ref="C33:C39"/>
    <mergeCell ref="D33:D39"/>
    <mergeCell ref="E33:E39"/>
    <mergeCell ref="F33:F39"/>
    <mergeCell ref="G33:G39"/>
    <mergeCell ref="AB26:AB32"/>
    <mergeCell ref="AC26:AC32"/>
    <mergeCell ref="V26:V32"/>
    <mergeCell ref="W26:W32"/>
    <mergeCell ref="X26:X32"/>
    <mergeCell ref="Y26:Y32"/>
    <mergeCell ref="Z26:Z27"/>
    <mergeCell ref="AA26:AA32"/>
    <mergeCell ref="P26:P32"/>
    <mergeCell ref="Q26:Q32"/>
    <mergeCell ref="T33:T39"/>
    <mergeCell ref="U33:U39"/>
    <mergeCell ref="V33:V39"/>
    <mergeCell ref="H33:H39"/>
    <mergeCell ref="I33:I39"/>
    <mergeCell ref="J33:J34"/>
    <mergeCell ref="K33:K39"/>
    <mergeCell ref="T26:T32"/>
    <mergeCell ref="U26:U32"/>
    <mergeCell ref="G26:G32"/>
    <mergeCell ref="H26:H32"/>
    <mergeCell ref="I26:I32"/>
    <mergeCell ref="J26:J27"/>
    <mergeCell ref="K26:K32"/>
    <mergeCell ref="O26:O32"/>
    <mergeCell ref="AH26:AH32"/>
    <mergeCell ref="J28:J32"/>
    <mergeCell ref="Z28:Z32"/>
    <mergeCell ref="AD26:AD32"/>
    <mergeCell ref="AE26:AE32"/>
    <mergeCell ref="AF26:AF32"/>
    <mergeCell ref="AG26:AG32"/>
    <mergeCell ref="A26:A32"/>
    <mergeCell ref="B26:B32"/>
    <mergeCell ref="C26:C32"/>
    <mergeCell ref="D26:D32"/>
    <mergeCell ref="E26:E32"/>
    <mergeCell ref="F26:F32"/>
    <mergeCell ref="AC19:AC25"/>
    <mergeCell ref="AD19:AD25"/>
    <mergeCell ref="AE19:AE25"/>
    <mergeCell ref="Q19:Q25"/>
    <mergeCell ref="R19:R25"/>
    <mergeCell ref="S19:S25"/>
    <mergeCell ref="T19:T25"/>
    <mergeCell ref="U19:U25"/>
    <mergeCell ref="V19:V25"/>
    <mergeCell ref="H19:H25"/>
    <mergeCell ref="I19:I25"/>
    <mergeCell ref="J19:J20"/>
    <mergeCell ref="K19:K25"/>
    <mergeCell ref="O19:O25"/>
    <mergeCell ref="P19:P25"/>
    <mergeCell ref="J21:J25"/>
    <mergeCell ref="R26:R32"/>
    <mergeCell ref="S26:S32"/>
    <mergeCell ref="AF19:AF25"/>
    <mergeCell ref="AG19:AG25"/>
    <mergeCell ref="AH19:AH25"/>
    <mergeCell ref="W19:W25"/>
    <mergeCell ref="X19:X25"/>
    <mergeCell ref="Y19:Y25"/>
    <mergeCell ref="Z19:Z20"/>
    <mergeCell ref="AA19:AA25"/>
    <mergeCell ref="AB19:AB25"/>
    <mergeCell ref="Z21:Z25"/>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s>
  <conditionalFormatting sqref="J12:J18">
    <cfRule type="expression" dxfId="175" priority="29">
      <formula>$J$14="BAJA"</formula>
    </cfRule>
    <cfRule type="expression" dxfId="174" priority="30">
      <formula>$J$14="MODERADA"</formula>
    </cfRule>
    <cfRule type="expression" dxfId="173" priority="31">
      <formula>$J$14="ALTA"</formula>
    </cfRule>
    <cfRule type="expression" dxfId="172" priority="32">
      <formula>$J$14="EXTREMA"</formula>
    </cfRule>
  </conditionalFormatting>
  <conditionalFormatting sqref="Z12:Z18">
    <cfRule type="expression" dxfId="171" priority="25">
      <formula>$Z$14="MODERADA"</formula>
    </cfRule>
    <cfRule type="expression" dxfId="170" priority="26">
      <formula>$Z$14="EXTREMA"</formula>
    </cfRule>
    <cfRule type="expression" dxfId="169" priority="27">
      <formula>$Z$14="ALTA"</formula>
    </cfRule>
    <cfRule type="expression" dxfId="168" priority="28">
      <formula>$Z$14="BAJA"</formula>
    </cfRule>
  </conditionalFormatting>
  <conditionalFormatting sqref="Z19:Z25">
    <cfRule type="expression" dxfId="167" priority="21">
      <formula>$Z$21="MODERADA"</formula>
    </cfRule>
    <cfRule type="expression" dxfId="166" priority="22">
      <formula>$Z$21="EXTREMA"</formula>
    </cfRule>
    <cfRule type="expression" dxfId="165" priority="23">
      <formula>$Z$21="ALTA"</formula>
    </cfRule>
    <cfRule type="expression" dxfId="164" priority="24">
      <formula>$Z$21="BAJA"</formula>
    </cfRule>
  </conditionalFormatting>
  <conditionalFormatting sqref="J19 J21">
    <cfRule type="expression" dxfId="163" priority="17">
      <formula>$J$21="BAJA"</formula>
    </cfRule>
    <cfRule type="expression" dxfId="162" priority="18">
      <formula>$J$21="MODERADA"</formula>
    </cfRule>
    <cfRule type="expression" dxfId="161" priority="19">
      <formula>$J$21="ALTA"</formula>
    </cfRule>
    <cfRule type="expression" dxfId="160" priority="20">
      <formula>$J$21="EXTREMA"</formula>
    </cfRule>
  </conditionalFormatting>
  <conditionalFormatting sqref="Z26:Z32">
    <cfRule type="expression" dxfId="159" priority="13">
      <formula>$Z$14="MODERADA"</formula>
    </cfRule>
    <cfRule type="expression" dxfId="158" priority="14">
      <formula>$Z$14="EXTREMA"</formula>
    </cfRule>
    <cfRule type="expression" dxfId="157" priority="15">
      <formula>$Z$14="ALTA"</formula>
    </cfRule>
    <cfRule type="expression" dxfId="156" priority="16">
      <formula>$Z$14="BAJA"</formula>
    </cfRule>
  </conditionalFormatting>
  <conditionalFormatting sqref="J26 J28">
    <cfRule type="expression" dxfId="155" priority="9">
      <formula>$J$28="BAJA"</formula>
    </cfRule>
    <cfRule type="expression" dxfId="154" priority="10">
      <formula>$J$28="MODERADA"</formula>
    </cfRule>
    <cfRule type="expression" dxfId="153" priority="11">
      <formula>$J$28="ALTA"</formula>
    </cfRule>
    <cfRule type="expression" dxfId="152" priority="12">
      <formula>$J$28="EXTREMA"</formula>
    </cfRule>
  </conditionalFormatting>
  <conditionalFormatting sqref="Z33:Z39">
    <cfRule type="expression" dxfId="151" priority="5">
      <formula>$Z$35="MODERADA"</formula>
    </cfRule>
    <cfRule type="expression" dxfId="150" priority="6">
      <formula>$Z$35="EXTREMA"</formula>
    </cfRule>
    <cfRule type="expression" dxfId="149" priority="7">
      <formula>$Z$35="ALTA"</formula>
    </cfRule>
    <cfRule type="expression" dxfId="148" priority="8">
      <formula>$Z$35="BAJA"</formula>
    </cfRule>
  </conditionalFormatting>
  <conditionalFormatting sqref="J33 J35">
    <cfRule type="expression" dxfId="147" priority="1">
      <formula>$J$35="BAJA"</formula>
    </cfRule>
    <cfRule type="expression" dxfId="146" priority="2">
      <formula>$J$35="MODERADA"</formula>
    </cfRule>
    <cfRule type="expression" dxfId="145" priority="3">
      <formula>$J$35="ALTA"</formula>
    </cfRule>
    <cfRule type="expression" dxfId="144" priority="4">
      <formula>$J$35="EXTREMA"</formula>
    </cfRule>
  </conditionalFormatting>
  <dataValidations count="4">
    <dataValidation type="list" allowBlank="1" showInputMessage="1" showErrorMessage="1" sqref="U12:U39">
      <formula1>$XEV$11:$XFD$11</formula1>
    </dataValidation>
    <dataValidation type="list" allowBlank="1" showInputMessage="1" showErrorMessage="1" sqref="H12:H39">
      <formula1>$XET$9:$XEV$9</formula1>
    </dataValidation>
    <dataValidation type="list" allowBlank="1" showInputMessage="1" showErrorMessage="1" sqref="F12:F39">
      <formula1>$XET$2:$XET$6</formula1>
    </dataValidation>
    <dataValidation type="list" allowBlank="1" showInputMessage="1" showErrorMessage="1" sqref="M12:M39">
      <formula1>$XET$11:$XEU$11</formula1>
    </dataValidation>
  </dataValidations>
  <hyperlinks>
    <hyperlink ref="B50" r:id="rId1"/>
    <hyperlink ref="H50" r:id="rId2"/>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CONTABILIDAD</vt:lpstr>
      <vt:lpstr>PRESUPUESTO</vt:lpstr>
      <vt:lpstr>TESORERIA</vt:lpstr>
      <vt:lpstr>MANTENIMIENTO DE BIENES</vt:lpstr>
      <vt:lpstr>GESTIÓN LOGISTICA</vt:lpstr>
      <vt:lpstr>SERV ADMIN</vt:lpstr>
      <vt:lpstr>GESTIÓN CONTRACTUAL</vt:lpstr>
      <vt:lpstr>GESTIÓN JURIDICA</vt:lpstr>
      <vt:lpstr>CONTROL INTERNO DISCIPLINARIO</vt:lpstr>
      <vt:lpstr>ATENCIÓN AL CIUDADANO</vt:lpstr>
      <vt:lpstr>DOCUMENTAL</vt:lpstr>
      <vt:lpstr>SISTEMAS</vt:lpstr>
      <vt:lpstr>AMBIENTAL</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Sulma Esperanza Avenda;o Mu;oz</cp:lastModifiedBy>
  <cp:lastPrinted>2016-11-25T16:21:45Z</cp:lastPrinted>
  <dcterms:created xsi:type="dcterms:W3CDTF">2016-10-28T13:56:30Z</dcterms:created>
  <dcterms:modified xsi:type="dcterms:W3CDTF">2019-09-13T18:06:06Z</dcterms:modified>
</cp:coreProperties>
</file>