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CAPISAJU\Desktop\IDIPRON\Mapas De Riesgos\2021\1 SEGUIMIENTO\"/>
    </mc:Choice>
  </mc:AlternateContent>
  <xr:revisionPtr revIDLastSave="0" documentId="13_ncr:1_{11AB37AF-CF0B-4C1A-B301-1F3447D4814B}" xr6:coauthVersionLast="46" xr6:coauthVersionMax="46" xr10:uidLastSave="{00000000-0000-0000-0000-000000000000}"/>
  <bookViews>
    <workbookView xWindow="-120" yWindow="-120" windowWidth="19440" windowHeight="15000" xr2:uid="{1938813D-D9FC-4F6F-819B-274BD7957980}"/>
  </bookViews>
  <sheets>
    <sheet name="PLANEACION" sheetId="2" r:id="rId1"/>
    <sheet name="INVESTIGACION" sheetId="4" r:id="rId2"/>
    <sheet name="COMUNICACIONES " sheetId="5" r:id="rId3"/>
    <sheet name="GMEJORAMIENTO"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 i="5" l="1"/>
  <c r="N15" i="5"/>
  <c r="N14" i="5"/>
  <c r="N13" i="5"/>
  <c r="N12" i="5"/>
  <c r="N11" i="5"/>
  <c r="I11" i="5"/>
  <c r="I12" i="5" s="1"/>
  <c r="O10" i="5"/>
  <c r="O13" i="5" s="1"/>
  <c r="Q13" i="5" s="1"/>
  <c r="N10" i="5"/>
  <c r="J10" i="5"/>
  <c r="I10" i="5"/>
  <c r="S13" i="5" l="1"/>
  <c r="Q10" i="5"/>
  <c r="T13" i="5"/>
  <c r="AB24" i="4"/>
  <c r="N16" i="4"/>
  <c r="N15" i="4"/>
  <c r="N14" i="4"/>
  <c r="N13" i="4"/>
  <c r="N12" i="4"/>
  <c r="N11" i="4"/>
  <c r="I11" i="4"/>
  <c r="I12" i="4" s="1"/>
  <c r="O10" i="4"/>
  <c r="O13" i="4" s="1"/>
  <c r="N10" i="4"/>
  <c r="J10" i="4"/>
  <c r="I10" i="4"/>
  <c r="R13" i="4" l="1"/>
  <c r="Q13" i="4"/>
  <c r="T13" i="4" l="1"/>
  <c r="Q10" i="4"/>
  <c r="S13" i="4"/>
  <c r="AB31" i="3"/>
  <c r="N23" i="3"/>
  <c r="N22" i="3"/>
  <c r="N21" i="3"/>
  <c r="N20" i="3"/>
  <c r="N19" i="3"/>
  <c r="N18" i="3"/>
  <c r="I18" i="3"/>
  <c r="I19" i="3" s="1"/>
  <c r="O17" i="3"/>
  <c r="O20" i="3" s="1"/>
  <c r="N17" i="3"/>
  <c r="J17" i="3"/>
  <c r="I17" i="3"/>
  <c r="N16" i="3"/>
  <c r="N15" i="3"/>
  <c r="N14" i="3"/>
  <c r="N13" i="3"/>
  <c r="N12" i="3"/>
  <c r="N11" i="3"/>
  <c r="O10" i="3"/>
  <c r="O13" i="3" s="1"/>
  <c r="N10" i="3"/>
  <c r="I10" i="3"/>
  <c r="I11" i="3" s="1"/>
  <c r="I12" i="3" l="1"/>
  <c r="J10" i="3"/>
  <c r="Q13" i="3"/>
  <c r="R10" i="3"/>
  <c r="R20" i="3"/>
  <c r="Q20" i="3"/>
  <c r="Q17" i="3" s="1"/>
  <c r="T20" i="3" l="1"/>
  <c r="T13" i="3"/>
  <c r="Q10" i="3"/>
  <c r="S20" i="3"/>
  <c r="S13" i="3"/>
  <c r="N23" i="2"/>
  <c r="N22" i="2"/>
  <c r="N21" i="2"/>
  <c r="N20" i="2"/>
  <c r="N19" i="2"/>
  <c r="N18" i="2"/>
  <c r="N17" i="2"/>
  <c r="O17" i="2" s="1"/>
  <c r="O20" i="2" s="1"/>
  <c r="I17" i="2"/>
  <c r="I18" i="2" s="1"/>
  <c r="N16" i="2"/>
  <c r="N15" i="2"/>
  <c r="N14" i="2"/>
  <c r="N13" i="2"/>
  <c r="N12" i="2"/>
  <c r="N11" i="2"/>
  <c r="N10" i="2"/>
  <c r="O10" i="2" s="1"/>
  <c r="O13" i="2" s="1"/>
  <c r="I10" i="2"/>
  <c r="I11" i="2" s="1"/>
  <c r="R10" i="2" l="1"/>
  <c r="Q13" i="2"/>
  <c r="R17" i="2"/>
  <c r="Q20" i="2"/>
  <c r="Q17" i="2" s="1"/>
  <c r="J10" i="2"/>
  <c r="I12" i="2"/>
  <c r="J17" i="2"/>
  <c r="I19" i="2"/>
  <c r="S20" i="2" l="1"/>
  <c r="S13" i="2"/>
  <c r="T20" i="2"/>
  <c r="T13" i="2"/>
  <c r="Q10" i="2"/>
</calcChain>
</file>

<file path=xl/sharedStrings.xml><?xml version="1.0" encoding="utf-8"?>
<sst xmlns="http://schemas.openxmlformats.org/spreadsheetml/2006/main" count="913" uniqueCount="267">
  <si>
    <t>PROCESO</t>
  </si>
  <si>
    <t>PLANEACIÓN</t>
  </si>
  <si>
    <t>CÓDIGO</t>
  </si>
  <si>
    <t>E-PLA-FT 020</t>
  </si>
  <si>
    <t>IMPACTO</t>
  </si>
  <si>
    <t>RARA VEZ</t>
  </si>
  <si>
    <t>TIPO DE RIESGO</t>
  </si>
  <si>
    <t>VERSIÓN</t>
  </si>
  <si>
    <t xml:space="preserve">  05</t>
  </si>
  <si>
    <t>ASIGNADO</t>
  </si>
  <si>
    <t>SÍ</t>
  </si>
  <si>
    <t>IMPROBABLE</t>
  </si>
  <si>
    <t>ESTRATÉGICO</t>
  </si>
  <si>
    <t>FORMATO</t>
  </si>
  <si>
    <t>MAPA DE RIESGOS DE CORRUPCIÓN</t>
  </si>
  <si>
    <t>PÁGINA</t>
  </si>
  <si>
    <t xml:space="preserve">1 de 1 </t>
  </si>
  <si>
    <t>NO ASIGNADO</t>
  </si>
  <si>
    <t>NO</t>
  </si>
  <si>
    <t>POSIBLE</t>
  </si>
  <si>
    <t>DE IMAGEN O REPUTACIÓN</t>
  </si>
  <si>
    <t>VIGENTE DESDE</t>
  </si>
  <si>
    <t>ADECUADO</t>
  </si>
  <si>
    <t>INADECUADO</t>
  </si>
  <si>
    <t>MODERADO</t>
  </si>
  <si>
    <t>PROBABLE</t>
  </si>
  <si>
    <t>OPERATIVO</t>
  </si>
  <si>
    <t>FECHA DE ACTUALIZACIÓN:</t>
  </si>
  <si>
    <r>
      <t xml:space="preserve">ACCIÓN: </t>
    </r>
    <r>
      <rPr>
        <sz val="11"/>
        <color theme="1"/>
        <rFont val="Times New Roman"/>
        <family val="1"/>
      </rPr>
      <t>(Marcar con "X")</t>
    </r>
  </si>
  <si>
    <t>FORMULACIÓN</t>
  </si>
  <si>
    <t>SEGUIMIENTO 1</t>
  </si>
  <si>
    <t>X</t>
  </si>
  <si>
    <t>SEGUIMIENTO 2</t>
  </si>
  <si>
    <t>SEGUIMIENTO 3</t>
  </si>
  <si>
    <t>CONFIABLE</t>
  </si>
  <si>
    <t>NO CONFIABLE</t>
  </si>
  <si>
    <t>TECNOLOGÍA</t>
  </si>
  <si>
    <t>CASI SEGURO</t>
  </si>
  <si>
    <t xml:space="preserve">DE CUMPLIMIENTO </t>
  </si>
  <si>
    <t>IDENTIFICACIÓN DEL RIESGO</t>
  </si>
  <si>
    <t>VALORACIÓN DEL RIESGO</t>
  </si>
  <si>
    <t>FECHA</t>
  </si>
  <si>
    <t>MONITOREO Y REVISIÓN</t>
  </si>
  <si>
    <t>SE INVESTIGAN Y SE RESUELVEN OPORTUNAMENTE</t>
  </si>
  <si>
    <t>NO SE INVESTIGAN Y SE RESUELVEN OPORTUNAMENTE</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</si>
  <si>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</si>
  <si>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</si>
  <si>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</si>
  <si>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</si>
  <si>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</si>
  <si>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</si>
  <si>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</si>
  <si>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</si>
  <si>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</si>
  <si>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</si>
  <si>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</si>
  <si>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</si>
  <si>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</si>
  <si>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CARACTERÍSTICAS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</si>
  <si>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</si>
  <si>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</si>
  <si>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</si>
  <si>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</si>
  <si>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</si>
  <si>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</si>
  <si>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</si>
  <si>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</si>
  <si>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</si>
  <si>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</si>
  <si>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</si>
  <si>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</si>
  <si>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</si>
  <si>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</si>
  <si>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</si>
  <si>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</si>
  <si>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</si>
  <si>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</si>
  <si>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PROBABILIDAD</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</si>
  <si>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</si>
  <si>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</si>
  <si>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</si>
  <si>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</si>
  <si>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</si>
  <si>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</si>
  <si>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</si>
  <si>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</si>
  <si>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</si>
  <si>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</si>
  <si>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</si>
  <si>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</si>
  <si>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</si>
  <si>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 xml:space="preserve">PLANEACIÓN </t>
  </si>
  <si>
    <t>1. Acceso de usuarios a la información sensible del NNAJ  registrada en el Sistema de Información Misional - SIMI.
2. Usuarios del Sistema de Información Misional que no conocen la política de confidencialidad del Instituto</t>
  </si>
  <si>
    <t>CORRUPCIÓN</t>
  </si>
  <si>
    <t>Posibilidad de favorecimiento a terceros entregando información de NNAJ con fines políticos o económicos.</t>
  </si>
  <si>
    <t>1. Entrega de información sensible de los NNAJ sin autorización o solicitud oficial
2. Uso de la información con fines políticos, económicos o sociales que incida en la imagen institucional.
3. Sanciones legales, fiscales y disciplinarias
4. Vulnerar derechos constitucionales de los NNAJ</t>
  </si>
  <si>
    <t>Se cuenta con un profesional Administrador de SIMI, el cual es la persona responsable de otorgar los permisos de los roles temporales (Dependiendo del tiempo del contrato) Creación, edición y/o consulta. 
Se establece que solo el administrador de SIMI podrá realizar la adjudicación de roles. 
El SIMI muestra en pantalla la cedula y la fecha de inserción del profesional que ingreso información al sistema igualmente para las modificaciones que se realizan.</t>
  </si>
  <si>
    <t>¿Existe un responsable asignado a la ejecución del control?</t>
  </si>
  <si>
    <t>DIRECTAMENTE</t>
  </si>
  <si>
    <t>1. MODERADO</t>
  </si>
  <si>
    <t>REDUCIR EL RIESGO</t>
  </si>
  <si>
    <t>En caso de que encuentre el acceso irregular al Sistema de Información Misional se debe bloquear  inmediatamente el acceso, identificar la información que pudo ser alterada, informar al (la) Jefe de Planeación.</t>
  </si>
  <si>
    <t>Realizar adjudicación de roles de activación y creación para el uso de la información únicamente a través de solicitud realizada mediante del formato A-TIC-FT-015 y se lleva registro de los acceso otorgados.</t>
  </si>
  <si>
    <t>ANUAL</t>
  </si>
  <si>
    <t>PREVENTIVO</t>
  </si>
  <si>
    <t>Copia de requerimientos realizados</t>
  </si>
  <si>
    <t>30_04_2021</t>
  </si>
  <si>
    <t>PRIMER SEGUIMIENTO
Se lleva un control de todos los usuarios creados, habilitado,o editados para ellos se solicita un el formato 015 gestion de usuarios,  debe ser enviado desde el correo de supervisor de contrato, se acepta con la firma o no de funcionario, pero como ya se dijo anteriormente debe ser enviado desde el correo, no se crea usuarios sin el formato enviado. se da respuesta oportuna a todos los requimientos de gestión de usuario enviaso desde los correos de supervision.</t>
  </si>
  <si>
    <t>WILMAR FERNANDO SANABRIA HIGUERA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</si>
  <si>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permiso creados sin formato/# número de requerimientos recibidos
Por demanda
Uno por cada acción</t>
    </r>
  </si>
  <si>
    <r>
      <t xml:space="preserve">Todos los requerimientos realizados son procesados  por la administración de SIMI                                                                                                                                                                                        No se han otorgado permisos sin el formato A-TIC-FT-015 en 2020, por tanto el nivel de efectividad del control se mantiene en comparación con 2019.   
</t>
    </r>
    <r>
      <rPr>
        <sz val="10"/>
        <color rgb="FF0070C0"/>
        <rFont val="Times New Roman"/>
        <family val="1"/>
      </rPr>
      <t xml:space="preserve">                                                                            CONTROL INTERNO:  </t>
    </r>
    <r>
      <rPr>
        <sz val="10"/>
        <color theme="1"/>
        <rFont val="Times New Roman"/>
        <family val="1"/>
      </rPr>
      <t>Se realiza el primer seguimiento.  En la parte superior del mapa indica como fecha de actualización 23 de eenro de 2020.   En la parte inferior del mapa no tiene fecha de actualización.             Se analizaron los controles. 
No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que es por demanda.
Se cuenta con evidencias de los controles:  Formato gestión de usuarios durante los meses de enero, febrero, marzo y abril.           La fecha del primer seguimiento se realiza el 30 de abril de 2021. Sobre la opción de manejo del riesgo, se coloca reducir el riesgo. No se ha materializado el riesgo.</t>
    </r>
  </si>
  <si>
    <t>EXTREMO</t>
  </si>
  <si>
    <t>ALTO</t>
  </si>
  <si>
    <t>2. BAJO</t>
  </si>
  <si>
    <t>¿El responsable tiene la autoridad y adecuada segregación de funciones en la ejecución del control?</t>
  </si>
  <si>
    <t>INDIRECTAMENTE</t>
  </si>
  <si>
    <t>MAYOR</t>
  </si>
  <si>
    <t>DETECTIVO</t>
  </si>
  <si>
    <t>3. BAJO</t>
  </si>
  <si>
    <t>¿La oportunidad en que se ejecuta el control ayuda a prevenir la mitigación del riesgo o a detectar la materialización del riesgo de manera oportuna?</t>
  </si>
  <si>
    <t>OPORTUNA</t>
  </si>
  <si>
    <t>No. De columnas en la matriz de riesgo que se desplaza en el eje de la probabilidad.</t>
  </si>
  <si>
    <t>No. De columnas en la matriz de riesgo que se desplaza en el eje de la impacto.</t>
  </si>
  <si>
    <t>ACEPTAR EL RIESGO</t>
  </si>
  <si>
    <t>EVITAR EL RIESGO</t>
  </si>
  <si>
    <t>COMPARTIR EL RIESGO</t>
  </si>
  <si>
    <t>CATASTRÓFICO</t>
  </si>
  <si>
    <t>4. BAJO</t>
  </si>
  <si>
    <t>DESCRIPCIÓN DEL RIESGO</t>
  </si>
  <si>
    <t>¿Las actividades que se desarrollan en el
control realmente buscan por si sola prevenir o detectar las causas que pueden dar origen al riesgo, Ej.: verificar, validar, cotejar, comparar, revisar, etc.?</t>
  </si>
  <si>
    <t>PREVENIR</t>
  </si>
  <si>
    <r>
      <rPr>
        <b/>
        <sz val="10"/>
        <color theme="1"/>
        <rFont val="Times New Roman"/>
        <family val="1"/>
      </rPr>
      <t xml:space="preserve">EFECTIVIDAD:
 RESULTADO DE 
</t>
    </r>
    <r>
      <rPr>
        <sz val="10"/>
        <color theme="1"/>
        <rFont val="Times New Roman"/>
        <family val="1"/>
      </rPr>
      <t>Efectividad del
plan de manejo
de riesgos=
# de permiso creados sin formato/# número de requerimientos recibidos
Por demanda</t>
    </r>
  </si>
  <si>
    <t>FRAUDE</t>
  </si>
  <si>
    <t>5. BAJO</t>
  </si>
  <si>
    <t>En caso de materializarse el riesgo, se vulneran derechos fundamentales de los NNAJ beneficiarios del IDIPRON</t>
  </si>
  <si>
    <t>¿La fuente de información que se utiliza en el desarrollo del control es información confiable que permita mitigar el riesgo?</t>
  </si>
  <si>
    <t>FRECUENCIA DE EJECUCIÓN DE LAS ACCIONES DE CONTROL PLANTEADAS</t>
  </si>
  <si>
    <t>NO DISMINUYE</t>
  </si>
  <si>
    <t>DETECTAR</t>
  </si>
  <si>
    <t>NO ES UN CONTROL</t>
  </si>
  <si>
    <t>¿Las observaciones, desviaciones o diferencias identificadas como resultados de la ejecución del control son investigadas y resueltas de manera oportuna?</t>
  </si>
  <si>
    <t>POR DEMANDA</t>
  </si>
  <si>
    <t>2. MODERADO</t>
  </si>
  <si>
    <t>¿Se deja evidencia o rastro de la ejecución del control que permita a cualquier tercero con la evidencia llegar a la misma conclusión?</t>
  </si>
  <si>
    <t>3. MODERADO</t>
  </si>
  <si>
    <t>1. Inflar cifras de los proyectos para obtención de mayor presupuesto</t>
  </si>
  <si>
    <t>Posibilidad de manipular la información o realizar seguimiento inadecuado de los proyectos formulándolos y direccionándolos a intereses particulares y no a necesidades reales de los beneficiarios</t>
  </si>
  <si>
    <t>1. Perdida de recursos del presupuesto
2. Pérdida de credibilidad e imagen de la entidad
3. Pérdida por sanción o indemnización de daños por desvío o pérdida de recursos</t>
  </si>
  <si>
    <t>la formulación y el seguimiento de los proyectos de IDIPRON se realizan de forma participativa, incluyendo a los lideres de la Entidad.
Se cuenta con controles externos como enviar la información a la Secretaria de Hacienda para Garantizar que la información relacionada con el presupuesto y la contratación este oportunamente publicada y sea objeto de control.
Se puede verificar la información en: 
http://www.idipron.gov.co/presupuesto-en-ejecucion-e-histor</t>
  </si>
  <si>
    <t xml:space="preserve">Mantener actualizada la información en el link de Transparencia y acceso a la información Pública realizando la publicaciones dentro de los tiempos establecidos por la ley.  </t>
  </si>
  <si>
    <t>Publicaciones en el Link de Transparencia</t>
  </si>
  <si>
    <t xml:space="preserve">PRIMER SEGUIMIENTO
Se realizó actualización de información en página web link de transparencia  con: 16 documentos sobre y Planeación
</t>
  </si>
  <si>
    <t>LIGIA STELLA ROZO REINA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</si>
  <si>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 de publicaciones realizadas en la vigencia
Uno por cada acción</t>
    </r>
  </si>
  <si>
    <t>Se realiza el primer seguimiento.                       Se analizaron los controles. 
No se mide la  efectividad de los controles mediante los indicadores de eficiacia y efectividad, los controles detectan las causas, son confiables para la mitigación del riesgo.
 Cuenta con responsable de los controles  para ejercer la actividad. 
 Sobre la periodicidad de los controles: se indica que es por demanda.
Se cuenta con evidencias de los controles: en el link de transparencia de la página web del Idipron;  sin embargo,  no se precisa cuales son los documentos actualizados sobre planeación. Por lo anterior, se recomienda continuar con la aplicaciòn de acciones preventivas enfocadas a mantener actualizada la información en el link de Transparencia y acceso a la información Pública del Idipron.                                  La fecha del primer seguimiento se realiza el 30 de abril de 2021. Sobre la opción de manejo del riesgo, se coloca reducir el riesgo. No se ha materializado el riesgo.</t>
  </si>
  <si>
    <r>
      <rPr>
        <b/>
        <sz val="10"/>
        <color theme="1"/>
        <rFont val="Times New Roman"/>
        <family val="1"/>
      </rPr>
      <t xml:space="preserve">EFECTIVIDAD:
 RESULTADO DE 
</t>
    </r>
    <r>
      <rPr>
        <sz val="10"/>
        <color theme="1"/>
        <rFont val="Times New Roman"/>
        <family val="1"/>
      </rPr>
      <t>Efectividad del
plan de manejo
de riesgos=
No. De publicaciones no subidas en página a tiempo/No. De Publicaciones solicitadas subir*100</t>
    </r>
  </si>
  <si>
    <t>En caso de materializarse el riesgo, los proyectos de inversión no apuntan a su población objeto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</si>
  <si>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</si>
  <si>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</si>
  <si>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</si>
  <si>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</si>
  <si>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</si>
  <si>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</si>
  <si>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(DÍA/MES/AÑO)</t>
  </si>
  <si>
    <t>ELABORÓ</t>
  </si>
  <si>
    <t>1. ALTO</t>
  </si>
  <si>
    <t>Formulación, cambios en los riesgos o acciones y adición indicador efectividad</t>
  </si>
  <si>
    <t>2. ALTO</t>
  </si>
  <si>
    <t>#</t>
  </si>
  <si>
    <t>3. ALTO</t>
  </si>
  <si>
    <t>4. ALTO</t>
  </si>
  <si>
    <t>REVISIÓN Y APROBACIÓN</t>
  </si>
  <si>
    <t>5. ALTO</t>
  </si>
  <si>
    <t>REVISÓ</t>
  </si>
  <si>
    <t>APROBACIÓN LÍDER DEL PROCESO</t>
  </si>
  <si>
    <t>APOYO OFICINA DE ASESORA DE PLANEACIÓN</t>
  </si>
  <si>
    <t>APOYO OFICINA CONTROL INTERNO</t>
  </si>
  <si>
    <t>6. ALTO</t>
  </si>
  <si>
    <t>NOMBRE:</t>
  </si>
  <si>
    <t>LIGIA STELLA ROZO REINA
WILMAR FERNANDO SANABRIA HIGUERA</t>
  </si>
  <si>
    <t>YULI CRISTEL PEÑA ARBOLEDA</t>
  </si>
  <si>
    <t>FABIAN ANDRÉS CORREA ÁLVAREZ</t>
  </si>
  <si>
    <t>SONIA VERÓNICA MUÑOZ CÁRDENAS</t>
  </si>
  <si>
    <t>7. ALTO</t>
  </si>
  <si>
    <t>CARGO:</t>
  </si>
  <si>
    <t xml:space="preserve">PROFESIONAL ESPECIALIZADO
ADMINISTRADOR SIMI </t>
  </si>
  <si>
    <t>PROFESIONAL CONTRATISTA</t>
  </si>
  <si>
    <t>JEFE DE OFICINA ASESORA DE PLANEACIÓN</t>
  </si>
  <si>
    <t>CONTRATISTA OFICINA DE CONTROL INTERNO</t>
  </si>
  <si>
    <t>1. EXTREMO</t>
  </si>
  <si>
    <t>DE IMAGEN O REPUTACIONAL</t>
  </si>
  <si>
    <r>
      <t xml:space="preserve">ACCIÓN: </t>
    </r>
    <r>
      <rPr>
        <sz val="10"/>
        <color theme="1"/>
        <rFont val="Times New Roman"/>
        <family val="1"/>
      </rPr>
      <t>(Marcar con "X")</t>
    </r>
  </si>
  <si>
    <t>TÉCNOLOGIA</t>
  </si>
  <si>
    <t xml:space="preserve">CARACTERISTICAS DEL CONTROL </t>
  </si>
  <si>
    <t>Mejorar Continuamente el Sistema Integrado de Gestión mediante la aplicación de acciones de mejora fundamentadas en la medición de la eficacia, eficiencia y efectividad de las políticas, objetivos, los resultados de auditorias, indicadores, riesgos, producto no conforme, quejas y reclamos y revisión por la dirección con el fin de  satisfacer la necesidades y expectativas del cliente.</t>
  </si>
  <si>
    <t xml:space="preserve">GESTIÓN DE MEJORAMIENTO CONTINUO </t>
  </si>
  <si>
    <t xml:space="preserve">1. Susceptibilidad de modificación de documentos.
2. Permisos para el cargue de documentos en la plataforma.
3. Interes de actores que quieran favorecer a terceros
4. Amiguismo
</t>
  </si>
  <si>
    <t>Posibilidad de realizar ajustes u oficicializar documentación del instituto por intereses propios o de terceros</t>
  </si>
  <si>
    <t xml:space="preserve">1. Incumplimiento de la normatividad vigente. 
2. Sanciones legales, fiscales y disciplinarias
3. Pérdida de credibilidad e imagen de la entidad
</t>
  </si>
  <si>
    <t>Para la creación o modificación de cada uno de los documentos oficiales del Instituto se requiere el trabajo conjunto de los profesionales del área junto con el acompañamiento de un profesional de la Oficina Asesora de Planeación y a traves de la Mesa de ayuda de la OAP en el aplicativo Aranda como lo especifica el manual "Mesa de ayuda OAP E-MEJ-MA-003". Posterior a las revisiones y ajustes de fondo y forma se envia al Lider del Proceso para su revisión. Los cambios, ajustes y justificación se consignan en el documento "CONTROL DE DOCUMENTOS 
E-MEJ-FT-002" para garantizar la trazabilidad y monitoreo de cada documento hasta su obsolencia. 
El formato "Control de documentos" cuenta con un espacio para asignar el consecutivo.
Se lleva registro de la documentación y de los controles de documentos con sus números de caso en el Listado Maestro de Documentos" E-MEJ-FT-001</t>
  </si>
  <si>
    <t>NO SE TIENEN EVIDENCIAS DE SU MATERIALIZACIÓN</t>
  </si>
  <si>
    <t>En caso de encontrarse con un documento que pretenda por el beneficio irregular de un tercero debe ser detenido el proceso de oficialización e informar a las oficinas de Control Interno y Control Interno Disciplinario</t>
  </si>
  <si>
    <t xml:space="preserve">Durante el cuatrimestre enero - abril 2021, la Oficina Asesora de Planeación ha gestionado los documentos pertenecientes al Sistema Integrado de Gestión del IDIPRON solicitados por los diferentes procesos a traves de la mes de ayuda de ARANDA.
Una vez se termina todo el proceso de gestion de los documentos a traves de ARANDA los documentos se oficializan en la página WEB. Durante el cuatrimestre se realizó la oficialización de 40 documentos pertenecientes al SIGID.
Se adjunta como evidencia cuadro de excel con el resumen de los documentos oficializados y una muestra de la publicación de los mismos en la pagina web </t>
  </si>
  <si>
    <t>Profesionales de la Oficina Asesora de Planeación que acompañan los procesos.</t>
  </si>
  <si>
    <r>
      <t>EFICACIA:</t>
    </r>
    <r>
      <rPr>
        <sz val="12"/>
        <color theme="1"/>
        <rFont val="Times New Roman"/>
        <family val="1"/>
      </rPr>
      <t xml:space="preserve"> 
# de documentos oficalizados (40) / # de documentos a oficializar(40)*100=100%</t>
    </r>
  </si>
  <si>
    <r>
      <t>En la parte inferior del mapa la fecha de actualización es del 20 de enero del 2020. En la parte inferior del mapa la fecha de actualización es del 31 de octubre de 2019. Además, en el cuadro de quien elaboró figura Katherine Betancur García, quien desde el 31 de diciembre de 2020 no se encuentra vinculada como personal de planta en la entidad. El mapa de riesgo en su contenido no enuncia las acciones a implementar para el fortalecimiento, el registro de las acciones de control, ni</t>
    </r>
    <r>
      <rPr>
        <sz val="12"/>
        <rFont val="Times New Roman"/>
        <family val="1"/>
      </rPr>
      <t xml:space="preserve"> la fecha de seguimiento.                    Se realiza el primer seguimiento.  Se analizaron los controles. 
Se mide la  efectividad de los controles mediante los indicadores de eficiacia y efectividad, los controles detectan las causas, son confiables para la mitigación del riesgo.
 Cuenta con responsable de los controles  para ejercer la actividad. 
 No cuenta con periodicidad de los controles.
Se cuenta con evidencias de los controles: Se aporta informe publicación documentos primer cuatrimetre 2021 y muestreo evidencia publicación de documentos primer cuatrimetres.   Se recomienda la actualización constante de la página web del Idipron.     Sobre la opción de manejo del riesgo, se coloca reducir el riesgo. No se ha materializado el riesgo.</t>
    </r>
  </si>
  <si>
    <r>
      <rPr>
        <b/>
        <sz val="12"/>
        <color theme="1"/>
        <rFont val="Times New Roman"/>
        <family val="1"/>
      </rPr>
      <t>EFECTIVIDAD:</t>
    </r>
    <r>
      <rPr>
        <sz val="12"/>
        <color theme="1"/>
        <rFont val="Times New Roman"/>
        <family val="1"/>
      </rPr>
      <t xml:space="preserve"> 
(# de documentos detectados con oficialización irregular en 2021(0)  /   documentos detectados con oficialización irregular en 2020 (0)) *100 =0%
</t>
    </r>
  </si>
  <si>
    <t>Aprobación de documentación que permita que se permitan acciones que puedan desembocar en corrupción para el Instituto.</t>
  </si>
  <si>
    <t>5. EXTREMO</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</si>
  <si>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</si>
  <si>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</si>
  <si>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</si>
  <si>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FECHA  (DIA/MES/AÑO)</t>
  </si>
  <si>
    <t>Se realiza la revisión de la formulación del Mapa de Riesgos para la vigencia, revisando riesgos, su valoración mapa de calor para la vigencia 2020</t>
  </si>
  <si>
    <t xml:space="preserve">Katherine Betancur García </t>
  </si>
  <si>
    <t>REVISION Y APROBACIÓN</t>
  </si>
  <si>
    <t xml:space="preserve">KATHERINE BETANCUR GARCÍA </t>
  </si>
  <si>
    <t>YULY MILENA GÓMEZ ROMERO</t>
  </si>
  <si>
    <t>KATTIA JEANETH PINZÓN FRANCO</t>
  </si>
  <si>
    <t>N/A</t>
  </si>
  <si>
    <t xml:space="preserve">PROFESIONAL OFICINA ASESORA DE PLANEACIÓN </t>
  </si>
  <si>
    <t xml:space="preserve">PROFESIONAL CONTRATISTA  OFICINA ASESORA DE PLANEACIÓN </t>
  </si>
  <si>
    <t>JEFE OFICINA ASESORA DE PLANEACIÓN</t>
  </si>
  <si>
    <t>CONTRATISTA OFICINA CONTROL INTERNO</t>
  </si>
  <si>
    <t>DD/MM/AAAA</t>
  </si>
  <si>
    <t>x</t>
  </si>
  <si>
    <t>INVESTIGACIÓN:
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</si>
  <si>
    <t>INVESTIGACIÓN:
Producir conocimiento con el propósito de aportar en la transformación de las condiciones de vida de las Niñas, Niños, Adolescentes y Jóvenes que se encuentran en situación de calle, o en riesgo de calle o fragilidad social, por medio del mejoramiento de los procesos misionales la comprensión de las problemáticas relacionadas con la vida en calle.</t>
  </si>
  <si>
    <t>Existencia de intereses personales, políticos, entre otros, que puedan incidir en la entrega y manipulación de la información.       
Falta de supervisión en el desarrollo de los estudios y/o trabajos de investigación.    
Falta de seguimiento a la toma de decisiones basadas en la información proporcionada.
Falta de principios éticos en las personas que producen la información, a quienes se les entrega y/o a quien hace seguimiento a la información en un nivel jerárquico superior. 
Negligencia en la custodia de la información.</t>
  </si>
  <si>
    <t xml:space="preserve"> 
Divulgar o compartir información sensible del Instituto (estudios o trabajos de investigación) con el fin de favorecer intereses particulares de terceros.
</t>
  </si>
  <si>
    <t xml:space="preserve">
Pérdida de credibilidad institucional.
Demandas a la entidad.
Poner en riesgo la integridad de las personas que forman parte del Área y/o de las fuentes de información externas.
Afectación de la imagen institucional y del cumplimiento de la misión.
Pérdida de confianza en la entidad por parte de las fuentes externas que entregan información al Área de Investigación.</t>
  </si>
  <si>
    <t xml:space="preserve">
Seguimiento a la entrega de productos de investigación por parte de la persona que coordina el Área de Investigación según el procedimiento "Conformación de grupos de investigación" E-INV-PR-001
</t>
  </si>
  <si>
    <t>Mayo de 2018</t>
  </si>
  <si>
    <t xml:space="preserve">Alertar a las personas y/o equipos que estén involucrados, mediante llamada telefónica y envío de correo electrónico informando respecto de la situación presentada.  
</t>
  </si>
  <si>
    <t xml:space="preserve">
Establecer que todas las solicitudes al Área de Investigación se realicen por escrito (correo institucional, oficio) 
</t>
  </si>
  <si>
    <t>Correos con solicitudes.
Avances del documento.
Actas de seguimiento a los procesos y productos del Área de Investigación.</t>
  </si>
  <si>
    <t>Persona que coordina el área de investigación</t>
  </si>
  <si>
    <t xml:space="preserve"> *se establece plenamente el responsable de las acciones de control correspondientes al primer riesgo.  
*La periodicidad de los controles  esta establecida.                                                     *Se recomienda revisar la formulacion del mapa y dar estricto cumplimieento al diligenciamiento de todas su casillas *No es posible a la oficina de control interno pronunciarce a las acciones toda vez que no se estrablecioero y no se aporto evidencia de acciones realizadas.</t>
  </si>
  <si>
    <r>
      <rPr>
        <b/>
        <sz val="10"/>
        <color theme="1"/>
        <rFont val="Times New Roman"/>
        <family val="1"/>
      </rPr>
      <t xml:space="preserve">EFECTIVIDAD:
 RESULTADO DE 
</t>
    </r>
    <r>
      <rPr>
        <sz val="10"/>
        <color theme="1"/>
        <rFont val="Times New Roman"/>
        <family val="1"/>
      </rPr>
      <t xml:space="preserve">Efectividad del
plan de manejo
de riesgos=
((# de actividades que fueron insumo para el adecuado manejo de la información) / # de
de actividades desarrolladas) x 100
</t>
    </r>
  </si>
  <si>
    <t>Dada la existencia de intereses personales, políticos, entre otros, que puedan incidir en la entrega y manipulación de información sensible del Instituto (estudios o trabajos de investigación) con el fin de favorecer intereses particulares de terceros, se pone en  riesgo de la integridad de las personas que forman parte del Área de Investigación del IDIPRON y/o de otras fuentes de información internas o externas, así como la credibilidad institucional.</t>
  </si>
  <si>
    <t>cuatrimestral</t>
  </si>
  <si>
    <t xml:space="preserve">Formulación, cambios en los riesgos o acciones, </t>
  </si>
  <si>
    <t>SANDRA CONSTANZA MARTÍNEZ MURILLO</t>
  </si>
  <si>
    <t>SANDRA PARDO RAMÍREZ</t>
  </si>
  <si>
    <t>FABIÁN ANDRÉS CORREA ÁLVAREZ</t>
  </si>
  <si>
    <t>ÁNGEL MARTÍNEZ MARTÍNEZ</t>
  </si>
  <si>
    <t>CARLOS ANDRÉS GUERRA JIMENEZ</t>
  </si>
  <si>
    <t>COORDINADORA ÁREA DE INVESTIGACIÓN</t>
  </si>
  <si>
    <t>PROFESIONAL OAP</t>
  </si>
  <si>
    <t>JEFE OAP</t>
  </si>
  <si>
    <t>PROFESIONAL CONTROL INTERNO</t>
  </si>
  <si>
    <t xml:space="preserve">COMUNICACIONES </t>
  </si>
  <si>
    <t>El proceso de comunicaciones en el IDIPRON se fundamenta en una estrategia de comunicaciones cuyo objetivo propende por el fortalecimiento y posicionamiento de la imagen institucional ante las demás entidades distritales y nacionales, proyectando y difundiendo las diferentes actividades de gestión del modelo pedagógico del instituto; teniendo en cuenta todas sus etapas, contextos pedagógicos de intervención y áreas de derecho, garantizando un adecuado flujo de comunicación con el público interno y externo</t>
  </si>
  <si>
    <t xml:space="preserve">Comunicaciones </t>
  </si>
  <si>
    <t>Debilidad en los controles para el uso de los equipos de producción del área
Desconocimiento por parte de los integrantes del área de los procedimientos internos
Presiones indebidas para el uso de los equipos</t>
  </si>
  <si>
    <t xml:space="preserve">Posibilidad de desviar el correcto uso de los equipos de producción audiovisual del área para obtener un beneficio a nombre propio o de terceros. </t>
  </si>
  <si>
    <t>- Sanciones por los entes de control.  
- Detrimento de los equipos. 
- Retardos en los otros procesos o compromisos del Instituto</t>
  </si>
  <si>
    <t xml:space="preserve">
Implementación del formato interno para controlar el uso de equipos de producción audiovisual E-COM-FT-004 que se diligencia cada vez que se requiere utilizar los equipos fuera de la entidad, este formato permite realizar una descripción detallada de la actividad que se va a cubrir y de los equipos que se utilizaran para la actividad y se será entregado a la empresa de vigilancia para el respectivo control. 
 </t>
  </si>
  <si>
    <t xml:space="preserve">Hasta el día de hoy no hay evidencia de la materialización del riesgo </t>
  </si>
  <si>
    <t xml:space="preserve">Comunicar inmediatamente al líder del área 
Dar aviso al supervisor del servicio de vigilancia 
Realizar la revisión de los formatos que se diligenciaron para sacar los equipos 
Verificar el control interno del área para salida de equipos </t>
  </si>
  <si>
    <t xml:space="preserve">Durante la vigencia </t>
  </si>
  <si>
    <t xml:space="preserve">Para dar cumplimiento a la actividad de control por parte del área de comunicaciones se implementó el formato salida de equipos E-COM-FT-004 cada vez que fuese necesario utilizar los equipos de producción audiovisual fuera de la entidad.
Durante el periodo comprendido entre enero y abril de 2021, se diligenciaron un total de 12 formatos de salidas de quipos E-COM-FT-004. Se adjunta en el seguimiento como evidencia los formatos diligenciados. </t>
  </si>
  <si>
    <t xml:space="preserve">Profesional contratista- Técnica auxiliar administrativa </t>
  </si>
  <si>
    <t xml:space="preserve">*Si bien el mapa presenta responsable de las acciones y las acciones implementadas el mapa no se ecnutra diligenciado con su totalidad no presenta indicadores, no tienes periodos identificados de, ahora bien las evidencias aportadas carecen de firmas por parte de las persona que utilizaron los equipos prestados.  </t>
  </si>
  <si>
    <t xml:space="preserve">Uso de los equipos de producción audiovisual del área para realizar trabajos ajenos a la misionalidad del instituto y funciones propias del área para obtener un beneficio económico particular. </t>
  </si>
  <si>
    <t xml:space="preserve">Cuatrimestral </t>
  </si>
  <si>
    <t xml:space="preserve">Juliana Peñaranda Fernández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</si>
</sst>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b/>
      <sz val="11"/>
      <color theme="0" tint="-0.249977111117893"/>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sz val="10"/>
      <color rgb="FF0070C0"/>
      <name val="Times New Roman"/>
      <family val="1"/>
    </font>
    <font>
      <sz val="10"/>
      <color theme="0" tint="-0.34998626667073579"/>
      <name val="Times New Roman"/>
      <family val="1"/>
    </font>
    <font>
      <b/>
      <sz val="11"/>
      <name val="Times New Roman"/>
      <family val="1"/>
    </font>
    <font>
      <b/>
      <sz val="10"/>
      <color theme="0" tint="-0.249977111117893"/>
      <name val="Times New Roman"/>
      <family val="1"/>
    </font>
    <font>
      <b/>
      <sz val="8"/>
      <color theme="1"/>
      <name val="Times New Roman"/>
      <family val="1"/>
    </font>
    <font>
      <sz val="8"/>
      <color theme="1"/>
      <name val="Times New Roman"/>
      <family val="1"/>
    </font>
    <font>
      <sz val="9"/>
      <color theme="1"/>
      <name val="Calibri"/>
      <family val="2"/>
      <scheme val="minor"/>
    </font>
    <font>
      <b/>
      <sz val="12"/>
      <color theme="1"/>
      <name val="Calibri"/>
      <family val="2"/>
      <scheme val="minor"/>
    </font>
    <font>
      <sz val="12"/>
      <color theme="1"/>
      <name val="Calibri"/>
      <family val="2"/>
      <scheme val="minor"/>
    </font>
    <font>
      <sz val="12"/>
      <name val="Times New Roman"/>
      <family val="1"/>
    </font>
    <font>
      <sz val="11"/>
      <name val="Times New Roman"/>
      <family val="1"/>
    </font>
    <font>
      <sz val="10"/>
      <color rgb="FFFF0000"/>
      <name val="Times New Roman"/>
      <family val="1"/>
    </font>
    <font>
      <sz val="9"/>
      <name val="Times New Roman"/>
      <family val="1"/>
    </font>
    <font>
      <sz val="14"/>
      <color theme="1"/>
      <name val="Times New Roman"/>
      <family val="1"/>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
      <patternFill patternType="solid">
        <fgColor theme="9"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s>
  <cellStyleXfs count="1">
    <xf numFmtId="0" fontId="0" fillId="0" borderId="0"/>
  </cellStyleXfs>
  <cellXfs count="344">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3" fillId="0" borderId="0" xfId="0" applyFont="1"/>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6" xfId="0" applyNumberFormat="1" applyFont="1" applyFill="1" applyBorder="1" applyAlignment="1">
      <alignment horizontal="center" vertical="center"/>
    </xf>
    <xf numFmtId="14" fontId="2" fillId="2" borderId="5" xfId="0" applyNumberFormat="1" applyFont="1" applyFill="1" applyBorder="1" applyAlignment="1">
      <alignment horizontal="center" vertical="center"/>
    </xf>
    <xf numFmtId="0" fontId="4" fillId="3" borderId="1" xfId="0" applyFont="1" applyFill="1" applyBorder="1" applyAlignment="1" applyProtection="1">
      <alignment horizontal="left" vertical="center"/>
      <protection locked="0"/>
    </xf>
    <xf numFmtId="14" fontId="5" fillId="0" borderId="1" xfId="0" applyNumberFormat="1"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3" borderId="5" xfId="0" applyFont="1" applyFill="1" applyBorder="1" applyAlignment="1">
      <alignment horizontal="center"/>
    </xf>
    <xf numFmtId="0" fontId="6" fillId="3" borderId="10" xfId="0" applyFont="1" applyFill="1" applyBorder="1" applyAlignment="1">
      <alignment horizontal="center"/>
    </xf>
    <xf numFmtId="0" fontId="6" fillId="3" borderId="6" xfId="0" applyFont="1" applyFill="1" applyBorder="1" applyAlignment="1">
      <alignment horizontal="center"/>
    </xf>
    <xf numFmtId="0" fontId="4" fillId="2" borderId="5" xfId="0" applyFont="1" applyFill="1" applyBorder="1" applyAlignment="1">
      <alignment horizontal="right" vertical="center"/>
    </xf>
    <xf numFmtId="0" fontId="4" fillId="2" borderId="10" xfId="0" applyFont="1" applyFill="1" applyBorder="1" applyAlignment="1">
      <alignment horizontal="right" vertical="center"/>
    </xf>
    <xf numFmtId="0" fontId="4" fillId="2" borderId="6" xfId="0" applyFont="1" applyFill="1" applyBorder="1" applyAlignment="1">
      <alignment horizontal="right" vertical="center"/>
    </xf>
    <xf numFmtId="0" fontId="1" fillId="3" borderId="1" xfId="0" applyFont="1" applyFill="1" applyBorder="1" applyAlignment="1">
      <alignment horizontal="center" vertical="center"/>
    </xf>
    <xf numFmtId="0" fontId="6" fillId="2" borderId="1" xfId="0" applyFont="1" applyFill="1" applyBorder="1" applyAlignment="1">
      <alignment horizontal="center" vertical="center"/>
    </xf>
    <xf numFmtId="0" fontId="1" fillId="3"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 fillId="3" borderId="5" xfId="0" applyFont="1" applyFill="1" applyBorder="1" applyAlignment="1">
      <alignment horizontal="center" vertical="center"/>
    </xf>
    <xf numFmtId="0" fontId="0" fillId="2" borderId="1" xfId="0" applyFill="1" applyBorder="1" applyAlignment="1">
      <alignment horizontal="center" vertical="center"/>
    </xf>
    <xf numFmtId="0" fontId="6" fillId="3" borderId="1" xfId="0" applyFont="1" applyFill="1" applyBorder="1" applyAlignment="1">
      <alignment horizontal="center"/>
    </xf>
    <xf numFmtId="0" fontId="6" fillId="0" borderId="0" xfId="0" applyFont="1"/>
    <xf numFmtId="0" fontId="2" fillId="3" borderId="1" xfId="0" applyFont="1" applyFill="1" applyBorder="1" applyAlignment="1">
      <alignment horizontal="center"/>
    </xf>
    <xf numFmtId="0" fontId="2" fillId="3" borderId="5" xfId="0" applyFont="1" applyFill="1" applyBorder="1" applyAlignment="1">
      <alignment horizontal="center"/>
    </xf>
    <xf numFmtId="0" fontId="2" fillId="3" borderId="10" xfId="0" applyFont="1" applyFill="1" applyBorder="1" applyAlignment="1">
      <alignment horizontal="center"/>
    </xf>
    <xf numFmtId="0" fontId="2" fillId="3" borderId="8" xfId="0" applyFont="1" applyFill="1" applyBorder="1" applyAlignment="1">
      <alignment horizontal="center"/>
    </xf>
    <xf numFmtId="0" fontId="2" fillId="3" borderId="6" xfId="0" applyFont="1" applyFill="1" applyBorder="1" applyAlignment="1">
      <alignment horizont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0" xfId="0" applyFont="1" applyFill="1" applyAlignment="1">
      <alignment horizontal="center" vertical="center"/>
    </xf>
    <xf numFmtId="0" fontId="2" fillId="3" borderId="1"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3" xfId="0" applyFont="1" applyFill="1" applyBorder="1" applyAlignment="1">
      <alignment horizontal="center" vertical="center"/>
    </xf>
    <xf numFmtId="0" fontId="2" fillId="0" borderId="0" xfId="0" applyFont="1"/>
    <xf numFmtId="0" fontId="2" fillId="3" borderId="13" xfId="0" applyFont="1" applyFill="1" applyBorder="1" applyAlignment="1">
      <alignment horizontal="center" vertical="center" wrapText="1"/>
    </xf>
    <xf numFmtId="0" fontId="2" fillId="3" borderId="14" xfId="0" applyFont="1" applyFill="1" applyBorder="1" applyAlignment="1">
      <alignment horizontal="center"/>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4" xfId="0" applyFont="1" applyFill="1" applyBorder="1" applyAlignment="1">
      <alignment horizontal="center" vertical="center" wrapText="1"/>
    </xf>
    <xf numFmtId="0" fontId="7" fillId="3" borderId="13" xfId="0" applyFont="1" applyFill="1" applyBorder="1" applyAlignment="1">
      <alignment horizontal="center" vertical="center"/>
    </xf>
    <xf numFmtId="0" fontId="8" fillId="3" borderId="14" xfId="0" applyFont="1" applyFill="1" applyBorder="1" applyAlignment="1">
      <alignment horizontal="center" vertical="center" wrapText="1"/>
    </xf>
    <xf numFmtId="0" fontId="2" fillId="3" borderId="14" xfId="0" applyFont="1" applyFill="1" applyBorder="1" applyAlignment="1">
      <alignment horizontal="center" vertical="center"/>
    </xf>
    <xf numFmtId="0" fontId="7"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2" fillId="0" borderId="1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4" borderId="11" xfId="0" applyFont="1" applyFill="1" applyBorder="1" applyAlignment="1" applyProtection="1">
      <alignment horizontal="center" vertical="center" wrapText="1"/>
      <protection locked="0"/>
    </xf>
    <xf numFmtId="0" fontId="8" fillId="2" borderId="11" xfId="0"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0" fontId="11" fillId="0" borderId="15" xfId="0" applyFont="1" applyBorder="1" applyAlignment="1">
      <alignment horizontal="justify" vertical="top" wrapText="1"/>
    </xf>
    <xf numFmtId="0" fontId="2" fillId="0" borderId="16" xfId="0" applyFont="1" applyBorder="1" applyAlignment="1" applyProtection="1">
      <alignment horizontal="center" vertical="center" wrapText="1"/>
      <protection locked="0"/>
    </xf>
    <xf numFmtId="1" fontId="11" fillId="0" borderId="16" xfId="0" applyNumberFormat="1" applyFont="1" applyBorder="1" applyAlignment="1">
      <alignment horizontal="center" vertical="center"/>
    </xf>
    <xf numFmtId="1" fontId="12" fillId="0" borderId="17" xfId="0" applyNumberFormat="1" applyFont="1" applyBorder="1" applyAlignment="1">
      <alignment horizontal="center" vertical="center" wrapText="1"/>
    </xf>
    <xf numFmtId="0" fontId="13" fillId="0" borderId="11" xfId="0" applyFont="1" applyBorder="1" applyAlignment="1">
      <alignment horizontal="center" vertical="center" wrapText="1"/>
    </xf>
    <xf numFmtId="0" fontId="12" fillId="5" borderId="1" xfId="0" applyFont="1" applyFill="1" applyBorder="1" applyAlignment="1">
      <alignment horizontal="center" vertical="center"/>
    </xf>
    <xf numFmtId="0" fontId="12"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pplyProtection="1">
      <alignment horizontal="center" vertical="center"/>
      <protection locked="0"/>
    </xf>
    <xf numFmtId="0" fontId="7" fillId="0" borderId="11" xfId="0" applyFont="1" applyBorder="1" applyAlignment="1">
      <alignment horizontal="center" vertical="center" wrapText="1"/>
    </xf>
    <xf numFmtId="0" fontId="3" fillId="0" borderId="1" xfId="0" applyFont="1" applyBorder="1" applyAlignment="1" applyProtection="1">
      <alignment horizontal="center"/>
      <protection locked="0"/>
    </xf>
    <xf numFmtId="0" fontId="10"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2"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8" fillId="2" borderId="13" xfId="0" applyFont="1" applyFill="1" applyBorder="1" applyAlignment="1">
      <alignment horizontal="center" vertical="center"/>
    </xf>
    <xf numFmtId="0" fontId="10" fillId="0" borderId="1" xfId="0" applyFont="1" applyBorder="1" applyAlignment="1" applyProtection="1">
      <alignment horizontal="center" vertical="center"/>
      <protection locked="0"/>
    </xf>
    <xf numFmtId="0" fontId="11" fillId="0" borderId="18" xfId="0" applyFont="1" applyBorder="1" applyAlignment="1">
      <alignment horizontal="justify" vertical="top" wrapText="1"/>
    </xf>
    <xf numFmtId="0" fontId="2" fillId="0" borderId="19" xfId="0" applyFont="1" applyBorder="1" applyAlignment="1" applyProtection="1">
      <alignment horizontal="center" vertical="center" wrapText="1"/>
      <protection locked="0"/>
    </xf>
    <xf numFmtId="1" fontId="11" fillId="0" borderId="19" xfId="0" applyNumberFormat="1" applyFont="1" applyBorder="1" applyAlignment="1">
      <alignment horizontal="center" vertical="center"/>
    </xf>
    <xf numFmtId="1" fontId="12" fillId="0" borderId="20"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2"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12" fillId="0" borderId="13" xfId="0" applyFont="1" applyBorder="1" applyAlignment="1" applyProtection="1">
      <alignment horizontal="center" vertical="center"/>
      <protection locked="0"/>
    </xf>
    <xf numFmtId="0" fontId="11" fillId="0" borderId="0" xfId="0" applyFont="1" applyAlignment="1">
      <alignment vertical="top" wrapText="1"/>
    </xf>
    <xf numFmtId="0" fontId="11" fillId="6" borderId="1" xfId="0" applyFont="1" applyFill="1" applyBorder="1" applyAlignment="1">
      <alignment horizontal="center" vertical="center" wrapText="1"/>
    </xf>
    <xf numFmtId="0" fontId="2" fillId="7" borderId="1" xfId="0" applyFont="1" applyFill="1" applyBorder="1" applyAlignment="1" applyProtection="1">
      <alignment horizontal="center" vertical="center" wrapText="1"/>
      <protection locked="0"/>
    </xf>
    <xf numFmtId="0" fontId="9" fillId="0" borderId="21" xfId="0" applyFont="1" applyBorder="1" applyAlignment="1">
      <alignment horizontal="center" vertical="center" wrapText="1"/>
    </xf>
    <xf numFmtId="0" fontId="9" fillId="5" borderId="1"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11" xfId="0" applyFont="1" applyFill="1" applyBorder="1" applyAlignment="1">
      <alignment horizontal="center" vertical="center" wrapText="1"/>
    </xf>
    <xf numFmtId="0" fontId="3" fillId="0" borderId="14" xfId="0" applyFont="1" applyBorder="1" applyAlignment="1" applyProtection="1">
      <alignment horizontal="center" vertical="center"/>
      <protection locked="0"/>
    </xf>
    <xf numFmtId="0" fontId="9" fillId="0" borderId="20" xfId="0" applyFont="1" applyBorder="1" applyAlignment="1">
      <alignment horizontal="center" vertical="center" wrapText="1"/>
    </xf>
    <xf numFmtId="0" fontId="12" fillId="6" borderId="13" xfId="0" applyFont="1" applyFill="1" applyBorder="1" applyAlignment="1">
      <alignment horizontal="center" vertical="center" wrapText="1"/>
    </xf>
    <xf numFmtId="0" fontId="9" fillId="0" borderId="11"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protection locked="0"/>
    </xf>
    <xf numFmtId="0" fontId="11" fillId="0" borderId="22" xfId="0" applyFont="1" applyBorder="1" applyAlignment="1">
      <alignment horizontal="justify" vertical="top" wrapText="1"/>
    </xf>
    <xf numFmtId="0" fontId="2" fillId="0" borderId="23" xfId="0" applyFont="1" applyBorder="1" applyAlignment="1" applyProtection="1">
      <alignment horizontal="center" vertical="center" wrapText="1"/>
      <protection locked="0"/>
    </xf>
    <xf numFmtId="1" fontId="11" fillId="0" borderId="23" xfId="0" applyNumberFormat="1" applyFont="1" applyBorder="1" applyAlignment="1">
      <alignment horizontal="center" vertical="center"/>
    </xf>
    <xf numFmtId="0" fontId="13" fillId="0" borderId="14" xfId="0" applyFont="1" applyBorder="1" applyAlignment="1">
      <alignment horizontal="center" vertical="center" wrapText="1"/>
    </xf>
    <xf numFmtId="0" fontId="9" fillId="5" borderId="11" xfId="0" applyFont="1" applyFill="1" applyBorder="1" applyAlignment="1">
      <alignment horizontal="center" vertical="center" wrapText="1"/>
    </xf>
    <xf numFmtId="0" fontId="12" fillId="0" borderId="14" xfId="0" applyFont="1" applyBorder="1" applyAlignment="1">
      <alignment horizontal="center" vertical="center" wrapText="1"/>
    </xf>
    <xf numFmtId="0" fontId="3" fillId="0" borderId="11" xfId="0" applyFont="1" applyBorder="1" applyAlignment="1" applyProtection="1">
      <alignment horizontal="center"/>
      <protection locked="0"/>
    </xf>
    <xf numFmtId="0" fontId="10" fillId="0" borderId="14"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protection locked="0"/>
    </xf>
    <xf numFmtId="0" fontId="2" fillId="0" borderId="14" xfId="0" applyFont="1" applyBorder="1" applyAlignment="1" applyProtection="1">
      <alignment horizontal="center" vertical="center" wrapText="1"/>
      <protection locked="0"/>
    </xf>
    <xf numFmtId="0" fontId="2" fillId="0" borderId="11" xfId="0" applyFont="1" applyBorder="1" applyAlignment="1" applyProtection="1">
      <alignment horizontal="center" vertical="top" wrapText="1"/>
      <protection locked="0"/>
    </xf>
    <xf numFmtId="0" fontId="2" fillId="0" borderId="13" xfId="0" applyFont="1" applyBorder="1" applyAlignment="1" applyProtection="1">
      <alignment horizontal="center" vertical="top" wrapText="1"/>
      <protection locked="0"/>
    </xf>
    <xf numFmtId="0" fontId="3" fillId="0" borderId="11" xfId="0" applyFont="1" applyBorder="1" applyAlignment="1" applyProtection="1">
      <alignment horizontal="left" vertical="top"/>
      <protection locked="0"/>
    </xf>
    <xf numFmtId="0" fontId="9" fillId="0" borderId="11" xfId="0" applyFont="1" applyBorder="1" applyAlignment="1" applyProtection="1">
      <alignment horizontal="center" vertical="center"/>
      <protection locked="0"/>
    </xf>
    <xf numFmtId="0" fontId="3" fillId="0" borderId="14"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7" fillId="0" borderId="11" xfId="0" applyFont="1" applyBorder="1" applyAlignment="1" applyProtection="1">
      <alignment horizontal="center" vertical="center" wrapText="1"/>
      <protection locked="0"/>
    </xf>
    <xf numFmtId="0" fontId="8" fillId="2" borderId="13" xfId="0" applyFont="1" applyFill="1" applyBorder="1" applyAlignment="1">
      <alignment horizontal="center" vertical="center"/>
    </xf>
    <xf numFmtId="0" fontId="10" fillId="0" borderId="11" xfId="0" applyFont="1" applyBorder="1" applyAlignment="1" applyProtection="1">
      <alignment horizontal="center"/>
      <protection locked="0"/>
    </xf>
    <xf numFmtId="0" fontId="11" fillId="0" borderId="0" xfId="0" applyFont="1" applyAlignment="1">
      <alignment horizontal="justify" vertical="top" wrapText="1"/>
    </xf>
    <xf numFmtId="0" fontId="2" fillId="0" borderId="0" xfId="0" applyFont="1" applyAlignment="1" applyProtection="1">
      <alignment horizontal="center" vertical="center" wrapText="1"/>
      <protection locked="0"/>
    </xf>
    <xf numFmtId="1" fontId="11" fillId="0" borderId="0" xfId="0" applyNumberFormat="1" applyFont="1" applyAlignment="1">
      <alignment horizontal="center" vertical="center"/>
    </xf>
    <xf numFmtId="0" fontId="9" fillId="0" borderId="24" xfId="0" applyFont="1" applyBorder="1" applyAlignment="1">
      <alignment horizontal="center" vertical="center" wrapText="1"/>
    </xf>
    <xf numFmtId="0" fontId="13" fillId="0" borderId="14" xfId="0" applyFont="1" applyBorder="1" applyAlignment="1">
      <alignment horizontal="center" vertical="center" wrapText="1"/>
    </xf>
    <xf numFmtId="0" fontId="9" fillId="5" borderId="11" xfId="0" applyFont="1" applyFill="1" applyBorder="1" applyAlignment="1">
      <alignment horizontal="center" vertical="center" wrapText="1"/>
    </xf>
    <xf numFmtId="0" fontId="12" fillId="0" borderId="14" xfId="0" applyFont="1" applyBorder="1" applyAlignment="1">
      <alignment horizontal="center" vertical="top" wrapText="1"/>
    </xf>
    <xf numFmtId="0" fontId="12" fillId="6" borderId="11"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3" fillId="0" borderId="11" xfId="0" applyFont="1" applyBorder="1" applyAlignment="1" applyProtection="1">
      <alignment horizontal="center"/>
      <protection locked="0"/>
    </xf>
    <xf numFmtId="0" fontId="3" fillId="0" borderId="14" xfId="0" applyFont="1" applyBorder="1" applyAlignment="1" applyProtection="1">
      <alignment horizontal="center"/>
      <protection locked="0"/>
    </xf>
    <xf numFmtId="0" fontId="12" fillId="0" borderId="14" xfId="0" applyFont="1" applyBorder="1" applyAlignment="1" applyProtection="1">
      <alignment horizontal="center" vertical="center"/>
      <protection locked="0"/>
    </xf>
    <xf numFmtId="0" fontId="15" fillId="0" borderId="11"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 xfId="0" applyFont="1" applyBorder="1" applyAlignment="1" applyProtection="1">
      <alignment horizontal="left" vertical="top" wrapText="1"/>
      <protection locked="0"/>
    </xf>
    <xf numFmtId="0" fontId="2" fillId="8" borderId="1"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0" borderId="5"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3" fillId="0" borderId="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6" xfId="0" applyFont="1" applyBorder="1" applyAlignment="1" applyProtection="1">
      <alignment horizontal="center"/>
      <protection locked="0"/>
    </xf>
    <xf numFmtId="0" fontId="3" fillId="0" borderId="12" xfId="0" applyFont="1" applyBorder="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Protection="1">
      <protection locked="0"/>
    </xf>
    <xf numFmtId="0" fontId="2" fillId="0" borderId="1" xfId="0" applyFont="1" applyBorder="1" applyAlignment="1" applyProtection="1">
      <alignment horizontal="center" vertical="top" wrapText="1"/>
      <protection locked="0"/>
    </xf>
    <xf numFmtId="0" fontId="2" fillId="8" borderId="1" xfId="0" applyFont="1" applyFill="1" applyBorder="1" applyAlignment="1">
      <alignment horizontal="center" wrapText="1"/>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vertical="center" wrapText="1"/>
    </xf>
    <xf numFmtId="0" fontId="7" fillId="0" borderId="1" xfId="0" applyFont="1" applyBorder="1" applyAlignment="1">
      <alignment horizontal="left" vertical="center"/>
    </xf>
    <xf numFmtId="0" fontId="7" fillId="0" borderId="5" xfId="0" applyFont="1" applyBorder="1" applyAlignment="1">
      <alignment horizontal="center" vertical="center" wrapText="1"/>
    </xf>
    <xf numFmtId="0" fontId="7" fillId="0" borderId="10" xfId="0" applyFont="1" applyBorder="1" applyAlignment="1">
      <alignment horizontal="center" vertical="center"/>
    </xf>
    <xf numFmtId="0" fontId="7" fillId="0" borderId="6" xfId="0" applyFont="1" applyBorder="1" applyAlignment="1">
      <alignment horizontal="center" vertical="center"/>
    </xf>
    <xf numFmtId="0" fontId="7" fillId="0" borderId="1" xfId="0" applyFont="1" applyBorder="1" applyAlignment="1">
      <alignmen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left" vertical="center"/>
    </xf>
    <xf numFmtId="0" fontId="0" fillId="0" borderId="1" xfId="0" applyBorder="1" applyAlignment="1" applyProtection="1">
      <alignment horizontal="center" vertical="center"/>
      <protection locked="0"/>
    </xf>
    <xf numFmtId="0" fontId="0" fillId="0" borderId="0" xfId="0" applyProtection="1">
      <protection locked="0"/>
    </xf>
    <xf numFmtId="0" fontId="7"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0" xfId="0" applyFont="1" applyAlignment="1">
      <alignment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9" fontId="2" fillId="2" borderId="5" xfId="0" applyNumberFormat="1" applyFont="1" applyFill="1" applyBorder="1" applyAlignment="1">
      <alignment horizontal="center" vertical="center" wrapText="1"/>
    </xf>
    <xf numFmtId="49" fontId="2" fillId="2" borderId="6" xfId="0" applyNumberFormat="1" applyFont="1" applyFill="1" applyBorder="1" applyAlignment="1">
      <alignment horizontal="center" vertical="center" wrapText="1"/>
    </xf>
    <xf numFmtId="14" fontId="2" fillId="2" borderId="5" xfId="0" applyNumberFormat="1" applyFont="1" applyFill="1" applyBorder="1" applyAlignment="1">
      <alignment horizontal="center" vertical="center" wrapText="1"/>
    </xf>
    <xf numFmtId="0" fontId="2" fillId="3" borderId="1" xfId="0" applyFont="1" applyFill="1" applyBorder="1" applyAlignment="1" applyProtection="1">
      <alignment horizontal="left" vertical="center" wrapText="1"/>
      <protection locked="0"/>
    </xf>
    <xf numFmtId="14" fontId="17"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2" fillId="2" borderId="5" xfId="0" applyFont="1" applyFill="1" applyBorder="1" applyAlignment="1">
      <alignment horizontal="right" vertical="center" wrapText="1"/>
    </xf>
    <xf numFmtId="0" fontId="2" fillId="2" borderId="10"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0" borderId="1"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0" xfId="0" applyFont="1" applyFill="1" applyAlignment="1">
      <alignment horizontal="center" vertical="center" wrapText="1"/>
    </xf>
    <xf numFmtId="0" fontId="2" fillId="0" borderId="0" xfId="0" applyFont="1" applyAlignment="1">
      <alignment vertical="center" wrapText="1"/>
    </xf>
    <xf numFmtId="0" fontId="2" fillId="3" borderId="7"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8" fillId="0" borderId="0" xfId="0" applyFont="1" applyAlignment="1">
      <alignment vertical="center" wrapText="1"/>
    </xf>
    <xf numFmtId="0" fontId="19" fillId="0" borderId="0" xfId="0" applyFont="1" applyAlignment="1">
      <alignment vertical="center" wrapText="1"/>
    </xf>
    <xf numFmtId="0" fontId="20" fillId="0" borderId="25" xfId="0" applyFont="1" applyBorder="1" applyAlignment="1" applyProtection="1">
      <alignment horizontal="center" vertical="center" wrapText="1"/>
      <protection locked="0"/>
    </xf>
    <xf numFmtId="0" fontId="21" fillId="0" borderId="26" xfId="0" applyFont="1" applyBorder="1" applyAlignment="1">
      <alignment horizontal="center" vertical="center" wrapText="1"/>
    </xf>
    <xf numFmtId="0" fontId="22" fillId="0" borderId="27"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1" fillId="0" borderId="11" xfId="0" applyFont="1" applyBorder="1" applyAlignment="1" applyProtection="1">
      <alignment horizontal="justify" vertical="center" wrapText="1"/>
      <protection locked="0"/>
    </xf>
    <xf numFmtId="0" fontId="22" fillId="0" borderId="27"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4" borderId="11" xfId="0" applyFont="1" applyFill="1" applyBorder="1" applyAlignment="1" applyProtection="1">
      <alignment horizontal="center" vertical="center" wrapText="1"/>
      <protection locked="0"/>
    </xf>
    <xf numFmtId="0" fontId="8" fillId="2" borderId="11" xfId="0" applyFont="1" applyFill="1" applyBorder="1" applyAlignment="1">
      <alignment horizontal="center" vertical="center" wrapText="1"/>
    </xf>
    <xf numFmtId="0" fontId="23" fillId="0" borderId="1" xfId="0" applyFont="1" applyBorder="1" applyAlignment="1" applyProtection="1">
      <alignment horizontal="justify" vertical="center" wrapText="1"/>
      <protection locked="0"/>
    </xf>
    <xf numFmtId="0" fontId="3" fillId="0" borderId="15" xfId="0" applyFont="1" applyBorder="1" applyAlignment="1">
      <alignment horizontal="justify" vertical="center" wrapText="1"/>
    </xf>
    <xf numFmtId="0" fontId="13" fillId="0" borderId="16" xfId="0" applyFont="1" applyBorder="1" applyAlignment="1" applyProtection="1">
      <alignment horizontal="center" vertical="center" wrapText="1"/>
      <protection locked="0"/>
    </xf>
    <xf numFmtId="1" fontId="11" fillId="0" borderId="16" xfId="0" applyNumberFormat="1" applyFont="1" applyBorder="1" applyAlignment="1">
      <alignment horizontal="center" vertical="center" wrapText="1"/>
    </xf>
    <xf numFmtId="1" fontId="13" fillId="0" borderId="17" xfId="0" applyNumberFormat="1" applyFont="1" applyBorder="1" applyAlignment="1">
      <alignment horizontal="center" vertical="center" wrapText="1"/>
    </xf>
    <xf numFmtId="0" fontId="13" fillId="5"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8" fillId="0" borderId="11" xfId="0" applyFont="1" applyBorder="1" applyAlignment="1">
      <alignment horizontal="center" vertical="center" wrapText="1"/>
    </xf>
    <xf numFmtId="14" fontId="11" fillId="0" borderId="1" xfId="0" applyNumberFormat="1" applyFont="1" applyBorder="1" applyAlignment="1" applyProtection="1">
      <alignment horizontal="center" vertical="center" wrapText="1"/>
      <protection locked="0"/>
    </xf>
    <xf numFmtId="0" fontId="11" fillId="0" borderId="1" xfId="0" applyFont="1" applyBorder="1" applyAlignment="1" applyProtection="1">
      <alignment horizontal="justify" vertical="center" wrapText="1"/>
      <protection locked="0"/>
    </xf>
    <xf numFmtId="0" fontId="11" fillId="0" borderId="11" xfId="0" applyFont="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21" fillId="0" borderId="13" xfId="0" applyFont="1" applyBorder="1" applyAlignment="1">
      <alignment horizontal="center" vertical="center" wrapText="1"/>
    </xf>
    <xf numFmtId="0" fontId="22" fillId="0" borderId="1" xfId="0" applyFont="1" applyBorder="1" applyAlignment="1" applyProtection="1">
      <alignment horizontal="left" vertical="center"/>
      <protection locked="0"/>
    </xf>
    <xf numFmtId="0" fontId="11" fillId="0" borderId="13" xfId="0" applyFont="1" applyBorder="1" applyAlignment="1" applyProtection="1">
      <alignment horizontal="justify" vertical="center" wrapText="1"/>
      <protection locked="0"/>
    </xf>
    <xf numFmtId="0" fontId="22" fillId="0" borderId="1" xfId="0" applyFont="1" applyBorder="1" applyAlignment="1" applyProtection="1">
      <alignment horizontal="center" vertical="center" wrapText="1"/>
      <protection locked="0"/>
    </xf>
    <xf numFmtId="0" fontId="8" fillId="2" borderId="13" xfId="0" applyFont="1" applyFill="1" applyBorder="1" applyAlignment="1">
      <alignment horizontal="center" vertical="center" wrapText="1"/>
    </xf>
    <xf numFmtId="0" fontId="3" fillId="0" borderId="18" xfId="0" applyFont="1" applyBorder="1" applyAlignment="1">
      <alignment horizontal="justify" vertical="center" wrapText="1"/>
    </xf>
    <xf numFmtId="0" fontId="13" fillId="0" borderId="19" xfId="0" applyFont="1" applyBorder="1" applyAlignment="1" applyProtection="1">
      <alignment horizontal="center" vertical="center" wrapText="1"/>
      <protection locked="0"/>
    </xf>
    <xf numFmtId="1" fontId="11" fillId="0" borderId="19" xfId="0" applyNumberFormat="1" applyFont="1" applyBorder="1" applyAlignment="1">
      <alignment horizontal="center" vertical="center" wrapText="1"/>
    </xf>
    <xf numFmtId="1" fontId="13" fillId="0" borderId="20" xfId="0" applyNumberFormat="1" applyFont="1" applyBorder="1" applyAlignment="1">
      <alignment horizontal="center" vertical="center" wrapText="1"/>
    </xf>
    <xf numFmtId="0" fontId="8" fillId="0" borderId="13" xfId="0" applyFont="1" applyBorder="1" applyAlignment="1">
      <alignment horizontal="center" vertical="center" wrapText="1"/>
    </xf>
    <xf numFmtId="0" fontId="11" fillId="0" borderId="13"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0" borderId="21" xfId="0" applyFont="1" applyBorder="1" applyAlignment="1">
      <alignment horizontal="center" vertical="center" wrapText="1"/>
    </xf>
    <xf numFmtId="0" fontId="13" fillId="6" borderId="1"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1" fillId="0" borderId="14" xfId="0" applyFont="1" applyBorder="1" applyAlignment="1" applyProtection="1">
      <alignment horizontal="center" vertical="center" wrapText="1"/>
      <protection locked="0"/>
    </xf>
    <xf numFmtId="0" fontId="13" fillId="0" borderId="20" xfId="0" applyFont="1" applyBorder="1" applyAlignment="1">
      <alignment horizontal="center" vertical="center" wrapText="1"/>
    </xf>
    <xf numFmtId="0" fontId="13" fillId="6" borderId="13" xfId="0" applyFont="1" applyFill="1" applyBorder="1" applyAlignment="1">
      <alignment horizontal="center" vertical="center" wrapText="1"/>
    </xf>
    <xf numFmtId="0" fontId="22" fillId="0" borderId="11" xfId="0" applyFont="1" applyBorder="1" applyAlignment="1" applyProtection="1">
      <alignment horizontal="left" vertical="center"/>
      <protection locked="0"/>
    </xf>
    <xf numFmtId="0" fontId="22" fillId="0" borderId="11"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23" fillId="0" borderId="11" xfId="0" applyFont="1" applyBorder="1" applyAlignment="1" applyProtection="1">
      <alignment horizontal="justify" vertical="center" wrapText="1"/>
      <protection locked="0"/>
    </xf>
    <xf numFmtId="0" fontId="3" fillId="0" borderId="22" xfId="0" applyFont="1" applyBorder="1" applyAlignment="1">
      <alignment horizontal="justify" vertical="center" wrapText="1"/>
    </xf>
    <xf numFmtId="0" fontId="13" fillId="0" borderId="23" xfId="0" applyFont="1" applyBorder="1" applyAlignment="1" applyProtection="1">
      <alignment horizontal="center" vertical="center" wrapText="1"/>
      <protection locked="0"/>
    </xf>
    <xf numFmtId="1" fontId="11" fillId="0" borderId="23" xfId="0" applyNumberFormat="1" applyFont="1" applyBorder="1" applyAlignment="1">
      <alignment horizontal="center" vertical="center" wrapText="1"/>
    </xf>
    <xf numFmtId="0" fontId="13" fillId="5" borderId="11" xfId="0" applyFont="1" applyFill="1" applyBorder="1" applyAlignment="1">
      <alignment horizontal="center" vertical="center" wrapText="1"/>
    </xf>
    <xf numFmtId="0" fontId="11" fillId="0" borderId="14" xfId="0" applyFont="1" applyBorder="1" applyAlignment="1" applyProtection="1">
      <alignment horizontal="justify" vertical="center" wrapText="1"/>
      <protection locked="0"/>
    </xf>
    <xf numFmtId="0" fontId="13" fillId="0" borderId="14"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7" fillId="2" borderId="11" xfId="0" applyFont="1" applyFill="1" applyBorder="1" applyAlignment="1">
      <alignment horizontal="center" vertical="center" wrapText="1"/>
    </xf>
    <xf numFmtId="1" fontId="3" fillId="0" borderId="16" xfId="0" applyNumberFormat="1" applyFont="1" applyBorder="1" applyAlignment="1">
      <alignment horizontal="center" vertical="center" wrapText="1"/>
    </xf>
    <xf numFmtId="1" fontId="2" fillId="0" borderId="17"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5" borderId="1" xfId="0" applyFont="1" applyFill="1" applyBorder="1" applyAlignment="1">
      <alignment horizontal="center" vertical="center" wrapText="1"/>
    </xf>
    <xf numFmtId="0" fontId="3"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pplyProtection="1">
      <alignment horizontal="justify" vertical="center" wrapText="1"/>
      <protection locked="0"/>
    </xf>
    <xf numFmtId="0" fontId="3" fillId="0" borderId="11" xfId="0" applyFont="1" applyBorder="1" applyAlignment="1" applyProtection="1">
      <alignment horizontal="justify" vertical="center" wrapText="1"/>
      <protection locked="0"/>
    </xf>
    <xf numFmtId="0" fontId="15" fillId="0" borderId="1" xfId="0" applyFont="1" applyBorder="1" applyAlignment="1" applyProtection="1">
      <alignment horizontal="center" vertical="center" wrapText="1"/>
      <protection locked="0"/>
    </xf>
    <xf numFmtId="0" fontId="7" fillId="2" borderId="13" xfId="0" applyFont="1" applyFill="1" applyBorder="1" applyAlignment="1">
      <alignment horizontal="center" vertical="center" wrapText="1"/>
    </xf>
    <xf numFmtId="1" fontId="3" fillId="0" borderId="19" xfId="0" applyNumberFormat="1" applyFont="1" applyBorder="1" applyAlignment="1">
      <alignment horizontal="center" vertical="center" wrapText="1"/>
    </xf>
    <xf numFmtId="1" fontId="2" fillId="0" borderId="20" xfId="0" applyNumberFormat="1" applyFont="1" applyBorder="1" applyAlignment="1">
      <alignment horizontal="center" vertical="center" wrapText="1"/>
    </xf>
    <xf numFmtId="0" fontId="2" fillId="0" borderId="13"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3" xfId="0" applyFont="1" applyBorder="1" applyAlignment="1" applyProtection="1">
      <alignment horizontal="justify" vertical="center" wrapText="1"/>
      <protection locked="0"/>
    </xf>
    <xf numFmtId="0" fontId="3" fillId="6" borderId="1"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6" borderId="1"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0" borderId="20" xfId="0" applyFont="1" applyBorder="1" applyAlignment="1">
      <alignment horizontal="center" vertical="center" wrapText="1"/>
    </xf>
    <xf numFmtId="0" fontId="2" fillId="6" borderId="13"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1" fontId="3" fillId="0" borderId="23" xfId="0" applyNumberFormat="1" applyFont="1" applyBorder="1" applyAlignment="1">
      <alignment horizontal="center" vertical="center" wrapText="1"/>
    </xf>
    <xf numFmtId="0" fontId="2" fillId="0" borderId="14" xfId="0" applyFont="1" applyBorder="1" applyAlignment="1">
      <alignment horizontal="center" vertical="center" wrapText="1"/>
    </xf>
    <xf numFmtId="0" fontId="2" fillId="5" borderId="11" xfId="0" applyFont="1" applyFill="1" applyBorder="1" applyAlignment="1">
      <alignment horizontal="center" vertical="center" wrapText="1"/>
    </xf>
    <xf numFmtId="0" fontId="3" fillId="0" borderId="14" xfId="0" applyFont="1" applyBorder="1" applyAlignment="1" applyProtection="1">
      <alignment horizontal="justify" vertical="center" wrapText="1"/>
      <protection locked="0"/>
    </xf>
    <xf numFmtId="0" fontId="15" fillId="0" borderId="11" xfId="0" applyFont="1" applyBorder="1" applyAlignment="1" applyProtection="1">
      <alignment horizontal="center" vertical="center" wrapText="1"/>
      <protection locked="0"/>
    </xf>
    <xf numFmtId="14"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3" fillId="0" borderId="0" xfId="0" applyFont="1" applyAlignment="1" applyProtection="1">
      <alignment vertical="center" wrapText="1"/>
      <protection locked="0"/>
    </xf>
    <xf numFmtId="0" fontId="7" fillId="0" borderId="0" xfId="0" applyFont="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6" fillId="0" borderId="1" xfId="0" applyFont="1" applyBorder="1" applyAlignment="1" applyProtection="1">
      <alignment horizontal="left" vertical="center" wrapText="1"/>
      <protection locked="0"/>
    </xf>
    <xf numFmtId="0" fontId="24" fillId="0" borderId="1" xfId="0" applyFont="1" applyBorder="1" applyAlignment="1" applyProtection="1">
      <alignment horizontal="left" vertical="center" wrapText="1"/>
      <protection locked="0"/>
    </xf>
    <xf numFmtId="0" fontId="3" fillId="0" borderId="11" xfId="0" applyFont="1" applyBorder="1" applyAlignment="1">
      <alignment horizontal="center"/>
    </xf>
    <xf numFmtId="14" fontId="3" fillId="0" borderId="1" xfId="0" applyNumberFormat="1" applyFont="1" applyBorder="1" applyAlignment="1" applyProtection="1">
      <alignment horizontal="center" vertical="center"/>
      <protection locked="0"/>
    </xf>
    <xf numFmtId="0" fontId="25" fillId="0" borderId="1"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3" fillId="0" borderId="13" xfId="0" applyFont="1" applyBorder="1" applyAlignment="1">
      <alignment horizontal="center"/>
    </xf>
    <xf numFmtId="0" fontId="12" fillId="0" borderId="13" xfId="0" applyFont="1" applyBorder="1" applyAlignment="1">
      <alignment horizontal="center" vertical="top" wrapText="1"/>
    </xf>
    <xf numFmtId="0" fontId="6" fillId="0" borderId="11" xfId="0" applyFont="1" applyBorder="1" applyAlignment="1" applyProtection="1">
      <alignment horizontal="left" vertical="center"/>
      <protection locked="0"/>
    </xf>
    <xf numFmtId="0" fontId="26" fillId="0" borderId="11" xfId="0" applyFont="1" applyBorder="1" applyAlignment="1" applyProtection="1">
      <alignment horizontal="left" vertical="center"/>
      <protection locked="0"/>
    </xf>
    <xf numFmtId="0" fontId="12" fillId="0" borderId="14" xfId="0" applyFont="1" applyBorder="1" applyAlignment="1">
      <alignment horizontal="center" vertical="top" wrapText="1"/>
    </xf>
    <xf numFmtId="0" fontId="25" fillId="0" borderId="11" xfId="0" applyFont="1" applyBorder="1" applyAlignment="1" applyProtection="1">
      <alignment horizontal="center" vertical="center" wrapText="1"/>
      <protection locked="0"/>
    </xf>
    <xf numFmtId="0" fontId="7" fillId="0" borderId="3" xfId="0" applyFont="1" applyBorder="1" applyAlignment="1">
      <alignment vertical="center"/>
    </xf>
    <xf numFmtId="0" fontId="1" fillId="0" borderId="1" xfId="0" applyFont="1" applyBorder="1" applyAlignment="1" applyProtection="1">
      <alignment horizontal="center" vertical="center"/>
      <protection locked="0"/>
    </xf>
    <xf numFmtId="0" fontId="7" fillId="0" borderId="0" xfId="0" applyFont="1" applyAlignment="1">
      <alignment vertical="center"/>
    </xf>
    <xf numFmtId="0" fontId="4"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3" fillId="0" borderId="1" xfId="0" applyNumberFormat="1"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5" fillId="0" borderId="13" xfId="0" applyFont="1" applyBorder="1" applyAlignment="1" applyProtection="1">
      <alignment horizontal="center" vertical="center" wrapText="1"/>
      <protection locked="0"/>
    </xf>
    <xf numFmtId="0" fontId="2" fillId="0" borderId="11" xfId="0" applyFont="1" applyBorder="1" applyAlignment="1" applyProtection="1">
      <alignment horizontal="center" vertical="top" wrapText="1"/>
      <protection locked="0"/>
    </xf>
    <xf numFmtId="0" fontId="3" fillId="0" borderId="13" xfId="0" applyFont="1" applyBorder="1" applyAlignment="1" applyProtection="1">
      <alignment horizontal="center" vertical="top" wrapText="1"/>
      <protection locked="0"/>
    </xf>
    <xf numFmtId="49" fontId="3" fillId="0" borderId="11" xfId="0" applyNumberFormat="1"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5" fillId="0" borderId="14" xfId="0" applyFont="1" applyBorder="1" applyAlignment="1" applyProtection="1">
      <alignment horizontal="center" vertical="center" wrapText="1"/>
      <protection locked="0"/>
    </xf>
    <xf numFmtId="0" fontId="3" fillId="0" borderId="14" xfId="0" applyFont="1" applyBorder="1" applyAlignment="1" applyProtection="1">
      <alignment horizontal="center" vertical="top" wrapText="1"/>
      <protection locked="0"/>
    </xf>
    <xf numFmtId="0" fontId="27" fillId="0" borderId="11" xfId="0" applyFont="1" applyBorder="1" applyAlignment="1" applyProtection="1">
      <alignment horizontal="center" vertical="center" wrapText="1"/>
      <protection locked="0"/>
    </xf>
  </cellXfs>
  <cellStyles count="1">
    <cellStyle name="Normal" xfId="0" builtinId="0"/>
  </cellStyles>
  <dxfs count="48">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592638</xdr:colOff>
      <xdr:row>0</xdr:row>
      <xdr:rowOff>148648</xdr:rowOff>
    </xdr:from>
    <xdr:to>
      <xdr:col>0</xdr:col>
      <xdr:colOff>1495017</xdr:colOff>
      <xdr:row>3</xdr:row>
      <xdr:rowOff>150851</xdr:rowOff>
    </xdr:to>
    <xdr:pic>
      <xdr:nvPicPr>
        <xdr:cNvPr id="2" name="Imagen 16">
          <a:extLst>
            <a:ext uri="{FF2B5EF4-FFF2-40B4-BE49-F238E27FC236}">
              <a16:creationId xmlns:a16="http://schemas.microsoft.com/office/drawing/2014/main" id="{4E9FD7C8-EC32-49A1-A133-A04E9BB7C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2638" y="148648"/>
          <a:ext cx="902379" cy="10309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58790DFC-1B3D-46FB-B679-1A063DEFE3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325938</xdr:colOff>
      <xdr:row>0</xdr:row>
      <xdr:rowOff>148648</xdr:rowOff>
    </xdr:from>
    <xdr:ext cx="902379" cy="1002328"/>
    <xdr:pic>
      <xdr:nvPicPr>
        <xdr:cNvPr id="2" name="Imagen 16">
          <a:extLst>
            <a:ext uri="{FF2B5EF4-FFF2-40B4-BE49-F238E27FC236}">
              <a16:creationId xmlns:a16="http://schemas.microsoft.com/office/drawing/2014/main" id="{E77E75FC-4E83-4A46-8066-2B8AA957A5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02328"/>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325938</xdr:colOff>
      <xdr:row>0</xdr:row>
      <xdr:rowOff>148648</xdr:rowOff>
    </xdr:from>
    <xdr:to>
      <xdr:col>0</xdr:col>
      <xdr:colOff>1228317</xdr:colOff>
      <xdr:row>3</xdr:row>
      <xdr:rowOff>150851</xdr:rowOff>
    </xdr:to>
    <xdr:pic>
      <xdr:nvPicPr>
        <xdr:cNvPr id="2" name="Imagen 16">
          <a:extLst>
            <a:ext uri="{FF2B5EF4-FFF2-40B4-BE49-F238E27FC236}">
              <a16:creationId xmlns:a16="http://schemas.microsoft.com/office/drawing/2014/main" id="{2A73641E-59A7-4BD2-A257-C865FD2E34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148648"/>
          <a:ext cx="902379" cy="10309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08F4B-64DD-4E99-8C22-090575462E86}">
  <dimension ref="A1:AP34"/>
  <sheetViews>
    <sheetView tabSelected="1" topLeftCell="AF10" zoomScale="70" zoomScaleNormal="70" workbookViewId="0">
      <selection activeCell="AZ14" sqref="AZ14"/>
    </sheetView>
  </sheetViews>
  <sheetFormatPr baseColWidth="10" defaultColWidth="11.42578125" defaultRowHeight="15" x14ac:dyDescent="0.25"/>
  <cols>
    <col min="1" max="6" width="32.5703125" customWidth="1"/>
    <col min="7" max="8" width="20.85546875" customWidth="1"/>
    <col min="9" max="9" width="20.85546875" hidden="1" customWidth="1"/>
    <col min="10" max="10" width="25.42578125" customWidth="1"/>
    <col min="11" max="11" width="59.140625" customWidth="1"/>
    <col min="12" max="12" width="53.7109375" customWidth="1"/>
    <col min="13" max="13" width="24.140625" bestFit="1" customWidth="1"/>
    <col min="14" max="14" width="12.28515625" customWidth="1"/>
    <col min="15" max="17" width="17.42578125" customWidth="1"/>
    <col min="18" max="18" width="19.7109375" customWidth="1"/>
    <col min="19" max="21" width="25.140625" customWidth="1"/>
    <col min="22" max="22" width="16.5703125" customWidth="1"/>
    <col min="23" max="29" width="25.42578125" customWidth="1"/>
    <col min="30" max="30" width="33.7109375" customWidth="1"/>
    <col min="31" max="31" width="25.42578125" customWidth="1"/>
    <col min="32" max="33" width="34.85546875" customWidth="1"/>
    <col min="34" max="41" width="11.42578125" hidden="1" customWidth="1"/>
    <col min="42" max="42" width="0" hidden="1" customWidth="1"/>
  </cols>
  <sheetData>
    <row r="1" spans="1:42" ht="27" customHeight="1" x14ac:dyDescent="0.25">
      <c r="A1" s="1"/>
      <c r="B1" s="2" t="s">
        <v>0</v>
      </c>
      <c r="C1" s="3"/>
      <c r="D1" s="3"/>
      <c r="E1" s="4"/>
      <c r="F1" s="2" t="s">
        <v>1</v>
      </c>
      <c r="G1" s="3"/>
      <c r="H1" s="3"/>
      <c r="I1" s="3"/>
      <c r="J1" s="3"/>
      <c r="K1" s="3"/>
      <c r="L1" s="3"/>
      <c r="M1" s="3"/>
      <c r="N1" s="3"/>
      <c r="O1" s="3"/>
      <c r="P1" s="3"/>
      <c r="Q1" s="3"/>
      <c r="R1" s="3"/>
      <c r="S1" s="3"/>
      <c r="T1" s="3"/>
      <c r="U1" s="3"/>
      <c r="V1" s="3"/>
      <c r="W1" s="3"/>
      <c r="X1" s="3"/>
      <c r="Y1" s="3"/>
      <c r="Z1" s="3"/>
      <c r="AA1" s="3"/>
      <c r="AB1" s="3"/>
      <c r="AC1" s="4"/>
      <c r="AD1" s="5" t="s">
        <v>2</v>
      </c>
      <c r="AE1" s="6"/>
      <c r="AF1" s="5" t="s">
        <v>3</v>
      </c>
      <c r="AG1" s="6"/>
      <c r="AH1" s="7"/>
      <c r="AI1" s="7"/>
      <c r="AJ1" s="7"/>
      <c r="AK1" s="7" t="s">
        <v>4</v>
      </c>
      <c r="AL1" s="7" t="s">
        <v>5</v>
      </c>
      <c r="AM1" s="7"/>
      <c r="AN1" s="7" t="s">
        <v>6</v>
      </c>
      <c r="AO1" s="7"/>
      <c r="AP1" s="7"/>
    </row>
    <row r="2" spans="1:42" ht="27" customHeight="1" x14ac:dyDescent="0.25">
      <c r="A2" s="1"/>
      <c r="B2" s="8"/>
      <c r="C2" s="9"/>
      <c r="D2" s="9"/>
      <c r="E2" s="10"/>
      <c r="F2" s="8"/>
      <c r="G2" s="9"/>
      <c r="H2" s="9"/>
      <c r="I2" s="9"/>
      <c r="J2" s="9"/>
      <c r="K2" s="9"/>
      <c r="L2" s="9"/>
      <c r="M2" s="9"/>
      <c r="N2" s="9"/>
      <c r="O2" s="9"/>
      <c r="P2" s="9"/>
      <c r="Q2" s="9"/>
      <c r="R2" s="9"/>
      <c r="S2" s="9"/>
      <c r="T2" s="9"/>
      <c r="U2" s="9"/>
      <c r="V2" s="9"/>
      <c r="W2" s="9"/>
      <c r="X2" s="9"/>
      <c r="Y2" s="9"/>
      <c r="Z2" s="9"/>
      <c r="AA2" s="9"/>
      <c r="AB2" s="9"/>
      <c r="AC2" s="10"/>
      <c r="AD2" s="5" t="s">
        <v>7</v>
      </c>
      <c r="AE2" s="6"/>
      <c r="AF2" s="11" t="s">
        <v>8</v>
      </c>
      <c r="AG2" s="12"/>
      <c r="AH2" s="7" t="s">
        <v>9</v>
      </c>
      <c r="AI2" s="7" t="s">
        <v>10</v>
      </c>
      <c r="AJ2" s="7"/>
      <c r="AK2" s="7"/>
      <c r="AL2" s="7" t="s">
        <v>11</v>
      </c>
      <c r="AM2" s="7"/>
      <c r="AN2" s="7" t="s">
        <v>12</v>
      </c>
      <c r="AO2" s="7"/>
      <c r="AP2" s="7"/>
    </row>
    <row r="3" spans="1:42" ht="27" customHeight="1" x14ac:dyDescent="0.25">
      <c r="A3" s="1"/>
      <c r="B3" s="2" t="s">
        <v>13</v>
      </c>
      <c r="C3" s="3"/>
      <c r="D3" s="3"/>
      <c r="E3" s="4"/>
      <c r="F3" s="2" t="s">
        <v>14</v>
      </c>
      <c r="G3" s="3"/>
      <c r="H3" s="3"/>
      <c r="I3" s="3"/>
      <c r="J3" s="3"/>
      <c r="K3" s="3"/>
      <c r="L3" s="3"/>
      <c r="M3" s="3"/>
      <c r="N3" s="3"/>
      <c r="O3" s="3"/>
      <c r="P3" s="3"/>
      <c r="Q3" s="3"/>
      <c r="R3" s="3"/>
      <c r="S3" s="3"/>
      <c r="T3" s="3"/>
      <c r="U3" s="3"/>
      <c r="V3" s="3"/>
      <c r="W3" s="3"/>
      <c r="X3" s="3"/>
      <c r="Y3" s="3"/>
      <c r="Z3" s="3"/>
      <c r="AA3" s="3"/>
      <c r="AB3" s="3"/>
      <c r="AC3" s="4"/>
      <c r="AD3" s="5" t="s">
        <v>15</v>
      </c>
      <c r="AE3" s="6"/>
      <c r="AF3" s="5" t="s">
        <v>16</v>
      </c>
      <c r="AG3" s="6"/>
      <c r="AH3" s="7" t="s">
        <v>17</v>
      </c>
      <c r="AI3" s="7" t="s">
        <v>18</v>
      </c>
      <c r="AJ3" s="7"/>
      <c r="AK3" s="7"/>
      <c r="AL3" s="7" t="s">
        <v>19</v>
      </c>
      <c r="AM3" s="7"/>
      <c r="AN3" s="7" t="s">
        <v>20</v>
      </c>
      <c r="AO3" s="7"/>
      <c r="AP3" s="7"/>
    </row>
    <row r="4" spans="1:42" ht="27" customHeight="1" x14ac:dyDescent="0.25">
      <c r="A4" s="1"/>
      <c r="B4" s="8"/>
      <c r="C4" s="9"/>
      <c r="D4" s="9"/>
      <c r="E4" s="10"/>
      <c r="F4" s="8"/>
      <c r="G4" s="9"/>
      <c r="H4" s="9"/>
      <c r="I4" s="9"/>
      <c r="J4" s="9"/>
      <c r="K4" s="9"/>
      <c r="L4" s="9"/>
      <c r="M4" s="9"/>
      <c r="N4" s="9"/>
      <c r="O4" s="9"/>
      <c r="P4" s="9"/>
      <c r="Q4" s="9"/>
      <c r="R4" s="9"/>
      <c r="S4" s="9"/>
      <c r="T4" s="9"/>
      <c r="U4" s="9"/>
      <c r="V4" s="9"/>
      <c r="W4" s="9"/>
      <c r="X4" s="9"/>
      <c r="Y4" s="9"/>
      <c r="Z4" s="9"/>
      <c r="AA4" s="9"/>
      <c r="AB4" s="9"/>
      <c r="AC4" s="10"/>
      <c r="AD4" s="5" t="s">
        <v>21</v>
      </c>
      <c r="AE4" s="6"/>
      <c r="AF4" s="13">
        <v>43846</v>
      </c>
      <c r="AG4" s="6"/>
      <c r="AH4" s="7" t="s">
        <v>22</v>
      </c>
      <c r="AI4" s="7" t="s">
        <v>23</v>
      </c>
      <c r="AJ4" s="7"/>
      <c r="AK4" s="7" t="s">
        <v>24</v>
      </c>
      <c r="AL4" s="7" t="s">
        <v>25</v>
      </c>
      <c r="AM4" s="7"/>
      <c r="AN4" s="7" t="s">
        <v>26</v>
      </c>
      <c r="AO4" s="7"/>
      <c r="AP4" s="7"/>
    </row>
    <row r="5" spans="1:42" x14ac:dyDescent="0.25">
      <c r="A5" s="14" t="s">
        <v>27</v>
      </c>
      <c r="B5" s="14"/>
      <c r="C5" s="15">
        <v>43853</v>
      </c>
      <c r="D5" s="16"/>
      <c r="E5" s="16"/>
      <c r="F5" s="16"/>
      <c r="G5" s="17"/>
      <c r="H5" s="18"/>
      <c r="I5" s="18"/>
      <c r="J5" s="18"/>
      <c r="K5" s="18"/>
      <c r="L5" s="19"/>
      <c r="M5" s="20" t="s">
        <v>28</v>
      </c>
      <c r="N5" s="21"/>
      <c r="O5" s="21"/>
      <c r="P5" s="21"/>
      <c r="Q5" s="21"/>
      <c r="R5" s="21"/>
      <c r="S5" s="21"/>
      <c r="T5" s="21"/>
      <c r="U5" s="21"/>
      <c r="V5" s="22"/>
      <c r="W5" s="23" t="s">
        <v>29</v>
      </c>
      <c r="X5" s="24"/>
      <c r="Y5" s="25" t="s">
        <v>30</v>
      </c>
      <c r="Z5" s="26" t="s">
        <v>31</v>
      </c>
      <c r="AA5" s="27"/>
      <c r="AB5" s="23" t="s">
        <v>32</v>
      </c>
      <c r="AC5" s="24"/>
      <c r="AD5" s="28" t="s">
        <v>33</v>
      </c>
      <c r="AE5" s="29"/>
      <c r="AF5" s="30"/>
      <c r="AG5" s="30"/>
      <c r="AH5" s="31" t="s">
        <v>34</v>
      </c>
      <c r="AI5" s="31" t="s">
        <v>35</v>
      </c>
      <c r="AJ5" s="31" t="s">
        <v>36</v>
      </c>
      <c r="AK5" s="31"/>
      <c r="AL5" s="31" t="s">
        <v>37</v>
      </c>
      <c r="AM5" s="31"/>
      <c r="AN5" s="31" t="s">
        <v>38</v>
      </c>
      <c r="AO5" s="31"/>
      <c r="AP5" s="31"/>
    </row>
    <row r="6" spans="1:42" x14ac:dyDescent="0.25">
      <c r="A6" s="32" t="s">
        <v>39</v>
      </c>
      <c r="B6" s="32"/>
      <c r="C6" s="32"/>
      <c r="D6" s="32"/>
      <c r="E6" s="32"/>
      <c r="F6" s="32"/>
      <c r="G6" s="33" t="s">
        <v>40</v>
      </c>
      <c r="H6" s="34"/>
      <c r="I6" s="34"/>
      <c r="J6" s="34"/>
      <c r="K6" s="34"/>
      <c r="L6" s="34"/>
      <c r="M6" s="34"/>
      <c r="N6" s="34"/>
      <c r="O6" s="34"/>
      <c r="P6" s="34"/>
      <c r="Q6" s="34"/>
      <c r="R6" s="34"/>
      <c r="S6" s="34"/>
      <c r="T6" s="34"/>
      <c r="U6" s="34"/>
      <c r="V6" s="34"/>
      <c r="W6" s="34"/>
      <c r="X6" s="35"/>
      <c r="Y6" s="34"/>
      <c r="Z6" s="34"/>
      <c r="AA6" s="34"/>
      <c r="AB6" s="36"/>
      <c r="AC6" s="37" t="s">
        <v>41</v>
      </c>
      <c r="AD6" s="38" t="s">
        <v>42</v>
      </c>
      <c r="AE6" s="39"/>
      <c r="AF6" s="39"/>
      <c r="AG6" s="39"/>
      <c r="AH6" s="7" t="s">
        <v>43</v>
      </c>
      <c r="AI6" s="7" t="s">
        <v>44</v>
      </c>
      <c r="AJ6" s="7"/>
      <c r="AK6" s="7"/>
      <c r="AL6" s="7"/>
      <c r="AM6" s="7"/>
      <c r="AN6" s="7" t="s">
        <v>36</v>
      </c>
      <c r="AO6" s="7"/>
      <c r="AP6" s="7"/>
    </row>
    <row r="7" spans="1:42" x14ac:dyDescent="0.25">
      <c r="A7" s="40" t="s">
        <v>45</v>
      </c>
      <c r="B7" s="41" t="s">
        <v>46</v>
      </c>
      <c r="C7" s="40" t="s">
        <v>47</v>
      </c>
      <c r="D7" s="40" t="s">
        <v>6</v>
      </c>
      <c r="E7" s="40" t="s">
        <v>48</v>
      </c>
      <c r="F7" s="42" t="s">
        <v>49</v>
      </c>
      <c r="G7" s="32" t="s">
        <v>50</v>
      </c>
      <c r="H7" s="32"/>
      <c r="I7" s="32"/>
      <c r="J7" s="32"/>
      <c r="K7" s="33" t="s">
        <v>51</v>
      </c>
      <c r="L7" s="34"/>
      <c r="M7" s="34"/>
      <c r="N7" s="34"/>
      <c r="O7" s="34"/>
      <c r="P7" s="34"/>
      <c r="Q7" s="34"/>
      <c r="R7" s="34"/>
      <c r="S7" s="34"/>
      <c r="T7" s="36"/>
      <c r="U7" s="33" t="s">
        <v>52</v>
      </c>
      <c r="V7" s="34"/>
      <c r="W7" s="34"/>
      <c r="X7" s="34"/>
      <c r="Y7" s="34"/>
      <c r="Z7" s="34"/>
      <c r="AA7" s="34"/>
      <c r="AB7" s="36"/>
      <c r="AC7" s="43"/>
      <c r="AD7" s="38"/>
      <c r="AE7" s="39"/>
      <c r="AF7" s="39"/>
      <c r="AG7" s="39"/>
      <c r="AH7" s="7" t="s">
        <v>53</v>
      </c>
      <c r="AI7" s="7" t="s">
        <v>54</v>
      </c>
      <c r="AJ7" s="7" t="s">
        <v>55</v>
      </c>
      <c r="AK7" s="44"/>
      <c r="AL7" s="44"/>
      <c r="AM7" s="44"/>
      <c r="AN7" s="44"/>
      <c r="AO7" s="44"/>
      <c r="AP7" s="44"/>
    </row>
    <row r="8" spans="1:42" x14ac:dyDescent="0.25">
      <c r="A8" s="40"/>
      <c r="B8" s="45"/>
      <c r="C8" s="40"/>
      <c r="D8" s="40"/>
      <c r="E8" s="40"/>
      <c r="F8" s="42"/>
      <c r="G8" s="46" t="s">
        <v>56</v>
      </c>
      <c r="H8" s="46"/>
      <c r="I8" s="46"/>
      <c r="J8" s="46"/>
      <c r="K8" s="47" t="s">
        <v>57</v>
      </c>
      <c r="L8" s="42" t="s">
        <v>58</v>
      </c>
      <c r="M8" s="42" t="s">
        <v>59</v>
      </c>
      <c r="N8" s="37" t="s">
        <v>60</v>
      </c>
      <c r="O8" s="40" t="s">
        <v>61</v>
      </c>
      <c r="P8" s="45" t="s">
        <v>62</v>
      </c>
      <c r="Q8" s="41" t="s">
        <v>63</v>
      </c>
      <c r="R8" s="40" t="s">
        <v>64</v>
      </c>
      <c r="S8" s="41" t="s">
        <v>65</v>
      </c>
      <c r="T8" s="41" t="s">
        <v>66</v>
      </c>
      <c r="U8" s="48" t="s">
        <v>67</v>
      </c>
      <c r="V8" s="40" t="s">
        <v>68</v>
      </c>
      <c r="W8" s="47" t="s">
        <v>69</v>
      </c>
      <c r="X8" s="41" t="s">
        <v>70</v>
      </c>
      <c r="Y8" s="40" t="s">
        <v>71</v>
      </c>
      <c r="Z8" s="40"/>
      <c r="AA8" s="40"/>
      <c r="AB8" s="40"/>
      <c r="AC8" s="43"/>
      <c r="AD8" s="49"/>
      <c r="AE8" s="50"/>
      <c r="AF8" s="50"/>
      <c r="AG8" s="50"/>
      <c r="AH8" s="44" t="s">
        <v>72</v>
      </c>
      <c r="AI8" s="44" t="s">
        <v>73</v>
      </c>
      <c r="AJ8" s="44" t="s">
        <v>74</v>
      </c>
      <c r="AK8" s="44"/>
      <c r="AL8" s="44" t="s">
        <v>75</v>
      </c>
      <c r="AM8" s="44"/>
      <c r="AN8" s="44"/>
      <c r="AO8" s="7" t="s">
        <v>76</v>
      </c>
      <c r="AP8" s="44"/>
    </row>
    <row r="9" spans="1:42" ht="38.25" x14ac:dyDescent="0.25">
      <c r="A9" s="41"/>
      <c r="B9" s="51"/>
      <c r="C9" s="41"/>
      <c r="D9" s="41"/>
      <c r="E9" s="41"/>
      <c r="F9" s="37"/>
      <c r="G9" s="52" t="s">
        <v>77</v>
      </c>
      <c r="H9" s="52" t="s">
        <v>4</v>
      </c>
      <c r="I9" s="52"/>
      <c r="J9" s="53" t="s">
        <v>78</v>
      </c>
      <c r="K9" s="48"/>
      <c r="L9" s="42"/>
      <c r="M9" s="42"/>
      <c r="N9" s="54"/>
      <c r="O9" s="40"/>
      <c r="P9" s="51"/>
      <c r="Q9" s="51"/>
      <c r="R9" s="40"/>
      <c r="S9" s="51"/>
      <c r="T9" s="51"/>
      <c r="U9" s="55"/>
      <c r="V9" s="40"/>
      <c r="W9" s="48"/>
      <c r="X9" s="51"/>
      <c r="Y9" s="56" t="s">
        <v>79</v>
      </c>
      <c r="Z9" s="56" t="s">
        <v>80</v>
      </c>
      <c r="AA9" s="57" t="s">
        <v>81</v>
      </c>
      <c r="AB9" s="57" t="s">
        <v>82</v>
      </c>
      <c r="AC9" s="54"/>
      <c r="AD9" s="58" t="s">
        <v>83</v>
      </c>
      <c r="AE9" s="59" t="s">
        <v>84</v>
      </c>
      <c r="AF9" s="59" t="s">
        <v>85</v>
      </c>
      <c r="AG9" s="56" t="s">
        <v>86</v>
      </c>
      <c r="AH9" s="44" t="s">
        <v>87</v>
      </c>
      <c r="AI9" s="44" t="s">
        <v>18</v>
      </c>
      <c r="AJ9" s="44"/>
      <c r="AK9" s="44"/>
      <c r="AL9" s="44" t="s">
        <v>88</v>
      </c>
      <c r="AM9" s="44"/>
      <c r="AN9" s="44"/>
      <c r="AO9" s="7" t="s">
        <v>89</v>
      </c>
      <c r="AP9" s="44"/>
    </row>
    <row r="10" spans="1:42" ht="41.25" customHeight="1" x14ac:dyDescent="0.25">
      <c r="A10" s="60" t="s">
        <v>90</v>
      </c>
      <c r="B10" s="60" t="s">
        <v>91</v>
      </c>
      <c r="C10" s="61" t="s">
        <v>92</v>
      </c>
      <c r="D10" s="62" t="s">
        <v>93</v>
      </c>
      <c r="E10" s="63" t="s">
        <v>94</v>
      </c>
      <c r="F10" s="61" t="s">
        <v>95</v>
      </c>
      <c r="G10" s="64" t="s">
        <v>5</v>
      </c>
      <c r="H10" s="64" t="s">
        <v>24</v>
      </c>
      <c r="I10" s="65" t="str">
        <f>CONCATENATE(G10,H10)</f>
        <v>RARA VEZMODERADO</v>
      </c>
      <c r="J10" s="66" t="str">
        <f>I11</f>
        <v>1. MODERADO</v>
      </c>
      <c r="K10" s="67" t="s">
        <v>96</v>
      </c>
      <c r="L10" s="68" t="s">
        <v>97</v>
      </c>
      <c r="M10" s="69" t="s">
        <v>9</v>
      </c>
      <c r="N10" s="70">
        <f>IF(M10="ASIGNADO",15,IF(M10="NO ASIGNADO",0,""))</f>
        <v>15</v>
      </c>
      <c r="O10" s="71">
        <f>SUM(N10:N16)</f>
        <v>100</v>
      </c>
      <c r="P10" s="72" t="s">
        <v>72</v>
      </c>
      <c r="Q10" s="73">
        <f>IF(Q13="DÉBIL",0,IF(Q13="MODERADO",50,IF(Q13="FUERTE",100,"")))</f>
        <v>100</v>
      </c>
      <c r="R10" s="74" t="str">
        <f>IF(AND(O13="FUERTE",P10="FUERTE (SIEMPRE SE EJECUTA)"),"NO","SÍ")</f>
        <v>NO</v>
      </c>
      <c r="S10" s="75" t="s">
        <v>98</v>
      </c>
      <c r="T10" s="75" t="s">
        <v>98</v>
      </c>
      <c r="U10" s="76" t="s">
        <v>99</v>
      </c>
      <c r="V10" s="77" t="s">
        <v>100</v>
      </c>
      <c r="W10" s="78"/>
      <c r="X10" s="61" t="s">
        <v>101</v>
      </c>
      <c r="Y10" s="79" t="s">
        <v>102</v>
      </c>
      <c r="Z10" s="80" t="s">
        <v>103</v>
      </c>
      <c r="AA10" s="81" t="s">
        <v>104</v>
      </c>
      <c r="AB10" s="61" t="s">
        <v>105</v>
      </c>
      <c r="AC10" s="82" t="s">
        <v>106</v>
      </c>
      <c r="AD10" s="63" t="s">
        <v>107</v>
      </c>
      <c r="AE10" s="61" t="s">
        <v>108</v>
      </c>
      <c r="AF10" s="61" t="s">
        <v>109</v>
      </c>
      <c r="AG10" s="63" t="s">
        <v>110</v>
      </c>
      <c r="AH10" s="7" t="s">
        <v>111</v>
      </c>
      <c r="AI10" s="7" t="s">
        <v>112</v>
      </c>
      <c r="AJ10" s="7" t="s">
        <v>24</v>
      </c>
      <c r="AK10" s="7" t="s">
        <v>76</v>
      </c>
      <c r="AL10" s="7" t="s">
        <v>24</v>
      </c>
      <c r="AM10" s="7"/>
      <c r="AN10" s="7" t="s">
        <v>104</v>
      </c>
      <c r="AO10" s="7" t="s">
        <v>113</v>
      </c>
      <c r="AP10" s="7"/>
    </row>
    <row r="11" spans="1:42" ht="55.5" customHeight="1" x14ac:dyDescent="0.25">
      <c r="A11" s="83"/>
      <c r="B11" s="83"/>
      <c r="C11" s="82"/>
      <c r="D11" s="76"/>
      <c r="E11" s="84"/>
      <c r="F11" s="82"/>
      <c r="G11" s="64"/>
      <c r="H11" s="64"/>
      <c r="I11" s="65"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1. MODERADO</v>
      </c>
      <c r="J11" s="85"/>
      <c r="K11" s="86"/>
      <c r="L11" s="87" t="s">
        <v>114</v>
      </c>
      <c r="M11" s="88" t="s">
        <v>22</v>
      </c>
      <c r="N11" s="89">
        <f>IF(M11="ADECUADO",15,IF(M11="INADECUADO",0,""))</f>
        <v>15</v>
      </c>
      <c r="O11" s="90"/>
      <c r="P11" s="91"/>
      <c r="Q11" s="73"/>
      <c r="R11" s="92"/>
      <c r="S11" s="75"/>
      <c r="T11" s="75"/>
      <c r="U11" s="76"/>
      <c r="V11" s="93"/>
      <c r="W11" s="78"/>
      <c r="X11" s="61"/>
      <c r="Y11" s="94"/>
      <c r="Z11" s="95"/>
      <c r="AA11" s="96"/>
      <c r="AB11" s="61"/>
      <c r="AC11" s="82"/>
      <c r="AD11" s="84"/>
      <c r="AE11" s="61"/>
      <c r="AF11" s="61"/>
      <c r="AG11" s="84"/>
      <c r="AH11" s="7" t="s">
        <v>98</v>
      </c>
      <c r="AI11" s="7" t="s">
        <v>115</v>
      </c>
      <c r="AJ11" s="7"/>
      <c r="AK11" s="7"/>
      <c r="AL11" s="7" t="s">
        <v>116</v>
      </c>
      <c r="AM11" s="7"/>
      <c r="AN11" s="7" t="s">
        <v>117</v>
      </c>
      <c r="AO11" s="7" t="s">
        <v>118</v>
      </c>
      <c r="AP11" s="7"/>
    </row>
    <row r="12" spans="1:42" ht="69" customHeight="1" x14ac:dyDescent="0.25">
      <c r="A12" s="83"/>
      <c r="B12" s="83"/>
      <c r="C12" s="82"/>
      <c r="D12" s="76"/>
      <c r="E12" s="84"/>
      <c r="F12" s="82"/>
      <c r="G12" s="64"/>
      <c r="H12" s="64"/>
      <c r="I12" s="65"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85"/>
      <c r="K12" s="86"/>
      <c r="L12" s="97" t="s">
        <v>119</v>
      </c>
      <c r="M12" s="88" t="s">
        <v>120</v>
      </c>
      <c r="N12" s="89">
        <f>IF(M12="OPORTUNA",15,IF(M12="INOPORTUNA",0,""))</f>
        <v>15</v>
      </c>
      <c r="O12" s="90"/>
      <c r="P12" s="91"/>
      <c r="Q12" s="73"/>
      <c r="R12" s="92"/>
      <c r="S12" s="98" t="s">
        <v>121</v>
      </c>
      <c r="T12" s="98" t="s">
        <v>122</v>
      </c>
      <c r="U12" s="76"/>
      <c r="V12" s="93"/>
      <c r="W12" s="78"/>
      <c r="X12" s="61"/>
      <c r="Y12" s="94"/>
      <c r="Z12" s="95"/>
      <c r="AA12" s="96"/>
      <c r="AB12" s="61"/>
      <c r="AC12" s="82"/>
      <c r="AD12" s="84"/>
      <c r="AE12" s="61"/>
      <c r="AF12" s="61"/>
      <c r="AG12" s="84"/>
      <c r="AH12" s="7" t="s">
        <v>123</v>
      </c>
      <c r="AI12" s="7" t="s">
        <v>100</v>
      </c>
      <c r="AJ12" s="7" t="s">
        <v>124</v>
      </c>
      <c r="AK12" s="7" t="s">
        <v>125</v>
      </c>
      <c r="AL12" s="7" t="s">
        <v>126</v>
      </c>
      <c r="AM12" s="7"/>
      <c r="AN12" s="7"/>
      <c r="AO12" s="7" t="s">
        <v>127</v>
      </c>
      <c r="AP12" s="7"/>
    </row>
    <row r="13" spans="1:42" ht="86.25" customHeight="1" x14ac:dyDescent="0.25">
      <c r="A13" s="83"/>
      <c r="B13" s="83"/>
      <c r="C13" s="82"/>
      <c r="D13" s="76"/>
      <c r="E13" s="99" t="s">
        <v>128</v>
      </c>
      <c r="F13" s="82"/>
      <c r="G13" s="64"/>
      <c r="H13" s="64"/>
      <c r="I13" s="65"/>
      <c r="J13" s="85"/>
      <c r="K13" s="86"/>
      <c r="L13" s="87" t="s">
        <v>129</v>
      </c>
      <c r="M13" s="88" t="s">
        <v>130</v>
      </c>
      <c r="N13" s="89">
        <f>IF(M13="PREVENIR",15,IF(M13="DETECTAR",10,IF(M13="NO ES UN CONTROL",0,"")))</f>
        <v>15</v>
      </c>
      <c r="O13" s="100" t="str">
        <f>IF(O10&lt;86,"DÉBIL",IF(O10&lt;96,"MODERADO",IF(O10&lt;101,"FUERTE","")))</f>
        <v>FUERTE</v>
      </c>
      <c r="P13" s="91"/>
      <c r="Q13" s="101" t="str">
        <f>IF(AND(O13="FUERTE",P10="FUERTE (SIEMPRE SE EJECUTA)"),"FUERTE",IF(OR(O13="DÉBIL",P10="DÉBIL (NO SE EJECUTA)"),"DÉBIL",IF(OR(O13="MODERADO",P10="MODERADO (ALGUNAS VECES)"),"MODERADO")))</f>
        <v>FUERTE</v>
      </c>
      <c r="R13" s="92"/>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76"/>
      <c r="V13" s="93"/>
      <c r="W13" s="78"/>
      <c r="X13" s="61"/>
      <c r="Y13" s="94"/>
      <c r="Z13" s="104"/>
      <c r="AA13" s="96"/>
      <c r="AB13" s="61"/>
      <c r="AC13" s="82"/>
      <c r="AD13" s="84"/>
      <c r="AE13" s="61"/>
      <c r="AF13" s="61" t="s">
        <v>131</v>
      </c>
      <c r="AG13" s="84"/>
      <c r="AH13" s="7" t="s">
        <v>98</v>
      </c>
      <c r="AI13" s="7"/>
      <c r="AJ13" s="7" t="s">
        <v>93</v>
      </c>
      <c r="AK13" s="7" t="s">
        <v>132</v>
      </c>
      <c r="AL13" s="7"/>
      <c r="AM13" s="7"/>
      <c r="AN13" s="7"/>
      <c r="AO13" s="7" t="s">
        <v>133</v>
      </c>
      <c r="AP13" s="7"/>
    </row>
    <row r="14" spans="1:42" ht="75.75" customHeight="1" x14ac:dyDescent="0.25">
      <c r="A14" s="83"/>
      <c r="B14" s="83"/>
      <c r="C14" s="82"/>
      <c r="D14" s="76"/>
      <c r="E14" s="84" t="s">
        <v>134</v>
      </c>
      <c r="F14" s="82"/>
      <c r="G14" s="64"/>
      <c r="H14" s="64"/>
      <c r="I14" s="65"/>
      <c r="J14" s="85"/>
      <c r="K14" s="86"/>
      <c r="L14" s="87" t="s">
        <v>135</v>
      </c>
      <c r="M14" s="88" t="s">
        <v>34</v>
      </c>
      <c r="N14" s="89">
        <f>IF(M14="CONFIABLE",15,IF(M14="NO CONFIABLE",0,""))</f>
        <v>15</v>
      </c>
      <c r="O14" s="105"/>
      <c r="P14" s="91"/>
      <c r="Q14" s="101"/>
      <c r="R14" s="92"/>
      <c r="S14" s="102"/>
      <c r="T14" s="106"/>
      <c r="U14" s="76"/>
      <c r="V14" s="93"/>
      <c r="W14" s="78"/>
      <c r="X14" s="61"/>
      <c r="Y14" s="94"/>
      <c r="Z14" s="99" t="s">
        <v>136</v>
      </c>
      <c r="AA14" s="96"/>
      <c r="AB14" s="61"/>
      <c r="AC14" s="82"/>
      <c r="AD14" s="84"/>
      <c r="AE14" s="61"/>
      <c r="AF14" s="61"/>
      <c r="AG14" s="84"/>
      <c r="AH14" s="7" t="s">
        <v>137</v>
      </c>
      <c r="AI14" s="7"/>
      <c r="AJ14" s="7" t="s">
        <v>138</v>
      </c>
      <c r="AK14" s="7" t="s">
        <v>130</v>
      </c>
      <c r="AL14" s="7" t="s">
        <v>139</v>
      </c>
      <c r="AM14" s="7"/>
      <c r="AN14" s="7"/>
      <c r="AO14" s="7" t="s">
        <v>99</v>
      </c>
      <c r="AP14" s="7"/>
    </row>
    <row r="15" spans="1:42" ht="66.75" customHeight="1" x14ac:dyDescent="0.25">
      <c r="A15" s="83"/>
      <c r="B15" s="83"/>
      <c r="C15" s="82"/>
      <c r="D15" s="76"/>
      <c r="E15" s="84"/>
      <c r="F15" s="82"/>
      <c r="G15" s="64"/>
      <c r="H15" s="64"/>
      <c r="I15" s="65"/>
      <c r="J15" s="85"/>
      <c r="K15" s="86"/>
      <c r="L15" s="87" t="s">
        <v>140</v>
      </c>
      <c r="M15" s="88" t="s">
        <v>43</v>
      </c>
      <c r="N15" s="89">
        <f>IF(M15="SE INVESTIGAN Y SE RESUELVEN OPORTUNAMENTE",15,IF(M15="NO SE INVESTIGAN Y SE RESUELVEN OPORTUNAMENTE",0,""))</f>
        <v>15</v>
      </c>
      <c r="O15" s="105"/>
      <c r="P15" s="91"/>
      <c r="Q15" s="101"/>
      <c r="R15" s="92"/>
      <c r="S15" s="102"/>
      <c r="T15" s="106"/>
      <c r="U15" s="76"/>
      <c r="V15" s="93"/>
      <c r="W15" s="78"/>
      <c r="X15" s="61"/>
      <c r="Y15" s="94"/>
      <c r="Z15" s="80" t="s">
        <v>141</v>
      </c>
      <c r="AA15" s="96"/>
      <c r="AB15" s="61"/>
      <c r="AC15" s="82"/>
      <c r="AD15" s="84"/>
      <c r="AE15" s="61"/>
      <c r="AF15" s="61"/>
      <c r="AG15" s="84"/>
      <c r="AH15" s="7" t="s">
        <v>115</v>
      </c>
      <c r="AI15" s="7"/>
      <c r="AJ15" s="7"/>
      <c r="AK15" s="7"/>
      <c r="AL15" s="7"/>
      <c r="AM15" s="7"/>
      <c r="AN15" s="7"/>
      <c r="AO15" s="7" t="s">
        <v>142</v>
      </c>
      <c r="AP15" s="7"/>
    </row>
    <row r="16" spans="1:42" ht="67.5" customHeight="1" x14ac:dyDescent="0.25">
      <c r="A16" s="83"/>
      <c r="B16" s="83"/>
      <c r="C16" s="80"/>
      <c r="D16" s="107"/>
      <c r="E16" s="108"/>
      <c r="F16" s="80"/>
      <c r="G16" s="109"/>
      <c r="H16" s="109"/>
      <c r="I16" s="65"/>
      <c r="J16" s="85"/>
      <c r="K16" s="110"/>
      <c r="L16" s="111" t="s">
        <v>143</v>
      </c>
      <c r="M16" s="112" t="s">
        <v>53</v>
      </c>
      <c r="N16" s="113">
        <f>IF(M16="COMPLETA",10,IF(M16="INCOMPLETA",5,IF(M16="NO EXISTE",0,"")))</f>
        <v>10</v>
      </c>
      <c r="O16" s="105"/>
      <c r="P16" s="114"/>
      <c r="Q16" s="115"/>
      <c r="R16" s="116"/>
      <c r="S16" s="103"/>
      <c r="T16" s="106"/>
      <c r="U16" s="107"/>
      <c r="V16" s="93"/>
      <c r="W16" s="117"/>
      <c r="X16" s="63"/>
      <c r="Y16" s="118"/>
      <c r="Z16" s="104"/>
      <c r="AA16" s="119"/>
      <c r="AB16" s="63"/>
      <c r="AC16" s="80"/>
      <c r="AD16" s="108"/>
      <c r="AE16" s="63"/>
      <c r="AF16" s="63"/>
      <c r="AG16" s="108"/>
      <c r="AH16" s="7"/>
      <c r="AI16" s="7"/>
      <c r="AJ16" s="7"/>
      <c r="AK16" s="7"/>
      <c r="AL16" s="7"/>
      <c r="AM16" s="7"/>
      <c r="AN16" s="7"/>
      <c r="AO16" s="7" t="s">
        <v>144</v>
      </c>
      <c r="AP16" s="7"/>
    </row>
    <row r="17" spans="1:42" ht="51" customHeight="1" x14ac:dyDescent="0.25">
      <c r="A17" s="83"/>
      <c r="B17" s="83"/>
      <c r="C17" s="61" t="s">
        <v>145</v>
      </c>
      <c r="D17" s="62" t="s">
        <v>93</v>
      </c>
      <c r="E17" s="63" t="s">
        <v>146</v>
      </c>
      <c r="F17" s="61" t="s">
        <v>147</v>
      </c>
      <c r="G17" s="64" t="s">
        <v>5</v>
      </c>
      <c r="H17" s="64" t="s">
        <v>24</v>
      </c>
      <c r="I17" s="65" t="str">
        <f>CONCATENATE(G17,H17)</f>
        <v>RARA VEZMODERADO</v>
      </c>
      <c r="J17" s="66" t="str">
        <f>I18</f>
        <v>1. MODERADO</v>
      </c>
      <c r="K17" s="67" t="s">
        <v>148</v>
      </c>
      <c r="L17" s="68" t="s">
        <v>97</v>
      </c>
      <c r="M17" s="69" t="s">
        <v>9</v>
      </c>
      <c r="N17" s="70">
        <f>IF(M17="ASIGNADO",15,IF(M17="NO ASIGNADO",0,""))</f>
        <v>15</v>
      </c>
      <c r="O17" s="71">
        <f>SUM(N17:N23)</f>
        <v>100</v>
      </c>
      <c r="P17" s="72" t="s">
        <v>72</v>
      </c>
      <c r="Q17" s="73">
        <f>IF(Q20="DÉBIL",0,IF(Q20="MODERADO",50,IF(Q20="FUERTE",100,"")))</f>
        <v>100</v>
      </c>
      <c r="R17" s="74" t="str">
        <f>IF(AND(O20="FUERTE",P17="FUERTE (SIEMPRE SE EJECUTA)"),"NO","SÍ")</f>
        <v>NO</v>
      </c>
      <c r="S17" s="75" t="s">
        <v>98</v>
      </c>
      <c r="T17" s="75" t="s">
        <v>98</v>
      </c>
      <c r="U17" s="76" t="s">
        <v>99</v>
      </c>
      <c r="V17" s="77" t="s">
        <v>100</v>
      </c>
      <c r="W17" s="78"/>
      <c r="X17" s="61" t="s">
        <v>101</v>
      </c>
      <c r="Y17" s="63" t="s">
        <v>149</v>
      </c>
      <c r="Z17" s="80" t="s">
        <v>103</v>
      </c>
      <c r="AA17" s="81" t="s">
        <v>104</v>
      </c>
      <c r="AB17" s="61" t="s">
        <v>150</v>
      </c>
      <c r="AC17" s="82" t="s">
        <v>106</v>
      </c>
      <c r="AD17" s="61" t="s">
        <v>151</v>
      </c>
      <c r="AE17" s="61" t="s">
        <v>152</v>
      </c>
      <c r="AF17" s="61" t="s">
        <v>153</v>
      </c>
      <c r="AG17" s="63" t="s">
        <v>154</v>
      </c>
      <c r="AH17" s="7"/>
      <c r="AI17" s="7"/>
      <c r="AJ17" s="7"/>
      <c r="AK17" s="7"/>
      <c r="AL17" s="7"/>
      <c r="AM17" s="7"/>
      <c r="AN17" s="7"/>
      <c r="AO17" s="7"/>
      <c r="AP17" s="7"/>
    </row>
    <row r="18" spans="1:42" ht="51" customHeight="1" x14ac:dyDescent="0.25">
      <c r="A18" s="83"/>
      <c r="B18" s="83"/>
      <c r="C18" s="82"/>
      <c r="D18" s="76"/>
      <c r="E18" s="84"/>
      <c r="F18" s="82"/>
      <c r="G18" s="64"/>
      <c r="H18" s="64"/>
      <c r="I18" s="65"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1. MODERADO</v>
      </c>
      <c r="J18" s="85"/>
      <c r="K18" s="86"/>
      <c r="L18" s="87" t="s">
        <v>114</v>
      </c>
      <c r="M18" s="88" t="s">
        <v>22</v>
      </c>
      <c r="N18" s="89">
        <f>IF(M18="ADECUADO",15,IF(M18="INADECUADO",0,""))</f>
        <v>15</v>
      </c>
      <c r="O18" s="90"/>
      <c r="P18" s="91"/>
      <c r="Q18" s="73"/>
      <c r="R18" s="92"/>
      <c r="S18" s="75"/>
      <c r="T18" s="75"/>
      <c r="U18" s="76"/>
      <c r="V18" s="93"/>
      <c r="W18" s="78"/>
      <c r="X18" s="61"/>
      <c r="Y18" s="84"/>
      <c r="Z18" s="95"/>
      <c r="AA18" s="96"/>
      <c r="AB18" s="61"/>
      <c r="AC18" s="82"/>
      <c r="AD18" s="61"/>
      <c r="AE18" s="61"/>
      <c r="AF18" s="61"/>
      <c r="AG18" s="84"/>
      <c r="AH18" s="7"/>
      <c r="AI18" s="7"/>
      <c r="AJ18" s="7"/>
      <c r="AK18" s="7"/>
      <c r="AL18" s="7"/>
      <c r="AM18" s="7"/>
      <c r="AN18" s="7"/>
      <c r="AO18" s="7"/>
      <c r="AP18" s="7"/>
    </row>
    <row r="19" spans="1:42" ht="51" customHeight="1" x14ac:dyDescent="0.25">
      <c r="A19" s="83"/>
      <c r="B19" s="83"/>
      <c r="C19" s="82"/>
      <c r="D19" s="76"/>
      <c r="E19" s="84"/>
      <c r="F19" s="82"/>
      <c r="G19" s="64"/>
      <c r="H19" s="64"/>
      <c r="I19" s="65"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MODERADO</v>
      </c>
      <c r="J19" s="85"/>
      <c r="K19" s="86"/>
      <c r="L19" s="97" t="s">
        <v>119</v>
      </c>
      <c r="M19" s="88" t="s">
        <v>120</v>
      </c>
      <c r="N19" s="89">
        <f>IF(M19="OPORTUNA",15,IF(M19="INOPORTUNA",0,""))</f>
        <v>15</v>
      </c>
      <c r="O19" s="90"/>
      <c r="P19" s="91"/>
      <c r="Q19" s="73"/>
      <c r="R19" s="92"/>
      <c r="S19" s="98" t="s">
        <v>121</v>
      </c>
      <c r="T19" s="98" t="s">
        <v>122</v>
      </c>
      <c r="U19" s="76"/>
      <c r="V19" s="93"/>
      <c r="W19" s="78"/>
      <c r="X19" s="61"/>
      <c r="Y19" s="84"/>
      <c r="Z19" s="95"/>
      <c r="AA19" s="96"/>
      <c r="AB19" s="61"/>
      <c r="AC19" s="82"/>
      <c r="AD19" s="61"/>
      <c r="AE19" s="61"/>
      <c r="AF19" s="61"/>
      <c r="AG19" s="84"/>
      <c r="AH19" s="7"/>
      <c r="AI19" s="7"/>
      <c r="AJ19" s="7"/>
      <c r="AK19" s="7"/>
      <c r="AL19" s="7"/>
      <c r="AM19" s="7"/>
      <c r="AN19" s="7"/>
      <c r="AO19" s="7"/>
      <c r="AP19" s="7"/>
    </row>
    <row r="20" spans="1:42" ht="51" customHeight="1" x14ac:dyDescent="0.25">
      <c r="A20" s="83"/>
      <c r="B20" s="83"/>
      <c r="C20" s="82"/>
      <c r="D20" s="76"/>
      <c r="E20" s="99" t="s">
        <v>128</v>
      </c>
      <c r="F20" s="82"/>
      <c r="G20" s="64"/>
      <c r="H20" s="64"/>
      <c r="I20" s="65"/>
      <c r="J20" s="85"/>
      <c r="K20" s="86"/>
      <c r="L20" s="87" t="s">
        <v>129</v>
      </c>
      <c r="M20" s="88" t="s">
        <v>130</v>
      </c>
      <c r="N20" s="89">
        <f>IF(M20="PREVENIR",15,IF(M20="DETECTAR",10,IF(M20="NO ES UN CONTROL",0,"")))</f>
        <v>15</v>
      </c>
      <c r="O20" s="100" t="str">
        <f>IF(O17&lt;86,"DÉBIL",IF(O17&lt;96,"MODERADO",IF(O17&lt;101,"FUERTE","")))</f>
        <v>FUERTE</v>
      </c>
      <c r="P20" s="91"/>
      <c r="Q20" s="101" t="str">
        <f>IF(AND(O20="FUERTE",P17="FUERTE (SIEMPRE SE EJECUTA)"),"FUERTE",IF(OR(O20="DÉBIL",P17="DÉBIL (NO SE EJECUTA)"),"DÉBIL",IF(OR(O20="MODERADO",P17="MODERADO (ALGUNAS VECES)"),"MODERADO")))</f>
        <v>FUERTE</v>
      </c>
      <c r="R20" s="92"/>
      <c r="S20"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76"/>
      <c r="V20" s="93"/>
      <c r="W20" s="78"/>
      <c r="X20" s="61"/>
      <c r="Y20" s="84"/>
      <c r="Z20" s="104"/>
      <c r="AA20" s="96"/>
      <c r="AB20" s="61"/>
      <c r="AC20" s="82"/>
      <c r="AD20" s="61"/>
      <c r="AE20" s="61"/>
      <c r="AF20" s="61" t="s">
        <v>155</v>
      </c>
      <c r="AG20" s="84"/>
      <c r="AH20" s="7"/>
      <c r="AI20" s="7"/>
      <c r="AJ20" s="7"/>
      <c r="AK20" s="7"/>
      <c r="AL20" s="7"/>
      <c r="AM20" s="7"/>
      <c r="AN20" s="7"/>
      <c r="AO20" s="7"/>
      <c r="AP20" s="7"/>
    </row>
    <row r="21" spans="1:42" ht="51" customHeight="1" x14ac:dyDescent="0.25">
      <c r="A21" s="83"/>
      <c r="B21" s="83"/>
      <c r="C21" s="82"/>
      <c r="D21" s="76"/>
      <c r="E21" s="84" t="s">
        <v>156</v>
      </c>
      <c r="F21" s="82"/>
      <c r="G21" s="64"/>
      <c r="H21" s="64"/>
      <c r="I21" s="65"/>
      <c r="J21" s="85"/>
      <c r="K21" s="86"/>
      <c r="L21" s="87" t="s">
        <v>135</v>
      </c>
      <c r="M21" s="88" t="s">
        <v>34</v>
      </c>
      <c r="N21" s="89">
        <f>IF(M21="CONFIABLE",15,IF(M21="NO CONFIABLE",0,""))</f>
        <v>15</v>
      </c>
      <c r="O21" s="105"/>
      <c r="P21" s="91"/>
      <c r="Q21" s="101"/>
      <c r="R21" s="92"/>
      <c r="S21" s="102"/>
      <c r="T21" s="106"/>
      <c r="U21" s="76"/>
      <c r="V21" s="93"/>
      <c r="W21" s="78"/>
      <c r="X21" s="61"/>
      <c r="Y21" s="84"/>
      <c r="Z21" s="99" t="s">
        <v>136</v>
      </c>
      <c r="AA21" s="96"/>
      <c r="AB21" s="61"/>
      <c r="AC21" s="82"/>
      <c r="AD21" s="61"/>
      <c r="AE21" s="61"/>
      <c r="AF21" s="61"/>
      <c r="AG21" s="84"/>
      <c r="AH21" s="7"/>
      <c r="AI21" s="7"/>
      <c r="AJ21" s="7"/>
      <c r="AK21" s="7"/>
      <c r="AL21" s="7"/>
      <c r="AM21" s="7"/>
      <c r="AN21" s="7"/>
      <c r="AO21" s="7"/>
      <c r="AP21" s="7"/>
    </row>
    <row r="22" spans="1:42" ht="51" customHeight="1" x14ac:dyDescent="0.25">
      <c r="A22" s="83"/>
      <c r="B22" s="83"/>
      <c r="C22" s="82"/>
      <c r="D22" s="76"/>
      <c r="E22" s="84"/>
      <c r="F22" s="82"/>
      <c r="G22" s="64"/>
      <c r="H22" s="64"/>
      <c r="I22" s="65"/>
      <c r="J22" s="85"/>
      <c r="K22" s="86"/>
      <c r="L22" s="87" t="s">
        <v>140</v>
      </c>
      <c r="M22" s="88" t="s">
        <v>43</v>
      </c>
      <c r="N22" s="89">
        <f>IF(M22="SE INVESTIGAN Y SE RESUELVEN OPORTUNAMENTE",15,IF(M22="NO SE INVESTIGAN Y SE RESUELVEN OPORTUNAMENTE",0,""))</f>
        <v>15</v>
      </c>
      <c r="O22" s="105"/>
      <c r="P22" s="91"/>
      <c r="Q22" s="101"/>
      <c r="R22" s="92"/>
      <c r="S22" s="102"/>
      <c r="T22" s="106"/>
      <c r="U22" s="76"/>
      <c r="V22" s="93"/>
      <c r="W22" s="78"/>
      <c r="X22" s="61"/>
      <c r="Y22" s="84"/>
      <c r="Z22" s="80" t="s">
        <v>141</v>
      </c>
      <c r="AA22" s="96"/>
      <c r="AB22" s="61"/>
      <c r="AC22" s="82"/>
      <c r="AD22" s="61"/>
      <c r="AE22" s="61"/>
      <c r="AF22" s="61"/>
      <c r="AG22" s="84"/>
      <c r="AH22" s="7"/>
      <c r="AI22" s="7"/>
      <c r="AJ22" s="7"/>
      <c r="AK22" s="7"/>
      <c r="AL22" s="7"/>
      <c r="AM22" s="7"/>
      <c r="AN22" s="7"/>
      <c r="AO22" s="7"/>
      <c r="AP22" s="7"/>
    </row>
    <row r="23" spans="1:42" ht="51" customHeight="1" x14ac:dyDescent="0.25">
      <c r="A23" s="120"/>
      <c r="B23" s="83"/>
      <c r="C23" s="80"/>
      <c r="D23" s="107"/>
      <c r="E23" s="108"/>
      <c r="F23" s="80"/>
      <c r="G23" s="109"/>
      <c r="H23" s="109"/>
      <c r="I23" s="65"/>
      <c r="J23" s="85"/>
      <c r="K23" s="110"/>
      <c r="L23" s="111" t="s">
        <v>143</v>
      </c>
      <c r="M23" s="112" t="s">
        <v>53</v>
      </c>
      <c r="N23" s="113">
        <f>IF(M23="COMPLETA",10,IF(M23="INCOMPLETA",5,IF(M23="NO EXISTE",0,"")))</f>
        <v>10</v>
      </c>
      <c r="O23" s="105"/>
      <c r="P23" s="114"/>
      <c r="Q23" s="115"/>
      <c r="R23" s="116"/>
      <c r="S23" s="103"/>
      <c r="T23" s="106"/>
      <c r="U23" s="107"/>
      <c r="V23" s="93"/>
      <c r="W23" s="117"/>
      <c r="X23" s="63"/>
      <c r="Y23" s="108"/>
      <c r="Z23" s="104"/>
      <c r="AA23" s="119"/>
      <c r="AB23" s="63"/>
      <c r="AC23" s="80"/>
      <c r="AD23" s="63"/>
      <c r="AE23" s="63"/>
      <c r="AF23" s="63"/>
      <c r="AG23" s="108"/>
      <c r="AH23" s="7"/>
      <c r="AI23" s="7"/>
      <c r="AJ23" s="7"/>
      <c r="AK23" s="7"/>
      <c r="AL23" s="7"/>
      <c r="AM23" s="7"/>
      <c r="AN23" s="7"/>
      <c r="AO23" s="7"/>
      <c r="AP23" s="7"/>
    </row>
    <row r="24" spans="1:42" ht="51" customHeight="1" x14ac:dyDescent="0.25">
      <c r="A24" s="121"/>
      <c r="B24" s="122"/>
      <c r="C24" s="123"/>
      <c r="D24" s="124"/>
      <c r="E24" s="125"/>
      <c r="F24" s="126"/>
      <c r="G24" s="127"/>
      <c r="H24" s="127"/>
      <c r="I24" s="65"/>
      <c r="J24" s="128"/>
      <c r="K24" s="129"/>
      <c r="L24" s="130"/>
      <c r="M24" s="131"/>
      <c r="N24" s="132"/>
      <c r="O24" s="133"/>
      <c r="P24" s="134"/>
      <c r="Q24" s="135"/>
      <c r="R24" s="136"/>
      <c r="S24" s="137"/>
      <c r="T24" s="138"/>
      <c r="U24" s="124"/>
      <c r="V24" s="139"/>
      <c r="W24" s="140"/>
      <c r="X24" s="140"/>
      <c r="Y24" s="141"/>
      <c r="Z24" s="141"/>
      <c r="AA24" s="142"/>
      <c r="AB24" s="140"/>
      <c r="AC24" s="140"/>
      <c r="AD24" s="140"/>
      <c r="AE24" s="143"/>
      <c r="AF24" s="144"/>
      <c r="AG24" s="144"/>
      <c r="AH24" s="7"/>
      <c r="AI24" s="7"/>
      <c r="AJ24" s="7"/>
      <c r="AK24" s="7"/>
      <c r="AL24" s="7"/>
      <c r="AM24" s="7"/>
      <c r="AN24" s="7"/>
      <c r="AO24" s="7"/>
      <c r="AP24" s="7"/>
    </row>
    <row r="25" spans="1:42" x14ac:dyDescent="0.25">
      <c r="A25" s="145" t="s">
        <v>157</v>
      </c>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7"/>
      <c r="AI25" s="7"/>
      <c r="AJ25" s="7"/>
      <c r="AK25" s="7"/>
      <c r="AL25" s="7"/>
      <c r="AM25" s="7"/>
      <c r="AN25" s="7"/>
      <c r="AO25" s="7" t="s">
        <v>158</v>
      </c>
      <c r="AP25" s="7"/>
    </row>
    <row r="26" spans="1:42" ht="30" customHeight="1" x14ac:dyDescent="0.25">
      <c r="A26" s="146" t="s">
        <v>159</v>
      </c>
      <c r="B26" s="146"/>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7"/>
      <c r="AI26" s="7"/>
      <c r="AJ26" s="7"/>
      <c r="AK26" s="7"/>
      <c r="AL26" s="7"/>
      <c r="AM26" s="7"/>
      <c r="AN26" s="7"/>
      <c r="AO26" s="7" t="s">
        <v>160</v>
      </c>
      <c r="AP26" s="7"/>
    </row>
    <row r="27" spans="1:42" ht="30" customHeight="1" x14ac:dyDescent="0.25">
      <c r="A27" s="147" t="s">
        <v>161</v>
      </c>
      <c r="B27" s="147"/>
      <c r="C27" s="147" t="s">
        <v>162</v>
      </c>
      <c r="D27" s="147"/>
      <c r="E27" s="147"/>
      <c r="F27" s="147"/>
      <c r="G27" s="147"/>
      <c r="H27" s="147"/>
      <c r="I27" s="147"/>
      <c r="J27" s="147"/>
      <c r="K27" s="147"/>
      <c r="L27" s="147"/>
      <c r="M27" s="147"/>
      <c r="N27" s="147"/>
      <c r="O27" s="147"/>
      <c r="P27" s="147"/>
      <c r="Q27" s="147"/>
      <c r="R27" s="147"/>
      <c r="S27" s="147"/>
      <c r="T27" s="147"/>
      <c r="U27" s="147"/>
      <c r="V27" s="147"/>
      <c r="W27" s="147"/>
      <c r="X27" s="147"/>
      <c r="Y27" s="147"/>
      <c r="Z27" s="148" t="s">
        <v>163</v>
      </c>
      <c r="AA27" s="148"/>
      <c r="AB27" s="148"/>
      <c r="AC27" s="148"/>
      <c r="AD27" s="1" t="s">
        <v>164</v>
      </c>
      <c r="AE27" s="1"/>
      <c r="AF27" s="1"/>
      <c r="AG27" s="1"/>
      <c r="AH27" s="7"/>
      <c r="AI27" s="7"/>
      <c r="AJ27" s="7"/>
      <c r="AK27" s="7"/>
      <c r="AL27" s="7"/>
      <c r="AM27" s="7"/>
      <c r="AN27" s="7"/>
      <c r="AO27" s="7" t="s">
        <v>165</v>
      </c>
      <c r="AP27" s="7"/>
    </row>
    <row r="28" spans="1:42" ht="30" customHeight="1" x14ac:dyDescent="0.25">
      <c r="A28" s="149">
        <v>1</v>
      </c>
      <c r="B28" s="150"/>
      <c r="C28" s="145" t="s">
        <v>166</v>
      </c>
      <c r="D28" s="145"/>
      <c r="E28" s="145"/>
      <c r="F28" s="145"/>
      <c r="G28" s="145"/>
      <c r="H28" s="145"/>
      <c r="I28" s="145"/>
      <c r="J28" s="145"/>
      <c r="K28" s="145"/>
      <c r="L28" s="145"/>
      <c r="M28" s="145"/>
      <c r="N28" s="145"/>
      <c r="O28" s="145"/>
      <c r="P28" s="145"/>
      <c r="Q28" s="145"/>
      <c r="R28" s="145"/>
      <c r="S28" s="145"/>
      <c r="T28" s="145"/>
      <c r="U28" s="145"/>
      <c r="V28" s="145"/>
      <c r="W28" s="145"/>
      <c r="X28" s="145"/>
      <c r="Y28" s="145"/>
      <c r="Z28" s="151"/>
      <c r="AA28" s="152"/>
      <c r="AB28" s="152"/>
      <c r="AC28" s="153"/>
      <c r="AD28" s="154"/>
      <c r="AE28" s="155"/>
      <c r="AF28" s="155"/>
      <c r="AG28" s="155"/>
      <c r="AH28" s="156"/>
      <c r="AI28" s="156"/>
      <c r="AJ28" s="156"/>
      <c r="AK28" s="156"/>
      <c r="AL28" s="156"/>
      <c r="AM28" s="156"/>
      <c r="AN28" s="156"/>
      <c r="AO28" s="7" t="s">
        <v>167</v>
      </c>
      <c r="AP28" s="156"/>
    </row>
    <row r="29" spans="1:42" ht="30" customHeight="1" x14ac:dyDescent="0.25">
      <c r="A29" s="149" t="s">
        <v>168</v>
      </c>
      <c r="B29" s="150"/>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1"/>
      <c r="AA29" s="152"/>
      <c r="AB29" s="152"/>
      <c r="AC29" s="153"/>
      <c r="AD29" s="78"/>
      <c r="AE29" s="78"/>
      <c r="AF29" s="78"/>
      <c r="AG29" s="78"/>
      <c r="AH29" s="156"/>
      <c r="AI29" s="156"/>
      <c r="AJ29" s="156"/>
      <c r="AK29" s="156"/>
      <c r="AL29" s="156"/>
      <c r="AM29" s="156"/>
      <c r="AN29" s="156"/>
      <c r="AO29" s="7" t="s">
        <v>169</v>
      </c>
      <c r="AP29" s="156"/>
    </row>
    <row r="30" spans="1:42" ht="30" customHeight="1" x14ac:dyDescent="0.25">
      <c r="A30" s="149" t="s">
        <v>168</v>
      </c>
      <c r="B30" s="150"/>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1"/>
      <c r="AA30" s="152"/>
      <c r="AB30" s="152"/>
      <c r="AC30" s="153"/>
      <c r="AD30" s="78"/>
      <c r="AE30" s="78"/>
      <c r="AF30" s="78"/>
      <c r="AG30" s="78"/>
      <c r="AH30" s="156"/>
      <c r="AI30" s="156"/>
      <c r="AJ30" s="156"/>
      <c r="AK30" s="156"/>
      <c r="AL30" s="156"/>
      <c r="AM30" s="156"/>
      <c r="AN30" s="156"/>
      <c r="AO30" s="7" t="s">
        <v>170</v>
      </c>
      <c r="AP30" s="156"/>
    </row>
    <row r="31" spans="1:42" ht="30" customHeight="1" x14ac:dyDescent="0.25">
      <c r="A31" s="158" t="s">
        <v>171</v>
      </c>
      <c r="B31" s="158"/>
      <c r="C31" s="158"/>
      <c r="D31" s="158"/>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7"/>
      <c r="AI31" s="7"/>
      <c r="AJ31" s="7"/>
      <c r="AK31" s="7"/>
      <c r="AL31" s="7"/>
      <c r="AM31" s="7"/>
      <c r="AN31" s="7"/>
      <c r="AO31" s="7" t="s">
        <v>172</v>
      </c>
      <c r="AP31" s="7"/>
    </row>
    <row r="32" spans="1:42" ht="30" customHeight="1" x14ac:dyDescent="0.25">
      <c r="A32" s="159" t="s">
        <v>164</v>
      </c>
      <c r="B32" s="159"/>
      <c r="C32" s="159"/>
      <c r="D32" s="159"/>
      <c r="E32" s="159"/>
      <c r="F32" s="159"/>
      <c r="G32" s="159" t="s">
        <v>173</v>
      </c>
      <c r="H32" s="159"/>
      <c r="I32" s="159"/>
      <c r="J32" s="159"/>
      <c r="K32" s="159"/>
      <c r="L32" s="159"/>
      <c r="M32" s="160" t="s">
        <v>174</v>
      </c>
      <c r="N32" s="161"/>
      <c r="O32" s="161"/>
      <c r="P32" s="161"/>
      <c r="Q32" s="161"/>
      <c r="R32" s="161"/>
      <c r="S32" s="161"/>
      <c r="T32" s="161"/>
      <c r="U32" s="161"/>
      <c r="V32" s="162"/>
      <c r="W32" s="160" t="s">
        <v>175</v>
      </c>
      <c r="X32" s="161"/>
      <c r="Y32" s="161"/>
      <c r="Z32" s="161"/>
      <c r="AA32" s="162"/>
      <c r="AB32" s="163" t="s">
        <v>176</v>
      </c>
      <c r="AC32" s="163"/>
      <c r="AD32" s="163"/>
      <c r="AE32" s="163"/>
      <c r="AF32" s="163"/>
      <c r="AG32" s="163"/>
      <c r="AH32" s="164"/>
      <c r="AO32" s="7" t="s">
        <v>177</v>
      </c>
    </row>
    <row r="33" spans="1:42" ht="30" customHeight="1" x14ac:dyDescent="0.25">
      <c r="A33" s="165" t="s">
        <v>178</v>
      </c>
      <c r="B33" s="166" t="s">
        <v>179</v>
      </c>
      <c r="C33" s="167"/>
      <c r="D33" s="167"/>
      <c r="E33" s="167"/>
      <c r="F33" s="168"/>
      <c r="G33" s="169" t="s">
        <v>178</v>
      </c>
      <c r="H33" s="170" t="s">
        <v>180</v>
      </c>
      <c r="I33" s="167"/>
      <c r="J33" s="167"/>
      <c r="K33" s="167"/>
      <c r="L33" s="168"/>
      <c r="M33" s="169" t="s">
        <v>178</v>
      </c>
      <c r="N33" s="171" t="s">
        <v>181</v>
      </c>
      <c r="O33" s="172"/>
      <c r="P33" s="172"/>
      <c r="Q33" s="172"/>
      <c r="R33" s="172"/>
      <c r="S33" s="172"/>
      <c r="T33" s="172"/>
      <c r="U33" s="172"/>
      <c r="V33" s="173"/>
      <c r="W33" s="174" t="s">
        <v>178</v>
      </c>
      <c r="X33" s="170" t="s">
        <v>180</v>
      </c>
      <c r="Y33" s="167"/>
      <c r="Z33" s="167"/>
      <c r="AA33" s="168"/>
      <c r="AB33" s="174" t="s">
        <v>178</v>
      </c>
      <c r="AC33" s="175" t="s">
        <v>182</v>
      </c>
      <c r="AD33" s="175"/>
      <c r="AE33" s="175"/>
      <c r="AF33" s="175"/>
      <c r="AG33" s="175"/>
      <c r="AH33" s="176"/>
      <c r="AI33" s="176"/>
      <c r="AJ33" s="176"/>
      <c r="AK33" s="176"/>
      <c r="AL33" s="176"/>
      <c r="AM33" s="176"/>
      <c r="AN33" s="176"/>
      <c r="AO33" s="7" t="s">
        <v>183</v>
      </c>
      <c r="AP33" s="176"/>
    </row>
    <row r="34" spans="1:42" ht="30" customHeight="1" x14ac:dyDescent="0.25">
      <c r="A34" s="165" t="s">
        <v>184</v>
      </c>
      <c r="B34" s="166" t="s">
        <v>185</v>
      </c>
      <c r="C34" s="167"/>
      <c r="D34" s="167"/>
      <c r="E34" s="167"/>
      <c r="F34" s="168"/>
      <c r="G34" s="165" t="s">
        <v>184</v>
      </c>
      <c r="H34" s="177" t="s">
        <v>186</v>
      </c>
      <c r="I34" s="177"/>
      <c r="J34" s="177"/>
      <c r="K34" s="177"/>
      <c r="L34" s="177"/>
      <c r="M34" s="169" t="s">
        <v>184</v>
      </c>
      <c r="N34" s="170" t="s">
        <v>187</v>
      </c>
      <c r="O34" s="167"/>
      <c r="P34" s="167"/>
      <c r="Q34" s="167"/>
      <c r="R34" s="167"/>
      <c r="S34" s="167"/>
      <c r="T34" s="167"/>
      <c r="U34" s="167"/>
      <c r="V34" s="168"/>
      <c r="W34" s="165" t="s">
        <v>184</v>
      </c>
      <c r="X34" s="170" t="s">
        <v>186</v>
      </c>
      <c r="Y34" s="167"/>
      <c r="Z34" s="167"/>
      <c r="AA34" s="168"/>
      <c r="AB34" s="165" t="s">
        <v>184</v>
      </c>
      <c r="AC34" s="175" t="s">
        <v>188</v>
      </c>
      <c r="AD34" s="175"/>
      <c r="AE34" s="175"/>
      <c r="AF34" s="175"/>
      <c r="AG34" s="175"/>
      <c r="AH34" s="176"/>
      <c r="AI34" s="176"/>
      <c r="AJ34" s="176"/>
      <c r="AK34" s="176"/>
      <c r="AL34" s="176"/>
      <c r="AM34" s="176"/>
      <c r="AN34" s="176"/>
      <c r="AO34" s="7" t="s">
        <v>189</v>
      </c>
      <c r="AP34" s="176"/>
    </row>
  </sheetData>
  <mergeCells count="152">
    <mergeCell ref="B33:F33"/>
    <mergeCell ref="H33:L33"/>
    <mergeCell ref="N33:V33"/>
    <mergeCell ref="X33:AA33"/>
    <mergeCell ref="AC33:AG33"/>
    <mergeCell ref="B34:F34"/>
    <mergeCell ref="H34:L34"/>
    <mergeCell ref="N34:V34"/>
    <mergeCell ref="X34:AA34"/>
    <mergeCell ref="AC34:AG34"/>
    <mergeCell ref="A30:B30"/>
    <mergeCell ref="C30:Y30"/>
    <mergeCell ref="Z30:AC30"/>
    <mergeCell ref="AD30:AG30"/>
    <mergeCell ref="A31:AG31"/>
    <mergeCell ref="A32:F32"/>
    <mergeCell ref="G32:L32"/>
    <mergeCell ref="M32:V32"/>
    <mergeCell ref="W32:AA32"/>
    <mergeCell ref="AB32:AG32"/>
    <mergeCell ref="A28:B28"/>
    <mergeCell ref="C28:Y28"/>
    <mergeCell ref="Z28:AC28"/>
    <mergeCell ref="AD28:AG28"/>
    <mergeCell ref="A29:B29"/>
    <mergeCell ref="C29:Y29"/>
    <mergeCell ref="Z29:AC29"/>
    <mergeCell ref="AD29:AG29"/>
    <mergeCell ref="E21:E23"/>
    <mergeCell ref="Z22:Z23"/>
    <mergeCell ref="A25:AG25"/>
    <mergeCell ref="A26:AG26"/>
    <mergeCell ref="A27:B27"/>
    <mergeCell ref="C27:Y27"/>
    <mergeCell ref="Z27:AC27"/>
    <mergeCell ref="AD27:AG27"/>
    <mergeCell ref="AG17:AG23"/>
    <mergeCell ref="O20:O23"/>
    <mergeCell ref="Q20:Q23"/>
    <mergeCell ref="S20:S23"/>
    <mergeCell ref="T20:T23"/>
    <mergeCell ref="AF20:AF23"/>
    <mergeCell ref="AA17:AA23"/>
    <mergeCell ref="AB17:AB23"/>
    <mergeCell ref="AC17:AC23"/>
    <mergeCell ref="AD17:AD23"/>
    <mergeCell ref="AE17:AE23"/>
    <mergeCell ref="AF17:AF19"/>
    <mergeCell ref="U17:U23"/>
    <mergeCell ref="V17:V23"/>
    <mergeCell ref="W17:W23"/>
    <mergeCell ref="X17:X23"/>
    <mergeCell ref="Y17:Y23"/>
    <mergeCell ref="Z17:Z20"/>
    <mergeCell ref="O17:O19"/>
    <mergeCell ref="P17:P23"/>
    <mergeCell ref="Q17:Q19"/>
    <mergeCell ref="R17:R23"/>
    <mergeCell ref="S17:S18"/>
    <mergeCell ref="T17:T18"/>
    <mergeCell ref="E14:E16"/>
    <mergeCell ref="Z15:Z16"/>
    <mergeCell ref="C17:C23"/>
    <mergeCell ref="D17:D23"/>
    <mergeCell ref="E17:E19"/>
    <mergeCell ref="F17:F23"/>
    <mergeCell ref="G17:G23"/>
    <mergeCell ref="H17:H23"/>
    <mergeCell ref="J17:J23"/>
    <mergeCell ref="K17:K23"/>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23"/>
    <mergeCell ref="B10:B23"/>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U24">
    <cfRule type="containsText" dxfId="47" priority="13" operator="containsText" text="EXTREMO">
      <formula>NOT(ISERROR(SEARCH("EXTREMO",U10)))</formula>
    </cfRule>
    <cfRule type="containsText" dxfId="46" priority="14" operator="containsText" text="MODERADO">
      <formula>NOT(ISERROR(SEARCH("MODERADO",U10)))</formula>
    </cfRule>
    <cfRule type="containsText" dxfId="45" priority="15" operator="containsText" text="ALTO">
      <formula>NOT(ISERROR(SEARCH("ALTO",U10)))</formula>
    </cfRule>
    <cfRule type="containsText" dxfId="44" priority="16" operator="containsText" text="BAJO">
      <formula>NOT(ISERROR(SEARCH("BAJO",U10)))</formula>
    </cfRule>
  </conditionalFormatting>
  <conditionalFormatting sqref="J10:J16 J24">
    <cfRule type="containsText" dxfId="43" priority="9" operator="containsText" text="EXTREMO">
      <formula>NOT(ISERROR(SEARCH("EXTREMO",J10)))</formula>
    </cfRule>
    <cfRule type="containsText" dxfId="42" priority="10" operator="containsText" text="ALTO">
      <formula>NOT(ISERROR(SEARCH("ALTO",J10)))</formula>
    </cfRule>
    <cfRule type="containsText" dxfId="41" priority="11" operator="containsText" text="MODERADO">
      <formula>NOT(ISERROR(SEARCH("MODERADO",J10)))</formula>
    </cfRule>
    <cfRule type="containsText" dxfId="40" priority="12" operator="containsText" text="BAJO">
      <formula>NOT(ISERROR(SEARCH("BAJO",J10)))</formula>
    </cfRule>
  </conditionalFormatting>
  <conditionalFormatting sqref="U17:U23">
    <cfRule type="containsText" dxfId="39" priority="5" operator="containsText" text="EXTREMO">
      <formula>NOT(ISERROR(SEARCH("EXTREMO",U17)))</formula>
    </cfRule>
    <cfRule type="containsText" dxfId="38" priority="6" operator="containsText" text="MODERADO">
      <formula>NOT(ISERROR(SEARCH("MODERADO",U17)))</formula>
    </cfRule>
    <cfRule type="containsText" dxfId="37" priority="7" operator="containsText" text="ALTO">
      <formula>NOT(ISERROR(SEARCH("ALTO",U17)))</formula>
    </cfRule>
    <cfRule type="containsText" dxfId="36" priority="8" operator="containsText" text="BAJO">
      <formula>NOT(ISERROR(SEARCH("BAJO",U17)))</formula>
    </cfRule>
  </conditionalFormatting>
  <conditionalFormatting sqref="J17:J23">
    <cfRule type="containsText" dxfId="35" priority="1" operator="containsText" text="EXTREMO">
      <formula>NOT(ISERROR(SEARCH("EXTREMO",J17)))</formula>
    </cfRule>
    <cfRule type="containsText" dxfId="34" priority="2" operator="containsText" text="ALTO">
      <formula>NOT(ISERROR(SEARCH("ALTO",J17)))</formula>
    </cfRule>
    <cfRule type="containsText" dxfId="33" priority="3" operator="containsText" text="MODERADO">
      <formula>NOT(ISERROR(SEARCH("MODERADO",J17)))</formula>
    </cfRule>
    <cfRule type="containsText" dxfId="32" priority="4" operator="containsText" text="BAJO">
      <formula>NOT(ISERROR(SEARCH("BAJO",J17)))</formula>
    </cfRule>
  </conditionalFormatting>
  <dataValidations count="15">
    <dataValidation type="list" allowBlank="1" showInputMessage="1" showErrorMessage="1" sqref="M13 M20" xr:uid="{0306A8CB-412A-432B-B948-D16AF5B209ED}">
      <formula1>$AJ$14:$AL$14</formula1>
    </dataValidation>
    <dataValidation type="list" allowBlank="1" showInputMessage="1" showErrorMessage="1" sqref="AA10:AA24" xr:uid="{93CB454E-7CF8-4EEB-91F0-F9F43F3F10EB}">
      <formula1>$AN$10:$AN$11</formula1>
    </dataValidation>
    <dataValidation type="list" allowBlank="1" showInputMessage="1" showErrorMessage="1" sqref="T10 S10:S11 T17 S17:S18" xr:uid="{9C2BC2D5-9F1D-4359-9AFF-68C335424A9C}">
      <formula1>$AH$13:$AH$15</formula1>
    </dataValidation>
    <dataValidation type="list" allowBlank="1" showInputMessage="1" showErrorMessage="1" sqref="D10:D24" xr:uid="{48C88935-8424-43D8-9DE7-ECF28E606473}">
      <formula1>$AJ$13:$AK$13</formula1>
    </dataValidation>
    <dataValidation type="list" allowBlank="1" showInputMessage="1" showErrorMessage="1" sqref="V10:V24" xr:uid="{E9B57794-F074-45C5-99DA-818B7523E041}">
      <formula1>$AI$12:$AK$12</formula1>
    </dataValidation>
    <dataValidation type="list" allowBlank="1" showInputMessage="1" showErrorMessage="1" sqref="P10 P17" xr:uid="{31DBAD1D-AB19-4FB9-BD15-6ED5FF12DCA8}">
      <formula1>$AH$8:$AJ$8</formula1>
    </dataValidation>
    <dataValidation type="list" allowBlank="1" showInputMessage="1" showErrorMessage="1" sqref="M15 M22" xr:uid="{23F18EB2-06B3-42E3-9F7E-3F4952C13DD1}">
      <formula1>$AH$6:$AI$6</formula1>
    </dataValidation>
    <dataValidation type="list" allowBlank="1" showInputMessage="1" showErrorMessage="1" sqref="M14 M21" xr:uid="{47ED7EFB-A654-43E7-BC13-7F4190CC4525}">
      <formula1>$AH$5:$AI$5</formula1>
    </dataValidation>
    <dataValidation type="list" allowBlank="1" showInputMessage="1" showErrorMessage="1" sqref="M12 M19" xr:uid="{E5B5E602-8D24-4476-92F5-D2D93689BEEC}">
      <formula1>#REF!</formula1>
    </dataValidation>
    <dataValidation type="list" allowBlank="1" showInputMessage="1" showErrorMessage="1" sqref="M11 M18" xr:uid="{B48594F4-AAAA-458E-AF35-0A1F745E26DE}">
      <formula1>$AH$4:$AI$4</formula1>
    </dataValidation>
    <dataValidation type="list" allowBlank="1" showInputMessage="1" showErrorMessage="1" sqref="M10 M17" xr:uid="{FAC91594-3421-4BE2-A520-C121C73E41AA}">
      <formula1>$AH$2:$AH$3</formula1>
    </dataValidation>
    <dataValidation type="list" allowBlank="1" showInputMessage="1" showErrorMessage="1" sqref="U10:U24" xr:uid="{C0575F60-A3A1-4DA6-9FDE-F5B1FA41852A}">
      <formula1>$AO$8:$AO$40</formula1>
    </dataValidation>
    <dataValidation type="list" allowBlank="1" showInputMessage="1" showErrorMessage="1" sqref="M16 M23:M24" xr:uid="{AB67A1EB-527F-416A-8640-3E6BADBA3E7A}">
      <formula1>$AH$7:$AJ$7</formula1>
    </dataValidation>
    <dataValidation type="list" allowBlank="1" showInputMessage="1" showErrorMessage="1" sqref="H10:H24" xr:uid="{765FBF77-E6AA-46E7-AA3B-AE2847CC7B52}">
      <formula1>$AL$10:$AL$12</formula1>
    </dataValidation>
    <dataValidation type="list" allowBlank="1" showInputMessage="1" showErrorMessage="1" sqref="G10:G24" xr:uid="{2C5FAF5E-0C61-40E7-A31A-6541531E4EAE}">
      <formula1>$AL$1:$AL$5</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0B1A5-9017-45F4-AF99-3C4B482E66F1}">
  <dimension ref="A1:AP26"/>
  <sheetViews>
    <sheetView topLeftCell="Z4" zoomScale="70" zoomScaleNormal="70" workbookViewId="0">
      <selection activeCell="AD20" sqref="AD20:AG20"/>
    </sheetView>
  </sheetViews>
  <sheetFormatPr baseColWidth="10" defaultColWidth="11.42578125" defaultRowHeight="15" x14ac:dyDescent="0.25"/>
  <cols>
    <col min="1" max="6" width="32.5703125" customWidth="1"/>
    <col min="7" max="8" width="20.85546875" customWidth="1"/>
    <col min="9" max="9" width="20.85546875" hidden="1" customWidth="1"/>
    <col min="10" max="10" width="25.42578125" customWidth="1"/>
    <col min="11" max="11" width="59.140625" customWidth="1"/>
    <col min="12" max="12" width="53.7109375" customWidth="1"/>
    <col min="13" max="13" width="24.140625" bestFit="1" customWidth="1"/>
    <col min="14" max="14" width="0" hidden="1" customWidth="1"/>
    <col min="15" max="17" width="17.42578125" customWidth="1"/>
    <col min="18" max="18" width="19.7109375" customWidth="1"/>
    <col min="19" max="21" width="25.140625" customWidth="1"/>
    <col min="22" max="22" width="16.5703125" customWidth="1"/>
    <col min="23" max="31" width="25.42578125" customWidth="1"/>
    <col min="32" max="32" width="34.85546875" customWidth="1"/>
    <col min="33" max="33" width="37.7109375" customWidth="1"/>
    <col min="34" max="41" width="11.42578125" hidden="1" customWidth="1"/>
    <col min="42" max="42" width="0" hidden="1" customWidth="1"/>
  </cols>
  <sheetData>
    <row r="1" spans="1:42" ht="27" customHeight="1" x14ac:dyDescent="0.25">
      <c r="A1" s="1"/>
      <c r="B1" s="2" t="s">
        <v>0</v>
      </c>
      <c r="C1" s="3"/>
      <c r="D1" s="3"/>
      <c r="E1" s="4"/>
      <c r="F1" s="2" t="s">
        <v>1</v>
      </c>
      <c r="G1" s="3"/>
      <c r="H1" s="3"/>
      <c r="I1" s="3"/>
      <c r="J1" s="3"/>
      <c r="K1" s="3"/>
      <c r="L1" s="3"/>
      <c r="M1" s="3"/>
      <c r="N1" s="3"/>
      <c r="O1" s="3"/>
      <c r="P1" s="3"/>
      <c r="Q1" s="3"/>
      <c r="R1" s="3"/>
      <c r="S1" s="3"/>
      <c r="T1" s="3"/>
      <c r="U1" s="3"/>
      <c r="V1" s="3"/>
      <c r="W1" s="3"/>
      <c r="X1" s="3"/>
      <c r="Y1" s="3"/>
      <c r="Z1" s="3"/>
      <c r="AA1" s="3"/>
      <c r="AB1" s="3"/>
      <c r="AC1" s="4"/>
      <c r="AD1" s="5" t="s">
        <v>2</v>
      </c>
      <c r="AE1" s="6"/>
      <c r="AF1" s="5" t="s">
        <v>3</v>
      </c>
      <c r="AG1" s="6"/>
      <c r="AH1" s="7"/>
      <c r="AI1" s="7"/>
      <c r="AJ1" s="7"/>
      <c r="AK1" s="7" t="s">
        <v>4</v>
      </c>
      <c r="AL1" s="7" t="s">
        <v>5</v>
      </c>
      <c r="AM1" s="7"/>
      <c r="AN1" s="7" t="s">
        <v>6</v>
      </c>
      <c r="AO1" s="7"/>
      <c r="AP1" s="7"/>
    </row>
    <row r="2" spans="1:42" ht="27" customHeight="1" x14ac:dyDescent="0.25">
      <c r="A2" s="1"/>
      <c r="B2" s="8"/>
      <c r="C2" s="9"/>
      <c r="D2" s="9"/>
      <c r="E2" s="10"/>
      <c r="F2" s="8"/>
      <c r="G2" s="9"/>
      <c r="H2" s="9"/>
      <c r="I2" s="9"/>
      <c r="J2" s="9"/>
      <c r="K2" s="9"/>
      <c r="L2" s="9"/>
      <c r="M2" s="9"/>
      <c r="N2" s="9"/>
      <c r="O2" s="9"/>
      <c r="P2" s="9"/>
      <c r="Q2" s="9"/>
      <c r="R2" s="9"/>
      <c r="S2" s="9"/>
      <c r="T2" s="9"/>
      <c r="U2" s="9"/>
      <c r="V2" s="9"/>
      <c r="W2" s="9"/>
      <c r="X2" s="9"/>
      <c r="Y2" s="9"/>
      <c r="Z2" s="9"/>
      <c r="AA2" s="9"/>
      <c r="AB2" s="9"/>
      <c r="AC2" s="10"/>
      <c r="AD2" s="5" t="s">
        <v>7</v>
      </c>
      <c r="AE2" s="6"/>
      <c r="AF2" s="11" t="s">
        <v>8</v>
      </c>
      <c r="AG2" s="12"/>
      <c r="AH2" s="7" t="s">
        <v>9</v>
      </c>
      <c r="AI2" s="7" t="s">
        <v>10</v>
      </c>
      <c r="AJ2" s="7"/>
      <c r="AK2" s="7"/>
      <c r="AL2" s="7" t="s">
        <v>11</v>
      </c>
      <c r="AM2" s="7"/>
      <c r="AN2" s="7" t="s">
        <v>12</v>
      </c>
      <c r="AO2" s="7"/>
      <c r="AP2" s="7"/>
    </row>
    <row r="3" spans="1:42" ht="27" customHeight="1" x14ac:dyDescent="0.25">
      <c r="A3" s="1"/>
      <c r="B3" s="2" t="s">
        <v>13</v>
      </c>
      <c r="C3" s="3"/>
      <c r="D3" s="3"/>
      <c r="E3" s="4"/>
      <c r="F3" s="2" t="s">
        <v>14</v>
      </c>
      <c r="G3" s="3"/>
      <c r="H3" s="3"/>
      <c r="I3" s="3"/>
      <c r="J3" s="3"/>
      <c r="K3" s="3"/>
      <c r="L3" s="3"/>
      <c r="M3" s="3"/>
      <c r="N3" s="3"/>
      <c r="O3" s="3"/>
      <c r="P3" s="3"/>
      <c r="Q3" s="3"/>
      <c r="R3" s="3"/>
      <c r="S3" s="3"/>
      <c r="T3" s="3"/>
      <c r="U3" s="3"/>
      <c r="V3" s="3"/>
      <c r="W3" s="3"/>
      <c r="X3" s="3"/>
      <c r="Y3" s="3"/>
      <c r="Z3" s="3"/>
      <c r="AA3" s="3"/>
      <c r="AB3" s="3"/>
      <c r="AC3" s="4"/>
      <c r="AD3" s="5" t="s">
        <v>15</v>
      </c>
      <c r="AE3" s="6"/>
      <c r="AF3" s="5" t="s">
        <v>16</v>
      </c>
      <c r="AG3" s="6"/>
      <c r="AH3" s="7" t="s">
        <v>17</v>
      </c>
      <c r="AI3" s="7" t="s">
        <v>18</v>
      </c>
      <c r="AJ3" s="7"/>
      <c r="AK3" s="7"/>
      <c r="AL3" s="7" t="s">
        <v>19</v>
      </c>
      <c r="AM3" s="7"/>
      <c r="AN3" s="7" t="s">
        <v>190</v>
      </c>
      <c r="AO3" s="7"/>
      <c r="AP3" s="7"/>
    </row>
    <row r="4" spans="1:42" ht="27" customHeight="1" x14ac:dyDescent="0.25">
      <c r="A4" s="1"/>
      <c r="B4" s="8"/>
      <c r="C4" s="9"/>
      <c r="D4" s="9"/>
      <c r="E4" s="10"/>
      <c r="F4" s="8"/>
      <c r="G4" s="9"/>
      <c r="H4" s="9"/>
      <c r="I4" s="9"/>
      <c r="J4" s="9"/>
      <c r="K4" s="9"/>
      <c r="L4" s="9"/>
      <c r="M4" s="9"/>
      <c r="N4" s="9"/>
      <c r="O4" s="9"/>
      <c r="P4" s="9"/>
      <c r="Q4" s="9"/>
      <c r="R4" s="9"/>
      <c r="S4" s="9"/>
      <c r="T4" s="9"/>
      <c r="U4" s="9"/>
      <c r="V4" s="9"/>
      <c r="W4" s="9"/>
      <c r="X4" s="9"/>
      <c r="Y4" s="9"/>
      <c r="Z4" s="9"/>
      <c r="AA4" s="9"/>
      <c r="AB4" s="9"/>
      <c r="AC4" s="10"/>
      <c r="AD4" s="5" t="s">
        <v>21</v>
      </c>
      <c r="AE4" s="6"/>
      <c r="AF4" s="13">
        <v>43846</v>
      </c>
      <c r="AG4" s="6"/>
      <c r="AH4" s="7" t="s">
        <v>22</v>
      </c>
      <c r="AI4" s="7" t="s">
        <v>23</v>
      </c>
      <c r="AJ4" s="7"/>
      <c r="AK4" s="7" t="s">
        <v>24</v>
      </c>
      <c r="AL4" s="7" t="s">
        <v>25</v>
      </c>
      <c r="AM4" s="7"/>
      <c r="AN4" s="7" t="s">
        <v>26</v>
      </c>
      <c r="AO4" s="7"/>
      <c r="AP4" s="7"/>
    </row>
    <row r="5" spans="1:42" x14ac:dyDescent="0.25">
      <c r="A5" s="14" t="s">
        <v>27</v>
      </c>
      <c r="B5" s="14"/>
      <c r="C5" s="16" t="s">
        <v>224</v>
      </c>
      <c r="D5" s="16"/>
      <c r="E5" s="16"/>
      <c r="F5" s="16"/>
      <c r="G5" s="17"/>
      <c r="H5" s="18"/>
      <c r="I5" s="18"/>
      <c r="J5" s="18"/>
      <c r="K5" s="18"/>
      <c r="L5" s="19"/>
      <c r="M5" s="20" t="s">
        <v>28</v>
      </c>
      <c r="N5" s="21"/>
      <c r="O5" s="21"/>
      <c r="P5" s="21"/>
      <c r="Q5" s="21"/>
      <c r="R5" s="21"/>
      <c r="S5" s="21"/>
      <c r="T5" s="21"/>
      <c r="U5" s="21"/>
      <c r="V5" s="22"/>
      <c r="W5" s="23" t="s">
        <v>29</v>
      </c>
      <c r="X5" s="24"/>
      <c r="Y5" s="25" t="s">
        <v>30</v>
      </c>
      <c r="Z5" s="26" t="s">
        <v>225</v>
      </c>
      <c r="AA5" s="27"/>
      <c r="AB5" s="23" t="s">
        <v>32</v>
      </c>
      <c r="AC5" s="24"/>
      <c r="AD5" s="28" t="s">
        <v>33</v>
      </c>
      <c r="AE5" s="29"/>
      <c r="AF5" s="30"/>
      <c r="AG5" s="30"/>
      <c r="AH5" s="31" t="s">
        <v>34</v>
      </c>
      <c r="AI5" s="31" t="s">
        <v>35</v>
      </c>
      <c r="AJ5" s="31" t="s">
        <v>36</v>
      </c>
      <c r="AK5" s="31"/>
      <c r="AL5" s="31" t="s">
        <v>37</v>
      </c>
      <c r="AM5" s="31"/>
      <c r="AN5" s="31" t="s">
        <v>38</v>
      </c>
      <c r="AO5" s="31"/>
      <c r="AP5" s="31"/>
    </row>
    <row r="6" spans="1:42" x14ac:dyDescent="0.25">
      <c r="A6" s="32" t="s">
        <v>39</v>
      </c>
      <c r="B6" s="32"/>
      <c r="C6" s="32"/>
      <c r="D6" s="32"/>
      <c r="E6" s="32"/>
      <c r="F6" s="32"/>
      <c r="G6" s="33" t="s">
        <v>40</v>
      </c>
      <c r="H6" s="34"/>
      <c r="I6" s="34"/>
      <c r="J6" s="34"/>
      <c r="K6" s="34"/>
      <c r="L6" s="34"/>
      <c r="M6" s="34"/>
      <c r="N6" s="34"/>
      <c r="O6" s="34"/>
      <c r="P6" s="34"/>
      <c r="Q6" s="34"/>
      <c r="R6" s="34"/>
      <c r="S6" s="34"/>
      <c r="T6" s="34"/>
      <c r="U6" s="34"/>
      <c r="V6" s="34"/>
      <c r="W6" s="34"/>
      <c r="X6" s="35"/>
      <c r="Y6" s="34"/>
      <c r="Z6" s="34"/>
      <c r="AA6" s="34"/>
      <c r="AB6" s="36"/>
      <c r="AC6" s="37" t="s">
        <v>41</v>
      </c>
      <c r="AD6" s="38" t="s">
        <v>42</v>
      </c>
      <c r="AE6" s="39"/>
      <c r="AF6" s="39"/>
      <c r="AG6" s="39"/>
      <c r="AH6" s="7" t="s">
        <v>43</v>
      </c>
      <c r="AI6" s="7" t="s">
        <v>44</v>
      </c>
      <c r="AJ6" s="7"/>
      <c r="AK6" s="7"/>
      <c r="AL6" s="7"/>
      <c r="AM6" s="7"/>
      <c r="AN6" s="7" t="s">
        <v>192</v>
      </c>
      <c r="AO6" s="7"/>
      <c r="AP6" s="7"/>
    </row>
    <row r="7" spans="1:42" x14ac:dyDescent="0.25">
      <c r="A7" s="40" t="s">
        <v>45</v>
      </c>
      <c r="B7" s="41" t="s">
        <v>46</v>
      </c>
      <c r="C7" s="40" t="s">
        <v>47</v>
      </c>
      <c r="D7" s="40" t="s">
        <v>6</v>
      </c>
      <c r="E7" s="40" t="s">
        <v>48</v>
      </c>
      <c r="F7" s="42" t="s">
        <v>49</v>
      </c>
      <c r="G7" s="32" t="s">
        <v>50</v>
      </c>
      <c r="H7" s="32"/>
      <c r="I7" s="32"/>
      <c r="J7" s="32"/>
      <c r="K7" s="33" t="s">
        <v>51</v>
      </c>
      <c r="L7" s="34"/>
      <c r="M7" s="34"/>
      <c r="N7" s="34"/>
      <c r="O7" s="34"/>
      <c r="P7" s="34"/>
      <c r="Q7" s="34"/>
      <c r="R7" s="34"/>
      <c r="S7" s="34"/>
      <c r="T7" s="36"/>
      <c r="U7" s="33" t="s">
        <v>52</v>
      </c>
      <c r="V7" s="34"/>
      <c r="W7" s="34"/>
      <c r="X7" s="34"/>
      <c r="Y7" s="34"/>
      <c r="Z7" s="34"/>
      <c r="AA7" s="34"/>
      <c r="AB7" s="36"/>
      <c r="AC7" s="43"/>
      <c r="AD7" s="38"/>
      <c r="AE7" s="39"/>
      <c r="AF7" s="39"/>
      <c r="AG7" s="39"/>
      <c r="AH7" s="7" t="s">
        <v>53</v>
      </c>
      <c r="AI7" s="7" t="s">
        <v>54</v>
      </c>
      <c r="AJ7" s="7" t="s">
        <v>55</v>
      </c>
      <c r="AK7" s="44"/>
      <c r="AL7" s="44"/>
      <c r="AM7" s="44"/>
      <c r="AN7" s="44"/>
      <c r="AO7" s="44"/>
      <c r="AP7" s="44"/>
    </row>
    <row r="8" spans="1:42" x14ac:dyDescent="0.25">
      <c r="A8" s="40"/>
      <c r="B8" s="45"/>
      <c r="C8" s="40"/>
      <c r="D8" s="40"/>
      <c r="E8" s="40"/>
      <c r="F8" s="42"/>
      <c r="G8" s="46" t="s">
        <v>56</v>
      </c>
      <c r="H8" s="46"/>
      <c r="I8" s="46"/>
      <c r="J8" s="46"/>
      <c r="K8" s="47" t="s">
        <v>57</v>
      </c>
      <c r="L8" s="42" t="s">
        <v>193</v>
      </c>
      <c r="M8" s="42" t="s">
        <v>59</v>
      </c>
      <c r="N8" s="37" t="s">
        <v>60</v>
      </c>
      <c r="O8" s="40" t="s">
        <v>61</v>
      </c>
      <c r="P8" s="45" t="s">
        <v>62</v>
      </c>
      <c r="Q8" s="41" t="s">
        <v>63</v>
      </c>
      <c r="R8" s="40" t="s">
        <v>64</v>
      </c>
      <c r="S8" s="41" t="s">
        <v>65</v>
      </c>
      <c r="T8" s="41" t="s">
        <v>66</v>
      </c>
      <c r="U8" s="48" t="s">
        <v>67</v>
      </c>
      <c r="V8" s="40" t="s">
        <v>68</v>
      </c>
      <c r="W8" s="47" t="s">
        <v>69</v>
      </c>
      <c r="X8" s="41" t="s">
        <v>70</v>
      </c>
      <c r="Y8" s="40" t="s">
        <v>71</v>
      </c>
      <c r="Z8" s="40"/>
      <c r="AA8" s="40"/>
      <c r="AB8" s="40"/>
      <c r="AC8" s="43"/>
      <c r="AD8" s="49"/>
      <c r="AE8" s="50"/>
      <c r="AF8" s="50"/>
      <c r="AG8" s="50"/>
      <c r="AH8" s="44" t="s">
        <v>72</v>
      </c>
      <c r="AI8" s="44" t="s">
        <v>73</v>
      </c>
      <c r="AJ8" s="44" t="s">
        <v>74</v>
      </c>
      <c r="AK8" s="44"/>
      <c r="AL8" s="44" t="s">
        <v>75</v>
      </c>
      <c r="AM8" s="44"/>
      <c r="AN8" s="44"/>
      <c r="AO8" s="7" t="s">
        <v>76</v>
      </c>
      <c r="AP8" s="44"/>
    </row>
    <row r="9" spans="1:42" ht="38.25" x14ac:dyDescent="0.25">
      <c r="A9" s="41"/>
      <c r="B9" s="51"/>
      <c r="C9" s="41"/>
      <c r="D9" s="41"/>
      <c r="E9" s="41"/>
      <c r="F9" s="37"/>
      <c r="G9" s="52" t="s">
        <v>77</v>
      </c>
      <c r="H9" s="52" t="s">
        <v>4</v>
      </c>
      <c r="I9" s="52"/>
      <c r="J9" s="53" t="s">
        <v>78</v>
      </c>
      <c r="K9" s="48"/>
      <c r="L9" s="42"/>
      <c r="M9" s="42"/>
      <c r="N9" s="54"/>
      <c r="O9" s="40"/>
      <c r="P9" s="51"/>
      <c r="Q9" s="51"/>
      <c r="R9" s="40"/>
      <c r="S9" s="51"/>
      <c r="T9" s="51"/>
      <c r="U9" s="55"/>
      <c r="V9" s="40"/>
      <c r="W9" s="48"/>
      <c r="X9" s="51"/>
      <c r="Y9" s="56" t="s">
        <v>79</v>
      </c>
      <c r="Z9" s="56" t="s">
        <v>80</v>
      </c>
      <c r="AA9" s="57" t="s">
        <v>81</v>
      </c>
      <c r="AB9" s="57" t="s">
        <v>82</v>
      </c>
      <c r="AC9" s="54"/>
      <c r="AD9" s="58" t="s">
        <v>83</v>
      </c>
      <c r="AE9" s="59" t="s">
        <v>84</v>
      </c>
      <c r="AF9" s="59" t="s">
        <v>85</v>
      </c>
      <c r="AG9" s="56" t="s">
        <v>86</v>
      </c>
      <c r="AH9" s="44" t="s">
        <v>87</v>
      </c>
      <c r="AI9" s="44" t="s">
        <v>18</v>
      </c>
      <c r="AJ9" s="44"/>
      <c r="AK9" s="44"/>
      <c r="AL9" s="44" t="s">
        <v>88</v>
      </c>
      <c r="AM9" s="44"/>
      <c r="AN9" s="44"/>
      <c r="AO9" s="7" t="s">
        <v>89</v>
      </c>
      <c r="AP9" s="44"/>
    </row>
    <row r="10" spans="1:42" ht="41.25" customHeight="1" x14ac:dyDescent="0.25">
      <c r="A10" s="61" t="s">
        <v>226</v>
      </c>
      <c r="B10" s="63" t="s">
        <v>227</v>
      </c>
      <c r="C10" s="314" t="s">
        <v>228</v>
      </c>
      <c r="D10" s="62" t="s">
        <v>93</v>
      </c>
      <c r="E10" s="63" t="s">
        <v>229</v>
      </c>
      <c r="F10" s="315" t="s">
        <v>230</v>
      </c>
      <c r="G10" s="64" t="s">
        <v>19</v>
      </c>
      <c r="H10" s="64" t="s">
        <v>116</v>
      </c>
      <c r="I10" s="65" t="str">
        <f>CONCATENATE(G10,H10)</f>
        <v>POSIBLEMAYOR</v>
      </c>
      <c r="J10" s="66" t="str">
        <f>I11</f>
        <v>3. EXTREMO</v>
      </c>
      <c r="K10" s="67" t="s">
        <v>231</v>
      </c>
      <c r="L10" s="68" t="s">
        <v>97</v>
      </c>
      <c r="M10" s="69" t="s">
        <v>9</v>
      </c>
      <c r="N10" s="70">
        <f>IF(M10="ASIGNADO",15,IF(M10="NO ASIGNADO",0,""))</f>
        <v>15</v>
      </c>
      <c r="O10" s="71">
        <f>SUM(N10:N16)</f>
        <v>95</v>
      </c>
      <c r="P10" s="72" t="s">
        <v>72</v>
      </c>
      <c r="Q10" s="73">
        <f>IF(Q13="DÉBIL",0,IF(Q13="MODERADO",50,IF(Q13="FUERTE",100,"")))</f>
        <v>50</v>
      </c>
      <c r="R10" s="316"/>
      <c r="S10" s="75" t="s">
        <v>98</v>
      </c>
      <c r="T10" s="75" t="s">
        <v>98</v>
      </c>
      <c r="U10" s="76" t="s">
        <v>208</v>
      </c>
      <c r="V10" s="77" t="s">
        <v>124</v>
      </c>
      <c r="W10" s="61" t="s">
        <v>232</v>
      </c>
      <c r="X10" s="61" t="s">
        <v>233</v>
      </c>
      <c r="Y10" s="63" t="s">
        <v>234</v>
      </c>
      <c r="Z10" s="80">
        <v>2021</v>
      </c>
      <c r="AA10" s="81" t="s">
        <v>104</v>
      </c>
      <c r="AB10" s="61" t="s">
        <v>235</v>
      </c>
      <c r="AC10" s="317"/>
      <c r="AD10" s="318"/>
      <c r="AE10" s="67" t="s">
        <v>236</v>
      </c>
      <c r="AF10" s="61" t="s">
        <v>210</v>
      </c>
      <c r="AG10" s="240" t="s">
        <v>237</v>
      </c>
      <c r="AH10" s="7" t="s">
        <v>111</v>
      </c>
      <c r="AI10" s="7" t="s">
        <v>112</v>
      </c>
      <c r="AJ10" s="7" t="s">
        <v>24</v>
      </c>
      <c r="AK10" s="7" t="s">
        <v>76</v>
      </c>
      <c r="AL10" s="7" t="s">
        <v>24</v>
      </c>
      <c r="AM10" s="7"/>
      <c r="AN10" s="7" t="s">
        <v>104</v>
      </c>
      <c r="AO10" s="7" t="s">
        <v>113</v>
      </c>
      <c r="AP10" s="7"/>
    </row>
    <row r="11" spans="1:42" ht="55.5" customHeight="1" x14ac:dyDescent="0.25">
      <c r="A11" s="61"/>
      <c r="B11" s="84"/>
      <c r="C11" s="319"/>
      <c r="D11" s="76"/>
      <c r="E11" s="84"/>
      <c r="F11" s="320"/>
      <c r="G11" s="64"/>
      <c r="H11" s="64"/>
      <c r="I11" s="65"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EXTREMO</v>
      </c>
      <c r="J11" s="85"/>
      <c r="K11" s="86"/>
      <c r="L11" s="87" t="s">
        <v>114</v>
      </c>
      <c r="M11" s="88" t="s">
        <v>22</v>
      </c>
      <c r="N11" s="89">
        <f>IF(M11="ADECUADO",15,IF(M11="INADECUADO",0,""))</f>
        <v>15</v>
      </c>
      <c r="O11" s="90"/>
      <c r="P11" s="91"/>
      <c r="Q11" s="73"/>
      <c r="R11" s="321"/>
      <c r="S11" s="75"/>
      <c r="T11" s="75"/>
      <c r="U11" s="76"/>
      <c r="V11" s="93"/>
      <c r="W11" s="61"/>
      <c r="X11" s="82"/>
      <c r="Y11" s="95"/>
      <c r="Z11" s="95"/>
      <c r="AA11" s="96"/>
      <c r="AB11" s="61"/>
      <c r="AC11" s="82"/>
      <c r="AD11" s="318"/>
      <c r="AE11" s="67"/>
      <c r="AF11" s="61"/>
      <c r="AG11" s="240"/>
      <c r="AH11" s="7" t="s">
        <v>98</v>
      </c>
      <c r="AI11" s="7" t="s">
        <v>115</v>
      </c>
      <c r="AJ11" s="7"/>
      <c r="AK11" s="7"/>
      <c r="AL11" s="7" t="s">
        <v>116</v>
      </c>
      <c r="AM11" s="7"/>
      <c r="AN11" s="7" t="s">
        <v>117</v>
      </c>
      <c r="AO11" s="7" t="s">
        <v>118</v>
      </c>
      <c r="AP11" s="7"/>
    </row>
    <row r="12" spans="1:42" ht="69" customHeight="1" x14ac:dyDescent="0.25">
      <c r="A12" s="61"/>
      <c r="B12" s="84"/>
      <c r="C12" s="319"/>
      <c r="D12" s="76"/>
      <c r="E12" s="84"/>
      <c r="F12" s="320"/>
      <c r="G12" s="64"/>
      <c r="H12" s="64"/>
      <c r="I12" s="65"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EXTREMO</v>
      </c>
      <c r="J12" s="85"/>
      <c r="K12" s="86"/>
      <c r="L12" s="97" t="s">
        <v>119</v>
      </c>
      <c r="M12" s="88" t="s">
        <v>120</v>
      </c>
      <c r="N12" s="89">
        <f>IF(M12="OPORTUNA",15,IF(M12="INOPORTUNA",0,""))</f>
        <v>15</v>
      </c>
      <c r="O12" s="90"/>
      <c r="P12" s="91"/>
      <c r="Q12" s="73"/>
      <c r="R12" s="321"/>
      <c r="S12" s="98" t="s">
        <v>121</v>
      </c>
      <c r="T12" s="98" t="s">
        <v>122</v>
      </c>
      <c r="U12" s="76"/>
      <c r="V12" s="93"/>
      <c r="W12" s="61"/>
      <c r="X12" s="82"/>
      <c r="Y12" s="95"/>
      <c r="Z12" s="95"/>
      <c r="AA12" s="96"/>
      <c r="AB12" s="61"/>
      <c r="AC12" s="82"/>
      <c r="AD12" s="318"/>
      <c r="AE12" s="67"/>
      <c r="AF12" s="61"/>
      <c r="AG12" s="240"/>
      <c r="AH12" s="7" t="s">
        <v>123</v>
      </c>
      <c r="AI12" s="7" t="s">
        <v>100</v>
      </c>
      <c r="AJ12" s="7" t="s">
        <v>124</v>
      </c>
      <c r="AK12" s="7" t="s">
        <v>125</v>
      </c>
      <c r="AL12" s="7" t="s">
        <v>126</v>
      </c>
      <c r="AM12" s="7"/>
      <c r="AN12" s="7"/>
      <c r="AO12" s="7" t="s">
        <v>127</v>
      </c>
      <c r="AP12" s="7"/>
    </row>
    <row r="13" spans="1:42" ht="86.25" customHeight="1" x14ac:dyDescent="0.25">
      <c r="A13" s="61"/>
      <c r="B13" s="84"/>
      <c r="C13" s="319"/>
      <c r="D13" s="76"/>
      <c r="E13" s="99" t="s">
        <v>128</v>
      </c>
      <c r="F13" s="320"/>
      <c r="G13" s="64"/>
      <c r="H13" s="64"/>
      <c r="I13" s="65"/>
      <c r="J13" s="85"/>
      <c r="K13" s="86"/>
      <c r="L13" s="87" t="s">
        <v>129</v>
      </c>
      <c r="M13" s="88" t="s">
        <v>138</v>
      </c>
      <c r="N13" s="89">
        <f>IF(M13="PREVENIR",15,IF(M13="DETECTAR",10,IF(M13="NO ES UN CONTROL",0,"")))</f>
        <v>10</v>
      </c>
      <c r="O13" s="100" t="str">
        <f>IF(O10&lt;86,"DÉBIL",IF(O10&lt;96,"MODERADO",IF(O10&lt;101,"FUERTE","")))</f>
        <v>MODERADO</v>
      </c>
      <c r="P13" s="91"/>
      <c r="Q13" s="101" t="str">
        <f>IF(AND(O13="FUERTE",P10="FUERTE (SIEMPRE SE EJECUTA)"),"FUERTE",IF(OR(O13="DÉBIL",P10="DÉBIL (NO SE EJECUTA)"),"DÉBIL",IF(OR(O13="MODERADO",P10="MODERADO (ALGUNAS VECES)"),"MODERADO")))</f>
        <v>MODERADO</v>
      </c>
      <c r="R13" s="322" t="str">
        <f>IF(AND(O13="FUERTE",P10="FUERTE (SIEMPRE SE EJECUTA)"),"NO","SÍ")</f>
        <v>SÍ</v>
      </c>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1</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1</v>
      </c>
      <c r="U13" s="76"/>
      <c r="V13" s="93"/>
      <c r="W13" s="61"/>
      <c r="X13" s="82"/>
      <c r="Y13" s="95"/>
      <c r="Z13" s="104"/>
      <c r="AA13" s="96"/>
      <c r="AB13" s="61"/>
      <c r="AC13" s="82"/>
      <c r="AD13" s="318"/>
      <c r="AE13" s="67"/>
      <c r="AF13" s="61" t="s">
        <v>238</v>
      </c>
      <c r="AG13" s="240"/>
      <c r="AH13" s="7" t="s">
        <v>98</v>
      </c>
      <c r="AI13" s="7"/>
      <c r="AJ13" s="7" t="s">
        <v>93</v>
      </c>
      <c r="AK13" s="7" t="s">
        <v>132</v>
      </c>
      <c r="AL13" s="7"/>
      <c r="AM13" s="7"/>
      <c r="AN13" s="7"/>
      <c r="AO13" s="7" t="s">
        <v>133</v>
      </c>
      <c r="AP13" s="7"/>
    </row>
    <row r="14" spans="1:42" ht="75.75" customHeight="1" x14ac:dyDescent="0.25">
      <c r="A14" s="61"/>
      <c r="B14" s="84"/>
      <c r="C14" s="319"/>
      <c r="D14" s="76"/>
      <c r="E14" s="84" t="s">
        <v>239</v>
      </c>
      <c r="F14" s="320"/>
      <c r="G14" s="64"/>
      <c r="H14" s="64"/>
      <c r="I14" s="65"/>
      <c r="J14" s="85"/>
      <c r="K14" s="86"/>
      <c r="L14" s="87" t="s">
        <v>135</v>
      </c>
      <c r="M14" s="88" t="s">
        <v>34</v>
      </c>
      <c r="N14" s="89">
        <f>IF(M14="CONFIABLE",15,IF(M14="NO CONFIABLE",0,""))</f>
        <v>15</v>
      </c>
      <c r="O14" s="105"/>
      <c r="P14" s="91"/>
      <c r="Q14" s="101"/>
      <c r="R14" s="322"/>
      <c r="S14" s="102"/>
      <c r="T14" s="106"/>
      <c r="U14" s="76"/>
      <c r="V14" s="93"/>
      <c r="W14" s="61"/>
      <c r="X14" s="82"/>
      <c r="Y14" s="95"/>
      <c r="Z14" s="99" t="s">
        <v>136</v>
      </c>
      <c r="AA14" s="96"/>
      <c r="AB14" s="61"/>
      <c r="AC14" s="82"/>
      <c r="AD14" s="318"/>
      <c r="AE14" s="67"/>
      <c r="AF14" s="61"/>
      <c r="AG14" s="240"/>
      <c r="AH14" s="7" t="s">
        <v>137</v>
      </c>
      <c r="AI14" s="7"/>
      <c r="AJ14" s="7" t="s">
        <v>138</v>
      </c>
      <c r="AK14" s="7" t="s">
        <v>130</v>
      </c>
      <c r="AL14" s="7" t="s">
        <v>139</v>
      </c>
      <c r="AM14" s="7"/>
      <c r="AN14" s="7"/>
      <c r="AO14" s="7" t="s">
        <v>99</v>
      </c>
      <c r="AP14" s="7"/>
    </row>
    <row r="15" spans="1:42" ht="66.75" customHeight="1" x14ac:dyDescent="0.25">
      <c r="A15" s="61"/>
      <c r="B15" s="84"/>
      <c r="C15" s="319"/>
      <c r="D15" s="76"/>
      <c r="E15" s="84"/>
      <c r="F15" s="320"/>
      <c r="G15" s="64"/>
      <c r="H15" s="64"/>
      <c r="I15" s="65"/>
      <c r="J15" s="85"/>
      <c r="K15" s="86"/>
      <c r="L15" s="87" t="s">
        <v>140</v>
      </c>
      <c r="M15" s="88" t="s">
        <v>43</v>
      </c>
      <c r="N15" s="89">
        <f>IF(M15="SE INVESTIGAN Y SE RESUELVEN OPORTUNAMENTE",15,IF(M15="NO SE INVESTIGAN Y SE RESUELVEN OPORTUNAMENTE",0,""))</f>
        <v>15</v>
      </c>
      <c r="O15" s="105"/>
      <c r="P15" s="91"/>
      <c r="Q15" s="101"/>
      <c r="R15" s="322"/>
      <c r="S15" s="102"/>
      <c r="T15" s="106"/>
      <c r="U15" s="76"/>
      <c r="V15" s="93"/>
      <c r="W15" s="61"/>
      <c r="X15" s="82"/>
      <c r="Y15" s="95"/>
      <c r="Z15" s="80" t="s">
        <v>240</v>
      </c>
      <c r="AA15" s="96"/>
      <c r="AB15" s="61"/>
      <c r="AC15" s="82"/>
      <c r="AD15" s="318"/>
      <c r="AE15" s="67"/>
      <c r="AF15" s="61"/>
      <c r="AG15" s="240"/>
      <c r="AH15" s="7" t="s">
        <v>115</v>
      </c>
      <c r="AI15" s="7"/>
      <c r="AJ15" s="7"/>
      <c r="AK15" s="7"/>
      <c r="AL15" s="7"/>
      <c r="AM15" s="7"/>
      <c r="AN15" s="7"/>
      <c r="AO15" s="7" t="s">
        <v>142</v>
      </c>
      <c r="AP15" s="7"/>
    </row>
    <row r="16" spans="1:42" ht="51" customHeight="1" x14ac:dyDescent="0.25">
      <c r="A16" s="63"/>
      <c r="B16" s="108"/>
      <c r="C16" s="323"/>
      <c r="D16" s="107"/>
      <c r="E16" s="108"/>
      <c r="F16" s="324"/>
      <c r="G16" s="109"/>
      <c r="H16" s="109"/>
      <c r="I16" s="65"/>
      <c r="J16" s="85"/>
      <c r="K16" s="110"/>
      <c r="L16" s="111" t="s">
        <v>143</v>
      </c>
      <c r="M16" s="112" t="s">
        <v>53</v>
      </c>
      <c r="N16" s="113">
        <f>IF(M16="COMPLETA",10,IF(M16="INCOMPLETA",5,IF(M16="NO EXISTE",0,"")))</f>
        <v>10</v>
      </c>
      <c r="O16" s="105"/>
      <c r="P16" s="114"/>
      <c r="Q16" s="115"/>
      <c r="R16" s="325"/>
      <c r="S16" s="103"/>
      <c r="T16" s="106"/>
      <c r="U16" s="107"/>
      <c r="V16" s="93"/>
      <c r="W16" s="63"/>
      <c r="X16" s="80"/>
      <c r="Y16" s="104"/>
      <c r="Z16" s="104"/>
      <c r="AA16" s="119"/>
      <c r="AB16" s="63"/>
      <c r="AC16" s="80"/>
      <c r="AD16" s="326"/>
      <c r="AE16" s="79"/>
      <c r="AF16" s="63"/>
      <c r="AG16" s="238"/>
      <c r="AH16" s="7"/>
      <c r="AI16" s="7"/>
      <c r="AJ16" s="7"/>
      <c r="AK16" s="7"/>
      <c r="AL16" s="7"/>
      <c r="AM16" s="7"/>
      <c r="AN16" s="7"/>
      <c r="AO16" s="7" t="s">
        <v>144</v>
      </c>
      <c r="AP16" s="7"/>
    </row>
    <row r="17" spans="1:42" x14ac:dyDescent="0.25">
      <c r="A17" s="145" t="s">
        <v>157</v>
      </c>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7"/>
      <c r="AI17" s="7"/>
      <c r="AJ17" s="7"/>
      <c r="AK17" s="7"/>
      <c r="AL17" s="7"/>
      <c r="AM17" s="7"/>
      <c r="AN17" s="7"/>
      <c r="AO17" s="7" t="s">
        <v>158</v>
      </c>
      <c r="AP17" s="7"/>
    </row>
    <row r="18" spans="1:42" ht="30" customHeight="1" x14ac:dyDescent="0.25">
      <c r="A18" s="146" t="s">
        <v>159</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7"/>
      <c r="AI18" s="7"/>
      <c r="AJ18" s="7"/>
      <c r="AK18" s="7"/>
      <c r="AL18" s="7"/>
      <c r="AM18" s="7"/>
      <c r="AN18" s="7"/>
      <c r="AO18" s="7" t="s">
        <v>160</v>
      </c>
      <c r="AP18" s="7"/>
    </row>
    <row r="19" spans="1:42" ht="30" customHeight="1" x14ac:dyDescent="0.25">
      <c r="A19" s="147" t="s">
        <v>161</v>
      </c>
      <c r="B19" s="147"/>
      <c r="C19" s="147" t="s">
        <v>162</v>
      </c>
      <c r="D19" s="147"/>
      <c r="E19" s="147"/>
      <c r="F19" s="147"/>
      <c r="G19" s="147"/>
      <c r="H19" s="147"/>
      <c r="I19" s="147"/>
      <c r="J19" s="147"/>
      <c r="K19" s="147"/>
      <c r="L19" s="147"/>
      <c r="M19" s="147"/>
      <c r="N19" s="147"/>
      <c r="O19" s="147"/>
      <c r="P19" s="147"/>
      <c r="Q19" s="147"/>
      <c r="R19" s="147"/>
      <c r="S19" s="147"/>
      <c r="T19" s="147"/>
      <c r="U19" s="147"/>
      <c r="V19" s="147"/>
      <c r="W19" s="147"/>
      <c r="X19" s="147"/>
      <c r="Y19" s="147"/>
      <c r="Z19" s="148" t="s">
        <v>212</v>
      </c>
      <c r="AA19" s="148"/>
      <c r="AB19" s="148"/>
      <c r="AC19" s="148"/>
      <c r="AD19" s="1" t="s">
        <v>164</v>
      </c>
      <c r="AE19" s="1"/>
      <c r="AF19" s="1"/>
      <c r="AG19" s="1"/>
      <c r="AH19" s="7"/>
      <c r="AI19" s="7"/>
      <c r="AJ19" s="7"/>
      <c r="AK19" s="7"/>
      <c r="AL19" s="7"/>
      <c r="AM19" s="7"/>
      <c r="AN19" s="7"/>
      <c r="AO19" s="7" t="s">
        <v>165</v>
      </c>
      <c r="AP19" s="7"/>
    </row>
    <row r="20" spans="1:42" ht="30" customHeight="1" x14ac:dyDescent="0.25">
      <c r="A20" s="149" t="s">
        <v>168</v>
      </c>
      <c r="B20" s="150"/>
      <c r="C20" s="145" t="s">
        <v>241</v>
      </c>
      <c r="D20" s="145"/>
      <c r="E20" s="145"/>
      <c r="F20" s="145"/>
      <c r="G20" s="145"/>
      <c r="H20" s="145"/>
      <c r="I20" s="145"/>
      <c r="J20" s="145"/>
      <c r="K20" s="145"/>
      <c r="L20" s="145"/>
      <c r="M20" s="145"/>
      <c r="N20" s="145"/>
      <c r="O20" s="145"/>
      <c r="P20" s="145"/>
      <c r="Q20" s="145"/>
      <c r="R20" s="145"/>
      <c r="S20" s="145"/>
      <c r="T20" s="145"/>
      <c r="U20" s="145"/>
      <c r="V20" s="145"/>
      <c r="W20" s="145"/>
      <c r="X20" s="145"/>
      <c r="Y20" s="145"/>
      <c r="Z20" s="151"/>
      <c r="AA20" s="152"/>
      <c r="AB20" s="152"/>
      <c r="AC20" s="153"/>
      <c r="AD20" s="154"/>
      <c r="AE20" s="155"/>
      <c r="AF20" s="155"/>
      <c r="AG20" s="155"/>
      <c r="AH20" s="156"/>
      <c r="AI20" s="156"/>
      <c r="AJ20" s="156"/>
      <c r="AK20" s="156"/>
      <c r="AL20" s="156"/>
      <c r="AM20" s="156"/>
      <c r="AN20" s="156"/>
      <c r="AO20" s="7" t="s">
        <v>167</v>
      </c>
      <c r="AP20" s="156"/>
    </row>
    <row r="21" spans="1:42" ht="30" customHeight="1" x14ac:dyDescent="0.25">
      <c r="A21" s="149" t="s">
        <v>168</v>
      </c>
      <c r="B21" s="150"/>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1"/>
      <c r="AA21" s="152"/>
      <c r="AB21" s="152"/>
      <c r="AC21" s="153"/>
      <c r="AD21" s="78"/>
      <c r="AE21" s="78"/>
      <c r="AF21" s="78"/>
      <c r="AG21" s="78"/>
      <c r="AH21" s="156"/>
      <c r="AI21" s="156"/>
      <c r="AJ21" s="156"/>
      <c r="AK21" s="156"/>
      <c r="AL21" s="156"/>
      <c r="AM21" s="156"/>
      <c r="AN21" s="156"/>
      <c r="AO21" s="7" t="s">
        <v>169</v>
      </c>
      <c r="AP21" s="156"/>
    </row>
    <row r="22" spans="1:42" ht="30" customHeight="1" x14ac:dyDescent="0.25">
      <c r="A22" s="149" t="s">
        <v>168</v>
      </c>
      <c r="B22" s="150"/>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1"/>
      <c r="AA22" s="152"/>
      <c r="AB22" s="152"/>
      <c r="AC22" s="153"/>
      <c r="AD22" s="78"/>
      <c r="AE22" s="78"/>
      <c r="AF22" s="78"/>
      <c r="AG22" s="78"/>
      <c r="AH22" s="156"/>
      <c r="AI22" s="156"/>
      <c r="AJ22" s="156"/>
      <c r="AK22" s="156"/>
      <c r="AL22" s="156"/>
      <c r="AM22" s="156"/>
      <c r="AN22" s="156"/>
      <c r="AO22" s="7" t="s">
        <v>170</v>
      </c>
      <c r="AP22" s="156"/>
    </row>
    <row r="23" spans="1:42" ht="30" customHeight="1" x14ac:dyDescent="0.25">
      <c r="A23" s="158" t="s">
        <v>215</v>
      </c>
      <c r="B23" s="158"/>
      <c r="C23" s="158"/>
      <c r="D23" s="158"/>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7"/>
      <c r="AI23" s="7"/>
      <c r="AJ23" s="7"/>
      <c r="AK23" s="7"/>
      <c r="AL23" s="7"/>
      <c r="AM23" s="7"/>
      <c r="AN23" s="7"/>
      <c r="AO23" s="7" t="s">
        <v>172</v>
      </c>
      <c r="AP23" s="7"/>
    </row>
    <row r="24" spans="1:42" ht="30" customHeight="1" x14ac:dyDescent="0.25">
      <c r="A24" s="159" t="s">
        <v>164</v>
      </c>
      <c r="B24" s="159"/>
      <c r="C24" s="159"/>
      <c r="D24" s="159"/>
      <c r="E24" s="159"/>
      <c r="F24" s="159"/>
      <c r="G24" s="159" t="s">
        <v>173</v>
      </c>
      <c r="H24" s="159"/>
      <c r="I24" s="159"/>
      <c r="J24" s="159"/>
      <c r="K24" s="159"/>
      <c r="L24" s="159"/>
      <c r="M24" s="160" t="s">
        <v>174</v>
      </c>
      <c r="N24" s="161"/>
      <c r="O24" s="161"/>
      <c r="P24" s="161"/>
      <c r="Q24" s="161"/>
      <c r="R24" s="161"/>
      <c r="S24" s="161"/>
      <c r="T24" s="161"/>
      <c r="U24" s="161"/>
      <c r="V24" s="162"/>
      <c r="W24" s="160" t="s">
        <v>175</v>
      </c>
      <c r="X24" s="161"/>
      <c r="Y24" s="161"/>
      <c r="Z24" s="161"/>
      <c r="AA24" s="162"/>
      <c r="AB24" s="163" t="str">
        <f>IF(X5="X","APOYO OFICINA ASESORA DE PLANEACIÓN","APOYO OFICINA DE CONTROL INTERNO")</f>
        <v>APOYO OFICINA DE CONTROL INTERNO</v>
      </c>
      <c r="AC24" s="163"/>
      <c r="AD24" s="163"/>
      <c r="AE24" s="163"/>
      <c r="AF24" s="163"/>
      <c r="AG24" s="163"/>
      <c r="AH24" s="164"/>
      <c r="AO24" s="7" t="s">
        <v>177</v>
      </c>
    </row>
    <row r="25" spans="1:42" ht="30" customHeight="1" x14ac:dyDescent="0.25">
      <c r="A25" s="165" t="s">
        <v>178</v>
      </c>
      <c r="B25" s="170" t="s">
        <v>242</v>
      </c>
      <c r="C25" s="167"/>
      <c r="D25" s="167"/>
      <c r="E25" s="167"/>
      <c r="F25" s="168"/>
      <c r="G25" s="169" t="s">
        <v>178</v>
      </c>
      <c r="H25" s="170" t="s">
        <v>243</v>
      </c>
      <c r="I25" s="167"/>
      <c r="J25" s="167"/>
      <c r="K25" s="167"/>
      <c r="L25" s="168"/>
      <c r="M25" s="169" t="s">
        <v>178</v>
      </c>
      <c r="N25" s="327"/>
      <c r="O25" s="172" t="s">
        <v>244</v>
      </c>
      <c r="P25" s="172"/>
      <c r="Q25" s="172"/>
      <c r="R25" s="172"/>
      <c r="S25" s="172"/>
      <c r="T25" s="172"/>
      <c r="U25" s="172"/>
      <c r="V25" s="173"/>
      <c r="W25" s="174" t="s">
        <v>178</v>
      </c>
      <c r="X25" s="170" t="s">
        <v>245</v>
      </c>
      <c r="Y25" s="167"/>
      <c r="Z25" s="167"/>
      <c r="AA25" s="168"/>
      <c r="AB25" s="174" t="s">
        <v>178</v>
      </c>
      <c r="AC25" s="328" t="s">
        <v>246</v>
      </c>
      <c r="AD25" s="328"/>
      <c r="AE25" s="328"/>
      <c r="AF25" s="328"/>
      <c r="AG25" s="328"/>
      <c r="AH25" s="176"/>
      <c r="AI25" s="176"/>
      <c r="AJ25" s="176"/>
      <c r="AK25" s="176"/>
      <c r="AL25" s="176"/>
      <c r="AM25" s="176"/>
      <c r="AN25" s="176"/>
      <c r="AO25" s="7" t="s">
        <v>183</v>
      </c>
      <c r="AP25" s="176"/>
    </row>
    <row r="26" spans="1:42" ht="30" customHeight="1" x14ac:dyDescent="0.25">
      <c r="A26" s="165" t="s">
        <v>184</v>
      </c>
      <c r="B26" s="170" t="s">
        <v>247</v>
      </c>
      <c r="C26" s="167"/>
      <c r="D26" s="167"/>
      <c r="E26" s="167"/>
      <c r="F26" s="168"/>
      <c r="G26" s="165" t="s">
        <v>184</v>
      </c>
      <c r="H26" s="177" t="s">
        <v>248</v>
      </c>
      <c r="I26" s="177"/>
      <c r="J26" s="177"/>
      <c r="K26" s="177"/>
      <c r="L26" s="177"/>
      <c r="M26" s="169" t="s">
        <v>184</v>
      </c>
      <c r="N26" s="329"/>
      <c r="O26" s="177" t="s">
        <v>249</v>
      </c>
      <c r="P26" s="177"/>
      <c r="Q26" s="177"/>
      <c r="R26" s="177"/>
      <c r="S26" s="177"/>
      <c r="T26" s="177"/>
      <c r="U26" s="177"/>
      <c r="V26" s="177"/>
      <c r="W26" s="165" t="s">
        <v>184</v>
      </c>
      <c r="X26" s="170" t="s">
        <v>248</v>
      </c>
      <c r="Y26" s="167"/>
      <c r="Z26" s="167"/>
      <c r="AA26" s="168"/>
      <c r="AB26" s="165" t="s">
        <v>184</v>
      </c>
      <c r="AC26" s="328" t="s">
        <v>250</v>
      </c>
      <c r="AD26" s="328"/>
      <c r="AE26" s="328"/>
      <c r="AF26" s="328"/>
      <c r="AG26" s="328"/>
      <c r="AH26" s="176"/>
      <c r="AI26" s="176"/>
      <c r="AJ26" s="176"/>
      <c r="AK26" s="176"/>
      <c r="AL26" s="176"/>
      <c r="AM26" s="176"/>
      <c r="AN26" s="176"/>
      <c r="AO26" s="7" t="s">
        <v>189</v>
      </c>
      <c r="AP26" s="176"/>
    </row>
  </sheetData>
  <mergeCells count="119">
    <mergeCell ref="B25:F25"/>
    <mergeCell ref="H25:L25"/>
    <mergeCell ref="O25:V25"/>
    <mergeCell ref="X25:AA25"/>
    <mergeCell ref="AC25:AG25"/>
    <mergeCell ref="B26:F26"/>
    <mergeCell ref="H26:L26"/>
    <mergeCell ref="O26:V26"/>
    <mergeCell ref="X26:AA26"/>
    <mergeCell ref="AC26:AG26"/>
    <mergeCell ref="A22:B22"/>
    <mergeCell ref="C22:Y22"/>
    <mergeCell ref="Z22:AC22"/>
    <mergeCell ref="AD22:AG22"/>
    <mergeCell ref="A23:AG23"/>
    <mergeCell ref="A24:F24"/>
    <mergeCell ref="G24:L24"/>
    <mergeCell ref="M24:V24"/>
    <mergeCell ref="W24:AA24"/>
    <mergeCell ref="AB24:AG24"/>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15" priority="5" operator="containsText" text="EXTREMO">
      <formula>NOT(ISERROR(SEARCH("EXTREMO",U10)))</formula>
    </cfRule>
    <cfRule type="containsText" dxfId="14" priority="6" operator="containsText" text="MODERADO">
      <formula>NOT(ISERROR(SEARCH("MODERADO",U10)))</formula>
    </cfRule>
    <cfRule type="containsText" dxfId="13" priority="7" operator="containsText" text="ALTO">
      <formula>NOT(ISERROR(SEARCH("ALTO",U10)))</formula>
    </cfRule>
    <cfRule type="containsText" dxfId="12" priority="8" operator="containsText" text="BAJO">
      <formula>NOT(ISERROR(SEARCH("BAJO",U10)))</formula>
    </cfRule>
  </conditionalFormatting>
  <conditionalFormatting sqref="J10:J16">
    <cfRule type="containsText" dxfId="11" priority="1" operator="containsText" text="EXTREMO">
      <formula>NOT(ISERROR(SEARCH("EXTREMO",J10)))</formula>
    </cfRule>
    <cfRule type="containsText" dxfId="10" priority="2" operator="containsText" text="ALTO">
      <formula>NOT(ISERROR(SEARCH("ALTO",J10)))</formula>
    </cfRule>
    <cfRule type="containsText" dxfId="9" priority="3" operator="containsText" text="MODERADO">
      <formula>NOT(ISERROR(SEARCH("MODERADO",J10)))</formula>
    </cfRule>
    <cfRule type="containsText" dxfId="8" priority="4" operator="containsText" text="BAJO">
      <formula>NOT(ISERROR(SEARCH("BAJO",J10)))</formula>
    </cfRule>
  </conditionalFormatting>
  <dataValidations count="15">
    <dataValidation type="list" allowBlank="1" showInputMessage="1" showErrorMessage="1" sqref="M13" xr:uid="{FD361648-1605-4931-BE10-8CA8D05AF5F8}">
      <formula1>$AJ$14:$AL$14</formula1>
    </dataValidation>
    <dataValidation type="list" allowBlank="1" showInputMessage="1" showErrorMessage="1" sqref="AA10:AA16" xr:uid="{56870436-760C-48FC-917F-D7B2F33A55C9}">
      <formula1>$AN$10:$AN$11</formula1>
    </dataValidation>
    <dataValidation type="list" allowBlank="1" showInputMessage="1" showErrorMessage="1" sqref="T10 S10:S11" xr:uid="{17C96D9E-D9A3-4A10-A88E-5D42C004AF98}">
      <formula1>$AH$13:$AH$15</formula1>
    </dataValidation>
    <dataValidation type="list" allowBlank="1" showInputMessage="1" showErrorMessage="1" sqref="D10:D16" xr:uid="{4B3A0395-E69C-460E-BF72-8E56C2FE3AB8}">
      <formula1>$AJ$13:$AK$13</formula1>
    </dataValidation>
    <dataValidation type="list" allowBlank="1" showInputMessage="1" showErrorMessage="1" sqref="V10:V16" xr:uid="{A610DEAC-A61D-4FF8-A706-43A541AD4EAB}">
      <formula1>$AI$12:$AK$12</formula1>
    </dataValidation>
    <dataValidation type="list" allowBlank="1" showInputMessage="1" showErrorMessage="1" sqref="P10" xr:uid="{A0D15FA8-94C5-48DB-B555-32622726F518}">
      <formula1>$AH$8:$AJ$8</formula1>
    </dataValidation>
    <dataValidation type="list" allowBlank="1" showInputMessage="1" showErrorMessage="1" sqref="M15" xr:uid="{5E685D80-CE51-4A81-83CD-E63866A9DF20}">
      <formula1>$AH$6:$AI$6</formula1>
    </dataValidation>
    <dataValidation type="list" allowBlank="1" showInputMessage="1" showErrorMessage="1" sqref="M14" xr:uid="{B29D1EF6-CB83-4257-9A03-A50C52FBCAE8}">
      <formula1>$AH$5:$AI$5</formula1>
    </dataValidation>
    <dataValidation type="list" allowBlank="1" showInputMessage="1" showErrorMessage="1" sqref="M12" xr:uid="{2E4D159F-3EB4-427A-88FA-E01FB3B7C23C}">
      <formula1>#REF!</formula1>
    </dataValidation>
    <dataValidation type="list" allowBlank="1" showInputMessage="1" showErrorMessage="1" sqref="M11" xr:uid="{6ED89FCB-2028-45BD-995A-99F1E9DEDFBF}">
      <formula1>$AH$4:$AI$4</formula1>
    </dataValidation>
    <dataValidation type="list" allowBlank="1" showInputMessage="1" showErrorMessage="1" sqref="M10" xr:uid="{B038618F-F2B1-45C2-87FE-F8D322B2E8DF}">
      <formula1>$AH$2:$AH$3</formula1>
    </dataValidation>
    <dataValidation type="list" allowBlank="1" showInputMessage="1" showErrorMessage="1" sqref="U10:U16" xr:uid="{CA1F9D52-8EFF-4A36-AA7B-1054EC8970DE}">
      <formula1>$AO$8:$AO$32</formula1>
    </dataValidation>
    <dataValidation type="list" allowBlank="1" showInputMessage="1" showErrorMessage="1" sqref="M16" xr:uid="{1E407FC9-4E6F-459D-B139-02AA1705825A}">
      <formula1>$AH$7:$AJ$7</formula1>
    </dataValidation>
    <dataValidation type="list" allowBlank="1" showInputMessage="1" showErrorMessage="1" sqref="H10:H16" xr:uid="{3EAD6205-EC31-4BC9-AB7A-C747337888D8}">
      <formula1>$AL$10:$AL$12</formula1>
    </dataValidation>
    <dataValidation type="list" allowBlank="1" showInputMessage="1" showErrorMessage="1" sqref="G10:G16" xr:uid="{9A06CEA1-6BB1-4D7A-B794-B35D73EB2E0E}">
      <formula1>$AL$1:$AL$5</formula1>
    </dataValidation>
  </dataValidations>
  <pageMargins left="0.7" right="0.7" top="0.75" bottom="0.75" header="0.3" footer="0.3"/>
  <pageSetup scale="2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557FE-4918-47A2-8028-8F4585648CEC}">
  <dimension ref="A1:AP22"/>
  <sheetViews>
    <sheetView topLeftCell="AA1" zoomScale="70" zoomScaleNormal="70" workbookViewId="0">
      <selection activeCell="AR13" sqref="AR13"/>
    </sheetView>
  </sheetViews>
  <sheetFormatPr baseColWidth="10" defaultColWidth="11.42578125" defaultRowHeight="15" x14ac:dyDescent="0.25"/>
  <cols>
    <col min="1" max="6" width="32.5703125" customWidth="1"/>
    <col min="7" max="8" width="20.85546875" customWidth="1"/>
    <col min="9" max="9" width="20.85546875" hidden="1" customWidth="1"/>
    <col min="10" max="10" width="25.42578125" customWidth="1"/>
    <col min="11" max="11" width="62.85546875" customWidth="1"/>
    <col min="12" max="12" width="53.7109375" customWidth="1"/>
    <col min="13" max="13" width="24.140625" bestFit="1" customWidth="1"/>
    <col min="14" max="14" width="0" hidden="1" customWidth="1"/>
    <col min="15" max="17" width="17.42578125" customWidth="1"/>
    <col min="18" max="18" width="26.42578125" customWidth="1"/>
    <col min="19" max="21" width="25.140625" customWidth="1"/>
    <col min="22" max="22" width="16.5703125" customWidth="1"/>
    <col min="23" max="24" width="25.42578125" customWidth="1"/>
    <col min="25" max="25" width="30.42578125" customWidth="1"/>
    <col min="26" max="28" width="25.42578125" customWidth="1"/>
    <col min="29" max="29" width="21.140625" customWidth="1"/>
    <col min="30" max="30" width="43.85546875" customWidth="1"/>
    <col min="31" max="31" width="25.42578125" customWidth="1"/>
    <col min="32" max="32" width="45.42578125" customWidth="1"/>
    <col min="33" max="33" width="34.85546875" customWidth="1"/>
    <col min="34" max="41" width="11.42578125" hidden="1" customWidth="1"/>
    <col min="42" max="42" width="0" hidden="1" customWidth="1"/>
  </cols>
  <sheetData>
    <row r="1" spans="1:42" ht="27" customHeight="1" x14ac:dyDescent="0.25">
      <c r="A1" s="1"/>
      <c r="B1" s="2" t="s">
        <v>0</v>
      </c>
      <c r="C1" s="3"/>
      <c r="D1" s="3"/>
      <c r="E1" s="4"/>
      <c r="F1" s="2" t="s">
        <v>251</v>
      </c>
      <c r="G1" s="3"/>
      <c r="H1" s="3"/>
      <c r="I1" s="3"/>
      <c r="J1" s="3"/>
      <c r="K1" s="3"/>
      <c r="L1" s="3"/>
      <c r="M1" s="3"/>
      <c r="N1" s="3"/>
      <c r="O1" s="3"/>
      <c r="P1" s="3"/>
      <c r="Q1" s="3"/>
      <c r="R1" s="3"/>
      <c r="S1" s="3"/>
      <c r="T1" s="3"/>
      <c r="U1" s="3"/>
      <c r="V1" s="3"/>
      <c r="W1" s="3"/>
      <c r="X1" s="3"/>
      <c r="Y1" s="3"/>
      <c r="Z1" s="3"/>
      <c r="AA1" s="3"/>
      <c r="AB1" s="3"/>
      <c r="AC1" s="4"/>
      <c r="AD1" s="5" t="s">
        <v>2</v>
      </c>
      <c r="AE1" s="6"/>
      <c r="AF1" s="5" t="s">
        <v>3</v>
      </c>
      <c r="AG1" s="6"/>
      <c r="AH1" s="7"/>
      <c r="AI1" s="7"/>
      <c r="AJ1" s="7"/>
      <c r="AK1" s="7" t="s">
        <v>4</v>
      </c>
      <c r="AL1" s="7" t="s">
        <v>5</v>
      </c>
      <c r="AM1" s="7"/>
      <c r="AN1" s="7" t="s">
        <v>6</v>
      </c>
      <c r="AO1" s="7"/>
      <c r="AP1" s="7"/>
    </row>
    <row r="2" spans="1:42" ht="27" customHeight="1" x14ac:dyDescent="0.25">
      <c r="A2" s="1"/>
      <c r="B2" s="8"/>
      <c r="C2" s="9"/>
      <c r="D2" s="9"/>
      <c r="E2" s="10"/>
      <c r="F2" s="8"/>
      <c r="G2" s="9"/>
      <c r="H2" s="9"/>
      <c r="I2" s="9"/>
      <c r="J2" s="9"/>
      <c r="K2" s="9"/>
      <c r="L2" s="9"/>
      <c r="M2" s="9"/>
      <c r="N2" s="9"/>
      <c r="O2" s="9"/>
      <c r="P2" s="9"/>
      <c r="Q2" s="9"/>
      <c r="R2" s="9"/>
      <c r="S2" s="9"/>
      <c r="T2" s="9"/>
      <c r="U2" s="9"/>
      <c r="V2" s="9"/>
      <c r="W2" s="9"/>
      <c r="X2" s="9"/>
      <c r="Y2" s="9"/>
      <c r="Z2" s="9"/>
      <c r="AA2" s="9"/>
      <c r="AB2" s="9"/>
      <c r="AC2" s="10"/>
      <c r="AD2" s="5" t="s">
        <v>7</v>
      </c>
      <c r="AE2" s="6"/>
      <c r="AF2" s="11" t="s">
        <v>8</v>
      </c>
      <c r="AG2" s="12"/>
      <c r="AH2" s="7" t="s">
        <v>9</v>
      </c>
      <c r="AI2" s="7" t="s">
        <v>10</v>
      </c>
      <c r="AJ2" s="7"/>
      <c r="AK2" s="7"/>
      <c r="AL2" s="7" t="s">
        <v>11</v>
      </c>
      <c r="AM2" s="7"/>
      <c r="AN2" s="7" t="s">
        <v>12</v>
      </c>
      <c r="AO2" s="7"/>
      <c r="AP2" s="7"/>
    </row>
    <row r="3" spans="1:42" ht="27" customHeight="1" x14ac:dyDescent="0.25">
      <c r="A3" s="1"/>
      <c r="B3" s="2" t="s">
        <v>13</v>
      </c>
      <c r="C3" s="3"/>
      <c r="D3" s="3"/>
      <c r="E3" s="4"/>
      <c r="F3" s="2" t="s">
        <v>14</v>
      </c>
      <c r="G3" s="3"/>
      <c r="H3" s="3"/>
      <c r="I3" s="3"/>
      <c r="J3" s="3"/>
      <c r="K3" s="3"/>
      <c r="L3" s="3"/>
      <c r="M3" s="3"/>
      <c r="N3" s="3"/>
      <c r="O3" s="3"/>
      <c r="P3" s="3"/>
      <c r="Q3" s="3"/>
      <c r="R3" s="3"/>
      <c r="S3" s="3"/>
      <c r="T3" s="3"/>
      <c r="U3" s="3"/>
      <c r="V3" s="3"/>
      <c r="W3" s="3"/>
      <c r="X3" s="3"/>
      <c r="Y3" s="3"/>
      <c r="Z3" s="3"/>
      <c r="AA3" s="3"/>
      <c r="AB3" s="3"/>
      <c r="AC3" s="4"/>
      <c r="AD3" s="5" t="s">
        <v>15</v>
      </c>
      <c r="AE3" s="6"/>
      <c r="AF3" s="5" t="s">
        <v>16</v>
      </c>
      <c r="AG3" s="6"/>
      <c r="AH3" s="7" t="s">
        <v>17</v>
      </c>
      <c r="AI3" s="7" t="s">
        <v>18</v>
      </c>
      <c r="AJ3" s="7"/>
      <c r="AK3" s="7"/>
      <c r="AL3" s="7" t="s">
        <v>19</v>
      </c>
      <c r="AM3" s="7"/>
      <c r="AN3" s="7" t="s">
        <v>190</v>
      </c>
      <c r="AO3" s="7"/>
      <c r="AP3" s="7"/>
    </row>
    <row r="4" spans="1:42" ht="27" customHeight="1" x14ac:dyDescent="0.25">
      <c r="A4" s="1"/>
      <c r="B4" s="8"/>
      <c r="C4" s="9"/>
      <c r="D4" s="9"/>
      <c r="E4" s="10"/>
      <c r="F4" s="8"/>
      <c r="G4" s="9"/>
      <c r="H4" s="9"/>
      <c r="I4" s="9"/>
      <c r="J4" s="9"/>
      <c r="K4" s="9"/>
      <c r="L4" s="9"/>
      <c r="M4" s="9"/>
      <c r="N4" s="9"/>
      <c r="O4" s="9"/>
      <c r="P4" s="9"/>
      <c r="Q4" s="9"/>
      <c r="R4" s="9"/>
      <c r="S4" s="9"/>
      <c r="T4" s="9"/>
      <c r="U4" s="9"/>
      <c r="V4" s="9"/>
      <c r="W4" s="9"/>
      <c r="X4" s="9"/>
      <c r="Y4" s="9"/>
      <c r="Z4" s="9"/>
      <c r="AA4" s="9"/>
      <c r="AB4" s="9"/>
      <c r="AC4" s="10"/>
      <c r="AD4" s="5" t="s">
        <v>21</v>
      </c>
      <c r="AE4" s="6"/>
      <c r="AF4" s="13">
        <v>43846</v>
      </c>
      <c r="AG4" s="6"/>
      <c r="AH4" s="7" t="s">
        <v>22</v>
      </c>
      <c r="AI4" s="7" t="s">
        <v>23</v>
      </c>
      <c r="AJ4" s="7"/>
      <c r="AK4" s="7" t="s">
        <v>24</v>
      </c>
      <c r="AL4" s="7" t="s">
        <v>25</v>
      </c>
      <c r="AM4" s="7"/>
      <c r="AN4" s="7" t="s">
        <v>26</v>
      </c>
      <c r="AO4" s="7"/>
      <c r="AP4" s="7"/>
    </row>
    <row r="5" spans="1:42" x14ac:dyDescent="0.25">
      <c r="A5" s="14" t="s">
        <v>27</v>
      </c>
      <c r="B5" s="14"/>
      <c r="C5" s="16" t="s">
        <v>224</v>
      </c>
      <c r="D5" s="16"/>
      <c r="E5" s="16"/>
      <c r="F5" s="16"/>
      <c r="G5" s="17"/>
      <c r="H5" s="18"/>
      <c r="I5" s="18"/>
      <c r="J5" s="18"/>
      <c r="K5" s="18"/>
      <c r="L5" s="19"/>
      <c r="M5" s="20" t="s">
        <v>28</v>
      </c>
      <c r="N5" s="21"/>
      <c r="O5" s="21"/>
      <c r="P5" s="21"/>
      <c r="Q5" s="21"/>
      <c r="R5" s="21"/>
      <c r="S5" s="21"/>
      <c r="T5" s="21"/>
      <c r="U5" s="21"/>
      <c r="V5" s="22"/>
      <c r="W5" s="23" t="s">
        <v>29</v>
      </c>
      <c r="X5" s="24"/>
      <c r="Y5" s="25" t="s">
        <v>30</v>
      </c>
      <c r="Z5" s="26" t="s">
        <v>31</v>
      </c>
      <c r="AA5" s="27"/>
      <c r="AB5" s="23" t="s">
        <v>32</v>
      </c>
      <c r="AC5" s="330"/>
      <c r="AD5" s="28" t="s">
        <v>33</v>
      </c>
      <c r="AE5" s="331"/>
      <c r="AF5" s="30"/>
      <c r="AG5" s="30"/>
      <c r="AH5" s="31" t="s">
        <v>34</v>
      </c>
      <c r="AI5" s="31" t="s">
        <v>35</v>
      </c>
      <c r="AJ5" s="31" t="s">
        <v>36</v>
      </c>
      <c r="AK5" s="31"/>
      <c r="AL5" s="31" t="s">
        <v>37</v>
      </c>
      <c r="AM5" s="31"/>
      <c r="AN5" s="31" t="s">
        <v>38</v>
      </c>
      <c r="AO5" s="31"/>
      <c r="AP5" s="31"/>
    </row>
    <row r="6" spans="1:42" x14ac:dyDescent="0.25">
      <c r="A6" s="32" t="s">
        <v>39</v>
      </c>
      <c r="B6" s="32"/>
      <c r="C6" s="32"/>
      <c r="D6" s="32"/>
      <c r="E6" s="32"/>
      <c r="F6" s="32"/>
      <c r="G6" s="33" t="s">
        <v>40</v>
      </c>
      <c r="H6" s="34"/>
      <c r="I6" s="34"/>
      <c r="J6" s="34"/>
      <c r="K6" s="34"/>
      <c r="L6" s="34"/>
      <c r="M6" s="34"/>
      <c r="N6" s="34"/>
      <c r="O6" s="34"/>
      <c r="P6" s="34"/>
      <c r="Q6" s="34"/>
      <c r="R6" s="34"/>
      <c r="S6" s="34"/>
      <c r="T6" s="34"/>
      <c r="U6" s="34"/>
      <c r="V6" s="34"/>
      <c r="W6" s="34"/>
      <c r="X6" s="35"/>
      <c r="Y6" s="34"/>
      <c r="Z6" s="34"/>
      <c r="AA6" s="34"/>
      <c r="AB6" s="36"/>
      <c r="AC6" s="37" t="s">
        <v>41</v>
      </c>
      <c r="AD6" s="38" t="s">
        <v>42</v>
      </c>
      <c r="AE6" s="39"/>
      <c r="AF6" s="39"/>
      <c r="AG6" s="39"/>
      <c r="AH6" s="7" t="s">
        <v>43</v>
      </c>
      <c r="AI6" s="7" t="s">
        <v>44</v>
      </c>
      <c r="AJ6" s="7"/>
      <c r="AK6" s="7"/>
      <c r="AL6" s="7"/>
      <c r="AM6" s="7"/>
      <c r="AN6" s="7" t="s">
        <v>192</v>
      </c>
      <c r="AO6" s="7"/>
      <c r="AP6" s="7"/>
    </row>
    <row r="7" spans="1:42" x14ac:dyDescent="0.25">
      <c r="A7" s="40" t="s">
        <v>45</v>
      </c>
      <c r="B7" s="41" t="s">
        <v>46</v>
      </c>
      <c r="C7" s="40" t="s">
        <v>47</v>
      </c>
      <c r="D7" s="40" t="s">
        <v>6</v>
      </c>
      <c r="E7" s="40" t="s">
        <v>48</v>
      </c>
      <c r="F7" s="42" t="s">
        <v>49</v>
      </c>
      <c r="G7" s="32" t="s">
        <v>50</v>
      </c>
      <c r="H7" s="32"/>
      <c r="I7" s="32"/>
      <c r="J7" s="32"/>
      <c r="K7" s="33" t="s">
        <v>51</v>
      </c>
      <c r="L7" s="34"/>
      <c r="M7" s="34"/>
      <c r="N7" s="34"/>
      <c r="O7" s="34"/>
      <c r="P7" s="34"/>
      <c r="Q7" s="34"/>
      <c r="R7" s="34"/>
      <c r="S7" s="34"/>
      <c r="T7" s="36"/>
      <c r="U7" s="33" t="s">
        <v>52</v>
      </c>
      <c r="V7" s="34"/>
      <c r="W7" s="34"/>
      <c r="X7" s="34"/>
      <c r="Y7" s="34"/>
      <c r="Z7" s="34"/>
      <c r="AA7" s="34"/>
      <c r="AB7" s="36"/>
      <c r="AC7" s="43"/>
      <c r="AD7" s="38"/>
      <c r="AE7" s="39"/>
      <c r="AF7" s="39"/>
      <c r="AG7" s="39"/>
      <c r="AH7" s="7" t="s">
        <v>53</v>
      </c>
      <c r="AI7" s="7" t="s">
        <v>54</v>
      </c>
      <c r="AJ7" s="7" t="s">
        <v>55</v>
      </c>
      <c r="AK7" s="44"/>
      <c r="AL7" s="44"/>
      <c r="AM7" s="44"/>
      <c r="AN7" s="44"/>
      <c r="AO7" s="44"/>
      <c r="AP7" s="44"/>
    </row>
    <row r="8" spans="1:42" x14ac:dyDescent="0.25">
      <c r="A8" s="40"/>
      <c r="B8" s="45"/>
      <c r="C8" s="40"/>
      <c r="D8" s="40"/>
      <c r="E8" s="40"/>
      <c r="F8" s="42"/>
      <c r="G8" s="46" t="s">
        <v>56</v>
      </c>
      <c r="H8" s="46"/>
      <c r="I8" s="46"/>
      <c r="J8" s="46"/>
      <c r="K8" s="47" t="s">
        <v>57</v>
      </c>
      <c r="L8" s="42" t="s">
        <v>193</v>
      </c>
      <c r="M8" s="42" t="s">
        <v>59</v>
      </c>
      <c r="N8" s="37" t="s">
        <v>60</v>
      </c>
      <c r="O8" s="40" t="s">
        <v>61</v>
      </c>
      <c r="P8" s="45" t="s">
        <v>62</v>
      </c>
      <c r="Q8" s="41" t="s">
        <v>63</v>
      </c>
      <c r="R8" s="40" t="s">
        <v>64</v>
      </c>
      <c r="S8" s="41" t="s">
        <v>65</v>
      </c>
      <c r="T8" s="41" t="s">
        <v>66</v>
      </c>
      <c r="U8" s="48" t="s">
        <v>67</v>
      </c>
      <c r="V8" s="40" t="s">
        <v>68</v>
      </c>
      <c r="W8" s="47" t="s">
        <v>69</v>
      </c>
      <c r="X8" s="41" t="s">
        <v>70</v>
      </c>
      <c r="Y8" s="40" t="s">
        <v>71</v>
      </c>
      <c r="Z8" s="40"/>
      <c r="AA8" s="40"/>
      <c r="AB8" s="40"/>
      <c r="AC8" s="43"/>
      <c r="AD8" s="49"/>
      <c r="AE8" s="50"/>
      <c r="AF8" s="50"/>
      <c r="AG8" s="50"/>
      <c r="AH8" s="44" t="s">
        <v>72</v>
      </c>
      <c r="AI8" s="44" t="s">
        <v>73</v>
      </c>
      <c r="AJ8" s="44" t="s">
        <v>74</v>
      </c>
      <c r="AK8" s="44"/>
      <c r="AL8" s="44" t="s">
        <v>75</v>
      </c>
      <c r="AM8" s="44"/>
      <c r="AN8" s="44"/>
      <c r="AO8" s="7" t="s">
        <v>76</v>
      </c>
      <c r="AP8" s="44"/>
    </row>
    <row r="9" spans="1:42" ht="67.5" customHeight="1" x14ac:dyDescent="0.25">
      <c r="A9" s="41"/>
      <c r="B9" s="51"/>
      <c r="C9" s="41"/>
      <c r="D9" s="41"/>
      <c r="E9" s="41"/>
      <c r="F9" s="37"/>
      <c r="G9" s="52" t="s">
        <v>77</v>
      </c>
      <c r="H9" s="52" t="s">
        <v>4</v>
      </c>
      <c r="I9" s="52"/>
      <c r="J9" s="53" t="s">
        <v>78</v>
      </c>
      <c r="K9" s="48"/>
      <c r="L9" s="42"/>
      <c r="M9" s="42"/>
      <c r="N9" s="54"/>
      <c r="O9" s="40"/>
      <c r="P9" s="51"/>
      <c r="Q9" s="51"/>
      <c r="R9" s="40"/>
      <c r="S9" s="51"/>
      <c r="T9" s="51"/>
      <c r="U9" s="55"/>
      <c r="V9" s="40"/>
      <c r="W9" s="48"/>
      <c r="X9" s="51"/>
      <c r="Y9" s="56" t="s">
        <v>79</v>
      </c>
      <c r="Z9" s="56" t="s">
        <v>80</v>
      </c>
      <c r="AA9" s="57" t="s">
        <v>81</v>
      </c>
      <c r="AB9" s="57" t="s">
        <v>82</v>
      </c>
      <c r="AC9" s="54"/>
      <c r="AD9" s="58" t="s">
        <v>83</v>
      </c>
      <c r="AE9" s="59" t="s">
        <v>84</v>
      </c>
      <c r="AF9" s="59" t="s">
        <v>85</v>
      </c>
      <c r="AG9" s="56" t="s">
        <v>86</v>
      </c>
      <c r="AH9" s="44" t="s">
        <v>87</v>
      </c>
      <c r="AI9" s="44" t="s">
        <v>18</v>
      </c>
      <c r="AJ9" s="44"/>
      <c r="AK9" s="44"/>
      <c r="AL9" s="44" t="s">
        <v>88</v>
      </c>
      <c r="AM9" s="44"/>
      <c r="AN9" s="44"/>
      <c r="AO9" s="7" t="s">
        <v>89</v>
      </c>
      <c r="AP9" s="44"/>
    </row>
    <row r="10" spans="1:42" ht="41.25" customHeight="1" x14ac:dyDescent="0.25">
      <c r="A10" s="61" t="s">
        <v>252</v>
      </c>
      <c r="B10" s="60" t="s">
        <v>253</v>
      </c>
      <c r="C10" s="332" t="s">
        <v>254</v>
      </c>
      <c r="D10" s="62" t="s">
        <v>93</v>
      </c>
      <c r="E10" s="63" t="s">
        <v>255</v>
      </c>
      <c r="F10" s="332" t="s">
        <v>256</v>
      </c>
      <c r="G10" s="64" t="s">
        <v>19</v>
      </c>
      <c r="H10" s="64" t="s">
        <v>24</v>
      </c>
      <c r="I10" s="65" t="str">
        <f>CONCATENATE(G10,H10)</f>
        <v>POSIBLEMODERADO</v>
      </c>
      <c r="J10" s="66" t="str">
        <f>I11</f>
        <v>3. ALTO</v>
      </c>
      <c r="K10" s="67" t="s">
        <v>257</v>
      </c>
      <c r="L10" s="68" t="s">
        <v>97</v>
      </c>
      <c r="M10" s="69" t="s">
        <v>9</v>
      </c>
      <c r="N10" s="70">
        <f>IF(M10="ASIGNADO",15,IF(M10="NO ASIGNADO",0,""))</f>
        <v>15</v>
      </c>
      <c r="O10" s="71">
        <f>SUM(N10:N16)</f>
        <v>100</v>
      </c>
      <c r="P10" s="72" t="s">
        <v>72</v>
      </c>
      <c r="Q10" s="73">
        <f>IF(Q13="DÉBIL",0,IF(Q13="MODERADO",50,IF(Q13="FUERTE",100,"")))</f>
        <v>100</v>
      </c>
      <c r="R10" s="316"/>
      <c r="S10" s="75" t="s">
        <v>98</v>
      </c>
      <c r="T10" s="75" t="s">
        <v>98</v>
      </c>
      <c r="U10" s="76" t="s">
        <v>76</v>
      </c>
      <c r="V10" s="77" t="s">
        <v>100</v>
      </c>
      <c r="W10" s="61" t="s">
        <v>258</v>
      </c>
      <c r="X10" s="61" t="s">
        <v>259</v>
      </c>
      <c r="Y10" s="79"/>
      <c r="Z10" s="80" t="s">
        <v>260</v>
      </c>
      <c r="AA10" s="81" t="s">
        <v>104</v>
      </c>
      <c r="AB10" s="61"/>
      <c r="AC10" s="61"/>
      <c r="AD10" s="63" t="s">
        <v>261</v>
      </c>
      <c r="AE10" s="79" t="s">
        <v>262</v>
      </c>
      <c r="AF10" s="276"/>
      <c r="AG10" s="333" t="s">
        <v>263</v>
      </c>
      <c r="AH10" s="7" t="s">
        <v>111</v>
      </c>
      <c r="AI10" s="7" t="s">
        <v>112</v>
      </c>
      <c r="AJ10" s="7" t="s">
        <v>24</v>
      </c>
      <c r="AK10" s="7" t="s">
        <v>76</v>
      </c>
      <c r="AL10" s="7" t="s">
        <v>24</v>
      </c>
      <c r="AM10" s="7"/>
      <c r="AN10" s="7" t="s">
        <v>104</v>
      </c>
      <c r="AO10" s="7" t="s">
        <v>113</v>
      </c>
      <c r="AP10" s="7"/>
    </row>
    <row r="11" spans="1:42" ht="55.5" customHeight="1" x14ac:dyDescent="0.25">
      <c r="A11" s="61"/>
      <c r="B11" s="83"/>
      <c r="C11" s="334"/>
      <c r="D11" s="76"/>
      <c r="E11" s="84"/>
      <c r="F11" s="334"/>
      <c r="G11" s="64"/>
      <c r="H11" s="64"/>
      <c r="I11" s="65"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3. ALTO</v>
      </c>
      <c r="J11" s="85"/>
      <c r="K11" s="67"/>
      <c r="L11" s="87" t="s">
        <v>114</v>
      </c>
      <c r="M11" s="88" t="s">
        <v>22</v>
      </c>
      <c r="N11" s="89">
        <f>IF(M11="ADECUADO",15,IF(M11="INADECUADO",0,""))</f>
        <v>15</v>
      </c>
      <c r="O11" s="90"/>
      <c r="P11" s="91"/>
      <c r="Q11" s="73"/>
      <c r="R11" s="321"/>
      <c r="S11" s="75"/>
      <c r="T11" s="75"/>
      <c r="U11" s="76"/>
      <c r="V11" s="93"/>
      <c r="W11" s="61"/>
      <c r="X11" s="82"/>
      <c r="Y11" s="335"/>
      <c r="Z11" s="95"/>
      <c r="AA11" s="96"/>
      <c r="AB11" s="61"/>
      <c r="AC11" s="61"/>
      <c r="AD11" s="84"/>
      <c r="AE11" s="336"/>
      <c r="AF11" s="61"/>
      <c r="AG11" s="333"/>
      <c r="AH11" s="7" t="s">
        <v>98</v>
      </c>
      <c r="AI11" s="7" t="s">
        <v>115</v>
      </c>
      <c r="AJ11" s="7"/>
      <c r="AK11" s="7"/>
      <c r="AL11" s="7" t="s">
        <v>116</v>
      </c>
      <c r="AM11" s="7"/>
      <c r="AN11" s="7" t="s">
        <v>117</v>
      </c>
      <c r="AO11" s="7" t="s">
        <v>118</v>
      </c>
      <c r="AP11" s="7"/>
    </row>
    <row r="12" spans="1:42" ht="96" customHeight="1" x14ac:dyDescent="0.25">
      <c r="A12" s="61"/>
      <c r="B12" s="83"/>
      <c r="C12" s="334"/>
      <c r="D12" s="76"/>
      <c r="E12" s="84"/>
      <c r="F12" s="334"/>
      <c r="G12" s="64"/>
      <c r="H12" s="64"/>
      <c r="I12" s="65"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ALTO</v>
      </c>
      <c r="J12" s="85"/>
      <c r="K12" s="67"/>
      <c r="L12" s="97" t="s">
        <v>119</v>
      </c>
      <c r="M12" s="88" t="s">
        <v>120</v>
      </c>
      <c r="N12" s="89">
        <f>IF(M12="OPORTUNA",15,IF(M12="INOPORTUNA",0,""))</f>
        <v>15</v>
      </c>
      <c r="O12" s="90"/>
      <c r="P12" s="91"/>
      <c r="Q12" s="73"/>
      <c r="R12" s="321"/>
      <c r="S12" s="98" t="s">
        <v>121</v>
      </c>
      <c r="T12" s="98" t="s">
        <v>122</v>
      </c>
      <c r="U12" s="76"/>
      <c r="V12" s="93"/>
      <c r="W12" s="61"/>
      <c r="X12" s="82"/>
      <c r="Y12" s="335"/>
      <c r="Z12" s="95"/>
      <c r="AA12" s="96"/>
      <c r="AB12" s="61"/>
      <c r="AC12" s="61"/>
      <c r="AD12" s="84"/>
      <c r="AE12" s="336"/>
      <c r="AF12" s="61"/>
      <c r="AG12" s="333"/>
      <c r="AH12" s="7" t="s">
        <v>123</v>
      </c>
      <c r="AI12" s="7" t="s">
        <v>100</v>
      </c>
      <c r="AJ12" s="7" t="s">
        <v>124</v>
      </c>
      <c r="AK12" s="7" t="s">
        <v>125</v>
      </c>
      <c r="AL12" s="7" t="s">
        <v>126</v>
      </c>
      <c r="AM12" s="7"/>
      <c r="AN12" s="7"/>
      <c r="AO12" s="7" t="s">
        <v>127</v>
      </c>
      <c r="AP12" s="7"/>
    </row>
    <row r="13" spans="1:42" ht="86.25" customHeight="1" x14ac:dyDescent="0.25">
      <c r="A13" s="61"/>
      <c r="B13" s="83"/>
      <c r="C13" s="334"/>
      <c r="D13" s="76"/>
      <c r="E13" s="99" t="s">
        <v>128</v>
      </c>
      <c r="F13" s="334"/>
      <c r="G13" s="64"/>
      <c r="H13" s="64"/>
      <c r="I13" s="65"/>
      <c r="J13" s="85"/>
      <c r="K13" s="67"/>
      <c r="L13" s="87" t="s">
        <v>129</v>
      </c>
      <c r="M13" s="88" t="s">
        <v>130</v>
      </c>
      <c r="N13" s="89">
        <f>IF(M13="PREVENIR",15,IF(M13="DETECTAR",10,IF(M13="NO ES UN CONTROL",0,"")))</f>
        <v>15</v>
      </c>
      <c r="O13" s="100" t="str">
        <f>IF(O10&lt;86,"DÉBIL",IF(O10&lt;96,"MODERADO",IF(O10&lt;101,"FUERTE","")))</f>
        <v>FUERTE</v>
      </c>
      <c r="P13" s="91"/>
      <c r="Q13" s="101" t="str">
        <f>IF(AND(O13="FUERTE",P10="FUERTE (SIEMPRE SE EJECUTA)"),"FUERTE",IF(OR(O13="DÉBIL",P10="DÉBIL (NO SE EJECUTA)"),"DÉBIL",IF(OR(O13="MODERADO",P10="MODERADO (ALGUNAS VECES)"),"MODERADO")))</f>
        <v>FUERTE</v>
      </c>
      <c r="R13" s="322"/>
      <c r="S13" s="102">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13" s="103">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13" s="76"/>
      <c r="V13" s="93"/>
      <c r="W13" s="61"/>
      <c r="X13" s="82"/>
      <c r="Y13" s="335"/>
      <c r="Z13" s="104"/>
      <c r="AA13" s="96"/>
      <c r="AB13" s="61"/>
      <c r="AC13" s="61"/>
      <c r="AD13" s="84"/>
      <c r="AE13" s="336"/>
      <c r="AF13" s="337"/>
      <c r="AG13" s="333"/>
      <c r="AH13" s="7" t="s">
        <v>98</v>
      </c>
      <c r="AI13" s="7"/>
      <c r="AJ13" s="7" t="s">
        <v>93</v>
      </c>
      <c r="AK13" s="7" t="s">
        <v>132</v>
      </c>
      <c r="AL13" s="7"/>
      <c r="AM13" s="7"/>
      <c r="AN13" s="7"/>
      <c r="AO13" s="7" t="s">
        <v>133</v>
      </c>
      <c r="AP13" s="7"/>
    </row>
    <row r="14" spans="1:42" ht="75.75" customHeight="1" x14ac:dyDescent="0.25">
      <c r="A14" s="61"/>
      <c r="B14" s="83"/>
      <c r="C14" s="334"/>
      <c r="D14" s="76"/>
      <c r="E14" s="84" t="s">
        <v>264</v>
      </c>
      <c r="F14" s="334"/>
      <c r="G14" s="64"/>
      <c r="H14" s="64"/>
      <c r="I14" s="65"/>
      <c r="J14" s="85"/>
      <c r="K14" s="67"/>
      <c r="L14" s="87" t="s">
        <v>135</v>
      </c>
      <c r="M14" s="88" t="s">
        <v>34</v>
      </c>
      <c r="N14" s="89">
        <f>IF(M14="CONFIABLE",15,IF(M14="NO CONFIABLE",0,""))</f>
        <v>15</v>
      </c>
      <c r="O14" s="105"/>
      <c r="P14" s="91"/>
      <c r="Q14" s="101"/>
      <c r="R14" s="322"/>
      <c r="S14" s="102"/>
      <c r="T14" s="106"/>
      <c r="U14" s="76"/>
      <c r="V14" s="93"/>
      <c r="W14" s="61"/>
      <c r="X14" s="82"/>
      <c r="Y14" s="335"/>
      <c r="Z14" s="99" t="s">
        <v>136</v>
      </c>
      <c r="AA14" s="96"/>
      <c r="AB14" s="61"/>
      <c r="AC14" s="61"/>
      <c r="AD14" s="84"/>
      <c r="AE14" s="336"/>
      <c r="AF14" s="338"/>
      <c r="AG14" s="333"/>
      <c r="AH14" s="7" t="s">
        <v>137</v>
      </c>
      <c r="AI14" s="7"/>
      <c r="AJ14" s="7" t="s">
        <v>138</v>
      </c>
      <c r="AK14" s="7" t="s">
        <v>130</v>
      </c>
      <c r="AL14" s="7" t="s">
        <v>139</v>
      </c>
      <c r="AM14" s="7"/>
      <c r="AN14" s="7"/>
      <c r="AO14" s="7" t="s">
        <v>99</v>
      </c>
      <c r="AP14" s="7"/>
    </row>
    <row r="15" spans="1:42" ht="66.75" customHeight="1" x14ac:dyDescent="0.25">
      <c r="A15" s="61"/>
      <c r="B15" s="83"/>
      <c r="C15" s="334"/>
      <c r="D15" s="76"/>
      <c r="E15" s="84"/>
      <c r="F15" s="334"/>
      <c r="G15" s="64"/>
      <c r="H15" s="64"/>
      <c r="I15" s="65"/>
      <c r="J15" s="85"/>
      <c r="K15" s="67"/>
      <c r="L15" s="87" t="s">
        <v>140</v>
      </c>
      <c r="M15" s="88" t="s">
        <v>43</v>
      </c>
      <c r="N15" s="89">
        <f>IF(M15="SE INVESTIGAN Y SE RESUELVEN OPORTUNAMENTE",15,IF(M15="NO SE INVESTIGAN Y SE RESUELVEN OPORTUNAMENTE",0,""))</f>
        <v>15</v>
      </c>
      <c r="O15" s="105"/>
      <c r="P15" s="91"/>
      <c r="Q15" s="101"/>
      <c r="R15" s="322"/>
      <c r="S15" s="102"/>
      <c r="T15" s="106"/>
      <c r="U15" s="76"/>
      <c r="V15" s="93"/>
      <c r="W15" s="61"/>
      <c r="X15" s="82"/>
      <c r="Y15" s="335"/>
      <c r="Z15" s="80" t="s">
        <v>265</v>
      </c>
      <c r="AA15" s="96"/>
      <c r="AB15" s="61"/>
      <c r="AC15" s="61"/>
      <c r="AD15" s="84"/>
      <c r="AE15" s="336"/>
      <c r="AF15" s="338"/>
      <c r="AG15" s="333"/>
      <c r="AH15" s="7" t="s">
        <v>115</v>
      </c>
      <c r="AI15" s="7"/>
      <c r="AJ15" s="7"/>
      <c r="AK15" s="7"/>
      <c r="AL15" s="7"/>
      <c r="AM15" s="7"/>
      <c r="AN15" s="7"/>
      <c r="AO15" s="7" t="s">
        <v>142</v>
      </c>
      <c r="AP15" s="7"/>
    </row>
    <row r="16" spans="1:42" ht="51" customHeight="1" x14ac:dyDescent="0.25">
      <c r="A16" s="63"/>
      <c r="B16" s="83"/>
      <c r="C16" s="339"/>
      <c r="D16" s="107"/>
      <c r="E16" s="108"/>
      <c r="F16" s="339"/>
      <c r="G16" s="109"/>
      <c r="H16" s="109"/>
      <c r="I16" s="65"/>
      <c r="J16" s="85"/>
      <c r="K16" s="79"/>
      <c r="L16" s="111" t="s">
        <v>143</v>
      </c>
      <c r="M16" s="112" t="s">
        <v>53</v>
      </c>
      <c r="N16" s="113">
        <f>IF(M16="COMPLETA",10,IF(M16="INCOMPLETA",5,IF(M16="NO EXISTE",0,"")))</f>
        <v>10</v>
      </c>
      <c r="O16" s="105"/>
      <c r="P16" s="114"/>
      <c r="Q16" s="115"/>
      <c r="R16" s="325"/>
      <c r="S16" s="103"/>
      <c r="T16" s="106"/>
      <c r="U16" s="107"/>
      <c r="V16" s="93"/>
      <c r="W16" s="63"/>
      <c r="X16" s="80"/>
      <c r="Y16" s="340"/>
      <c r="Z16" s="104"/>
      <c r="AA16" s="119"/>
      <c r="AB16" s="63"/>
      <c r="AC16" s="63"/>
      <c r="AD16" s="108"/>
      <c r="AE16" s="341"/>
      <c r="AF16" s="342"/>
      <c r="AG16" s="343"/>
      <c r="AH16" s="7"/>
      <c r="AI16" s="7"/>
      <c r="AJ16" s="7"/>
      <c r="AK16" s="7"/>
      <c r="AL16" s="7"/>
      <c r="AM16" s="7"/>
      <c r="AN16" s="7"/>
      <c r="AO16" s="7" t="s">
        <v>144</v>
      </c>
      <c r="AP16" s="7"/>
    </row>
    <row r="17" spans="1:42" x14ac:dyDescent="0.25">
      <c r="A17" s="145" t="s">
        <v>157</v>
      </c>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7"/>
      <c r="AI17" s="7"/>
      <c r="AJ17" s="7"/>
      <c r="AK17" s="7"/>
      <c r="AL17" s="7"/>
      <c r="AM17" s="7"/>
      <c r="AN17" s="7"/>
      <c r="AO17" s="7" t="s">
        <v>158</v>
      </c>
      <c r="AP17" s="7"/>
    </row>
    <row r="18" spans="1:42" ht="30" customHeight="1" x14ac:dyDescent="0.25">
      <c r="A18" s="146" t="s">
        <v>159</v>
      </c>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7"/>
      <c r="AI18" s="7"/>
      <c r="AJ18" s="7"/>
      <c r="AK18" s="7"/>
      <c r="AL18" s="7"/>
      <c r="AM18" s="7"/>
      <c r="AN18" s="7"/>
      <c r="AO18" s="7" t="s">
        <v>160</v>
      </c>
      <c r="AP18" s="7"/>
    </row>
    <row r="19" spans="1:42" ht="30" customHeight="1" x14ac:dyDescent="0.25">
      <c r="A19" s="147" t="s">
        <v>161</v>
      </c>
      <c r="B19" s="147"/>
      <c r="C19" s="147" t="s">
        <v>162</v>
      </c>
      <c r="D19" s="147"/>
      <c r="E19" s="147"/>
      <c r="F19" s="147"/>
      <c r="G19" s="147"/>
      <c r="H19" s="147"/>
      <c r="I19" s="147"/>
      <c r="J19" s="147"/>
      <c r="K19" s="147"/>
      <c r="L19" s="147"/>
      <c r="M19" s="147"/>
      <c r="N19" s="147"/>
      <c r="O19" s="147"/>
      <c r="P19" s="147"/>
      <c r="Q19" s="147"/>
      <c r="R19" s="147"/>
      <c r="S19" s="147"/>
      <c r="T19" s="147"/>
      <c r="U19" s="147"/>
      <c r="V19" s="147"/>
      <c r="W19" s="147"/>
      <c r="X19" s="147"/>
      <c r="Y19" s="147"/>
      <c r="Z19" s="148" t="s">
        <v>212</v>
      </c>
      <c r="AA19" s="148"/>
      <c r="AB19" s="148"/>
      <c r="AC19" s="148"/>
      <c r="AD19" s="1" t="s">
        <v>164</v>
      </c>
      <c r="AE19" s="1"/>
      <c r="AF19" s="1"/>
      <c r="AG19" s="1"/>
      <c r="AH19" s="7"/>
      <c r="AI19" s="7"/>
      <c r="AJ19" s="7"/>
      <c r="AK19" s="7"/>
      <c r="AL19" s="7"/>
      <c r="AM19" s="7"/>
      <c r="AN19" s="7"/>
      <c r="AO19" s="7" t="s">
        <v>165</v>
      </c>
      <c r="AP19" s="7"/>
    </row>
    <row r="20" spans="1:42" ht="30" customHeight="1" x14ac:dyDescent="0.25">
      <c r="A20" s="149" t="s">
        <v>168</v>
      </c>
      <c r="B20" s="150"/>
      <c r="C20" s="145" t="s">
        <v>241</v>
      </c>
      <c r="D20" s="145"/>
      <c r="E20" s="145"/>
      <c r="F20" s="145"/>
      <c r="G20" s="145"/>
      <c r="H20" s="145"/>
      <c r="I20" s="145"/>
      <c r="J20" s="145"/>
      <c r="K20" s="145"/>
      <c r="L20" s="145"/>
      <c r="M20" s="145"/>
      <c r="N20" s="145"/>
      <c r="O20" s="145"/>
      <c r="P20" s="145"/>
      <c r="Q20" s="145"/>
      <c r="R20" s="145"/>
      <c r="S20" s="145"/>
      <c r="T20" s="145"/>
      <c r="U20" s="145"/>
      <c r="V20" s="145"/>
      <c r="W20" s="145"/>
      <c r="X20" s="145"/>
      <c r="Y20" s="145"/>
      <c r="Z20" s="151"/>
      <c r="AA20" s="152"/>
      <c r="AB20" s="152"/>
      <c r="AC20" s="153"/>
      <c r="AD20" s="154" t="s">
        <v>266</v>
      </c>
      <c r="AE20" s="155"/>
      <c r="AF20" s="155"/>
      <c r="AG20" s="155"/>
      <c r="AH20" s="156"/>
      <c r="AI20" s="156"/>
      <c r="AJ20" s="156"/>
      <c r="AK20" s="156"/>
      <c r="AL20" s="156"/>
      <c r="AM20" s="156"/>
      <c r="AN20" s="156"/>
      <c r="AO20" s="7" t="s">
        <v>167</v>
      </c>
      <c r="AP20" s="156"/>
    </row>
    <row r="21" spans="1:42" ht="30" customHeight="1" x14ac:dyDescent="0.25">
      <c r="A21" s="149" t="s">
        <v>168</v>
      </c>
      <c r="B21" s="150"/>
      <c r="C21" s="157"/>
      <c r="D21" s="157"/>
      <c r="E21" s="157"/>
      <c r="F21" s="157"/>
      <c r="G21" s="157"/>
      <c r="H21" s="157"/>
      <c r="I21" s="157"/>
      <c r="J21" s="157"/>
      <c r="K21" s="157"/>
      <c r="L21" s="157"/>
      <c r="M21" s="157"/>
      <c r="N21" s="157"/>
      <c r="O21" s="157"/>
      <c r="P21" s="157"/>
      <c r="Q21" s="157"/>
      <c r="R21" s="157"/>
      <c r="S21" s="157"/>
      <c r="T21" s="157"/>
      <c r="U21" s="157"/>
      <c r="V21" s="157"/>
      <c r="W21" s="157"/>
      <c r="X21" s="157"/>
      <c r="Y21" s="157"/>
      <c r="Z21" s="151"/>
      <c r="AA21" s="152"/>
      <c r="AB21" s="152"/>
      <c r="AC21" s="153"/>
      <c r="AD21" s="78"/>
      <c r="AE21" s="78"/>
      <c r="AF21" s="78"/>
      <c r="AG21" s="78"/>
      <c r="AH21" s="156"/>
      <c r="AI21" s="156"/>
      <c r="AJ21" s="156"/>
      <c r="AK21" s="156"/>
      <c r="AL21" s="156"/>
      <c r="AM21" s="156"/>
      <c r="AN21" s="156"/>
      <c r="AO21" s="7" t="s">
        <v>169</v>
      </c>
      <c r="AP21" s="156"/>
    </row>
    <row r="22" spans="1:42" ht="30" customHeight="1" x14ac:dyDescent="0.25">
      <c r="A22" s="149" t="s">
        <v>168</v>
      </c>
      <c r="B22" s="150"/>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1"/>
      <c r="AA22" s="152"/>
      <c r="AB22" s="152"/>
      <c r="AC22" s="153"/>
      <c r="AD22" s="78"/>
      <c r="AE22" s="78"/>
      <c r="AF22" s="78"/>
      <c r="AG22" s="78"/>
      <c r="AH22" s="156"/>
      <c r="AI22" s="156"/>
      <c r="AJ22" s="156"/>
      <c r="AK22" s="156"/>
      <c r="AL22" s="156"/>
      <c r="AM22" s="156"/>
      <c r="AN22" s="156"/>
      <c r="AO22" s="7" t="s">
        <v>170</v>
      </c>
      <c r="AP22" s="156"/>
    </row>
  </sheetData>
  <mergeCells count="103">
    <mergeCell ref="A22:B22"/>
    <mergeCell ref="C22:Y22"/>
    <mergeCell ref="Z22:AC22"/>
    <mergeCell ref="AD22:AG22"/>
    <mergeCell ref="A20:B20"/>
    <mergeCell ref="C20:Y20"/>
    <mergeCell ref="Z20:AC20"/>
    <mergeCell ref="AD20:AG20"/>
    <mergeCell ref="A21:B21"/>
    <mergeCell ref="C21:Y21"/>
    <mergeCell ref="Z21:AC21"/>
    <mergeCell ref="AD21:AG21"/>
    <mergeCell ref="E14:E16"/>
    <mergeCell ref="Z15:Z16"/>
    <mergeCell ref="A17:AG17"/>
    <mergeCell ref="A18:AG18"/>
    <mergeCell ref="A19:B19"/>
    <mergeCell ref="C19:Y19"/>
    <mergeCell ref="Z19:AC19"/>
    <mergeCell ref="AD19:AG19"/>
    <mergeCell ref="AD10:AD16"/>
    <mergeCell ref="AE10:AE16"/>
    <mergeCell ref="AF10:AF12"/>
    <mergeCell ref="AG10:AG16"/>
    <mergeCell ref="O13:O16"/>
    <mergeCell ref="Q13:Q16"/>
    <mergeCell ref="R13:R16"/>
    <mergeCell ref="S13:S16"/>
    <mergeCell ref="T13:T16"/>
    <mergeCell ref="AF13:AF16"/>
    <mergeCell ref="X10:X16"/>
    <mergeCell ref="Y10:Y16"/>
    <mergeCell ref="Z10:Z13"/>
    <mergeCell ref="AA10:AA16"/>
    <mergeCell ref="AB10:AB16"/>
    <mergeCell ref="AC10:AC16"/>
    <mergeCell ref="R10:R12"/>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7" priority="5" operator="containsText" text="EXTREMO">
      <formula>NOT(ISERROR(SEARCH("EXTREMO",U10)))</formula>
    </cfRule>
    <cfRule type="containsText" dxfId="6" priority="6" operator="containsText" text="MODERADO">
      <formula>NOT(ISERROR(SEARCH("MODERADO",U10)))</formula>
    </cfRule>
    <cfRule type="containsText" dxfId="5" priority="7" operator="containsText" text="ALTO">
      <formula>NOT(ISERROR(SEARCH("ALTO",U10)))</formula>
    </cfRule>
    <cfRule type="containsText" dxfId="4" priority="8" operator="containsText" text="BAJO">
      <formula>NOT(ISERROR(SEARCH("BAJO",U10)))</formula>
    </cfRule>
  </conditionalFormatting>
  <conditionalFormatting sqref="J10:J16">
    <cfRule type="containsText" dxfId="3" priority="1" operator="containsText" text="EXTREMO">
      <formula>NOT(ISERROR(SEARCH("EXTREMO",J10)))</formula>
    </cfRule>
    <cfRule type="containsText" dxfId="2" priority="2" operator="containsText" text="ALTO">
      <formula>NOT(ISERROR(SEARCH("ALTO",J10)))</formula>
    </cfRule>
    <cfRule type="containsText" dxfId="1" priority="3" operator="containsText" text="MODERADO">
      <formula>NOT(ISERROR(SEARCH("MODERADO",J10)))</formula>
    </cfRule>
    <cfRule type="containsText" dxfId="0" priority="4" operator="containsText" text="BAJO">
      <formula>NOT(ISERROR(SEARCH("BAJO",J10)))</formula>
    </cfRule>
  </conditionalFormatting>
  <dataValidations count="15">
    <dataValidation type="list" allowBlank="1" showInputMessage="1" showErrorMessage="1" sqref="G10:G16" xr:uid="{A1FB4AD1-0F13-492E-959A-7D7960363FF1}">
      <formula1>$AL$1:$AL$5</formula1>
    </dataValidation>
    <dataValidation type="list" allowBlank="1" showInputMessage="1" showErrorMessage="1" sqref="H10:H16" xr:uid="{59DE9E2E-F42A-45EA-B548-418722A96855}">
      <formula1>$AL$10:$AL$12</formula1>
    </dataValidation>
    <dataValidation type="list" allowBlank="1" showInputMessage="1" showErrorMessage="1" sqref="M16" xr:uid="{9C527815-FCCE-44BD-A92E-309277C98D2F}">
      <formula1>$AH$7:$AJ$7</formula1>
    </dataValidation>
    <dataValidation type="list" allowBlank="1" showInputMessage="1" showErrorMessage="1" sqref="M10" xr:uid="{C7F16901-2F98-433C-977E-E2A2CDD2C46B}">
      <formula1>$AH$2:$AH$3</formula1>
    </dataValidation>
    <dataValidation type="list" allowBlank="1" showInputMessage="1" showErrorMessage="1" sqref="M11" xr:uid="{E2AFADBC-1BC0-4E8E-86C9-E518E6786E86}">
      <formula1>$AH$4:$AI$4</formula1>
    </dataValidation>
    <dataValidation type="list" allowBlank="1" showInputMessage="1" showErrorMessage="1" sqref="M12" xr:uid="{EAAB8782-0C50-4429-8E7D-61007DB6184A}">
      <formula1>#REF!</formula1>
    </dataValidation>
    <dataValidation type="list" allowBlank="1" showInputMessage="1" showErrorMessage="1" sqref="M14" xr:uid="{2492452E-CA2C-47DE-944F-88EA76DEB333}">
      <formula1>$AH$5:$AI$5</formula1>
    </dataValidation>
    <dataValidation type="list" allowBlank="1" showInputMessage="1" showErrorMessage="1" sqref="M15" xr:uid="{C6ECB487-F159-4574-AD75-6F4FD6011ABF}">
      <formula1>$AH$6:$AI$6</formula1>
    </dataValidation>
    <dataValidation type="list" allowBlank="1" showInputMessage="1" showErrorMessage="1" sqref="P10" xr:uid="{9A553FFC-CF58-4222-98A5-34CF3CE8D1BD}">
      <formula1>$AH$8:$AJ$8</formula1>
    </dataValidation>
    <dataValidation type="list" allowBlank="1" showInputMessage="1" showErrorMessage="1" sqref="V10:V16" xr:uid="{A87A39E8-5E40-419B-9C1F-82E12D26332A}">
      <formula1>$AI$12:$AK$12</formula1>
    </dataValidation>
    <dataValidation type="list" allowBlank="1" showInputMessage="1" showErrorMessage="1" sqref="D10:D16" xr:uid="{0AE011BE-06D5-43C1-AC86-5D5FC75DDD9A}">
      <formula1>$AJ$13:$AK$13</formula1>
    </dataValidation>
    <dataValidation type="list" allowBlank="1" showInputMessage="1" showErrorMessage="1" sqref="T10 S10:S11" xr:uid="{7A1C6443-258A-4BA4-9EE6-ED4D3084AB5A}">
      <formula1>$AH$13:$AH$15</formula1>
    </dataValidation>
    <dataValidation type="list" allowBlank="1" showInputMessage="1" showErrorMessage="1" sqref="AA10:AA16" xr:uid="{16EB385B-57D4-4E61-94E8-9539188FDFB3}">
      <formula1>$AN$10:$AN$11</formula1>
    </dataValidation>
    <dataValidation type="list" allowBlank="1" showInputMessage="1" showErrorMessage="1" sqref="M13" xr:uid="{AD3763A8-8D02-4514-97BA-5021EAC84272}">
      <formula1>$AJ$14:$AL$14</formula1>
    </dataValidation>
    <dataValidation type="list" allowBlank="1" showInputMessage="1" showErrorMessage="1" sqref="U10:U16" xr:uid="{008485AF-7D43-4882-ADAB-29806F85BBFF}">
      <formula1>$AO$8:$AO$28</formula1>
    </dataValidation>
  </dataValidation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D42C8-3AC4-4EA8-ACC4-44B0C7251C00}">
  <dimension ref="A1:AP33"/>
  <sheetViews>
    <sheetView topLeftCell="AA7" zoomScale="75" zoomScaleNormal="75" workbookViewId="0">
      <selection activeCell="AT10" sqref="AT10"/>
    </sheetView>
  </sheetViews>
  <sheetFormatPr baseColWidth="10" defaultRowHeight="12.75" x14ac:dyDescent="0.25"/>
  <cols>
    <col min="1" max="1" width="32.5703125" style="184" customWidth="1"/>
    <col min="2" max="2" width="17.7109375" style="313" customWidth="1"/>
    <col min="3" max="3" width="22.7109375" style="184" customWidth="1"/>
    <col min="4" max="4" width="20.42578125" style="184" customWidth="1"/>
    <col min="5" max="5" width="32.5703125" style="184" customWidth="1"/>
    <col min="6" max="6" width="22.85546875" style="184" customWidth="1"/>
    <col min="7" max="7" width="23.28515625" style="184" customWidth="1"/>
    <col min="8" max="8" width="20.7109375" style="184" customWidth="1"/>
    <col min="9" max="9" width="20.85546875" style="184" hidden="1" customWidth="1"/>
    <col min="10" max="10" width="20.140625" style="184" customWidth="1"/>
    <col min="11" max="11" width="39.7109375" style="184" customWidth="1"/>
    <col min="12" max="12" width="53.7109375" style="184" customWidth="1"/>
    <col min="13" max="13" width="24.140625" style="184" bestFit="1" customWidth="1"/>
    <col min="14" max="14" width="0" style="184" hidden="1" customWidth="1"/>
    <col min="15" max="17" width="17.42578125" style="184" customWidth="1"/>
    <col min="18" max="18" width="19.7109375" style="184" customWidth="1"/>
    <col min="19" max="21" width="25.140625" style="184" customWidth="1"/>
    <col min="22" max="22" width="16.5703125" style="184" customWidth="1"/>
    <col min="23" max="26" width="25.42578125" style="184" customWidth="1"/>
    <col min="27" max="27" width="15.7109375" style="184" customWidth="1"/>
    <col min="28" max="28" width="19.7109375" style="184" customWidth="1"/>
    <col min="29" max="29" width="16.42578125" style="184" customWidth="1"/>
    <col min="30" max="30" width="25.42578125" style="184" customWidth="1"/>
    <col min="31" max="31" width="19" style="184" customWidth="1"/>
    <col min="32" max="32" width="47.85546875" style="184" customWidth="1"/>
    <col min="33" max="33" width="34.85546875" style="184" customWidth="1"/>
    <col min="34" max="41" width="11.42578125" style="184" hidden="1" customWidth="1"/>
    <col min="42" max="42" width="0" style="184" hidden="1" customWidth="1"/>
    <col min="43" max="16384" width="11.42578125" style="184"/>
  </cols>
  <sheetData>
    <row r="1" spans="1:42" ht="27" customHeight="1" x14ac:dyDescent="0.25">
      <c r="A1" s="178"/>
      <c r="B1" s="179" t="s">
        <v>0</v>
      </c>
      <c r="C1" s="180"/>
      <c r="D1" s="180"/>
      <c r="E1" s="181"/>
      <c r="F1" s="179" t="s">
        <v>1</v>
      </c>
      <c r="G1" s="180"/>
      <c r="H1" s="180"/>
      <c r="I1" s="180"/>
      <c r="J1" s="180"/>
      <c r="K1" s="180"/>
      <c r="L1" s="180"/>
      <c r="M1" s="180"/>
      <c r="N1" s="180"/>
      <c r="O1" s="180"/>
      <c r="P1" s="180"/>
      <c r="Q1" s="180"/>
      <c r="R1" s="180"/>
      <c r="S1" s="180"/>
      <c r="T1" s="180"/>
      <c r="U1" s="180"/>
      <c r="V1" s="180"/>
      <c r="W1" s="180"/>
      <c r="X1" s="180"/>
      <c r="Y1" s="180"/>
      <c r="Z1" s="180"/>
      <c r="AA1" s="180"/>
      <c r="AB1" s="180"/>
      <c r="AC1" s="181"/>
      <c r="AD1" s="182" t="s">
        <v>2</v>
      </c>
      <c r="AE1" s="183"/>
      <c r="AF1" s="182" t="s">
        <v>3</v>
      </c>
      <c r="AG1" s="183"/>
      <c r="AK1" s="184" t="s">
        <v>4</v>
      </c>
      <c r="AL1" s="184" t="s">
        <v>5</v>
      </c>
      <c r="AN1" s="184" t="s">
        <v>6</v>
      </c>
    </row>
    <row r="2" spans="1:42" ht="27" customHeight="1" x14ac:dyDescent="0.25">
      <c r="A2" s="178"/>
      <c r="B2" s="185"/>
      <c r="C2" s="186"/>
      <c r="D2" s="186"/>
      <c r="E2" s="187"/>
      <c r="F2" s="185"/>
      <c r="G2" s="186"/>
      <c r="H2" s="186"/>
      <c r="I2" s="186"/>
      <c r="J2" s="186"/>
      <c r="K2" s="186"/>
      <c r="L2" s="186"/>
      <c r="M2" s="186"/>
      <c r="N2" s="186"/>
      <c r="O2" s="186"/>
      <c r="P2" s="186"/>
      <c r="Q2" s="186"/>
      <c r="R2" s="186"/>
      <c r="S2" s="186"/>
      <c r="T2" s="186"/>
      <c r="U2" s="186"/>
      <c r="V2" s="186"/>
      <c r="W2" s="186"/>
      <c r="X2" s="186"/>
      <c r="Y2" s="186"/>
      <c r="Z2" s="186"/>
      <c r="AA2" s="186"/>
      <c r="AB2" s="186"/>
      <c r="AC2" s="187"/>
      <c r="AD2" s="182" t="s">
        <v>7</v>
      </c>
      <c r="AE2" s="183"/>
      <c r="AF2" s="188" t="s">
        <v>8</v>
      </c>
      <c r="AG2" s="189"/>
      <c r="AH2" s="184" t="s">
        <v>9</v>
      </c>
      <c r="AI2" s="184" t="s">
        <v>10</v>
      </c>
      <c r="AL2" s="184" t="s">
        <v>11</v>
      </c>
      <c r="AN2" s="184" t="s">
        <v>12</v>
      </c>
    </row>
    <row r="3" spans="1:42" ht="27" customHeight="1" x14ac:dyDescent="0.25">
      <c r="A3" s="178"/>
      <c r="B3" s="179" t="s">
        <v>13</v>
      </c>
      <c r="C3" s="180"/>
      <c r="D3" s="180"/>
      <c r="E3" s="181"/>
      <c r="F3" s="179" t="s">
        <v>14</v>
      </c>
      <c r="G3" s="180"/>
      <c r="H3" s="180"/>
      <c r="I3" s="180"/>
      <c r="J3" s="180"/>
      <c r="K3" s="180"/>
      <c r="L3" s="180"/>
      <c r="M3" s="180"/>
      <c r="N3" s="180"/>
      <c r="O3" s="180"/>
      <c r="P3" s="180"/>
      <c r="Q3" s="180"/>
      <c r="R3" s="180"/>
      <c r="S3" s="180"/>
      <c r="T3" s="180"/>
      <c r="U3" s="180"/>
      <c r="V3" s="180"/>
      <c r="W3" s="180"/>
      <c r="X3" s="180"/>
      <c r="Y3" s="180"/>
      <c r="Z3" s="180"/>
      <c r="AA3" s="180"/>
      <c r="AB3" s="180"/>
      <c r="AC3" s="181"/>
      <c r="AD3" s="182" t="s">
        <v>15</v>
      </c>
      <c r="AE3" s="183"/>
      <c r="AF3" s="182" t="s">
        <v>16</v>
      </c>
      <c r="AG3" s="183"/>
      <c r="AH3" s="184" t="s">
        <v>17</v>
      </c>
      <c r="AI3" s="184" t="s">
        <v>18</v>
      </c>
      <c r="AL3" s="184" t="s">
        <v>19</v>
      </c>
      <c r="AN3" s="184" t="s">
        <v>190</v>
      </c>
    </row>
    <row r="4" spans="1:42" ht="27" customHeight="1" x14ac:dyDescent="0.25">
      <c r="A4" s="178"/>
      <c r="B4" s="185"/>
      <c r="C4" s="186"/>
      <c r="D4" s="186"/>
      <c r="E4" s="187"/>
      <c r="F4" s="185"/>
      <c r="G4" s="186"/>
      <c r="H4" s="186"/>
      <c r="I4" s="186"/>
      <c r="J4" s="186"/>
      <c r="K4" s="186"/>
      <c r="L4" s="186"/>
      <c r="M4" s="186"/>
      <c r="N4" s="186"/>
      <c r="O4" s="186"/>
      <c r="P4" s="186"/>
      <c r="Q4" s="186"/>
      <c r="R4" s="186"/>
      <c r="S4" s="186"/>
      <c r="T4" s="186"/>
      <c r="U4" s="186"/>
      <c r="V4" s="186"/>
      <c r="W4" s="186"/>
      <c r="X4" s="186"/>
      <c r="Y4" s="186"/>
      <c r="Z4" s="186"/>
      <c r="AA4" s="186"/>
      <c r="AB4" s="186"/>
      <c r="AC4" s="187"/>
      <c r="AD4" s="182" t="s">
        <v>21</v>
      </c>
      <c r="AE4" s="183"/>
      <c r="AF4" s="190">
        <v>43846</v>
      </c>
      <c r="AG4" s="183"/>
      <c r="AH4" s="184" t="s">
        <v>22</v>
      </c>
      <c r="AI4" s="184" t="s">
        <v>23</v>
      </c>
      <c r="AK4" s="184" t="s">
        <v>24</v>
      </c>
      <c r="AL4" s="184" t="s">
        <v>25</v>
      </c>
      <c r="AN4" s="184" t="s">
        <v>26</v>
      </c>
    </row>
    <row r="5" spans="1:42" ht="38.25" x14ac:dyDescent="0.25">
      <c r="A5" s="191" t="s">
        <v>27</v>
      </c>
      <c r="B5" s="191"/>
      <c r="C5" s="192">
        <v>43850</v>
      </c>
      <c r="D5" s="193"/>
      <c r="E5" s="193"/>
      <c r="F5" s="193"/>
      <c r="G5" s="194"/>
      <c r="H5" s="195"/>
      <c r="I5" s="195"/>
      <c r="J5" s="195"/>
      <c r="K5" s="195"/>
      <c r="L5" s="196"/>
      <c r="M5" s="197" t="s">
        <v>191</v>
      </c>
      <c r="N5" s="198"/>
      <c r="O5" s="198"/>
      <c r="P5" s="198"/>
      <c r="Q5" s="198"/>
      <c r="R5" s="198"/>
      <c r="S5" s="198"/>
      <c r="T5" s="198"/>
      <c r="U5" s="198"/>
      <c r="V5" s="199"/>
      <c r="W5" s="56" t="s">
        <v>29</v>
      </c>
      <c r="X5" s="200"/>
      <c r="Y5" s="201" t="s">
        <v>30</v>
      </c>
      <c r="Z5" s="202" t="s">
        <v>31</v>
      </c>
      <c r="AA5" s="203"/>
      <c r="AB5" s="56" t="s">
        <v>32</v>
      </c>
      <c r="AC5" s="204"/>
      <c r="AD5" s="205" t="s">
        <v>33</v>
      </c>
      <c r="AE5" s="204"/>
      <c r="AF5" s="206"/>
      <c r="AG5" s="206"/>
      <c r="AH5" s="184" t="s">
        <v>34</v>
      </c>
      <c r="AI5" s="184" t="s">
        <v>35</v>
      </c>
      <c r="AJ5" s="184" t="s">
        <v>36</v>
      </c>
      <c r="AL5" s="184" t="s">
        <v>37</v>
      </c>
      <c r="AN5" s="184" t="s">
        <v>38</v>
      </c>
    </row>
    <row r="6" spans="1:42" ht="20.25" customHeight="1" x14ac:dyDescent="0.25">
      <c r="A6" s="40" t="s">
        <v>39</v>
      </c>
      <c r="B6" s="40"/>
      <c r="C6" s="40"/>
      <c r="D6" s="40"/>
      <c r="E6" s="40"/>
      <c r="F6" s="40"/>
      <c r="G6" s="207" t="s">
        <v>40</v>
      </c>
      <c r="H6" s="208"/>
      <c r="I6" s="208"/>
      <c r="J6" s="208"/>
      <c r="K6" s="208"/>
      <c r="L6" s="208"/>
      <c r="M6" s="208"/>
      <c r="N6" s="208"/>
      <c r="O6" s="208"/>
      <c r="P6" s="208"/>
      <c r="Q6" s="208"/>
      <c r="R6" s="208"/>
      <c r="S6" s="208"/>
      <c r="T6" s="208"/>
      <c r="U6" s="208"/>
      <c r="V6" s="208"/>
      <c r="W6" s="208"/>
      <c r="X6" s="209"/>
      <c r="Y6" s="208"/>
      <c r="Z6" s="208"/>
      <c r="AA6" s="208"/>
      <c r="AB6" s="210"/>
      <c r="AC6" s="41" t="s">
        <v>41</v>
      </c>
      <c r="AD6" s="211" t="s">
        <v>42</v>
      </c>
      <c r="AE6" s="212"/>
      <c r="AF6" s="212"/>
      <c r="AG6" s="212"/>
      <c r="AH6" s="184" t="s">
        <v>43</v>
      </c>
      <c r="AI6" s="184" t="s">
        <v>44</v>
      </c>
      <c r="AN6" s="184" t="s">
        <v>192</v>
      </c>
    </row>
    <row r="7" spans="1:42" ht="25.5" x14ac:dyDescent="0.25">
      <c r="A7" s="40" t="s">
        <v>45</v>
      </c>
      <c r="B7" s="41" t="s">
        <v>46</v>
      </c>
      <c r="C7" s="40" t="s">
        <v>47</v>
      </c>
      <c r="D7" s="40" t="s">
        <v>6</v>
      </c>
      <c r="E7" s="40" t="s">
        <v>48</v>
      </c>
      <c r="F7" s="40" t="s">
        <v>49</v>
      </c>
      <c r="G7" s="40" t="s">
        <v>50</v>
      </c>
      <c r="H7" s="40"/>
      <c r="I7" s="40"/>
      <c r="J7" s="40"/>
      <c r="K7" s="207" t="s">
        <v>51</v>
      </c>
      <c r="L7" s="208"/>
      <c r="M7" s="208"/>
      <c r="N7" s="208"/>
      <c r="O7" s="208"/>
      <c r="P7" s="208"/>
      <c r="Q7" s="208"/>
      <c r="R7" s="208"/>
      <c r="S7" s="208"/>
      <c r="T7" s="210"/>
      <c r="U7" s="207" t="s">
        <v>52</v>
      </c>
      <c r="V7" s="208"/>
      <c r="W7" s="208"/>
      <c r="X7" s="208"/>
      <c r="Y7" s="208"/>
      <c r="Z7" s="208"/>
      <c r="AA7" s="208"/>
      <c r="AB7" s="210"/>
      <c r="AC7" s="45"/>
      <c r="AD7" s="211"/>
      <c r="AE7" s="212"/>
      <c r="AF7" s="212"/>
      <c r="AG7" s="212"/>
      <c r="AH7" s="184" t="s">
        <v>53</v>
      </c>
      <c r="AI7" s="184" t="s">
        <v>54</v>
      </c>
      <c r="AJ7" s="184" t="s">
        <v>55</v>
      </c>
      <c r="AK7" s="213"/>
      <c r="AL7" s="213"/>
      <c r="AM7" s="213"/>
      <c r="AN7" s="213"/>
      <c r="AO7" s="213"/>
      <c r="AP7" s="213"/>
    </row>
    <row r="8" spans="1:42" ht="35.25" customHeight="1" x14ac:dyDescent="0.25">
      <c r="A8" s="40"/>
      <c r="B8" s="45"/>
      <c r="C8" s="40"/>
      <c r="D8" s="40"/>
      <c r="E8" s="40"/>
      <c r="F8" s="40"/>
      <c r="G8" s="51" t="s">
        <v>56</v>
      </c>
      <c r="H8" s="51"/>
      <c r="I8" s="51"/>
      <c r="J8" s="51"/>
      <c r="K8" s="47" t="s">
        <v>57</v>
      </c>
      <c r="L8" s="40" t="s">
        <v>193</v>
      </c>
      <c r="M8" s="40" t="s">
        <v>59</v>
      </c>
      <c r="N8" s="41" t="s">
        <v>60</v>
      </c>
      <c r="O8" s="40" t="s">
        <v>61</v>
      </c>
      <c r="P8" s="45" t="s">
        <v>62</v>
      </c>
      <c r="Q8" s="41" t="s">
        <v>63</v>
      </c>
      <c r="R8" s="40" t="s">
        <v>64</v>
      </c>
      <c r="S8" s="41" t="s">
        <v>65</v>
      </c>
      <c r="T8" s="41" t="s">
        <v>66</v>
      </c>
      <c r="U8" s="48" t="s">
        <v>67</v>
      </c>
      <c r="V8" s="40" t="s">
        <v>68</v>
      </c>
      <c r="W8" s="47" t="s">
        <v>69</v>
      </c>
      <c r="X8" s="41" t="s">
        <v>70</v>
      </c>
      <c r="Y8" s="40" t="s">
        <v>71</v>
      </c>
      <c r="Z8" s="40"/>
      <c r="AA8" s="40"/>
      <c r="AB8" s="40"/>
      <c r="AC8" s="45"/>
      <c r="AD8" s="214"/>
      <c r="AE8" s="209"/>
      <c r="AF8" s="209"/>
      <c r="AG8" s="209"/>
      <c r="AH8" s="213" t="s">
        <v>72</v>
      </c>
      <c r="AI8" s="213" t="s">
        <v>73</v>
      </c>
      <c r="AJ8" s="213" t="s">
        <v>74</v>
      </c>
      <c r="AK8" s="213"/>
      <c r="AL8" s="213" t="s">
        <v>75</v>
      </c>
      <c r="AM8" s="213"/>
      <c r="AN8" s="213"/>
      <c r="AO8" s="184" t="s">
        <v>76</v>
      </c>
      <c r="AP8" s="213"/>
    </row>
    <row r="9" spans="1:42" s="218" customFormat="1" ht="39" thickBot="1" x14ac:dyDescent="0.3">
      <c r="A9" s="41"/>
      <c r="B9" s="51"/>
      <c r="C9" s="41"/>
      <c r="D9" s="41"/>
      <c r="E9" s="41"/>
      <c r="F9" s="41"/>
      <c r="G9" s="215" t="s">
        <v>77</v>
      </c>
      <c r="H9" s="215" t="s">
        <v>4</v>
      </c>
      <c r="I9" s="215"/>
      <c r="J9" s="216" t="s">
        <v>78</v>
      </c>
      <c r="K9" s="48"/>
      <c r="L9" s="40"/>
      <c r="M9" s="40"/>
      <c r="N9" s="51"/>
      <c r="O9" s="40"/>
      <c r="P9" s="51"/>
      <c r="Q9" s="51"/>
      <c r="R9" s="40"/>
      <c r="S9" s="51"/>
      <c r="T9" s="51"/>
      <c r="U9" s="55"/>
      <c r="V9" s="40"/>
      <c r="W9" s="48"/>
      <c r="X9" s="51"/>
      <c r="Y9" s="56" t="s">
        <v>79</v>
      </c>
      <c r="Z9" s="56" t="s">
        <v>80</v>
      </c>
      <c r="AA9" s="56" t="s">
        <v>81</v>
      </c>
      <c r="AB9" s="56" t="s">
        <v>82</v>
      </c>
      <c r="AC9" s="51"/>
      <c r="AD9" s="58" t="s">
        <v>83</v>
      </c>
      <c r="AE9" s="58" t="s">
        <v>84</v>
      </c>
      <c r="AF9" s="58" t="s">
        <v>85</v>
      </c>
      <c r="AG9" s="56" t="s">
        <v>86</v>
      </c>
      <c r="AH9" s="217" t="s">
        <v>87</v>
      </c>
      <c r="AI9" s="217" t="s">
        <v>18</v>
      </c>
      <c r="AJ9" s="217"/>
      <c r="AK9" s="217"/>
      <c r="AL9" s="217" t="s">
        <v>88</v>
      </c>
      <c r="AM9" s="217"/>
      <c r="AN9" s="217"/>
      <c r="AO9" s="218" t="s">
        <v>89</v>
      </c>
      <c r="AP9" s="217"/>
    </row>
    <row r="10" spans="1:42" ht="24" customHeight="1" x14ac:dyDescent="0.25">
      <c r="A10" s="219" t="s">
        <v>194</v>
      </c>
      <c r="B10" s="220" t="s">
        <v>195</v>
      </c>
      <c r="C10" s="221" t="s">
        <v>196</v>
      </c>
      <c r="D10" s="222" t="s">
        <v>93</v>
      </c>
      <c r="E10" s="223" t="s">
        <v>197</v>
      </c>
      <c r="F10" s="224" t="s">
        <v>198</v>
      </c>
      <c r="G10" s="225" t="s">
        <v>11</v>
      </c>
      <c r="H10" s="225" t="s">
        <v>24</v>
      </c>
      <c r="I10" s="226" t="str">
        <f>CONCATENATE(G10,H10)</f>
        <v>IMPROBABLEMODERADO</v>
      </c>
      <c r="J10" s="227" t="str">
        <f>I11</f>
        <v>2. MODERADO</v>
      </c>
      <c r="K10" s="228" t="s">
        <v>199</v>
      </c>
      <c r="L10" s="229" t="s">
        <v>97</v>
      </c>
      <c r="M10" s="230" t="s">
        <v>9</v>
      </c>
      <c r="N10" s="231">
        <f>IF(M10="ASIGNADO",15,IF(M10="NO ASIGNADO",0,""))</f>
        <v>15</v>
      </c>
      <c r="O10" s="232">
        <f>SUM(N10:N16)</f>
        <v>100</v>
      </c>
      <c r="P10" s="72" t="s">
        <v>72</v>
      </c>
      <c r="Q10" s="233">
        <f>IF(Q13="DÉBIL",0,IF(Q13="MODERADO",50,IF(Q13="FUERTE",100,"")))</f>
        <v>100</v>
      </c>
      <c r="R10" s="72" t="str">
        <f>IF(AND(O13="FUERTE",P10="FUERTE (SIEMPRE SE EJECUTA)"),"NO","SÍ")</f>
        <v>NO</v>
      </c>
      <c r="S10" s="234" t="s">
        <v>98</v>
      </c>
      <c r="T10" s="234" t="s">
        <v>98</v>
      </c>
      <c r="U10" s="222" t="s">
        <v>76</v>
      </c>
      <c r="V10" s="235" t="s">
        <v>100</v>
      </c>
      <c r="W10" s="236" t="s">
        <v>200</v>
      </c>
      <c r="X10" s="237" t="s">
        <v>201</v>
      </c>
      <c r="Y10" s="223"/>
      <c r="Z10" s="238"/>
      <c r="AA10" s="239" t="s">
        <v>117</v>
      </c>
      <c r="AB10" s="237"/>
      <c r="AC10" s="240"/>
      <c r="AD10" s="237" t="s">
        <v>202</v>
      </c>
      <c r="AE10" s="241" t="s">
        <v>203</v>
      </c>
      <c r="AF10" s="242" t="s">
        <v>204</v>
      </c>
      <c r="AG10" s="240" t="s">
        <v>205</v>
      </c>
      <c r="AH10" s="184" t="s">
        <v>111</v>
      </c>
      <c r="AI10" s="184" t="s">
        <v>112</v>
      </c>
      <c r="AJ10" s="184" t="s">
        <v>24</v>
      </c>
      <c r="AK10" s="184" t="s">
        <v>76</v>
      </c>
      <c r="AL10" s="184" t="s">
        <v>24</v>
      </c>
      <c r="AN10" s="184" t="s">
        <v>104</v>
      </c>
      <c r="AO10" s="184" t="s">
        <v>113</v>
      </c>
    </row>
    <row r="11" spans="1:42" ht="24" customHeight="1" x14ac:dyDescent="0.25">
      <c r="A11" s="243"/>
      <c r="B11" s="244"/>
      <c r="C11" s="245"/>
      <c r="D11" s="222"/>
      <c r="E11" s="246"/>
      <c r="F11" s="247"/>
      <c r="G11" s="225"/>
      <c r="H11" s="225"/>
      <c r="I11" s="226" t="str">
        <f>IF(I10="RARA VEZINSIGNIFICANTE","1. BAJO",IF(I10="RARA VEZMENOR","2. BAJO",IF(I10="IMPROBABLEINSIGNIFICANTE","3. BAJO",IF(I10="IMPROBABLEMENOR","4. BAJO",IF(I10="POSIBLEINSIGNIFICANTE","5. BAJO",IF(I10="RARA VEZMODERADO","1. MODERADO",IF(I10="IMPROBABLEMODERADO","2. MODERADO",IF(I10="POSIBLEMENOR","3. MODERADO",IF(I10="PROBABLEINSIGNIFICANTE","4. MODERADO",IF(I10="RARA VEZMAYOR","1. ALTO",IF(I10="IMPROBABLEMAYOR","2. ALTO",IF(I10="POSIBLEMODERADO","3. ALTO",IF(I10="PROBABLEMENOR","4. ALTO",IF(I10="PROBABLEMODERADO","5. ALTO",IF(I10="CASI SEGUROINSIGNIFICANTE","6. ALTO",IF(I10="CASI SEGUROMENOR","7. ALTO",IF(I10="RARA VEZCATASTRÓFICO","1. EXTREMO",IF(I10="IMPROBABLECATASTRÓFICO","2. EXTREMO",IF(I10="POSIBLEMAYOR","3. EXTREMO",IF(I10="POSIBLECATASTRÓFICO","4. EXTREMO",IF(I10="PROBABLEMAYOR","5. EXTREMO",IF(I10="PROBABLECATASTRÓFICO","6. EXTREMO",IF(I10="CASI SEGUROMODERADO","7. EXTREMO",IF(I10="CASI SEGUROMAYOR","8. EXTREMO",IF(I10="CASI SEGUROCATASTRÓFICO","9. EXTREMO","")))))))))))))))))))))))))</f>
        <v>2. MODERADO</v>
      </c>
      <c r="J11" s="248"/>
      <c r="K11" s="228"/>
      <c r="L11" s="249" t="s">
        <v>114</v>
      </c>
      <c r="M11" s="250" t="s">
        <v>22</v>
      </c>
      <c r="N11" s="251">
        <f>IF(M11="ADECUADO",15,IF(M11="INADECUADO",0,""))</f>
        <v>15</v>
      </c>
      <c r="O11" s="252"/>
      <c r="P11" s="91"/>
      <c r="Q11" s="233"/>
      <c r="R11" s="91"/>
      <c r="S11" s="234"/>
      <c r="T11" s="234"/>
      <c r="U11" s="222"/>
      <c r="V11" s="253"/>
      <c r="W11" s="240"/>
      <c r="X11" s="237"/>
      <c r="Y11" s="246"/>
      <c r="Z11" s="254"/>
      <c r="AA11" s="255"/>
      <c r="AB11" s="237"/>
      <c r="AC11" s="240"/>
      <c r="AD11" s="237"/>
      <c r="AE11" s="241"/>
      <c r="AF11" s="256"/>
      <c r="AG11" s="240"/>
      <c r="AH11" s="184" t="s">
        <v>98</v>
      </c>
      <c r="AI11" s="184" t="s">
        <v>115</v>
      </c>
      <c r="AL11" s="184" t="s">
        <v>116</v>
      </c>
      <c r="AN11" s="184" t="s">
        <v>117</v>
      </c>
      <c r="AO11" s="184" t="s">
        <v>118</v>
      </c>
    </row>
    <row r="12" spans="1:42" ht="75" customHeight="1" x14ac:dyDescent="0.25">
      <c r="A12" s="243"/>
      <c r="B12" s="244"/>
      <c r="C12" s="245"/>
      <c r="D12" s="222"/>
      <c r="E12" s="246"/>
      <c r="F12" s="247"/>
      <c r="G12" s="225"/>
      <c r="H12" s="225"/>
      <c r="I12" s="226" t="str">
        <f>IF(OR(I11="1. BAJO",I11="2. BAJO",I11="3. BAJO",I11="4. BAJO",I11="5. BAJO"),"BAJO",IF(OR(I11="1. MODERADO",I11="2. MODERADO",I11="3. MODERADO",I11="4. MODERADO"),"MODERADO",IF(OR(I11="1. ALTO",I11="2. ALTO",I11="3. ALTO",I11="4. ALTO",I11="5. ALTO",I11="6. ALTO",I11="7. ALTO"),"ALTO",IF(OR(I11="1. EXTREMO",I11="2. EXTREMO",I11="3. EXTREMO",I11="4. EXTREMO",I11="5. EXTREMO",I11="6. EXTREMO",I11="7. EXTREMO",I11="8. EXTREMO",I11="9. EXTREMO"),"EXTREMO",""))))</f>
        <v>MODERADO</v>
      </c>
      <c r="J12" s="248"/>
      <c r="K12" s="228"/>
      <c r="L12" s="184" t="s">
        <v>119</v>
      </c>
      <c r="M12" s="250" t="s">
        <v>120</v>
      </c>
      <c r="N12" s="251">
        <f>IF(M12="OPORTUNA",15,IF(M12="INOPORTUNA",0,""))</f>
        <v>15</v>
      </c>
      <c r="O12" s="252"/>
      <c r="P12" s="91"/>
      <c r="Q12" s="233"/>
      <c r="R12" s="91"/>
      <c r="S12" s="98" t="s">
        <v>121</v>
      </c>
      <c r="T12" s="98" t="s">
        <v>122</v>
      </c>
      <c r="U12" s="222"/>
      <c r="V12" s="253"/>
      <c r="W12" s="240"/>
      <c r="X12" s="237"/>
      <c r="Y12" s="246"/>
      <c r="Z12" s="254"/>
      <c r="AA12" s="255"/>
      <c r="AB12" s="237"/>
      <c r="AC12" s="240"/>
      <c r="AD12" s="237"/>
      <c r="AE12" s="241"/>
      <c r="AF12" s="256"/>
      <c r="AG12" s="240"/>
      <c r="AH12" s="184" t="s">
        <v>123</v>
      </c>
      <c r="AI12" s="184" t="s">
        <v>100</v>
      </c>
      <c r="AJ12" s="184" t="s">
        <v>124</v>
      </c>
      <c r="AK12" s="184" t="s">
        <v>125</v>
      </c>
      <c r="AL12" s="184" t="s">
        <v>126</v>
      </c>
      <c r="AO12" s="184" t="s">
        <v>127</v>
      </c>
    </row>
    <row r="13" spans="1:42" ht="24" customHeight="1" x14ac:dyDescent="0.25">
      <c r="A13" s="243"/>
      <c r="B13" s="244"/>
      <c r="C13" s="245"/>
      <c r="D13" s="222"/>
      <c r="E13" s="257" t="s">
        <v>128</v>
      </c>
      <c r="F13" s="247"/>
      <c r="G13" s="225"/>
      <c r="H13" s="225"/>
      <c r="I13" s="226"/>
      <c r="J13" s="248"/>
      <c r="K13" s="228"/>
      <c r="L13" s="249" t="s">
        <v>129</v>
      </c>
      <c r="M13" s="250" t="s">
        <v>130</v>
      </c>
      <c r="N13" s="251">
        <f>IF(M13="PREVENIR",15,IF(M13="DETECTAR",10,IF(M13="NO ES UN CONTROL",0,"")))</f>
        <v>15</v>
      </c>
      <c r="O13" s="258" t="str">
        <f>IF(O10&lt;86,"DÉBIL",IF(O10&lt;96,"MODERADO",IF(O10&lt;101,"FUERTE","")))</f>
        <v>FUERTE</v>
      </c>
      <c r="P13" s="91"/>
      <c r="Q13" s="233" t="str">
        <f>IF(AND(O13="FUERTE",P10="FUERTE (SIEMPRE SE EJECUTA)"),"FUERTE",IF(OR(O13="DÉBIL",P10="DÉBIL (NO SE EJECUTA)"),"DÉBIL",IF(OR(O13="MODERADO",P10="MODERADO (ALGUNAS VECES)"),"MODERADO")))</f>
        <v>FUERTE</v>
      </c>
      <c r="R13" s="91"/>
      <c r="S13" s="259">
        <f>IF(AND(Q13="FUERTE",S10="DIRECTAMENTE"),2,IF(AND(Q13="FUERTE",S10="NO DISMINUYE"),0,IF(AND(Q13="MODERADO",S10="DIRECTAMENTE"),1,IF(AND(Q13="MODERADO",S10="NO DISMINUYE"),0,"N/A"))))</f>
        <v>2</v>
      </c>
      <c r="T13" s="260">
        <f>IF(AND(Q13="FUERTE",T10="DIRECTAMENTE"),2,IF(AND(Q13="FUERTE",T10="INDIRECTAMENTE"),1,IF(AND(Q13="FUERTE",T10="NO DISMINUYE"),0,IF(AND(Q13="MODERADO",T10="DIRECTAMENTE"),1,IF(AND(Q13="MODERADO",T10="INDIRECTAMENTE"),0,IF(AND(Q13="MODERADO",T10="NO DISMINUYE"),0,"N/A"))))))</f>
        <v>2</v>
      </c>
      <c r="U13" s="222"/>
      <c r="V13" s="253"/>
      <c r="W13" s="240"/>
      <c r="X13" s="237"/>
      <c r="Y13" s="246"/>
      <c r="Z13" s="261"/>
      <c r="AA13" s="255"/>
      <c r="AB13" s="237"/>
      <c r="AC13" s="240"/>
      <c r="AD13" s="237"/>
      <c r="AE13" s="241"/>
      <c r="AF13" s="256" t="s">
        <v>206</v>
      </c>
      <c r="AG13" s="240"/>
      <c r="AH13" s="184" t="s">
        <v>98</v>
      </c>
      <c r="AJ13" s="184" t="s">
        <v>93</v>
      </c>
      <c r="AK13" s="184" t="s">
        <v>132</v>
      </c>
      <c r="AO13" s="184" t="s">
        <v>133</v>
      </c>
    </row>
    <row r="14" spans="1:42" ht="86.25" customHeight="1" x14ac:dyDescent="0.25">
      <c r="A14" s="243"/>
      <c r="B14" s="244"/>
      <c r="C14" s="245"/>
      <c r="D14" s="222"/>
      <c r="E14" s="223" t="s">
        <v>207</v>
      </c>
      <c r="F14" s="247"/>
      <c r="G14" s="225"/>
      <c r="H14" s="225"/>
      <c r="I14" s="226"/>
      <c r="J14" s="248"/>
      <c r="K14" s="228"/>
      <c r="L14" s="249" t="s">
        <v>135</v>
      </c>
      <c r="M14" s="250" t="s">
        <v>34</v>
      </c>
      <c r="N14" s="251">
        <f>IF(M14="CONFIABLE",15,IF(M14="NO CONFIABLE",0,""))</f>
        <v>15</v>
      </c>
      <c r="O14" s="262"/>
      <c r="P14" s="91"/>
      <c r="Q14" s="233"/>
      <c r="R14" s="91"/>
      <c r="S14" s="259"/>
      <c r="T14" s="263"/>
      <c r="U14" s="222"/>
      <c r="V14" s="253"/>
      <c r="W14" s="240"/>
      <c r="X14" s="237"/>
      <c r="Y14" s="246"/>
      <c r="Z14" s="257" t="s">
        <v>136</v>
      </c>
      <c r="AA14" s="255"/>
      <c r="AB14" s="237"/>
      <c r="AC14" s="240"/>
      <c r="AD14" s="237"/>
      <c r="AE14" s="241"/>
      <c r="AF14" s="256"/>
      <c r="AG14" s="240"/>
      <c r="AH14" s="184" t="s">
        <v>137</v>
      </c>
      <c r="AJ14" s="184" t="s">
        <v>138</v>
      </c>
      <c r="AK14" s="184" t="s">
        <v>130</v>
      </c>
      <c r="AL14" s="184" t="s">
        <v>139</v>
      </c>
      <c r="AO14" s="184" t="s">
        <v>99</v>
      </c>
    </row>
    <row r="15" spans="1:42" ht="77.25" customHeight="1" x14ac:dyDescent="0.25">
      <c r="A15" s="243"/>
      <c r="B15" s="244"/>
      <c r="C15" s="245"/>
      <c r="D15" s="222"/>
      <c r="E15" s="246"/>
      <c r="F15" s="247"/>
      <c r="G15" s="225"/>
      <c r="H15" s="225"/>
      <c r="I15" s="226"/>
      <c r="J15" s="248"/>
      <c r="K15" s="228"/>
      <c r="L15" s="249" t="s">
        <v>140</v>
      </c>
      <c r="M15" s="250" t="s">
        <v>43</v>
      </c>
      <c r="N15" s="251">
        <f>IF(M15="SE INVESTIGAN Y SE RESUELVEN OPORTUNAMENTE",15,IF(M15="NO SE INVESTIGAN Y SE RESUELVEN OPORTUNAMENTE",0,""))</f>
        <v>15</v>
      </c>
      <c r="O15" s="262"/>
      <c r="P15" s="91"/>
      <c r="Q15" s="233"/>
      <c r="R15" s="91"/>
      <c r="S15" s="259"/>
      <c r="T15" s="263"/>
      <c r="U15" s="222"/>
      <c r="V15" s="253"/>
      <c r="W15" s="240"/>
      <c r="X15" s="237"/>
      <c r="Y15" s="246"/>
      <c r="Z15" s="238"/>
      <c r="AA15" s="255"/>
      <c r="AB15" s="237"/>
      <c r="AC15" s="240"/>
      <c r="AD15" s="237"/>
      <c r="AE15" s="241"/>
      <c r="AF15" s="256"/>
      <c r="AG15" s="240"/>
      <c r="AH15" s="184" t="s">
        <v>115</v>
      </c>
      <c r="AO15" s="184" t="s">
        <v>142</v>
      </c>
    </row>
    <row r="16" spans="1:42" ht="133.5" customHeight="1" x14ac:dyDescent="0.25">
      <c r="A16" s="243"/>
      <c r="B16" s="244"/>
      <c r="C16" s="264"/>
      <c r="D16" s="239"/>
      <c r="E16" s="246"/>
      <c r="F16" s="265"/>
      <c r="G16" s="266"/>
      <c r="H16" s="266"/>
      <c r="I16" s="226"/>
      <c r="J16" s="248"/>
      <c r="K16" s="267"/>
      <c r="L16" s="268" t="s">
        <v>143</v>
      </c>
      <c r="M16" s="269" t="s">
        <v>53</v>
      </c>
      <c r="N16" s="270">
        <f>IF(M16="COMPLETA",10,IF(M16="INCOMPLETA",5,IF(M16="NO EXISTE",0,"")))</f>
        <v>10</v>
      </c>
      <c r="O16" s="262"/>
      <c r="P16" s="114"/>
      <c r="Q16" s="271"/>
      <c r="R16" s="114"/>
      <c r="S16" s="260"/>
      <c r="T16" s="263"/>
      <c r="U16" s="239"/>
      <c r="V16" s="253"/>
      <c r="W16" s="238"/>
      <c r="X16" s="223"/>
      <c r="Y16" s="272"/>
      <c r="Z16" s="261"/>
      <c r="AA16" s="273"/>
      <c r="AB16" s="223"/>
      <c r="AC16" s="238"/>
      <c r="AD16" s="223"/>
      <c r="AE16" s="274"/>
      <c r="AF16" s="275"/>
      <c r="AG16" s="238"/>
      <c r="AO16" s="184" t="s">
        <v>144</v>
      </c>
    </row>
    <row r="17" spans="1:42" ht="7.5" hidden="1" customHeight="1" x14ac:dyDescent="0.25">
      <c r="A17" s="276"/>
      <c r="B17" s="60"/>
      <c r="C17" s="277"/>
      <c r="D17" s="276" t="s">
        <v>93</v>
      </c>
      <c r="E17" s="63"/>
      <c r="F17" s="61"/>
      <c r="G17" s="64" t="s">
        <v>37</v>
      </c>
      <c r="H17" s="64" t="s">
        <v>24</v>
      </c>
      <c r="I17" s="65" t="str">
        <f>CONCATENATE(G17,H17)</f>
        <v>CASI SEGUROMODERADO</v>
      </c>
      <c r="J17" s="278" t="str">
        <f>I18</f>
        <v>7. EXTREMO</v>
      </c>
      <c r="K17" s="67"/>
      <c r="L17" s="229" t="s">
        <v>97</v>
      </c>
      <c r="M17" s="69"/>
      <c r="N17" s="279" t="str">
        <f>IF(M17="ASIGNADO",15,IF(M17="NO ASIGNADO",0,""))</f>
        <v/>
      </c>
      <c r="O17" s="280">
        <f>SUM(N17:N23)</f>
        <v>0</v>
      </c>
      <c r="P17" s="281" t="s">
        <v>72</v>
      </c>
      <c r="Q17" s="282">
        <f>IF(Q20="DÉBIL",0,IF(Q20="MODERADO",50,IF(Q20="FUERTE",100,"")))</f>
        <v>0</v>
      </c>
      <c r="R17" s="283"/>
      <c r="S17" s="284" t="s">
        <v>98</v>
      </c>
      <c r="T17" s="284" t="s">
        <v>98</v>
      </c>
      <c r="U17" s="276" t="s">
        <v>208</v>
      </c>
      <c r="V17" s="77" t="s">
        <v>123</v>
      </c>
      <c r="W17" s="61"/>
      <c r="X17" s="285"/>
      <c r="Y17" s="286"/>
      <c r="Z17" s="63"/>
      <c r="AA17" s="60" t="s">
        <v>117</v>
      </c>
      <c r="AB17" s="61"/>
      <c r="AC17" s="61"/>
      <c r="AD17" s="61"/>
      <c r="AE17" s="287" t="s">
        <v>209</v>
      </c>
      <c r="AF17" s="61" t="s">
        <v>210</v>
      </c>
      <c r="AG17" s="61"/>
      <c r="AH17" s="184" t="s">
        <v>111</v>
      </c>
      <c r="AI17" s="184" t="s">
        <v>112</v>
      </c>
      <c r="AJ17" s="184" t="s">
        <v>24</v>
      </c>
      <c r="AK17" s="184" t="s">
        <v>76</v>
      </c>
      <c r="AL17" s="184" t="s">
        <v>24</v>
      </c>
      <c r="AN17" s="184" t="s">
        <v>104</v>
      </c>
      <c r="AO17" s="184" t="s">
        <v>113</v>
      </c>
    </row>
    <row r="18" spans="1:42" ht="7.5" hidden="1" customHeight="1" x14ac:dyDescent="0.25">
      <c r="A18" s="276"/>
      <c r="B18" s="83"/>
      <c r="C18" s="277"/>
      <c r="D18" s="276"/>
      <c r="E18" s="84"/>
      <c r="F18" s="61"/>
      <c r="G18" s="64"/>
      <c r="H18" s="64"/>
      <c r="I18" s="65" t="str">
        <f>IF(I17="RARA VEZINSIGNIFICANTE","1. BAJO",IF(I17="RARA VEZMENOR","2. BAJO",IF(I17="IMPROBABLEINSIGNIFICANTE","3. BAJO",IF(I17="IMPROBABLEMENOR","4. BAJO",IF(I17="POSIBLEINSIGNIFICANTE","5. BAJO",IF(I17="RARA VEZMODERADO","1. MODERADO",IF(I17="IMPROBABLEMODERADO","2. MODERADO",IF(I17="POSIBLEMENOR","3. MODERADO",IF(I17="PROBABLEINSIGNIFICANTE","4. MODERADO",IF(I17="RARA VEZMAYOR","1. ALTO",IF(I17="IMPROBABLEMAYOR","2. ALTO",IF(I17="POSIBLEMODERADO","3. ALTO",IF(I17="PROBABLEMENOR","4. ALTO",IF(I17="PROBABLEMODERADO","5. ALTO",IF(I17="CASI SEGUROINSIGNIFICANTE","6. ALTO",IF(I17="CASI SEGUROMENOR","7. ALTO",IF(I17="RARA VEZCATASTRÓFICO","1. EXTREMO",IF(I17="IMPROBABLECATASTRÓFICO","2. EXTREMO",IF(I17="POSIBLEMAYOR","3. EXTREMO",IF(I17="POSIBLECATASTRÓFICO","4. EXTREMO",IF(I17="PROBABLEMAYOR","5. EXTREMO",IF(I17="PROBABLECATASTRÓFICO","6. EXTREMO",IF(I17="CASI SEGUROMODERADO","7. EXTREMO",IF(I17="CASI SEGUROMAYOR","8. EXTREMO",IF(I17="CASI SEGUROCATASTRÓFICO","9. EXTREMO","")))))))))))))))))))))))))</f>
        <v>7. EXTREMO</v>
      </c>
      <c r="J18" s="288"/>
      <c r="K18" s="67"/>
      <c r="L18" s="249" t="s">
        <v>114</v>
      </c>
      <c r="M18" s="88"/>
      <c r="N18" s="289" t="str">
        <f>IF(M18="ADECUADO",15,IF(M18="INADECUADO",0,""))</f>
        <v/>
      </c>
      <c r="O18" s="290"/>
      <c r="P18" s="291"/>
      <c r="Q18" s="282"/>
      <c r="R18" s="292"/>
      <c r="S18" s="284"/>
      <c r="T18" s="284"/>
      <c r="U18" s="276"/>
      <c r="V18" s="93"/>
      <c r="W18" s="61"/>
      <c r="X18" s="285"/>
      <c r="Y18" s="293"/>
      <c r="Z18" s="84"/>
      <c r="AA18" s="83"/>
      <c r="AB18" s="61"/>
      <c r="AC18" s="61"/>
      <c r="AD18" s="61"/>
      <c r="AE18" s="287"/>
      <c r="AF18" s="61"/>
      <c r="AG18" s="61"/>
      <c r="AH18" s="184" t="s">
        <v>98</v>
      </c>
      <c r="AI18" s="184" t="s">
        <v>115</v>
      </c>
      <c r="AL18" s="184" t="s">
        <v>116</v>
      </c>
      <c r="AN18" s="184" t="s">
        <v>117</v>
      </c>
      <c r="AO18" s="184" t="s">
        <v>118</v>
      </c>
    </row>
    <row r="19" spans="1:42" ht="7.5" hidden="1" customHeight="1" x14ac:dyDescent="0.25">
      <c r="A19" s="276"/>
      <c r="B19" s="83"/>
      <c r="C19" s="277"/>
      <c r="D19" s="276"/>
      <c r="E19" s="84"/>
      <c r="F19" s="61"/>
      <c r="G19" s="64"/>
      <c r="H19" s="64"/>
      <c r="I19" s="65" t="str">
        <f>IF(OR(I18="1. BAJO",I18="2. BAJO",I18="3. BAJO",I18="4. BAJO",I18="5. BAJO"),"BAJO",IF(OR(I18="1. MODERADO",I18="2. MODERADO",I18="3. MODERADO",I18="4. MODERADO"),"MODERADO",IF(OR(I18="1. ALTO",I18="2. ALTO",I18="3. ALTO",I18="4. ALTO",I18="5. ALTO",I18="6. ALTO",I18="7. ALTO"),"ALTO",IF(OR(I18="1. EXTREMO",I18="2. EXTREMO",I18="3. EXTREMO",I18="4. EXTREMO",I18="5. EXTREMO",I18="6. EXTREMO",I18="7. EXTREMO",I18="8. EXTREMO",I18="9. EXTREMO"),"EXTREMO",""))))</f>
        <v>EXTREMO</v>
      </c>
      <c r="J19" s="288"/>
      <c r="K19" s="67"/>
      <c r="L19" s="184" t="s">
        <v>119</v>
      </c>
      <c r="M19" s="88"/>
      <c r="N19" s="289" t="str">
        <f>IF(M19="OPORTUNA",15,IF(M19="INOPORTUNA",0,""))</f>
        <v/>
      </c>
      <c r="O19" s="290"/>
      <c r="P19" s="291"/>
      <c r="Q19" s="282"/>
      <c r="R19" s="292"/>
      <c r="S19" s="294" t="s">
        <v>121</v>
      </c>
      <c r="T19" s="294" t="s">
        <v>122</v>
      </c>
      <c r="U19" s="276"/>
      <c r="V19" s="93"/>
      <c r="W19" s="61"/>
      <c r="X19" s="285"/>
      <c r="Y19" s="293"/>
      <c r="Z19" s="84"/>
      <c r="AA19" s="83"/>
      <c r="AB19" s="61"/>
      <c r="AC19" s="61"/>
      <c r="AD19" s="61"/>
      <c r="AE19" s="287"/>
      <c r="AF19" s="61"/>
      <c r="AG19" s="61"/>
      <c r="AH19" s="184" t="s">
        <v>123</v>
      </c>
      <c r="AI19" s="184" t="s">
        <v>100</v>
      </c>
      <c r="AJ19" s="184" t="s">
        <v>124</v>
      </c>
      <c r="AK19" s="184" t="s">
        <v>125</v>
      </c>
      <c r="AL19" s="184" t="s">
        <v>126</v>
      </c>
      <c r="AO19" s="184" t="s">
        <v>127</v>
      </c>
    </row>
    <row r="20" spans="1:42" ht="7.5" hidden="1" customHeight="1" x14ac:dyDescent="0.25">
      <c r="A20" s="276"/>
      <c r="B20" s="83"/>
      <c r="C20" s="277"/>
      <c r="D20" s="276"/>
      <c r="E20" s="99" t="s">
        <v>128</v>
      </c>
      <c r="F20" s="61"/>
      <c r="G20" s="64"/>
      <c r="H20" s="64"/>
      <c r="I20" s="65"/>
      <c r="J20" s="288"/>
      <c r="K20" s="67"/>
      <c r="L20" s="249" t="s">
        <v>129</v>
      </c>
      <c r="M20" s="88"/>
      <c r="N20" s="289" t="str">
        <f>IF(M20="PREVENIR",15,IF(M20="DETECTAR",10,IF(M20="NO ES UN CONTROL",0,"")))</f>
        <v/>
      </c>
      <c r="O20" s="295" t="str">
        <f>IF(O17&lt;86,"DÉBIL",IF(O17&lt;96,"MODERADO",IF(O17&lt;101,"FUERTE","")))</f>
        <v>DÉBIL</v>
      </c>
      <c r="P20" s="291"/>
      <c r="Q20" s="282" t="str">
        <f>IF(AND(O20="FUERTE",P17="FUERTE (SIEMPRE SE EJECUTA)"),"FUERTE",IF(OR(O20="DÉBIL",P17="DÉBIL (NO SE EJECUTA)"),"DÉBIL",IF(OR(O20="MODERADO",P17="MODERADO (ALGUNAS VECES)"),"MODERADO")))</f>
        <v>DÉBIL</v>
      </c>
      <c r="R20" s="291" t="str">
        <f>IF(AND(O20="FUERTE",P17="FUERTE (SIEMPRE SE EJECUTA)"),"NO","SÍ")</f>
        <v>SÍ</v>
      </c>
      <c r="S20" s="296">
        <f>IF(AND($Q$13="FUERTE",$S$10="DIRECTAMENTE",$T$10="DIRECTAMENTE"),2,IF(AND($Q$13="FUERTE",$S$10="DIRECTAMENTE",$T$10="INDIRECTAMENTE"),2,IF(AND($Q$13="FUERTE",$S$10="DIRECTAMENTE",$T$10="NO DISMINUYE"),2,IF(AND($Q$13="FUERTE",$S$10="NO DISMINUYE",$T$10="DIRECTAMENTE"),0,IF(AND($Q$13="MODERADO",$S$10="DIRECTAMENTE",$T$10="DIRECTAMENTE"),1,IF(AND($Q$13="MODERADO",$S$10="DIRECTAMENTE",$T$10="INDIRECTAMENTE"),1,IF(AND($Q$13="MODERADO",$S$10="DIRECTAMENTE",$T$10="NO DISMINUYE"),1,IF(AND($Q$13="MODERADO",$S$10="NO DISMINUYE",$T$10="DIRECTAMENTE"),0,"N/A"))))))))</f>
        <v>2</v>
      </c>
      <c r="T20" s="297">
        <f>IF(AND($Q$13="FUERTE",$S$10="DIRECTAMENTE",$T$10="DIRECTAMENTE"),2,IF(AND($Q$13="FUERTE",$S$10="DIRECTAMENTE",$T$10="INDIRECTAMENTE"),1,IF(AND($Q$13="FUERTE",$S$10="DIRECTAMENTE",$T$10="NO DISMINUYE"),0,IF(AND($Q$13="FUERTE",$S$10="NO DISMINUYE",$T$10="DIRECTAMENTE"),2,IF(AND($Q$13="MODERADO",$S$10="DIRECTAMENTE",$T$10="DIRECTAMENTE"),1,IF(AND($Q$13="MODERADO",$S$10="DIRECTAMENTE",$T$10="INDIRECTAMENTE"),0,IF(AND($Q$13="MODERADO",$S$10="DIRECTAMENTE",$T$10="NO DISMINUYE"),0,IF(AND($Q$13="MODERADO",$S$10="NO DISMINUYE",$T$10="DIRECTAMENTE"),1,"N/A"))))))))</f>
        <v>2</v>
      </c>
      <c r="U20" s="276"/>
      <c r="V20" s="93"/>
      <c r="W20" s="61"/>
      <c r="X20" s="285"/>
      <c r="Y20" s="293"/>
      <c r="Z20" s="108"/>
      <c r="AA20" s="83"/>
      <c r="AB20" s="61"/>
      <c r="AC20" s="61"/>
      <c r="AD20" s="61"/>
      <c r="AE20" s="287"/>
      <c r="AF20" s="61" t="s">
        <v>211</v>
      </c>
      <c r="AG20" s="61"/>
      <c r="AH20" s="184" t="s">
        <v>98</v>
      </c>
      <c r="AJ20" s="184" t="s">
        <v>93</v>
      </c>
      <c r="AK20" s="184" t="s">
        <v>132</v>
      </c>
      <c r="AO20" s="184" t="s">
        <v>133</v>
      </c>
    </row>
    <row r="21" spans="1:42" ht="7.5" hidden="1" customHeight="1" x14ac:dyDescent="0.25">
      <c r="A21" s="276"/>
      <c r="B21" s="83"/>
      <c r="C21" s="277"/>
      <c r="D21" s="276"/>
      <c r="E21" s="84"/>
      <c r="F21" s="61"/>
      <c r="G21" s="64"/>
      <c r="H21" s="64"/>
      <c r="I21" s="65"/>
      <c r="J21" s="288"/>
      <c r="K21" s="67"/>
      <c r="L21" s="249" t="s">
        <v>135</v>
      </c>
      <c r="M21" s="88"/>
      <c r="N21" s="289" t="str">
        <f>IF(M21="CONFIABLE",15,IF(M21="NO CONFIABLE",0,""))</f>
        <v/>
      </c>
      <c r="O21" s="298"/>
      <c r="P21" s="291"/>
      <c r="Q21" s="282"/>
      <c r="R21" s="291"/>
      <c r="S21" s="296"/>
      <c r="T21" s="299"/>
      <c r="U21" s="276"/>
      <c r="V21" s="93"/>
      <c r="W21" s="61"/>
      <c r="X21" s="285"/>
      <c r="Y21" s="293"/>
      <c r="Z21" s="99" t="s">
        <v>136</v>
      </c>
      <c r="AA21" s="83"/>
      <c r="AB21" s="61"/>
      <c r="AC21" s="61"/>
      <c r="AD21" s="61"/>
      <c r="AE21" s="287"/>
      <c r="AF21" s="61"/>
      <c r="AG21" s="61"/>
      <c r="AH21" s="184" t="s">
        <v>137</v>
      </c>
      <c r="AJ21" s="184" t="s">
        <v>138</v>
      </c>
      <c r="AK21" s="184" t="s">
        <v>130</v>
      </c>
      <c r="AL21" s="184" t="s">
        <v>139</v>
      </c>
      <c r="AO21" s="184" t="s">
        <v>99</v>
      </c>
    </row>
    <row r="22" spans="1:42" ht="7.5" hidden="1" customHeight="1" x14ac:dyDescent="0.25">
      <c r="A22" s="276"/>
      <c r="B22" s="83"/>
      <c r="C22" s="277"/>
      <c r="D22" s="276"/>
      <c r="E22" s="84"/>
      <c r="F22" s="61"/>
      <c r="G22" s="64"/>
      <c r="H22" s="64"/>
      <c r="I22" s="65"/>
      <c r="J22" s="288"/>
      <c r="K22" s="67"/>
      <c r="L22" s="249" t="s">
        <v>140</v>
      </c>
      <c r="M22" s="88"/>
      <c r="N22" s="289" t="str">
        <f>IF(M22="SE INVESTIGAN Y SE RESUELVEN OPORTUNAMENTE",15,IF(M22="NO SE INVESTIGAN Y SE RESUELVEN OPORTUNAMENTE",0,""))</f>
        <v/>
      </c>
      <c r="O22" s="298"/>
      <c r="P22" s="291"/>
      <c r="Q22" s="282"/>
      <c r="R22" s="291"/>
      <c r="S22" s="296"/>
      <c r="T22" s="299"/>
      <c r="U22" s="276"/>
      <c r="V22" s="93"/>
      <c r="W22" s="61"/>
      <c r="X22" s="285"/>
      <c r="Y22" s="293"/>
      <c r="Z22" s="63"/>
      <c r="AA22" s="83"/>
      <c r="AB22" s="61"/>
      <c r="AC22" s="61"/>
      <c r="AD22" s="61"/>
      <c r="AE22" s="287"/>
      <c r="AF22" s="61"/>
      <c r="AG22" s="61"/>
      <c r="AH22" s="184" t="s">
        <v>115</v>
      </c>
      <c r="AO22" s="184" t="s">
        <v>142</v>
      </c>
    </row>
    <row r="23" spans="1:42" ht="7.5" hidden="1" customHeight="1" x14ac:dyDescent="0.25">
      <c r="A23" s="60"/>
      <c r="B23" s="83"/>
      <c r="C23" s="300"/>
      <c r="D23" s="60"/>
      <c r="E23" s="108"/>
      <c r="F23" s="63"/>
      <c r="G23" s="109"/>
      <c r="H23" s="109"/>
      <c r="I23" s="65"/>
      <c r="J23" s="288"/>
      <c r="K23" s="79"/>
      <c r="L23" s="268" t="s">
        <v>143</v>
      </c>
      <c r="M23" s="112"/>
      <c r="N23" s="301" t="str">
        <f>IF(M23="COMPLETA",10,IF(M23="INCOMPLETA",5,IF(M23="NO EXISTE",0,"")))</f>
        <v/>
      </c>
      <c r="O23" s="298"/>
      <c r="P23" s="302"/>
      <c r="Q23" s="303"/>
      <c r="R23" s="302"/>
      <c r="S23" s="297"/>
      <c r="T23" s="299"/>
      <c r="U23" s="60"/>
      <c r="V23" s="93"/>
      <c r="W23" s="63"/>
      <c r="X23" s="286"/>
      <c r="Y23" s="304"/>
      <c r="Z23" s="108"/>
      <c r="AA23" s="120"/>
      <c r="AB23" s="63"/>
      <c r="AC23" s="63"/>
      <c r="AD23" s="63"/>
      <c r="AE23" s="305"/>
      <c r="AF23" s="63"/>
      <c r="AG23" s="63"/>
      <c r="AO23" s="184" t="s">
        <v>144</v>
      </c>
    </row>
    <row r="24" spans="1:42" ht="25.5" x14ac:dyDescent="0.25">
      <c r="A24" s="277" t="s">
        <v>157</v>
      </c>
      <c r="B24" s="277"/>
      <c r="C24" s="277"/>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c r="AF24" s="277"/>
      <c r="AG24" s="277"/>
      <c r="AO24" s="184" t="s">
        <v>158</v>
      </c>
    </row>
    <row r="25" spans="1:42" ht="30" customHeight="1" x14ac:dyDescent="0.25">
      <c r="A25" s="146" t="s">
        <v>159</v>
      </c>
      <c r="B25" s="146"/>
      <c r="C25" s="146"/>
      <c r="D25" s="14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O25" s="184" t="s">
        <v>160</v>
      </c>
    </row>
    <row r="26" spans="1:42" ht="30" customHeight="1" x14ac:dyDescent="0.25">
      <c r="A26" s="178" t="s">
        <v>161</v>
      </c>
      <c r="B26" s="178"/>
      <c r="C26" s="178" t="s">
        <v>162</v>
      </c>
      <c r="D26" s="178"/>
      <c r="E26" s="178"/>
      <c r="F26" s="178"/>
      <c r="G26" s="178"/>
      <c r="H26" s="178"/>
      <c r="I26" s="178"/>
      <c r="J26" s="178"/>
      <c r="K26" s="178"/>
      <c r="L26" s="178"/>
      <c r="M26" s="178"/>
      <c r="N26" s="178"/>
      <c r="O26" s="178"/>
      <c r="P26" s="178"/>
      <c r="Q26" s="178"/>
      <c r="R26" s="178"/>
      <c r="S26" s="178"/>
      <c r="T26" s="178"/>
      <c r="U26" s="178"/>
      <c r="V26" s="178"/>
      <c r="W26" s="178"/>
      <c r="X26" s="178"/>
      <c r="Y26" s="178"/>
      <c r="Z26" s="178" t="s">
        <v>212</v>
      </c>
      <c r="AA26" s="178"/>
      <c r="AB26" s="178"/>
      <c r="AC26" s="178"/>
      <c r="AD26" s="178" t="s">
        <v>164</v>
      </c>
      <c r="AE26" s="178"/>
      <c r="AF26" s="178"/>
      <c r="AG26" s="178"/>
      <c r="AO26" s="184" t="s">
        <v>165</v>
      </c>
    </row>
    <row r="27" spans="1:42" ht="30" customHeight="1" x14ac:dyDescent="0.25">
      <c r="A27" s="276">
        <v>1</v>
      </c>
      <c r="B27" s="276"/>
      <c r="C27" s="306" t="s">
        <v>213</v>
      </c>
      <c r="D27" s="307"/>
      <c r="E27" s="307"/>
      <c r="F27" s="307"/>
      <c r="G27" s="307"/>
      <c r="H27" s="307"/>
      <c r="I27" s="307"/>
      <c r="J27" s="307"/>
      <c r="K27" s="307"/>
      <c r="L27" s="307"/>
      <c r="M27" s="307"/>
      <c r="N27" s="307"/>
      <c r="O27" s="307"/>
      <c r="P27" s="307"/>
      <c r="Q27" s="307"/>
      <c r="R27" s="307"/>
      <c r="S27" s="307"/>
      <c r="T27" s="307"/>
      <c r="U27" s="307"/>
      <c r="V27" s="307"/>
      <c r="W27" s="307"/>
      <c r="X27" s="307"/>
      <c r="Y27" s="307"/>
      <c r="Z27" s="306">
        <v>43769</v>
      </c>
      <c r="AA27" s="307"/>
      <c r="AB27" s="307"/>
      <c r="AC27" s="307"/>
      <c r="AD27" s="307" t="s">
        <v>214</v>
      </c>
      <c r="AE27" s="307"/>
      <c r="AF27" s="307"/>
      <c r="AG27" s="307"/>
      <c r="AH27" s="308"/>
      <c r="AI27" s="308"/>
      <c r="AJ27" s="308"/>
      <c r="AK27" s="308"/>
      <c r="AL27" s="308"/>
      <c r="AM27" s="308"/>
      <c r="AN27" s="308"/>
      <c r="AO27" s="184" t="s">
        <v>167</v>
      </c>
      <c r="AP27" s="308"/>
    </row>
    <row r="28" spans="1:42" ht="30" customHeight="1" x14ac:dyDescent="0.25">
      <c r="A28" s="276">
        <v>2</v>
      </c>
      <c r="B28" s="276"/>
      <c r="C28" s="306"/>
      <c r="D28" s="307"/>
      <c r="E28" s="307"/>
      <c r="F28" s="307"/>
      <c r="G28" s="307"/>
      <c r="H28" s="307"/>
      <c r="I28" s="307"/>
      <c r="J28" s="307"/>
      <c r="K28" s="307"/>
      <c r="L28" s="307"/>
      <c r="M28" s="307"/>
      <c r="N28" s="307"/>
      <c r="O28" s="307"/>
      <c r="P28" s="307"/>
      <c r="Q28" s="307"/>
      <c r="R28" s="307"/>
      <c r="S28" s="307"/>
      <c r="T28" s="307"/>
      <c r="U28" s="307"/>
      <c r="V28" s="307"/>
      <c r="W28" s="307"/>
      <c r="X28" s="307"/>
      <c r="Y28" s="307"/>
      <c r="Z28" s="306"/>
      <c r="AA28" s="307"/>
      <c r="AB28" s="307"/>
      <c r="AC28" s="307"/>
      <c r="AD28" s="307"/>
      <c r="AE28" s="307"/>
      <c r="AF28" s="307"/>
      <c r="AG28" s="307"/>
      <c r="AH28" s="308"/>
      <c r="AI28" s="308"/>
      <c r="AJ28" s="308"/>
      <c r="AK28" s="308"/>
      <c r="AL28" s="308"/>
      <c r="AM28" s="308"/>
      <c r="AN28" s="308"/>
      <c r="AO28" s="184" t="s">
        <v>169</v>
      </c>
      <c r="AP28" s="308"/>
    </row>
    <row r="29" spans="1:42" ht="30" customHeight="1" x14ac:dyDescent="0.25">
      <c r="A29" s="276">
        <v>3</v>
      </c>
      <c r="B29" s="276"/>
      <c r="C29" s="306"/>
      <c r="D29" s="307"/>
      <c r="E29" s="307"/>
      <c r="F29" s="307"/>
      <c r="G29" s="307"/>
      <c r="H29" s="307"/>
      <c r="I29" s="307"/>
      <c r="J29" s="307"/>
      <c r="K29" s="307"/>
      <c r="L29" s="307"/>
      <c r="M29" s="307"/>
      <c r="N29" s="307"/>
      <c r="O29" s="307"/>
      <c r="P29" s="307"/>
      <c r="Q29" s="307"/>
      <c r="R29" s="307"/>
      <c r="S29" s="307"/>
      <c r="T29" s="307"/>
      <c r="U29" s="307"/>
      <c r="V29" s="307"/>
      <c r="W29" s="307"/>
      <c r="X29" s="307"/>
      <c r="Y29" s="307"/>
      <c r="Z29" s="306"/>
      <c r="AA29" s="307"/>
      <c r="AB29" s="307"/>
      <c r="AC29" s="307"/>
      <c r="AD29" s="307"/>
      <c r="AE29" s="307"/>
      <c r="AF29" s="307"/>
      <c r="AG29" s="307"/>
      <c r="AH29" s="308"/>
      <c r="AI29" s="308"/>
      <c r="AJ29" s="308"/>
      <c r="AK29" s="308"/>
      <c r="AL29" s="308"/>
      <c r="AM29" s="308"/>
      <c r="AN29" s="308"/>
      <c r="AO29" s="184" t="s">
        <v>170</v>
      </c>
      <c r="AP29" s="308"/>
    </row>
    <row r="30" spans="1:42" ht="30" customHeight="1" x14ac:dyDescent="0.25">
      <c r="A30" s="146" t="s">
        <v>215</v>
      </c>
      <c r="B30" s="146"/>
      <c r="C30" s="146"/>
      <c r="D30" s="146"/>
      <c r="E30" s="146"/>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O30" s="184" t="s">
        <v>172</v>
      </c>
    </row>
    <row r="31" spans="1:42" ht="30" customHeight="1" x14ac:dyDescent="0.25">
      <c r="A31" s="284" t="s">
        <v>164</v>
      </c>
      <c r="B31" s="284"/>
      <c r="C31" s="284"/>
      <c r="D31" s="284"/>
      <c r="E31" s="284"/>
      <c r="F31" s="284"/>
      <c r="G31" s="284" t="s">
        <v>173</v>
      </c>
      <c r="H31" s="284"/>
      <c r="I31" s="284"/>
      <c r="J31" s="284"/>
      <c r="K31" s="284"/>
      <c r="L31" s="284"/>
      <c r="M31" s="284" t="s">
        <v>174</v>
      </c>
      <c r="N31" s="284"/>
      <c r="O31" s="284"/>
      <c r="P31" s="284"/>
      <c r="Q31" s="284"/>
      <c r="R31" s="284"/>
      <c r="S31" s="284"/>
      <c r="T31" s="284"/>
      <c r="U31" s="284"/>
      <c r="V31" s="284"/>
      <c r="W31" s="284" t="s">
        <v>175</v>
      </c>
      <c r="X31" s="284"/>
      <c r="Y31" s="284"/>
      <c r="Z31" s="284"/>
      <c r="AA31" s="284"/>
      <c r="AB31" s="284" t="str">
        <f>IF(X5="X","APOYO OFICINA ASESORA DE PLANEACIÓN","APOYO OFICINA DE CONTROL INTERNO")</f>
        <v>APOYO OFICINA DE CONTROL INTERNO</v>
      </c>
      <c r="AC31" s="284"/>
      <c r="AD31" s="284"/>
      <c r="AE31" s="284"/>
      <c r="AF31" s="284"/>
      <c r="AG31" s="284"/>
      <c r="AH31" s="309"/>
      <c r="AO31" s="184" t="s">
        <v>177</v>
      </c>
    </row>
    <row r="32" spans="1:42" ht="30" customHeight="1" x14ac:dyDescent="0.25">
      <c r="A32" s="310" t="s">
        <v>178</v>
      </c>
      <c r="B32" s="178" t="s">
        <v>216</v>
      </c>
      <c r="C32" s="178"/>
      <c r="D32" s="178"/>
      <c r="E32" s="178"/>
      <c r="F32" s="178"/>
      <c r="G32" s="311" t="s">
        <v>178</v>
      </c>
      <c r="H32" s="178" t="s">
        <v>217</v>
      </c>
      <c r="I32" s="178"/>
      <c r="J32" s="178"/>
      <c r="K32" s="178"/>
      <c r="L32" s="178"/>
      <c r="M32" s="311" t="s">
        <v>178</v>
      </c>
      <c r="N32" s="311"/>
      <c r="O32" s="178" t="s">
        <v>218</v>
      </c>
      <c r="P32" s="178"/>
      <c r="Q32" s="178"/>
      <c r="R32" s="178"/>
      <c r="S32" s="178"/>
      <c r="T32" s="178"/>
      <c r="U32" s="178"/>
      <c r="V32" s="178"/>
      <c r="W32" s="310" t="s">
        <v>178</v>
      </c>
      <c r="X32" s="178" t="s">
        <v>219</v>
      </c>
      <c r="Y32" s="178"/>
      <c r="Z32" s="178"/>
      <c r="AA32" s="178"/>
      <c r="AB32" s="310" t="s">
        <v>178</v>
      </c>
      <c r="AC32" s="312" t="s">
        <v>182</v>
      </c>
      <c r="AD32" s="312"/>
      <c r="AE32" s="312"/>
      <c r="AF32" s="312"/>
      <c r="AG32" s="312"/>
      <c r="AH32" s="308"/>
      <c r="AI32" s="308"/>
      <c r="AJ32" s="308"/>
      <c r="AK32" s="308"/>
      <c r="AL32" s="308"/>
      <c r="AM32" s="308"/>
      <c r="AN32" s="308"/>
      <c r="AO32" s="184" t="s">
        <v>183</v>
      </c>
      <c r="AP32" s="308"/>
    </row>
    <row r="33" spans="1:42" ht="30" customHeight="1" x14ac:dyDescent="0.25">
      <c r="A33" s="310" t="s">
        <v>184</v>
      </c>
      <c r="B33" s="178" t="s">
        <v>220</v>
      </c>
      <c r="C33" s="178"/>
      <c r="D33" s="178"/>
      <c r="E33" s="178"/>
      <c r="F33" s="178"/>
      <c r="G33" s="310" t="s">
        <v>184</v>
      </c>
      <c r="H33" s="178" t="s">
        <v>221</v>
      </c>
      <c r="I33" s="178"/>
      <c r="J33" s="178"/>
      <c r="K33" s="178"/>
      <c r="L33" s="178"/>
      <c r="M33" s="311" t="s">
        <v>184</v>
      </c>
      <c r="N33" s="311"/>
      <c r="O33" s="178" t="s">
        <v>222</v>
      </c>
      <c r="P33" s="178"/>
      <c r="Q33" s="178"/>
      <c r="R33" s="178"/>
      <c r="S33" s="178"/>
      <c r="T33" s="178"/>
      <c r="U33" s="178"/>
      <c r="V33" s="178"/>
      <c r="W33" s="310" t="s">
        <v>184</v>
      </c>
      <c r="X33" s="178"/>
      <c r="Y33" s="178"/>
      <c r="Z33" s="178"/>
      <c r="AA33" s="178"/>
      <c r="AB33" s="310" t="s">
        <v>184</v>
      </c>
      <c r="AC33" s="312" t="s">
        <v>223</v>
      </c>
      <c r="AD33" s="312"/>
      <c r="AE33" s="312"/>
      <c r="AF33" s="312"/>
      <c r="AG33" s="312"/>
      <c r="AH33" s="308"/>
      <c r="AI33" s="308"/>
      <c r="AJ33" s="308"/>
      <c r="AK33" s="308"/>
      <c r="AL33" s="308"/>
      <c r="AM33" s="308"/>
      <c r="AN33" s="308"/>
      <c r="AO33" s="184" t="s">
        <v>189</v>
      </c>
      <c r="AP33" s="308"/>
    </row>
  </sheetData>
  <mergeCells count="155">
    <mergeCell ref="B32:F32"/>
    <mergeCell ref="H32:L32"/>
    <mergeCell ref="O32:V32"/>
    <mergeCell ref="X32:AA32"/>
    <mergeCell ref="AC32:AG32"/>
    <mergeCell ref="B33:F33"/>
    <mergeCell ref="H33:L33"/>
    <mergeCell ref="O33:V33"/>
    <mergeCell ref="X33:AA33"/>
    <mergeCell ref="AC33:AG33"/>
    <mergeCell ref="A29:B29"/>
    <mergeCell ref="C29:Y29"/>
    <mergeCell ref="Z29:AC29"/>
    <mergeCell ref="AD29:AG29"/>
    <mergeCell ref="A30:AG30"/>
    <mergeCell ref="A31:F31"/>
    <mergeCell ref="G31:L31"/>
    <mergeCell ref="M31:V31"/>
    <mergeCell ref="W31:AA31"/>
    <mergeCell ref="AB31:AG31"/>
    <mergeCell ref="A27:B27"/>
    <mergeCell ref="C27:Y27"/>
    <mergeCell ref="Z27:AC27"/>
    <mergeCell ref="AD27:AG27"/>
    <mergeCell ref="A28:B28"/>
    <mergeCell ref="C28:Y28"/>
    <mergeCell ref="Z28:AC28"/>
    <mergeCell ref="AD28:AG28"/>
    <mergeCell ref="E21:E23"/>
    <mergeCell ref="Z22:Z23"/>
    <mergeCell ref="A24:AG24"/>
    <mergeCell ref="A25:AG25"/>
    <mergeCell ref="A26:B26"/>
    <mergeCell ref="C26:Y26"/>
    <mergeCell ref="Z26:AC26"/>
    <mergeCell ref="AD26:AG26"/>
    <mergeCell ref="AE17:AE23"/>
    <mergeCell ref="AF17:AF19"/>
    <mergeCell ref="AG17:AG23"/>
    <mergeCell ref="O20:O23"/>
    <mergeCell ref="Q20:Q23"/>
    <mergeCell ref="R20:R23"/>
    <mergeCell ref="S20:S23"/>
    <mergeCell ref="T20:T23"/>
    <mergeCell ref="AF20:AF23"/>
    <mergeCell ref="Y17:Y23"/>
    <mergeCell ref="Z17:Z20"/>
    <mergeCell ref="AA17:AA23"/>
    <mergeCell ref="AB17:AB23"/>
    <mergeCell ref="AC17:AC23"/>
    <mergeCell ref="AD17:AD23"/>
    <mergeCell ref="S17:S18"/>
    <mergeCell ref="T17:T18"/>
    <mergeCell ref="U17:U23"/>
    <mergeCell ref="V17:V23"/>
    <mergeCell ref="W17:W23"/>
    <mergeCell ref="X17:X23"/>
    <mergeCell ref="J17:J23"/>
    <mergeCell ref="K17:K23"/>
    <mergeCell ref="O17:O19"/>
    <mergeCell ref="P17:P23"/>
    <mergeCell ref="Q17:Q19"/>
    <mergeCell ref="R17:R19"/>
    <mergeCell ref="E14:E16"/>
    <mergeCell ref="Z15:Z16"/>
    <mergeCell ref="A17:A23"/>
    <mergeCell ref="B17:B23"/>
    <mergeCell ref="C17:C23"/>
    <mergeCell ref="D17:D23"/>
    <mergeCell ref="E17:E19"/>
    <mergeCell ref="F17:F23"/>
    <mergeCell ref="G17:G23"/>
    <mergeCell ref="H17:H23"/>
    <mergeCell ref="AD10:AD16"/>
    <mergeCell ref="AE10:AE16"/>
    <mergeCell ref="AF10:AF12"/>
    <mergeCell ref="AG10:AG16"/>
    <mergeCell ref="O13:O16"/>
    <mergeCell ref="Q13:Q16"/>
    <mergeCell ref="S13:S16"/>
    <mergeCell ref="T13:T16"/>
    <mergeCell ref="AF13:AF16"/>
    <mergeCell ref="X10:X16"/>
    <mergeCell ref="Y10:Y16"/>
    <mergeCell ref="Z10:Z13"/>
    <mergeCell ref="AA10:AA16"/>
    <mergeCell ref="AB10:AB16"/>
    <mergeCell ref="AC10:AC16"/>
    <mergeCell ref="R10:R16"/>
    <mergeCell ref="S10:S11"/>
    <mergeCell ref="T10:T11"/>
    <mergeCell ref="U10:U16"/>
    <mergeCell ref="V10:V16"/>
    <mergeCell ref="W10:W16"/>
    <mergeCell ref="H10:H16"/>
    <mergeCell ref="J10:J16"/>
    <mergeCell ref="K10:K16"/>
    <mergeCell ref="O10:O12"/>
    <mergeCell ref="P10:P16"/>
    <mergeCell ref="Q10:Q12"/>
    <mergeCell ref="W8:W9"/>
    <mergeCell ref="X8:X9"/>
    <mergeCell ref="Y8:AB8"/>
    <mergeCell ref="A10:A16"/>
    <mergeCell ref="B10:B16"/>
    <mergeCell ref="C10:C16"/>
    <mergeCell ref="D10:D16"/>
    <mergeCell ref="E10:E12"/>
    <mergeCell ref="F10:F16"/>
    <mergeCell ref="G10:G16"/>
    <mergeCell ref="Q8:Q9"/>
    <mergeCell ref="R8:R9"/>
    <mergeCell ref="S8:S9"/>
    <mergeCell ref="T8:T9"/>
    <mergeCell ref="U8:U9"/>
    <mergeCell ref="V8:V9"/>
    <mergeCell ref="G7:J7"/>
    <mergeCell ref="K7:T7"/>
    <mergeCell ref="U7:AB7"/>
    <mergeCell ref="G8:J8"/>
    <mergeCell ref="K8:K9"/>
    <mergeCell ref="L8:L9"/>
    <mergeCell ref="M8:M9"/>
    <mergeCell ref="N8:N9"/>
    <mergeCell ref="O8:O9"/>
    <mergeCell ref="P8:P9"/>
    <mergeCell ref="A6:F6"/>
    <mergeCell ref="G6:AB6"/>
    <mergeCell ref="AC6:AC9"/>
    <mergeCell ref="AD6:AG8"/>
    <mergeCell ref="A7:A9"/>
    <mergeCell ref="B7:B9"/>
    <mergeCell ref="C7:C9"/>
    <mergeCell ref="D7:D9"/>
    <mergeCell ref="E7:E9"/>
    <mergeCell ref="F7:F9"/>
    <mergeCell ref="AF3:AG3"/>
    <mergeCell ref="AD4:AE4"/>
    <mergeCell ref="AF4:AG4"/>
    <mergeCell ref="A5:B5"/>
    <mergeCell ref="C5:F5"/>
    <mergeCell ref="G5:L5"/>
    <mergeCell ref="M5:V5"/>
    <mergeCell ref="Z5:AA5"/>
    <mergeCell ref="AF5:AG5"/>
    <mergeCell ref="A1:A4"/>
    <mergeCell ref="B1:E2"/>
    <mergeCell ref="F1:AC2"/>
    <mergeCell ref="AD1:AE1"/>
    <mergeCell ref="AF1:AG1"/>
    <mergeCell ref="AD2:AE2"/>
    <mergeCell ref="AF2:AG2"/>
    <mergeCell ref="B3:E4"/>
    <mergeCell ref="F3:AC4"/>
    <mergeCell ref="AD3:AE3"/>
  </mergeCells>
  <conditionalFormatting sqref="U10:U16">
    <cfRule type="containsText" dxfId="31" priority="13" operator="containsText" text="EXTREMO">
      <formula>NOT(ISERROR(SEARCH("EXTREMO",U10)))</formula>
    </cfRule>
    <cfRule type="containsText" dxfId="30" priority="14" operator="containsText" text="MODERADO">
      <formula>NOT(ISERROR(SEARCH("MODERADO",U10)))</formula>
    </cfRule>
    <cfRule type="containsText" dxfId="29" priority="15" operator="containsText" text="ALTO">
      <formula>NOT(ISERROR(SEARCH("ALTO",U10)))</formula>
    </cfRule>
    <cfRule type="containsText" dxfId="28" priority="16" operator="containsText" text="BAJO">
      <formula>NOT(ISERROR(SEARCH("BAJO",U10)))</formula>
    </cfRule>
  </conditionalFormatting>
  <conditionalFormatting sqref="J10:J16">
    <cfRule type="containsText" dxfId="27" priority="9" operator="containsText" text="EXTREMO">
      <formula>NOT(ISERROR(SEARCH("EXTREMO",J10)))</formula>
    </cfRule>
    <cfRule type="containsText" dxfId="26" priority="10" operator="containsText" text="ALTO">
      <formula>NOT(ISERROR(SEARCH("ALTO",J10)))</formula>
    </cfRule>
    <cfRule type="containsText" dxfId="25" priority="11" operator="containsText" text="MODERADO">
      <formula>NOT(ISERROR(SEARCH("MODERADO",J10)))</formula>
    </cfRule>
    <cfRule type="containsText" dxfId="24" priority="12" operator="containsText" text="BAJO">
      <formula>NOT(ISERROR(SEARCH("BAJO",J10)))</formula>
    </cfRule>
  </conditionalFormatting>
  <conditionalFormatting sqref="U17:U23">
    <cfRule type="containsText" dxfId="23" priority="5" operator="containsText" text="EXTREMO">
      <formula>NOT(ISERROR(SEARCH("EXTREMO",U17)))</formula>
    </cfRule>
    <cfRule type="containsText" dxfId="22" priority="6" operator="containsText" text="MODERADO">
      <formula>NOT(ISERROR(SEARCH("MODERADO",U17)))</formula>
    </cfRule>
    <cfRule type="containsText" dxfId="21" priority="7" operator="containsText" text="ALTO">
      <formula>NOT(ISERROR(SEARCH("ALTO",U17)))</formula>
    </cfRule>
    <cfRule type="containsText" dxfId="20" priority="8" operator="containsText" text="BAJO">
      <formula>NOT(ISERROR(SEARCH("BAJO",U17)))</formula>
    </cfRule>
  </conditionalFormatting>
  <conditionalFormatting sqref="J17:J23">
    <cfRule type="containsText" dxfId="19" priority="1" operator="containsText" text="EXTREMO">
      <formula>NOT(ISERROR(SEARCH("EXTREMO",J17)))</formula>
    </cfRule>
    <cfRule type="containsText" dxfId="18" priority="2" operator="containsText" text="ALTO">
      <formula>NOT(ISERROR(SEARCH("ALTO",J17)))</formula>
    </cfRule>
    <cfRule type="containsText" dxfId="17" priority="3" operator="containsText" text="MODERADO">
      <formula>NOT(ISERROR(SEARCH("MODERADO",J17)))</formula>
    </cfRule>
    <cfRule type="containsText" dxfId="16" priority="4" operator="containsText" text="BAJO">
      <formula>NOT(ISERROR(SEARCH("BAJO",J17)))</formula>
    </cfRule>
  </conditionalFormatting>
  <dataValidations count="15">
    <dataValidation type="list" allowBlank="1" showInputMessage="1" showErrorMessage="1" sqref="M13 M20" xr:uid="{CABDAEE4-93F6-455A-8D7F-DDCC5D08924C}">
      <formula1>$AJ$14:$AL$14</formula1>
    </dataValidation>
    <dataValidation type="list" allowBlank="1" showInputMessage="1" showErrorMessage="1" sqref="T10 S10:S11 T17 S17:S18" xr:uid="{6451F8E0-7D23-4ED8-A344-81E30EDFA861}">
      <formula1>$AH$13:$AH$15</formula1>
    </dataValidation>
    <dataValidation type="list" allowBlank="1" showInputMessage="1" showErrorMessage="1" sqref="P10 P17" xr:uid="{E76E5EAD-340D-4A1C-AAF7-5629BEE48717}">
      <formula1>$AH$8:$AJ$8</formula1>
    </dataValidation>
    <dataValidation type="list" allowBlank="1" showInputMessage="1" showErrorMessage="1" sqref="M15 M22" xr:uid="{5AC3FE75-564C-42FD-B565-46509A39EA83}">
      <formula1>$AH$6:$AI$6</formula1>
    </dataValidation>
    <dataValidation type="list" allowBlank="1" showInputMessage="1" showErrorMessage="1" sqref="M14 M21" xr:uid="{4ACEA290-171E-4541-ACF8-F7110F7D4EB4}">
      <formula1>$AH$5:$AI$5</formula1>
    </dataValidation>
    <dataValidation type="list" allowBlank="1" showInputMessage="1" showErrorMessage="1" sqref="M12 M19" xr:uid="{81EB3B77-AE68-4712-82D4-12394975E3F6}">
      <formula1>#REF!</formula1>
    </dataValidation>
    <dataValidation type="list" allowBlank="1" showInputMessage="1" showErrorMessage="1" sqref="M11 M18" xr:uid="{C92553AA-3614-46AE-8C74-F68907F00248}">
      <formula1>$AH$4:$AI$4</formula1>
    </dataValidation>
    <dataValidation type="list" allowBlank="1" showInputMessage="1" showErrorMessage="1" sqref="M10 M17" xr:uid="{5D5C2B5D-FCD3-4A00-ACAC-9827F49BB8EE}">
      <formula1>$AH$2:$AH$3</formula1>
    </dataValidation>
    <dataValidation type="list" allowBlank="1" showInputMessage="1" showErrorMessage="1" sqref="M16 M23" xr:uid="{D8F4115D-4BA9-4F83-8232-1518E8889D0E}">
      <formula1>$AH$7:$AJ$7</formula1>
    </dataValidation>
    <dataValidation type="list" allowBlank="1" showInputMessage="1" showErrorMessage="1" sqref="AA10:AA23" xr:uid="{30EA5E9A-A46C-4461-82D5-A67B7D6041AD}">
      <formula1>$AN$10:$AN$11</formula1>
    </dataValidation>
    <dataValidation type="list" allowBlank="1" showInputMessage="1" showErrorMessage="1" sqref="D10:D23" xr:uid="{1ECE1518-E86A-46AC-84E1-D5FD14986B3C}">
      <formula1>$AJ$13:$AK$13</formula1>
    </dataValidation>
    <dataValidation type="list" allowBlank="1" showInputMessage="1" showErrorMessage="1" sqref="V10:V23" xr:uid="{CFEB574A-7B67-4121-A5A6-C33E0AF00A92}">
      <formula1>$AI$12:$AK$12</formula1>
    </dataValidation>
    <dataValidation type="list" allowBlank="1" showInputMessage="1" showErrorMessage="1" sqref="H10:H23" xr:uid="{85477D43-AE46-45DD-AF20-F1A0FE48D675}">
      <formula1>$AL$10:$AL$12</formula1>
    </dataValidation>
    <dataValidation type="list" allowBlank="1" showInputMessage="1" showErrorMessage="1" sqref="G10:G23" xr:uid="{7F2849CA-6E4E-4CE3-AFB2-7B6F8EF011B2}">
      <formula1>$AL$1:$AL$5</formula1>
    </dataValidation>
    <dataValidation type="list" allowBlank="1" showInputMessage="1" showErrorMessage="1" sqref="U10:U23" xr:uid="{54552C8B-B2A7-4086-BB39-C77D58D091FF}">
      <formula1>$AO$8:$AO$39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PLANEACION</vt:lpstr>
      <vt:lpstr>INVESTIGACION</vt:lpstr>
      <vt:lpstr>COMUNICACIONES </vt:lpstr>
      <vt:lpstr>GMEJORAMIENTO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CAPISAJU</dc:creator>
  <cp:lastModifiedBy>CAPISAJU</cp:lastModifiedBy>
  <dcterms:created xsi:type="dcterms:W3CDTF">2021-05-13T20:40:30Z</dcterms:created>
  <dcterms:modified xsi:type="dcterms:W3CDTF">2021-05-13T20:43:50Z</dcterms:modified>
</cp:coreProperties>
</file>