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rlos.guerra\Documents\"/>
    </mc:Choice>
  </mc:AlternateContent>
  <bookViews>
    <workbookView xWindow="0" yWindow="0" windowWidth="24000" windowHeight="9735" tabRatio="623"/>
  </bookViews>
  <sheets>
    <sheet name="Misional" sheetId="14" r:id="rId1"/>
  </sheets>
  <definedNames>
    <definedName name="_xlnm._FilterDatabase" localSheetId="0" hidden="1">Misional!$A$1:$AL$62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60" i="14" l="1"/>
  <c r="N51" i="14"/>
  <c r="N50" i="14"/>
  <c r="N49" i="14"/>
  <c r="N48" i="14"/>
  <c r="N47" i="14"/>
  <c r="N46" i="14"/>
  <c r="N45" i="14"/>
  <c r="I45" i="14"/>
  <c r="I46" i="14" s="1"/>
  <c r="N44" i="14"/>
  <c r="N43" i="14"/>
  <c r="N42" i="14"/>
  <c r="N41" i="14"/>
  <c r="N40" i="14"/>
  <c r="N39" i="14"/>
  <c r="N38" i="14"/>
  <c r="I38" i="14"/>
  <c r="I39" i="14" s="1"/>
  <c r="N37" i="14"/>
  <c r="N36" i="14"/>
  <c r="N35" i="14"/>
  <c r="N34" i="14"/>
  <c r="N33" i="14"/>
  <c r="N32" i="14"/>
  <c r="N31" i="14"/>
  <c r="I31" i="14"/>
  <c r="I32" i="14" s="1"/>
  <c r="N30" i="14"/>
  <c r="N29" i="14"/>
  <c r="N28" i="14"/>
  <c r="N27" i="14"/>
  <c r="N26" i="14"/>
  <c r="N25" i="14"/>
  <c r="N24" i="14"/>
  <c r="I24" i="14"/>
  <c r="I25" i="14" s="1"/>
  <c r="N23" i="14"/>
  <c r="N22" i="14"/>
  <c r="N21" i="14"/>
  <c r="N20" i="14"/>
  <c r="N19" i="14"/>
  <c r="N18" i="14"/>
  <c r="N17" i="14"/>
  <c r="I17" i="14"/>
  <c r="I18" i="14" s="1"/>
  <c r="N16" i="14"/>
  <c r="N15" i="14"/>
  <c r="N14" i="14"/>
  <c r="N13" i="14"/>
  <c r="N12" i="14"/>
  <c r="N11" i="14"/>
  <c r="N10" i="14"/>
  <c r="I10" i="14"/>
  <c r="I11" i="14" s="1"/>
  <c r="O24" i="14" l="1"/>
  <c r="O27" i="14" s="1"/>
  <c r="R27" i="14" s="1"/>
  <c r="O31" i="14"/>
  <c r="O34" i="14" s="1"/>
  <c r="O38" i="14"/>
  <c r="O41" i="14" s="1"/>
  <c r="O45" i="14"/>
  <c r="O48" i="14" s="1"/>
  <c r="R48" i="14" s="1"/>
  <c r="O10" i="14"/>
  <c r="O13" i="14" s="1"/>
  <c r="R13" i="14" s="1"/>
  <c r="O17" i="14"/>
  <c r="O20" i="14" s="1"/>
  <c r="R20" i="14" s="1"/>
  <c r="Q13" i="14"/>
  <c r="Q34" i="14"/>
  <c r="R34" i="14"/>
  <c r="Q48" i="14"/>
  <c r="Q20" i="14"/>
  <c r="Q27" i="14"/>
  <c r="Q41" i="14"/>
  <c r="R41" i="14"/>
  <c r="I12" i="14"/>
  <c r="J10" i="14"/>
  <c r="I19" i="14"/>
  <c r="J17" i="14"/>
  <c r="I26" i="14"/>
  <c r="J24" i="14"/>
  <c r="I33" i="14"/>
  <c r="J31" i="14"/>
  <c r="I40" i="14"/>
  <c r="J38" i="14"/>
  <c r="I47" i="14"/>
  <c r="J45" i="14"/>
  <c r="T27" i="14" l="1"/>
  <c r="Q24" i="14"/>
  <c r="S27" i="14"/>
  <c r="T20" i="14"/>
  <c r="S20" i="14"/>
  <c r="Q17" i="14"/>
  <c r="T48" i="14"/>
  <c r="Q45" i="14"/>
  <c r="S48" i="14"/>
  <c r="T13" i="14"/>
  <c r="Q10" i="14"/>
  <c r="S13" i="14"/>
  <c r="S41" i="14"/>
  <c r="T41" i="14"/>
  <c r="Q38" i="14"/>
  <c r="Q31" i="14"/>
  <c r="S34" i="14"/>
  <c r="T34" i="14"/>
</calcChain>
</file>

<file path=xl/sharedStrings.xml><?xml version="1.0" encoding="utf-8"?>
<sst xmlns="http://schemas.openxmlformats.org/spreadsheetml/2006/main" count="565" uniqueCount="253">
  <si>
    <t>PROCESO</t>
  </si>
  <si>
    <t>PLANEACIÓN</t>
  </si>
  <si>
    <t>CÓDIGO</t>
  </si>
  <si>
    <t>E-PLA-FT 020</t>
  </si>
  <si>
    <t>IMPACTO</t>
  </si>
  <si>
    <t>RARA VEZ</t>
  </si>
  <si>
    <t>TIPO DE RIESGO</t>
  </si>
  <si>
    <t>VERSIÓN</t>
  </si>
  <si>
    <t xml:space="preserve">  05</t>
  </si>
  <si>
    <t>ASIGNADO</t>
  </si>
  <si>
    <t>SÍ</t>
  </si>
  <si>
    <t>IMPROBABLE</t>
  </si>
  <si>
    <t>ESTRATÉGICO</t>
  </si>
  <si>
    <t>FORMATO</t>
  </si>
  <si>
    <t>MAPA DE RIESGOS DE CORRUPCIÓN</t>
  </si>
  <si>
    <t>PÁGINA</t>
  </si>
  <si>
    <t xml:space="preserve">1 de 1 </t>
  </si>
  <si>
    <t>NO ASIGNADO</t>
  </si>
  <si>
    <t>NO</t>
  </si>
  <si>
    <t>POSIBLE</t>
  </si>
  <si>
    <t>DE IMAGEN O REPUTACIONAL</t>
  </si>
  <si>
    <t>VIGENTE DESDE</t>
  </si>
  <si>
    <t>ADECUADO</t>
  </si>
  <si>
    <t>INADECUADO</t>
  </si>
  <si>
    <t>MODERADO</t>
  </si>
  <si>
    <t>PROBABLE</t>
  </si>
  <si>
    <t>OPERATIVO</t>
  </si>
  <si>
    <t>FECHA DE ACTUALIZACIÓN:</t>
  </si>
  <si>
    <r>
      <t xml:space="preserve">ACCIÓN: </t>
    </r>
    <r>
      <rPr>
        <sz val="10"/>
        <color theme="1"/>
        <rFont val="Times New Roman"/>
        <family val="1"/>
      </rPr>
      <t>(Marcar con "X")</t>
    </r>
  </si>
  <si>
    <t>FORMULACIÓN</t>
  </si>
  <si>
    <t>SEGUIMIENTO 1</t>
  </si>
  <si>
    <t>SEGUIMIENTO 2</t>
  </si>
  <si>
    <t>SEGUIMIENTO 3</t>
  </si>
  <si>
    <t>CONFIABLE</t>
  </si>
  <si>
    <t>NO CONFIABLE</t>
  </si>
  <si>
    <t>TECNOLOGÍA</t>
  </si>
  <si>
    <t xml:space="preserve">DE CUMPLIMIENTO </t>
  </si>
  <si>
    <t>IDENTIFICACIÓN DEL RIESGO</t>
  </si>
  <si>
    <t>VALORACIÓN DEL RIESGO</t>
  </si>
  <si>
    <t>FECHA</t>
  </si>
  <si>
    <t>MONITOREO Y REVISIÓN</t>
  </si>
  <si>
    <t>SE INVESTIGAN Y SE RESUELVEN OPORTUNAMENTE</t>
  </si>
  <si>
    <t>NO SE INVESTIGAN Y SE RESUELVEN OPORTUNAMENTE</t>
  </si>
  <si>
    <t>TÉCNOLOGIA</t>
  </si>
  <si>
    <t>PROCESO/
OBJETIVO</t>
  </si>
  <si>
    <t>ÁREA*/ OBJETIVO</t>
  </si>
  <si>
    <t>CAUSA</t>
  </si>
  <si>
    <t>RIESGO</t>
  </si>
  <si>
    <t>CONSECUENCIAS</t>
  </si>
  <si>
    <t>ANÁLISIS DEL RIESGO</t>
  </si>
  <si>
    <t>EVALUACIÓN DEL RIESGO</t>
  </si>
  <si>
    <t>RIESGO RESIDUAL</t>
  </si>
  <si>
    <t>COMPLETA</t>
  </si>
  <si>
    <t>INCOMPLETA</t>
  </si>
  <si>
    <t>NO EXISTE</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</si>
  <si>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</si>
  <si>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</si>
  <si>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</si>
  <si>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</si>
  <si>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</si>
  <si>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</si>
  <si>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</si>
  <si>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</si>
  <si>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</si>
  <si>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</si>
  <si>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</si>
  <si>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</si>
  <si>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</si>
  <si>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</si>
  <si>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</si>
  <si>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</si>
  <si>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FUERTE (SIEMPRE SE EJECUTA)</t>
  </si>
  <si>
    <t>MODERADO (ALGUNAS VECES)</t>
  </si>
  <si>
    <t>DÉBIL (NO SE EJECUTA)</t>
  </si>
  <si>
    <t>INSIGNIFICANTE</t>
  </si>
  <si>
    <t>BAJO</t>
  </si>
  <si>
    <t>PROBABILIDAD</t>
  </si>
  <si>
    <t>ZONA DE RIESGO INHERENTE</t>
  </si>
  <si>
    <t>ACCIONES A IMPLEMENTAR PARA EL FORTALECIMIENTO</t>
  </si>
  <si>
    <t>PERIODO DE EJECUCIÓN DE LAS ACCIONES A IMPLEMENTAR</t>
  </si>
  <si>
    <t>TIPO DE CONTROL</t>
  </si>
  <si>
    <t>REGISTRO</t>
  </si>
  <si>
    <t>ACCIONES IMPLEMENTADAS</t>
  </si>
  <si>
    <t>RESPONSABLE</t>
  </si>
  <si>
    <t>INDICADORES</t>
  </si>
  <si>
    <t>OBSERVACIONES DEL MONITOREO</t>
  </si>
  <si>
    <t>Sí</t>
  </si>
  <si>
    <t>MENOR</t>
  </si>
  <si>
    <t>1. MODERADO</t>
  </si>
  <si>
    <r>
      <t xml:space="preserve">MODELO PEDAGÓGICO
</t>
    </r>
    <r>
      <rPr>
        <sz val="10"/>
        <color theme="1"/>
        <rFont val="Times New Roman"/>
        <family val="1"/>
      </rPr>
      <t xml:space="preserve">
Desarrollar acciones pedagógicas de prevención, protección y restablecimiento de derechos de niños, niñas, adolescentes y jóvenes (NNAJ) entre los 8 y los 28 años en situación de vida en calle, en riesgo de habitabilidad en calle y en condición de fragilidad, en el marco del Plan de Desarrollo Bogotá mejor para todos, atendiendo al pilar No. 1 “Igualdad de Calidad de Vida”, y la misionalidad del DIPRON: “A través de un modelo pedagógico basado en los principios de afecto y libertad, atiende las dinámicas de calle y trabaja por el goce pleno de derechos de la niñez, adolescencia y juventud desarrollando sus capacidades para que se reconozcan como sujetos transformadores y ciudadanos que ejercen sus derechos y deberes para alcanzar una vida digna y feliz.</t>
    </r>
  </si>
  <si>
    <t>Psicosocial 
Acompañamiento de los procesos psicológicos de los NNAJ, las relaciones afectivas con sus familias y la sociedad, y el acompañamiento a las historias de vida.
Educación 
Nivelación y aceleración académica, la vinculación a la oferta distrital escolar, el desarrollo de procesos de ciudadanía, participación y convivencia, en concordancia con las exigencias del Ministerio de Educación  Nacional.
Espiritualidad 
Promoción y el cuidado de las relaciones afectivas, del arte y el deporte como elementos transformadores del ser humano, así como también adelanta prácticas de meditación, oración, yoga, relajación, silencio, entre otras.
Objetivo: Ampliar, diversificar y fortalecer los servicios de la oferta pedagógica del IDIPRON.</t>
  </si>
  <si>
    <t>* Inobservancia por parte de los equipos psicosociales a los procedimientos y controles establecidos.
* Modificación de los resultados de procesos académicos, respecto a la aprobación de grados por parte de NNAJ matriculados. 
* Ausencia o debilidad en el seguimiento y controles que se realizan sobre las acciones desarrolladas y evidencias presentadas por los equipos.</t>
  </si>
  <si>
    <t>CORRUPCIÓN</t>
  </si>
  <si>
    <t>1
Posibilidad de alterar la información de los NNAJ contenida en formatos del SIG, permitiendo tráfico de influencias con el propósito de obtener un beneficio propio o de un tercero.</t>
  </si>
  <si>
    <t>* Afectacion del logro de los objetivos institucionales.  
*Uso inadecuado o desviación de recursos.
* Afectación negativa de la imagen y credibilidad de la Institución. 
*Sanciones y amonestaciones por parte de los entes de control y las instancias de inspección y vigilancia del sector educativo.
* Utilización del Modelo Pedagógico en función de intereses de personas ajenas al funcionamiento del mismo. 
* Entregar información inadecuada en los resultados que el Instituto presenta.</t>
  </si>
  <si>
    <t>MAYOR</t>
  </si>
  <si>
    <r>
      <rPr>
        <b/>
        <sz val="10"/>
        <rFont val="Times New Roman"/>
        <family val="1"/>
      </rPr>
      <t>Psicosocial</t>
    </r>
    <r>
      <rPr>
        <sz val="10"/>
        <rFont val="Times New Roman"/>
        <family val="1"/>
      </rPr>
      <t xml:space="preserve">: 
* Se realizan jornadas de valoración mensual, lideradas por el Área Sicosocial y con la participación de las áreas de derecho de acuerdo a solicitudes y focalización para el contexto pedagógico internado, las cuales son documentadas en formato Acta de Reunión A-GDO-FT-004, socializando las características y fin del procedimiento a realizar con los profesionales que participan, así como el desarrollo de la jornada. 
* Se lleva a cabo la socialización de la jornada de ingresos en el Comite Misional que se realiza mensualmente. Los casos de NNA y las decisiones tomadas al respecto, de acuerdo a los documentos mencionados, se registran en el formato de 'Acta M-GDO-FT-004' y registro de asistencia.
</t>
    </r>
    <r>
      <rPr>
        <b/>
        <sz val="10"/>
        <rFont val="Times New Roman"/>
        <family val="1"/>
      </rPr>
      <t>Educación-Academia</t>
    </r>
    <r>
      <rPr>
        <sz val="10"/>
        <rFont val="Times New Roman"/>
        <family val="1"/>
      </rPr>
      <t xml:space="preserve">: 
* Registro semestral para Comisión de Evaluación y Promoción  M-MED-FT-026. 
* Concepto semestral para Comisión de Evaluación Escuela Pedagógica Integral IDIPRON M-MED-FT-033. 
* Lista de Verificación de documentos semestral para Comisión de Evaluación y Promoción M-MED-FT-044.
* Actas de la Comisión de Evaluación y Promoción, documentadas semestralmente en formato de Acta M-GDO-FT-004. 
* Seguimiento semestral por parte de la Secretaría Académica a los formatos de comisión y evaluación, realizado a través de drive del correo secretariacademica@idipron.gov.co, constatando que la documentación entregada corresponde a los casos de NNAJ aprobados en la misma. 
</t>
    </r>
    <r>
      <rPr>
        <b/>
        <sz val="10"/>
        <rFont val="Times New Roman"/>
        <family val="1"/>
      </rPr>
      <t>Espiritualidad:</t>
    </r>
    <r>
      <rPr>
        <sz val="10"/>
        <rFont val="Times New Roman"/>
        <family val="1"/>
      </rPr>
      <t xml:space="preserve"> 
1. Se socializa mensualmente con el equipo de trabajo  la importancia del buen manejo y diligenciamiento de los formatos requeridos para las evidencias de las funciones y actividades realizadas, documentada en Acta M-GDO-FT-004.
2. Se verifica mensualmente la veracidad del registro de las actividades con los NNAJ en los formatos y en el SIMI, a fin de establecer el cumplimiento de las cláusulas de custodia y manejo de la información por parte de los colaboradores del área.
3. Se realiza seguimiento mensual por parte de la coordinación del área al manejo, diligenciamiento y cargue de información de los funcionarios y/o contratistas, documentado en formato Acta M-GDO-FT-004.</t>
    </r>
  </si>
  <si>
    <t>¿Existe un responsable asignado a la ejecución del control?</t>
  </si>
  <si>
    <t>DIRECTAMENTE</t>
  </si>
  <si>
    <t>REDUCIR EL RIESGO</t>
  </si>
  <si>
    <t>* Observando el debido proceso, informar la situación al superior inmediato y a la Subdirección de Métodos Educativos, quienes toman decisiones frente a los procesos y determinan si es conducente poner en conocimiento de la Oficina de Control Interno Disciplinario, el(os) caso(s) del(la) funcionario(a)(s) y/o contratista(s) que incurra(n) en dicha conducta, anexando los soportes correspondientes.
* Activar ruta interinstitucional para la atención del NNAJ (si aplica) por la entidad competente.</t>
  </si>
  <si>
    <t>PREVENTIVO</t>
  </si>
  <si>
    <t>* Se realiza 1 jornada de valoración para ingreso a internado con fecha 22/07/2021 (Acta de Reunión A-GDO-FT-004). 
* Se lleva a cabo la socialización de la jornada de ingresos en el Comite Misional de fecha 27/07/2021. Los casos de NNA y las decisiones tomadas al respecto, se registran en el formato Acta de Reunión A-GDO-FT-004.
Conforme a estas evidencias no se materializa el riesgo para este periodo.</t>
  </si>
  <si>
    <t>Líder Área Psicosocial y Profesional de apoyo</t>
  </si>
  <si>
    <t>EXTREMO</t>
  </si>
  <si>
    <t>ALTO</t>
  </si>
  <si>
    <t>2. MODERADO</t>
  </si>
  <si>
    <t>¿El responsable tiene la autoridad y adecuada segregación de funciones en la ejecución del control?</t>
  </si>
  <si>
    <t>INDIRECTAMENTE</t>
  </si>
  <si>
    <t>DETECTIVO</t>
  </si>
  <si>
    <t>1. ALTO</t>
  </si>
  <si>
    <t>¿La oportunidad en que se ejecuta el control ayuda a prevenir la mitigación del riesgo o a detectar la materialización del riesgo de manera oportuna?</t>
  </si>
  <si>
    <t>OPORTUNA</t>
  </si>
  <si>
    <t>No. De columnas en la matriz de riesgo que se desplaza en el eje de la probabilidad.</t>
  </si>
  <si>
    <t>No. De columnas en la matriz de riesgo que se desplaza en el eje de la impacto.</t>
  </si>
  <si>
    <t xml:space="preserve">* Se elabora y envía documento de lineamientos a tener en cuenta en las reuniones de Comisión de 1er. semestre (Documento y pantallazo de correos). 
* Se reporta el proceso y los avances académicos de cada NNAJ en 11 formatos diligenciados de Registro para Comisión de Evaluación y Promoción  (Formatos M-MED-FT-026).
* Se presenta la promoción o continuidad de proceso de los NNAJ como resultado de la comisión, en 11 formatos de Concepto para Comisión de Evaluación (Formatos M-MED-FT-033).
* Se diligencia la Lista de Verificación de Documentos semestral con la información recogida en la Comisión de Agosto (Formato M-MED-FT-044).
* Se llevan a cabo 11 reuniones de la Comisión de Evaluación y Promoción del 1er. semestre, realizadas en el mes de agosto (Formatos M-GDO-FT-004).
* Se realiza seguimiento a los formatos de Comisión de cada periodo académico durante el mes de agosto (Pantallazos de drive y en secretariacademica@idipron.gov.co/carpeta academia2021/carpeta primer corte/comisiones/comisiones 2021.) </t>
  </si>
  <si>
    <t>Rectora EPI y Profesional de apoyo</t>
  </si>
  <si>
    <t>ACEPTAR EL RIESGO</t>
  </si>
  <si>
    <t>EVITAR EL RIESGO</t>
  </si>
  <si>
    <t>COMPARTIR EL RIESGO</t>
  </si>
  <si>
    <t>CATASTRÓFICO</t>
  </si>
  <si>
    <t>2. ALTO</t>
  </si>
  <si>
    <t>DESCRIPCIÓN DEL RIESGO</t>
  </si>
  <si>
    <t>¿Las actividades que se desarrollan en el
control realmente buscan por si sola prevenir o detectar las causas que pueden dar origen al riesgo, Ej.: verificar, validar, cotejar, comparar, revisar, etc.?</t>
  </si>
  <si>
    <t>PREVENIR</t>
  </si>
  <si>
    <t>3. ALTO</t>
  </si>
  <si>
    <t>La posibilidad de alterar la información del proceso de los NNAJ en la documentación institucional, por inobservancia de procedimientos, modificación de datos o debilidad en los controles que se llevan a cabo al personal que los produce, puede afectar el cumplimiento de los objetivos estratégicos, desviar los recursos, generar sanciones y producir daño a la imagen y credibilidad institucional.</t>
  </si>
  <si>
    <t>¿La fuente de información que se utiliza en el desarrollo del control es información confiable que permita mitigar el riesgo?</t>
  </si>
  <si>
    <t>FRECUENCIA DE EJECUCIÓN DE LAS ACCIONES DE CONTROL PLANTEADAS</t>
  </si>
  <si>
    <t xml:space="preserve">1. Se realiza seguimiento a las acciones llevadas a cabo por el equipo del Área y sensibilización frente a su adecuado registro en SIMI, documentados con fechas 04 y 20/05, 25/06 y 14/07/2021 (Actas de reunión)
2. Se realizan reuniones con cada integrante del equipo de trabajo durante los meses de Junio, Julio y Agosto, para validación de las actividades y verificación de su efectivo registro en el SIMI (Actas de reunión) </t>
  </si>
  <si>
    <t>Líder Área Espiritualidad y Profesional de apoyo</t>
  </si>
  <si>
    <t>NO DISMINUYE</t>
  </si>
  <si>
    <t>DETECTAR</t>
  </si>
  <si>
    <t>NO ES UN CONTROL</t>
  </si>
  <si>
    <t>4. ALTO</t>
  </si>
  <si>
    <t>¿Las observaciones, desviaciones o diferencias identificadas como resultados de la ejecución del control son investigadas y resueltas de manera oportuna?</t>
  </si>
  <si>
    <t>1. EXTREMO</t>
  </si>
  <si>
    <t>¿Se deja evidencia o rastro de la ejecución del control que permita a cualquier tercero con la evidencia llegar a la misma conclusión?</t>
  </si>
  <si>
    <t>2. EXTREMO</t>
  </si>
  <si>
    <r>
      <t xml:space="preserve">Salud </t>
    </r>
    <r>
      <rPr>
        <b/>
        <sz val="10"/>
        <color theme="1"/>
        <rFont val="Times New Roman"/>
        <family val="1"/>
      </rPr>
      <t xml:space="preserve">
</t>
    </r>
    <r>
      <rPr>
        <sz val="10"/>
        <color theme="1"/>
        <rFont val="Times New Roman"/>
        <family val="1"/>
      </rPr>
      <t xml:space="preserve">Se enfoca sobre la calidad de vida (techo, vestuario, alimentación) que incide en la salud y bienestar de los NNAJ. Igualmente, ya sea de forma directa o a través de la Secretaría de Salud y de las EPSs a las que se hallan afiliados, asume lo relacionado con la salud tanto física como mental. 
</t>
    </r>
    <r>
      <rPr>
        <b/>
        <sz val="10"/>
        <color theme="1"/>
        <rFont val="Times New Roman"/>
        <family val="1"/>
      </rPr>
      <t xml:space="preserve">Educación </t>
    </r>
    <r>
      <rPr>
        <b/>
        <sz val="10"/>
        <color theme="1"/>
        <rFont val="Times New Roman"/>
        <family val="1"/>
      </rPr>
      <t xml:space="preserve">
</t>
    </r>
    <r>
      <rPr>
        <sz val="10"/>
        <color theme="1"/>
        <rFont val="Times New Roman"/>
        <family val="1"/>
      </rPr>
      <t xml:space="preserve">Nivelación y aceleración académica, la vinculación a la oferta distrital escolar, el desarrollo de procesos de ciudadanía, participación y convivencia, en concordancia con las exigencias del Ministerio de Educación  Nacional.
</t>
    </r>
    <r>
      <rPr>
        <b/>
        <sz val="10"/>
        <color theme="1"/>
        <rFont val="Times New Roman"/>
        <family val="1"/>
      </rPr>
      <t xml:space="preserve">Emprender </t>
    </r>
    <r>
      <rPr>
        <sz val="10"/>
        <color theme="1"/>
        <rFont val="Times New Roman"/>
        <family val="1"/>
      </rPr>
      <t xml:space="preserve">
Estimula las diversas formas de generación de ingresos y forma en la relación trabajo, ética y política, en el uso del dinero, en competencias básicas, laborales y específicas para la inclusión laboral.</t>
    </r>
    <r>
      <rPr>
        <b/>
        <sz val="10"/>
        <color theme="1"/>
        <rFont val="Times New Roman"/>
        <family val="1"/>
      </rPr>
      <t xml:space="preserve">
Territorio </t>
    </r>
    <r>
      <rPr>
        <sz val="10"/>
        <color theme="1"/>
        <rFont val="Times New Roman"/>
        <family val="1"/>
      </rPr>
      <t xml:space="preserve">
Intervención realizada directamente en los barrios más vulnerables de las localidades de la ciudad, para reconectar al NNAJ con su entorno de forma positiva, buscando la restitución de sus derechos.</t>
    </r>
    <r>
      <rPr>
        <b/>
        <sz val="10"/>
        <color theme="1"/>
        <rFont val="Times New Roman"/>
        <family val="1"/>
      </rPr>
      <t xml:space="preserve">
Internado </t>
    </r>
    <r>
      <rPr>
        <b/>
        <sz val="10"/>
        <color theme="1"/>
        <rFont val="Times New Roman"/>
        <family val="1"/>
      </rPr>
      <t xml:space="preserve">
</t>
    </r>
    <r>
      <rPr>
        <sz val="10"/>
        <color theme="1"/>
        <rFont val="Times New Roman"/>
        <family val="1"/>
      </rPr>
      <t xml:space="preserve">Entorno protector máximo en el que se brinda de forma permanente a los NNAJ servicios de alimentación, techo, vestuario, educación, recreación, acompañamiento en todos los espacios,  atención inmediata, fortalecimiento de habilidades de convivencia y ciudadanía para su desarrollo en comunidad. </t>
    </r>
    <r>
      <rPr>
        <b/>
        <sz val="10"/>
        <color theme="1"/>
        <rFont val="Times New Roman"/>
        <family val="1"/>
      </rPr>
      <t xml:space="preserve">
Externado</t>
    </r>
    <r>
      <rPr>
        <b/>
        <sz val="10"/>
        <color theme="1"/>
        <rFont val="Times New Roman"/>
        <family val="1"/>
      </rPr>
      <t xml:space="preserve">
</t>
    </r>
    <r>
      <rPr>
        <sz val="10"/>
        <color theme="1"/>
        <rFont val="Times New Roman"/>
        <family val="1"/>
      </rPr>
      <t>Espacios de intervención (Unidad de Protección Integral, UPI) con mayor intensidad en la formación, ya sea educativa, en desarrollo de competencias y  potencialidades, y/o en habilidades sociales.</t>
    </r>
    <r>
      <rPr>
        <b/>
        <sz val="10"/>
        <color theme="1"/>
        <rFont val="Times New Roman"/>
        <family val="1"/>
      </rPr>
      <t xml:space="preserve">
Espiritualidad</t>
    </r>
    <r>
      <rPr>
        <b/>
        <sz val="10"/>
        <color theme="1"/>
        <rFont val="Times New Roman"/>
        <family val="1"/>
      </rPr>
      <t xml:space="preserve">
</t>
    </r>
    <r>
      <rPr>
        <sz val="10"/>
        <color theme="1"/>
        <rFont val="Times New Roman"/>
        <family val="1"/>
      </rPr>
      <t xml:space="preserve">Promoción y el cuidado de las relaciones afectivas, del arte y el deporte como elementos transformadores del ser humano, así como también adelanta prácticas de meditación, oración, yoga, relajación, silencio, entre otras.
</t>
    </r>
    <r>
      <rPr>
        <b/>
        <sz val="10"/>
        <color theme="1"/>
        <rFont val="Times New Roman"/>
        <family val="1"/>
      </rPr>
      <t>Objetivo: Diseñar e implementar prácticas pedagógicas innovadoras para el desarrollo de capacidades, talentos  y oportunidades productivas para los jóvenes.</t>
    </r>
  </si>
  <si>
    <r>
      <t xml:space="preserve">* Proyección de insumos y equipamientos que no se ajustan a las necesidades presentadas 
* Tiempos de entrega de materiales e insumos que no coinciden con la programación. </t>
    </r>
    <r>
      <rPr>
        <sz val="10"/>
        <color rgb="FFFF0000"/>
        <rFont val="Times New Roman"/>
        <family val="1"/>
      </rPr>
      <t xml:space="preserve">
</t>
    </r>
    <r>
      <rPr>
        <sz val="10"/>
        <rFont val="Times New Roman"/>
        <family val="1"/>
      </rPr>
      <t xml:space="preserve">
* Influencia en la distribución de los insumos y/o elementos por profesionales o personal  a cargo de los mismos.
* Falencias en el registro y control de herramientas,  elementos, materiales, equipamentos e insumos entregados para el  desarrollo de las actividades
* Alteración de la información registrada para el control de entradas y salidas de insumos.
* Baja apropiación de los NNAJ sobre el cuidado y uso adecuado de los insumos entregados</t>
    </r>
    <r>
      <rPr>
        <sz val="10"/>
        <color rgb="FFFF0000"/>
        <rFont val="Times New Roman"/>
        <family val="1"/>
      </rPr>
      <t>.</t>
    </r>
    <r>
      <rPr>
        <sz val="10"/>
        <rFont val="Times New Roman"/>
        <family val="1"/>
      </rPr>
      <t xml:space="preserve">
* Ausencia o debilidad en el seguimiento y controles que se realizan sobre las acciones desarrolladas y evidencias presentadas por los equipos, donde se verifique el uso de los recursos.
* Debilidades en el control del uso de las instalaciones de las  UPI  en actividades que no responden la misionalidad del Instituto.</t>
    </r>
  </si>
  <si>
    <t>2
Posible pérdida, desvío, inadecuado uso y/o apropiación por un tercero, de elementos, materiales, herramientas, insumos, recursos, bienes y equipamentos destinados al proceso de atención integral de los NNAJ, buscando beneficio propio o de personas no vinculadas al Instituto.</t>
  </si>
  <si>
    <t>* Deficiencia en la existencia de insumos para el cumplimiento de la atención que se requiere.
* Hallazgos de los entes de control.
 * Desmotivación de las y los NNAJ en la realización las actividades.
* Impacto negativo a la imagen institucional.
*Uso inadecuado o desviación de recursos.</t>
  </si>
  <si>
    <r>
      <t xml:space="preserve">Salud: </t>
    </r>
    <r>
      <rPr>
        <sz val="10"/>
        <rFont val="Times New Roman"/>
        <family val="1"/>
      </rPr>
      <t>1. Diligenciamiento diario de los formatos de KÁRDEX INVENTARIO DE INSUMOS DE ENFERMERÍA Y ODONTOLOGÍA M-MSD-FT-030 y REGISTRO DIARIO DE ENFERMERÍA M-MSDFT-033 - SIMI. 2. Revisiones periódicas semestrales a las áreas de enfermería y odontología para la verificación, seguimiento y rotación de los insumos entregados por el Área de Salud y cotejo de la información registrada en las planillas en físico versus registros en el SIMI, documentadas en formato Acta de Reunión A-GDO-FT-004.</t>
    </r>
    <r>
      <rPr>
        <b/>
        <sz val="10"/>
        <rFont val="Times New Roman"/>
        <family val="1"/>
      </rPr>
      <t xml:space="preserve">
Educación: </t>
    </r>
    <r>
      <rPr>
        <sz val="10"/>
        <rFont val="Times New Roman"/>
        <family val="1"/>
      </rPr>
      <t xml:space="preserve">Socialización semestral a los talleristas de lineamientos sobre procedimiento del gasto de insumos y su reporte, documentado en formato Acta de Reunión M-GDO-FT-004. Uso de formatos ENTREGA DE ELEMENTOS DE CONSUMO A SERVIDORES A-GLO-FT-010 y  TRASLADO, SALIDA Y ENTREGA DE ELEMENTOS DE CONSUMO, CONSUMO CONTROLADO Y/O DEVOLUTIVOS A-GLO-FT-005, para el control de la entrega de insumos, de acuerdo con la asignación de los mismos desde el Área de Almacén. Aplicación y entrega mensual del formato Reporte del Gasto de Elementos de Consumo y Consumo Controlado M-MED-FT-014 en el drive establecido por el Componente de Formación Técnica. Seguimiento mensual por parte del Área de Educación - Componente de Formación Técnica sobre el adecuado uso de insumos en los talleres, mediante comparación de saldos con soportes de entrega y verificación presentados, consignando el resultado de la revisión en la casilla de observación de la base de datos consolidada Gasto de Insumos en Talleres. 
</t>
    </r>
    <r>
      <rPr>
        <b/>
        <sz val="10"/>
        <rFont val="Times New Roman"/>
        <family val="1"/>
      </rPr>
      <t xml:space="preserve">Emprender: </t>
    </r>
    <r>
      <rPr>
        <sz val="10"/>
        <rFont val="Times New Roman"/>
        <family val="1"/>
      </rPr>
      <t>1. El formato TRASLADO, SALIDA Y ENTREGA DE ELEMENTOS DE CONSUMO, CONSUMO CONTROLADO Y/O DEVOLUTIVOS A-GLO-FT-005, controla los elementos o insumos que llegan del Área de Álmacén, conforme a disponibilidad de los recursos. 2. Se realiza entrega mensual de elementos e insumos a los jóvenes en el formato Entrega de Elementos de Consumo a Jóvenes M-MEX-FT-016, de acuerdo con los convenios que se encuentren en ejecución.</t>
    </r>
    <r>
      <rPr>
        <b/>
        <sz val="10"/>
        <rFont val="Times New Roman"/>
        <family val="1"/>
      </rPr>
      <t xml:space="preserve">
Territorio: </t>
    </r>
    <r>
      <rPr>
        <sz val="10"/>
        <rFont val="Times New Roman"/>
        <family val="1"/>
      </rPr>
      <t>Se programan mensualmente las entregas de los insumos a los referentes zonales según el # de NNAJ atendidos en cada una de ellas, diligenciando los formatos Entrega de elementos de consumo a Servidores (M-MEX-FT-029) para Trabajo Calle y Acta de Reunión (A-GDO-F-004) para las demás estrategias. Los equipos que desarrollan las actividades con los NNAJ dejan consignadas las entregas de los recursos en el formato Acta de Encuentro (M-MTE-FT-002), cada vez que éstos se realizan. Los referentes zonales llevan a cabo reuniones mensuales de seguimiento con sus equipos, a fin de establecer el buen uso de los recursos entregados, dejando constancia en el Formato Acta de Reunión (M-GDO-FT-004).</t>
    </r>
    <r>
      <rPr>
        <u/>
        <sz val="10"/>
        <rFont val="Times New Roman"/>
        <family val="1"/>
      </rPr>
      <t xml:space="preserve"> </t>
    </r>
    <r>
      <rPr>
        <sz val="10"/>
        <rFont val="Times New Roman"/>
        <family val="1"/>
      </rPr>
      <t xml:space="preserve">
</t>
    </r>
    <r>
      <rPr>
        <b/>
        <sz val="10"/>
        <rFont val="Times New Roman"/>
        <family val="1"/>
      </rPr>
      <t xml:space="preserve">Internado y Externado: </t>
    </r>
    <r>
      <rPr>
        <sz val="10"/>
        <rFont val="Times New Roman"/>
        <family val="1"/>
      </rPr>
      <t xml:space="preserve"> * Reuniones mensuales organizadas por el Coordinador de Contexto Internado con los Responsables y Equipo en las Upi, haciendo énfasis en el cuidado de los recursos públicos e instalaciones los cuales son de uso exclusivo para la atención de los NNAJ del IDIPRON, consignándolas en formato Acta M-GDO-FT-004. * Realización de Comités Misionales de Contextos mensuales en los que se reitera la sensibilización frente a los controles de los ingresos de personas externas a las Unidades para el desarrollo de actividades, documentado en formato Acta M-GDO-FT-004. * Visitas semestrales de seguimiento a las Upi con el fin de verificar el adecuado uso de sus instalaciones, haciendo seguimiento a novedades de uso no relacionado con la misionalidad, así como a la toma de acciones correctivas en los casos presentados, mediante registro en los formatos M-MIN-FT-011 y Acta M-GDO-FT-004. 
</t>
    </r>
    <r>
      <rPr>
        <b/>
        <sz val="10"/>
        <rFont val="Times New Roman"/>
        <family val="1"/>
      </rPr>
      <t xml:space="preserve">Espiritualidad: </t>
    </r>
    <r>
      <rPr>
        <sz val="10"/>
        <rFont val="Times New Roman"/>
        <family val="1"/>
      </rPr>
      <t xml:space="preserve">1. Diligenciamento y control bimestral del formato digital CONTROL DE ESPACIOS DE ALMACENAMIENTO TEMPORAL M-MEX-FT-026. 2. Correo semestral al equipo de Recursos de la STMEO con las necesidades (insumos y/o materiales) para la ejecución de las actividades programadas. 3. Diligenciamiento mensual del formato taller educativo M-MEX-FT-007 en el cual  se registran los insumos descargados del formato de control y entregados para actividades con los NNAJ. 4. Seguimiento mensual al uso efectivo de estos recursos entregados, mediante la revisión de formatos de ENTREGA DE ELEMENTOS DE CONSUMO A SERVIDORES A-GLO-FT-010 y frente a los recursos usados descritos en los talleres realizados, documentando acta de reunión (A-GDO-FT-004) de los resultados.  </t>
    </r>
    <r>
      <rPr>
        <b/>
        <sz val="10"/>
        <rFont val="Times New Roman"/>
        <family val="1"/>
      </rPr>
      <t xml:space="preserve"> </t>
    </r>
    <r>
      <rPr>
        <sz val="10"/>
        <rFont val="Times New Roman"/>
        <family val="1"/>
      </rPr>
      <t xml:space="preserve">
</t>
    </r>
    <r>
      <rPr>
        <b/>
        <sz val="10"/>
        <rFont val="Times New Roman"/>
        <family val="1"/>
      </rPr>
      <t xml:space="preserve">STMEO: </t>
    </r>
    <r>
      <rPr>
        <sz val="10"/>
        <rFont val="Times New Roman"/>
        <family val="1"/>
      </rPr>
      <t xml:space="preserve">Llevar a cabo seguimiento semanal en el formato digital CONTROL DE ESPACIOS DE ALMACENAMIENTO TEMPORAL M-MEX-FT-026 (compartido a través de drive con las Unidades desde el correo recursos@idipron.gov.co), realizando a través de correo electrónico las retroalimentaciones necesarias para mantener actualizado el registro.  Se llevan a cabo visitas trimestrales de verificación que son documentadas en formato de Acta de Reunión M-GDO-FT-004 y listado asistencia. 
</t>
    </r>
    <r>
      <rPr>
        <b/>
        <sz val="10"/>
        <rFont val="Times New Roman"/>
        <family val="1"/>
      </rPr>
      <t>NOTA:</t>
    </r>
    <r>
      <rPr>
        <sz val="10"/>
        <rFont val="Times New Roman"/>
        <family val="1"/>
      </rPr>
      <t xml:space="preserve"> El Diligenciamiento del formato ENTREGA DE ELEMENTOS DE CONSUMO PARA EL DESARROLLO DE ACTIVIDADES A NNAJ M-MEX-FT-016 se lleva a cabo por parte de las áreas de Educación, Emprender, Espiritualidad y Territorio, según las necesidades que presenten los NNAJ.</t>
    </r>
  </si>
  <si>
    <t>* Determinar las cantidades  y frecuencia de entrega de los insumos según las necesidades  de los NNAJ.
* Identificar a través de verificación de bases de datos o formatos establecidos, la afectación en los bienes asignados para el desarrollo de las actividades con los NNAJ. 
* Se elaboran planes de mejora con acciones inmediatas de ajuste a las novedades encontradas. Se define plan de estandarización del control que se realiza en todas las Upi.</t>
  </si>
  <si>
    <t>Se realiza la revisión periódica de los kardex de enfermería y odontología de las Upi Arcadia, Bosa, Eden Florida, La 32, Luna Park, Molinos, Normandía-La 27, Oasis, Perdomo San Francisco y Santa Lucía, durante los meses de mayo a agosto (Formatos digitales M-MSD-FT-030).
No se aportan Registros Diarios de Enfermería en este seguimiento.
Se llevan a cabo visitas a las Upi Servitá, Rioja, Arcadia en el mes de marzo;  Santa Lucía, San Francisco, Eden, Oasis y Bosa en el mes de abril; Oasis, La 27 y La 32 en el mes de mayo; Perdomo en el mes de junio;  Bosa, San Francisco, Oasis y Molinos en el mes de julio; en las que se revisan las áreas de enfermeria  y odontologia para verificación, seguimiento y rotación de los insumos entregados desde el área de salud (Formatos Acta de Reunión y Asistencia en PDF).</t>
  </si>
  <si>
    <t>Líder Área Salud y Profesional de apoyo</t>
  </si>
  <si>
    <t>3. EXTREMO</t>
  </si>
  <si>
    <r>
      <t xml:space="preserve">1. Se realizan 68  Reportes del Gasto de Elementos de Consumo y Consumo Controlado en las Upi Molinos, Bosa, Perdomo, Santa Lucía, La 32 y Oasis, durante los meses de mayo, junio y julio (Formato M-MED-FT-014) Nota:  Los programas faltantes no reportan gastos dado que 2 educadores de Serigrafía y Electricidad no fueron contratados, actividades de algunos cursos centradas en virtualidad por problemas de salud de los educadores y la utilización de materiales reutilizables. No se reporta gasto de marzo y abril, por cuanto la atención de los AJ se hace a través de otras actividades que no requieren el gasto de insumos dados los trámites de contratación de docentes, mientras que en el mes de abril se atiende a los AJ de manera virtual, sin gasto de insumos. </t>
    </r>
    <r>
      <rPr>
        <sz val="10"/>
        <color rgb="FFFF0000"/>
        <rFont val="Times New Roman"/>
        <family val="1"/>
      </rPr>
      <t xml:space="preserve">
</t>
    </r>
    <r>
      <rPr>
        <sz val="10"/>
        <color theme="1"/>
        <rFont val="Times New Roman"/>
        <family val="1"/>
      </rPr>
      <t xml:space="preserve">
2. Seguimiento mensual del Gasto y se encuentra una Carpeta con Inventario y seguimiento del gasto reportado
(Formatos M-MED-FT-014, archivos excel de reporte del gasto consolidado e inventario en excel).</t>
    </r>
  </si>
  <si>
    <t>Líder Área Educación y Profesional de apoyo</t>
  </si>
  <si>
    <t>4. EXTREMO</t>
  </si>
  <si>
    <t>Se recepcionan los elementos remitidos por el Almacén y se realiza el registro de las entregas de los mismos por parte del personal  de coordinación y administrativo de cada actividad de corrresponsabilidad a los jóvenes en los convenios Secretarias, Seguridad, Habitat, Kennedy, Transmilenio
(Formatos A-GLO-FT-005 y M-MEX-FT-016)</t>
  </si>
  <si>
    <t>Líder Área Emprender y Profesional de apoyo</t>
  </si>
  <si>
    <t>5. EXTREMO</t>
  </si>
  <si>
    <t>1. Se realiza entrega de insumos a las estrategias territoriales durante los meses de mayo, junio, julio y agosto (Formatos M-MEX-FT-029 - TRABAJO CALLE, A-GDO-FT-004 – PREVENCIÓN-CAMINANDO RELAJADO)
2. Se realiza un muestreo de los encuentros realizados por las estrategias territoriales con los NNAJ, en los cuales se registran los insumos entregados (Formatos actas de encuentro M-MTE-FT-002 y asistencia a encuentro M-MTE-FT-003, 11 de Trabajo Calle, 13 de Prevención y 12 de Caminando Relajado) 
3. Los Referentes Zonales y la Coordinación del Contexto  llevan a cabo seguimiento mensual de las actividades que realizan los equipos territoriales verificando y recordando el buen uso de los insumos entregados durante los meses de mayo, junio, julio y agosto (Formatos Acta de Reunión A-GDO-FT-004)</t>
  </si>
  <si>
    <t>Líder Contexto Territorio y Profesional de apoyo</t>
  </si>
  <si>
    <t>6. EXTREMO</t>
  </si>
  <si>
    <r>
      <t xml:space="preserve">La inadeacuada e inoportuna proyección de insumos o equipamentos requeridos, las debilidades en el registro y control en su distribución, la ausencia de seguimiento a la planeación y ejecución de actividades para evidenciar el uso de los recursos, </t>
    </r>
    <r>
      <rPr>
        <sz val="10"/>
        <color theme="1"/>
        <rFont val="Times New Roman"/>
        <family val="1"/>
      </rPr>
      <t>pueden provocar la pérdida, desvío, inadecuado uso o deterioro de los mismos, generando malversación de recursos, deterioro de la imagen institucional e incumplimiento de los objetivos fijados con los NNAJ en el Modelo Pedagógico.</t>
    </r>
  </si>
  <si>
    <r>
      <t>La Coordinación de Internados y los responsables de las unidades Eden, Rioja, Luna Park, Normandía y San Francisco brindaron charlas a sus equipos de trabajo dentro, de los Comités de Contexto Pedagógico y en otros espacios, sobre los recursos públicos e instalaciones los cuales son de uso exclusivo para la atención de los NNAJ del IDIPRON (Actas de los meses de abril, mayo, junio, julio y agosto/21).</t>
    </r>
    <r>
      <rPr>
        <sz val="10"/>
        <color rgb="FFFF0000"/>
        <rFont val="Times New Roman"/>
        <family val="1"/>
      </rPr>
      <t xml:space="preserve">
</t>
    </r>
    <r>
      <rPr>
        <sz val="10"/>
        <rFont val="Times New Roman"/>
        <family val="1"/>
      </rPr>
      <t>Se realizan visitas a las Upi Internado Arcadia, Eden, Luna Park, Rioja, Normandia y San Francisco, además de seguimientos mensuales para revisar el mantenimiento de las Unidades para la adecuada prestación del servicio a los NNAJ (Formatos de visita y actas de reunión).
Se llevan a cabo Comités Misionales de Externados en los meses de Mayo, Junio, Julio y Agosto (Formatos Acta de Reunión en PDF)
Se realizan visitas a las Upi Externado  Belén, Consevatorio, Molinos, Santa Lucía y Servitá, adelantando seguimiento al Uso de las Instalaciones con fines misionales en los meses de agosto y septiembre (Formatos Actas de Reunión en PDF)</t>
    </r>
  </si>
  <si>
    <t>Líderes Contextos Internado y Externado y Profesionales de apoyo</t>
  </si>
  <si>
    <t>7. EXTREMO</t>
  </si>
  <si>
    <t xml:space="preserve">1. Se presenta el formato digital CONTROL DE ESPACIOS DE ALMACENAMIENTO TEMPORAL del Área que no ha presentado ningún ajuste en el cuatrimestre (Formato) 
2. Para el presente cuatrimestre no se solicitaron insumos y/o materiales (semestrales) para la ejecución de las actividades programadas.
3. Los talleres educativos que se han desarrollado no registran insumos que correspondan a elementos de consumo controlado, por tanto no se aportan. 
4. Teniendo en cuenta que no se hizo entrega de elementos de consumo al equipo de trabajo, no se realiza seguimiento mensual al uso efectivo de los recursos. </t>
  </si>
  <si>
    <t>8. EXTREMO</t>
  </si>
  <si>
    <t>Se realiza seguimiento semanal de la actualización del Formato Digital Control de Espacios de Almacenamiento Temporal, durante los meses de mayo, junio, julio y agosto (https://idipronbgta-my.sharepoint.com/personal/recursos_idipron_gov_co/_layouts/15/onedrive.aspx?id=%2Fpersonal%2Frecursos%5Fidipron%5Fgov%5Fco%2FDocuments%2FCONTROL%20ESPACIOS%20DE%20ALMACENAMIENTO%20TEMPORAL&amp;ct=1630599820227&amp;or=OWA%2DNT&amp;cid=59c840d0%2D16a2%2D3a01%2Df7db%2D3b1f4ca0b6b7&amp;originalPath=aHR0cHM6Ly9pZGlwcm9uYmd0YS1teS5zaGFyZXBvaW50LmNvbS86ZjovZy9wZXJzb25hbC9yZWN1cnNvc19pZGlwcm9uX2dvdl9jby9FcUFXQ1JXUVN6VkRzdnQwRWdUaGQ2OEJ6TjVxSEdab09kZ0NlN1U5NDJjSUFRP3J0aW1lPXdOeDhCeTV1MlVn)
Se está adelantando la construcción de un procedimiento que permita realizar el control de los elementos de consumo entregados a las áreas y Upi (Formato de Acta de Reunión M-GDO-FT-004 con listado de asistencia y Documento en su versión inicial).</t>
  </si>
  <si>
    <t>Profesional de Apoyo de la STMEO</t>
  </si>
  <si>
    <t>9. EXTREMO</t>
  </si>
  <si>
    <r>
      <t>Salud (R2-R3-Remisiones valores + altos-Alimentos personal no apoyo)</t>
    </r>
    <r>
      <rPr>
        <sz val="10"/>
        <color theme="1"/>
        <rFont val="Times New Roman"/>
        <family val="1"/>
      </rPr>
      <t xml:space="preserve">
Se enfoca sobre la calidad de vida (techo, vestuario, alimentación) que incide en la salud y bienestar de los NNAJ. Igualmente, ya sea de forma directa o a través de la Secretaría de Salud y de las EPSs a las que se hallan afiliados, asume lo relacionado con la salud tanto física como mental. 
</t>
    </r>
    <r>
      <rPr>
        <b/>
        <sz val="10"/>
        <color theme="1"/>
        <rFont val="Times New Roman"/>
        <family val="1"/>
      </rPr>
      <t>Externado (R1-Desviación recursos alimentación)</t>
    </r>
    <r>
      <rPr>
        <sz val="10"/>
        <color theme="1"/>
        <rFont val="Times New Roman"/>
        <family val="1"/>
      </rPr>
      <t xml:space="preserve">
Espacios de intervención (Unidad de Protección Integral, UPI) con mayor intensidad en la formación, ya sea educativa, en desarrollo de competencias y  potencialidades, y/o en habilidades sociales.
</t>
    </r>
    <r>
      <rPr>
        <b/>
        <sz val="10"/>
        <color theme="1"/>
        <rFont val="Times New Roman"/>
        <family val="1"/>
      </rPr>
      <t>Objetivo: Armonizar el modelo pedagógico a las realidades del sigo XXI .</t>
    </r>
  </si>
  <si>
    <t>* Omisión por parte de las Upis en la verificación  de las cantidades especificadas en las remisiones hechas por el proveedor contra la programación enviada desde el Economato. 
* En algunos productos las porciones entregadas pueden superar lo programado debido a cortes y presentaciones específicas, que no pueden ser menores a las requeridas.
* El no cumplimiento de la minuta al reducir las porciones a los NNAJ.
* Generación de  necesidades inexistentes  para el beneficio de terceros.
* Desactualización del cargue de asistencias en el Sistema de Información Misional SIMI, por parte de las Upi. 
* Entrega de alimentos a NNAJ no vinculados al Modelo Pedagógico del Idipron
* Incumplimiento del lineamiento establecido respecto al personal autorizado para el suministro de alimentación, con fundamento en su acompañamiento pedagógico a los NNAJ.</t>
  </si>
  <si>
    <t>3
Posible desviación de recursos de alimentación para el beneficio de NNAJ que no cumplen con el perfil de atención de IDIPRON o personal no autorizado conforme a lineamientos establecidos.</t>
  </si>
  <si>
    <t>Pérdida de recursos de la entidad.
Hallazgos por parte de entes de control internos y externos.
Ejecución anticipada de recursos que generan un posible déficit y la nececesidad de adiciones o nueva contratación  de los mismos.
Incumplimiento de las metas establecidas en el Proyecto.
Sanciones disciplinarias para la entidad.
Procesos penales, disciplinarios y fiscales.</t>
  </si>
  <si>
    <r>
      <t>Salud(Economato):</t>
    </r>
    <r>
      <rPr>
        <sz val="10"/>
        <rFont val="Times New Roman"/>
        <family val="1"/>
      </rPr>
      <t xml:space="preserve"> 1. Registro mensual de la conciliación de las remisiones envidas por parte de las UPI en matriz de consolidación de remisiones en el que se especifica cantidades por producto, número de remisión, UPI y valor del producto en formatos Plantilla de consolidado de remisiones de proveedor por mes M-MSD-FT-064, mes vencido por facturación de alimentos. 2. Realizar verificaciones mensuales de cantidades programadas vs cantidades entregadas según remisiones por el proveedor en el formato Cuadro de Evaluación de Cumplimiento Proveedor/UPI M-MSD-FT-062, mes vencido por facturación de alimentos. 3.Remitir por correo electrónico programación semanal a las UPI de cantidades a recepcionar por parte de los proveedores, en formato Programación de pedidos a proveedores M-MSD-FT-057. 4. Realizar revisión semanal de Coberturas de programación de alimentos de acuerdo con reporte solicitado a soportesimi@idipron.gov.co para programación de alimentos. 5. Revisión trimestral enviado por correo electrónico de formato de Control De Espacios De Almacenamiento Temporal M-MEX-FT-026 a las UPI, según cantidades ingresadas de la Plantilla de Consolidado de Remisiones de Alimentos por Operación en UPI M-MSD-FT-059. 6. Envío semanal de coberturas programadas a la UPI, con la programación semanal de los alimentos recepcionados, para información de seguimiento a personal de cocina. 
</t>
    </r>
    <r>
      <rPr>
        <b/>
        <sz val="10"/>
        <rFont val="Times New Roman"/>
        <family val="1"/>
      </rPr>
      <t xml:space="preserve">Externado: </t>
    </r>
    <r>
      <rPr>
        <sz val="10"/>
        <rFont val="Times New Roman"/>
        <family val="1"/>
      </rPr>
      <t>1. Seguimiento  mensual en las reuniones de Comité Misional documentadas mediante formato Acta de Reunión A-GDO-FT-004, al cumplimiento por parte de las Upi Externado del lineamiento impartido por la Subdirección de Métodos Educativos y Operativa mediante memorando radicado el día 31 de octubre de 2019, comunicado a todos los responsables, funcionarios y contratistas de los Contextos Pedagógicos del IDIPRON, informando sobre el consumo de alimentos en las Unidades de Protección  Integral. 2. Reporte en los 5 primeros días de cada mes de personas autorizadas conforme a lineamiento, en el formato PLANILLA DE ENCARGADURÍAS Y ACOMPAÑAMIENTO AL PROCESO FORMATIVO, M-MEX-FT-028. 3. Se lleva a cabo seguimiento, según la programación planteada desde la STMEO, a la estrategia #AlimentateEnCasa, a traves de la verificación del registro por Unidad de las planillas de asistencia firmadas por los NNAJ en cada entrega, conforme a las proyecciones realizadas en base documentada para tal fin.</t>
    </r>
  </si>
  <si>
    <t>* Informar al proveedor de la inconsistencia identificada para realizar el respectivo ajuste.
* Realizar la disminución de las cantidades de productos que presentan inconsistencia.
* Observando el debido proceso, informar la situación al superior inmediato y a la Subdirección de Métodos Educativos, quienes toman decisiones frente a los procesos y determinan si es conducente poner en conocimiento de la Oficina de Control Interno Disciplinario, el(os) caso(s) del(la) funcionario(a)(s) y/o contratista(s) que incurra(n) en dicha conducta, anexando los soportes correspondientes.</t>
  </si>
  <si>
    <t>1. Se hace registro mensual de la conciliación de las remisiones envidas por parte de las UPI en formatos Plantilla de consolidado de remisiones de proveedor por mes M-MSD-FT-064, de los meses de abril, mayo. Junio y julio 2021 formato realizado mes vencido por facturación de alimentos. 
2.Se hace registro verificaciones mensuales de cantidades programadas vs cantidades entregadas según remisiones por el proveedor en el formato Cuadro de Evaluación de Cumplimiento Proveedor/UPI M-MSD-FT-062 de proveedor de huevo, lácteos, pescado, tamal, carne de los meses de abril. mayo, junio y julio formato realizado mes vencido por facturación de alimentos. 
3.Se remite por correo electrónico programación semanal a las UPI de cantidades a recepcionar por parte de los proveedores, en formato Programación de pedidos a proveedores M-MSD-FT-057, de los meses de abril. mayo, junio y julio. 
4. Se realiza revisión semanal de Coberturas de programación de alimentos de acuerdo con reporte solicitado a  soportesimi@idipron.gov.co para programación de alimentos de los meses de abril. mayo, junio y julio.
5. Se realiza envío trimestral  por correo electrónico con archivo adjunto de la revisión del formato de Control De Espacios De Almacenamiento Temporal M-MEX-FT-026 de las UPI, según cantidades ingresadas de la Plantilla de Consolidado de Remisiones de Alimentos por Operación en UPI M-MSD-FT-059 según:  informe 1 (con corte de abril 20 a UPI Bosa, Rioja, Oasis, Normandía), informe 2 (con corte junio 04 a UPI Molinos, lunapark y Liberia), informe 3 ( con corte junio 04 a UPI Conservatorio, La 32 y  Arcadia), informe 4 ( con corte junio 04 a UPI Belén y Perdomo), informe 5 ( con corte junio 04 a UPI Servita y Santa Lucia)
6.Se hace envío semanal de coberturas programadas a la UPI, con la programación semanal de los alimentos recepcionados, para información de seguimiento a personal de cocina.</t>
  </si>
  <si>
    <t>2. BAJO</t>
  </si>
  <si>
    <t>3. BAJO</t>
  </si>
  <si>
    <t>4. BAJO</t>
  </si>
  <si>
    <t>¿Las actividades que se desarrollan en el control realmente buscan por si sola prevenir o detectar las causas que pueden dar origen al riesgo, Ej.: verificar, validar, cotejar, comparar, revisar, etc.?</t>
  </si>
  <si>
    <t>5. BAJO</t>
  </si>
  <si>
    <t>La omisión en las verificaciones de alimentos programados frente a los entregados y en el suministro de las porciones establecidas en las minutas, así como la generación de necesidades inexistentes y la entrega de alimentos a NNAJ o personal no vinculado o autorizado por el Instituto, puede posibilitar desviación de los recursos destinados para tal fin, generando hallazgos y procesos por parte de los entes de control.</t>
  </si>
  <si>
    <t>* Se llevan a cabo Comités Misionales de Externados en los meses de Mayo, Junio, Julio y Agosto (Formatos Acta de Reunión en PDF)
* Se revisa la programación de encargadurías y acompañamiento del proceso de los jóvenes de la Upi Oasis de los meses mayo, junio, julio y agosto, por parte de los colaboradores autorizados para recibir la alimentación en la Unidad (Formatos M-MEX-FT-008)
* En la Estrategia #AlimentateEnCasa se realiza la 8a. y 9a. entrega de canastas alimentarias (Base y Planillas de la entrega en PDF)</t>
  </si>
  <si>
    <t>Líder Contexto Externado y Profesional de apoyo</t>
  </si>
  <si>
    <t>3. MODERADO</t>
  </si>
  <si>
    <r>
      <t xml:space="preserve">Externado </t>
    </r>
    <r>
      <rPr>
        <sz val="10"/>
        <color theme="1"/>
        <rFont val="Times New Roman"/>
        <family val="1"/>
      </rPr>
      <t xml:space="preserve">
Espacios de intervención (Unidad de Protección Integral, UPI) con mayor intensidad en la formación, ya sea educativa, en desarrollo de competencias y  potencialidades, y/o en habilidades sociales.
</t>
    </r>
    <r>
      <rPr>
        <b/>
        <sz val="10"/>
        <color theme="1"/>
        <rFont val="Times New Roman"/>
        <family val="1"/>
      </rPr>
      <t>Objetivos: Armonizar el modelo pedagógico a las realidades del sigo XXI - Diseñar e implementar prácticas pedagógicas innovadoras para el desarrollo de capacidades, talentos  y oportunidades productivas para los jóvenes.</t>
    </r>
  </si>
  <si>
    <t>* Posibles debilidades en el control realizado sobre los bienes y recursos de transporte, destinados para el goce efectivo de los derechos de los NNAJ.
* Posible manipulación de las Terminales de Carga Asistida -TCA de las tarjetas tullave, por parte de los AJ y/o personal no autorizado para ello.
* Recarga de tarjetas TuLlave no personalizadas de los AJ o de personal no vinculado al Modelo Pedagógico, por parte de la persona encargada de las  Terminales de Carga Asistida -TCA.</t>
  </si>
  <si>
    <t>4
Posible desviación de recursos de contratación de transporte, adquisición de tarjetas Tullave y recargas SITP, para el beneficio de personas que no cumplen con el perfil de atención de IDIPRON.</t>
  </si>
  <si>
    <t>* Pérdida de recursos de la Entidad.
* Hallazgos por parte de  entes de control internos y externos.</t>
  </si>
  <si>
    <r>
      <rPr>
        <b/>
        <sz val="10"/>
        <rFont val="Times New Roman"/>
        <family val="1"/>
      </rPr>
      <t xml:space="preserve">STMEO: </t>
    </r>
    <r>
      <rPr>
        <sz val="10"/>
        <rFont val="Times New Roman"/>
        <family val="1"/>
      </rPr>
      <t xml:space="preserve">1. En caso de actividades que requieran la movilización de los NNAJ de forma masiva o fuera de la ciudad, se diligencia (según necesidades presentadas) por parte de la UPI el formato "SOLICITUD DE SERVICIO DE TRANSPORTE "A-SAD-FT-008 y es enviado vía correo electrónico al profesional asignado por la STMEO en el equipo de Recursos para su revisión y visto bueno de trámite ante el Área de Transporte de la STAF. Si se requiere el servicio para el traslado de un NNAJ por razones de atenciones particulares en su proceso, bien sea desde una Upi o desde SE3, el formato debera contener el nombre del NNAJ a quien va dirigido el servicio. </t>
    </r>
    <r>
      <rPr>
        <b/>
        <sz val="10"/>
        <rFont val="Times New Roman"/>
        <family val="1"/>
      </rPr>
      <t xml:space="preserve"> </t>
    </r>
    <r>
      <rPr>
        <sz val="10"/>
        <rFont val="Times New Roman"/>
        <family val="1"/>
      </rPr>
      <t xml:space="preserve">2. Se lleva una matriz de control diario, en la cual se consignan las observaciones de la revisión realizada y cuando se niegan las solicitudes se envía correo informando a las Unidades. </t>
    </r>
    <r>
      <rPr>
        <b/>
        <u/>
        <sz val="10"/>
        <color theme="1"/>
        <rFont val="Times New Roman"/>
        <family val="1"/>
      </rPr>
      <t xml:space="preserve">
</t>
    </r>
    <r>
      <rPr>
        <b/>
        <sz val="10"/>
        <color theme="1"/>
        <rFont val="Times New Roman"/>
        <family val="1"/>
      </rPr>
      <t xml:space="preserve">Externado: </t>
    </r>
    <r>
      <rPr>
        <sz val="10"/>
        <color theme="1"/>
        <rFont val="Times New Roman"/>
        <family val="1"/>
      </rPr>
      <t xml:space="preserve">1. La solicitud de tarjetas del SITP se realiza conforme a las necesidades presentadas por los AJ, a través del formato digital "SOLICITUD DE TARJETAS SITP PARA NNAJ M-MEX-FT-002" diligenciado por el Auxiliar Administrativo en la Upi, realizando las verificaciones correspondientes en SIMI para proporcionar la tarjeta, en las Unidades con cobertura de este beneficio (7 Externados y 1 Internado actualmente). 2. Para la entrega de las tarjetas Tullave existe un formato físico de entrega de tarjetas “PLANILLA ENTREGA DE TARJETAS PREPAGADAS O SITP A-GFI-FT-007” y es firmada por los/las AJ al momento de recibirlas, de acuerdo con las solicitudes y expediciones que se presenten. 3. Para el caso del beneficio de recarga de las tarjetas TuLlave, una vez realizada se diligencia diariamente el formato físico PLANILLA DE CONTROL SITP M-MEX-FT-003, por parte del auxiliar administrativo con las verificaciones correspondientes en SIMI, el cual es firmado por el por el/la AJ y el Responsable de la UPI. 4. Desde la coordinación del Convenio SITP, se realiza semanalmente un cruce de información entre las Planillas de Control SITP de las Upi, la información reportada por Recaudo Bogotá S.A.S y las asistencias reportadas en SIMI, el cual se documenta en Base de excell seguimiento recargas Tullave STMEO. 5. Se realiza semanalmente y vía correo electrónico desde la Supervisión del Convenio SITP, solicitud de ajustes a las inconsistencias encontradas en las planillas de control diarias entregadas por los Responsables de Unidad; quienes deben indicar por el mismo medio las acciones de mejora realizadas. 6. Se realiza seguimiento mensual por parte del lider de Contexto Externado a las acciones de mejora realizadas por cada Responsable de Upi, en las reuniones de Comité Misional de Contexto que se documentan en formato Acta A-GDO-FT-004. 7. Se llevan a cabo sensibilizaciones semestrales a los AJ sobre condiciones de obligatorio cumplimiento para el acceso y sostenibilidad de este  beneficio, documentando formato de Acta A-GDO-FT-004 </t>
    </r>
    <r>
      <rPr>
        <sz val="10"/>
        <rFont val="Times New Roman"/>
        <family val="1"/>
      </rPr>
      <t>y formato Asistencia semanal a formación, prácticas o convenios M-MEX-FT-001.</t>
    </r>
    <r>
      <rPr>
        <sz val="10"/>
        <color theme="1"/>
        <rFont val="Times New Roman"/>
        <family val="1"/>
      </rPr>
      <t xml:space="preserve"> 8. Se hacen capacitaciones trimestrales a los equipos de las Upi sobre el cuidado de los recursos y reiteración de las condiciones de seguridad en el cargue del beneficio en las tarjetas tullave de los AJ, registrándolas en formato Acta A-GDO-FT-004 y </t>
    </r>
    <r>
      <rPr>
        <sz val="10"/>
        <rFont val="Times New Roman"/>
        <family val="1"/>
      </rPr>
      <t>formato Registro de Asistencia Comité, Junta, Reunión, Capacitación y/o Actividades de Bienestar A-GDH-FT-010.</t>
    </r>
  </si>
  <si>
    <t xml:space="preserve">
* Observando el debido proceso, informar la situación al superior inmediato, al supervisor  de los contratistas implicados, al supervisor del Convenio SITP y a la Subdirección de Métodos Educativos, quienes determinan si es conducente poner en conocimiento de la Oficina de Control Interno Disciplinario, el(os) caso(s) del(la) funcionario(a)(s) y/o contratista(s) que incurra(n) en dicha conducta, anexando los soportes correspondientes.</t>
  </si>
  <si>
    <t xml:space="preserve">Durante los meses de mayo, junio, julio y agosto, el equipo de Recursos de la STMEO recepciona, revisa, aprueba y remite al Área de Transporte de la STAF, las solicitudes enviadas por las Upi para la asignación del servicio. Una solicitud de servicio fue negada considerando que no correspondía a necesidades de NNAJ (Correos y formatos 008 en recursos@idipron.gov.co-carpeta solicitudes transportes,  pantallazo correo negación solicitud y Matriz Control y Seguimiento de Solicitudes de Transporte STMEO) </t>
  </si>
  <si>
    <t xml:space="preserve">
Profesional de Apoyo de la STMEO</t>
  </si>
  <si>
    <t>Existe la posibilidad de desviación de los recursos de transporte destinados a las necesidades de los NNAJ, debido a un inadecuado control sobre su ejecución así como la manipulación de TCA por parte de AJ o personal no autorizado y/o la recarga de tarjetas Tullave no permitidas, lo que podría conllevar a la pérdida de los recursos y la identificación de hallazgos por parte de los entes de control.</t>
  </si>
  <si>
    <t>1. Para iniciar el proceso de solicitud de tarjetas Tullave, desde la coordinación del convenio se verificaron los formatos M-MEX-FT-002, y el formato externo de Recaudo Bogotá “Confirmación de datos y autorización”, revisando que la información correspondiera, y que los/las AJ estuvieran registrados en SIMI. 
2. Se hizo entrega de las tarjetas Tullave a el/la responsable de la UPI por medio de memorando, y a su vez este(a) entregó las tarjetas Tullave a los/las AJ por medio del formato de entrega A-GFI-FT-007, el cual fue allegado a la STMEO, y revisado por la coordinadora del convenio verificando que este cumpliera con los parámetros de diligenciamiento.  
3. Las Planillas físicas de Control SITP M-MEX-FT-003 fueron recibidas y archivadas en la STMEO, en donde se revisaron de manera detallada para confirmar que cumplieran los parámetros de diligenciamiento, y en algunos casos devueltas a las UPI por inconsistencias las cuales fueron corregidas. 
4. Se realizan verificaciones semanales entre la información que envía Recaudo Bogotá, las planillas físicas “PLANILLA DE CONTROL SITP M-MEX-FT-003” que diligencian en las UPI´s, y las asistencias en SIMI. 
5. Se realizaron las solicitudes vía correo electrónico a las UPI´s de los ajustes de inconsistencias encontradas en las planillas de control SITP. 
6. Se realiza Comité Misional de Externados en el mes de Agosto, constatando la realización de acciones de mejora a las observaciones hechas por la Coordinación del Convenio SITP de la STMEO (Formato Acta de Reunión A-GDO-FT-004).
7. En el año 2021 no se han realizado campañas de sensibilización, teniendo en cuenta las cuarentenas producto de la pandemia. Estas se realizaran en el mes de octubre y noviembre de 2020. 
8. El 9 de agosto/2021 se llevó a cabo capacitación con los/las Responsables de UPI, en donde se aclararon dudas sobre los criterios, condiciones y restricciones del convenio.</t>
  </si>
  <si>
    <t>Líder Contexto Externado y Profesional de apoyo
Profesional STMEO Coordinadora Convenio SITP</t>
  </si>
  <si>
    <r>
      <t xml:space="preserve">Emprender </t>
    </r>
    <r>
      <rPr>
        <sz val="10"/>
        <color theme="1"/>
        <rFont val="Times New Roman"/>
        <family val="1"/>
      </rPr>
      <t xml:space="preserve">
Estimula las diversas formas de generación de ingresos y forma en la relación trabajo, ética y política, en el uso del dinero, en competencias básicas, laborales y específicas para la inclusión laboral.</t>
    </r>
    <r>
      <rPr>
        <b/>
        <sz val="10"/>
        <color theme="1"/>
        <rFont val="Times New Roman"/>
        <family val="1"/>
      </rPr>
      <t xml:space="preserve">
Externado </t>
    </r>
    <r>
      <rPr>
        <b/>
        <sz val="10"/>
        <color theme="1"/>
        <rFont val="Times New Roman"/>
        <family val="1"/>
      </rPr>
      <t xml:space="preserve">
</t>
    </r>
    <r>
      <rPr>
        <sz val="10"/>
        <color theme="1"/>
        <rFont val="Times New Roman"/>
        <family val="1"/>
      </rPr>
      <t xml:space="preserve">Espacios de intervención (Unidad de Protección Integral, UPI) con mayor intensidad en la formación, ya sea educativa, en desarrollo de competencias y  potencialidades, y/o en habilidades sociales.
</t>
    </r>
    <r>
      <rPr>
        <b/>
        <sz val="10"/>
        <color theme="1"/>
        <rFont val="Times New Roman"/>
        <family val="1"/>
      </rPr>
      <t>Objetivo: Diseñar e implementar prácticas pedagógicas innovadoras para el desarrollo de capacidades, talentos  y oportunidades productivas para los jóvenes.</t>
    </r>
  </si>
  <si>
    <t>* Vinculación de los jóvenes sin el cumplimiento del proceso de verificación de criterios de ingreso a los diferentes Componentes del Área Emprender.
* Postulación y/o vinculación a actividades de corresponsabilidad de Jóvenes que exceden la edad requerida para este beneficio.
* No realización de ejercicio formativo previo de los Jóvenes, para ser postulados a actividades de corresponsabilidad.
* Favorecimiento por parte del equipo humano a cargo del proceso de postulación de jóvenes y verificación de cumplimiento de criterios, para vinculación a  actividades de corresponsabilidad.</t>
  </si>
  <si>
    <t>5
Posible desvío y utilización inadecuada de los recursos para beneficiar o priorizar en la prestación de los servicios a Jóvenes que no cumplen con los criterios requeridos para la atención integral ofertada.</t>
  </si>
  <si>
    <t>* Pérdida de recursos de la Entidad.
* Hallazgos por parte de  entes de control internos y externos.
* Favorecimiento con fines políticos o intereses de terceros.
* Pérdida de credibilidad y afectación de la imagen institucional.
* Procesos penales, disciplinarios y fiscales.</t>
  </si>
  <si>
    <r>
      <t xml:space="preserve">Emprender: </t>
    </r>
    <r>
      <rPr>
        <sz val="10"/>
        <rFont val="Times New Roman"/>
        <family val="1"/>
      </rPr>
      <t xml:space="preserve">1. El formato EVALUACIÓN Y PONDERACIÓN DE CRITERIOS PARA POSTULACIÓN A ACTIVIDADES DE CORRESPONSABILIDAD M-MEM-FT-008, establece los criterios de ingreso de los jóvenes a los diferentes convenios, los cuales son verificados por el Responsable o líder de la dependencia previo a la postulación. 2. En los formatos BASE DE DATOS JOVENES POSTULADOS A A.C. M-MEM-FT-006 y Evaluación de Criterios para postulación Actividades de Corresponsabilidad CPS M-MEM-FT-023, mensualmente se retroalimenta la postulación y se realiza cargue del resultado de la verificación en SIMI-FOS, parámetro AC/Verificación Postulación, generando reporte trimestral. 3. Se diligencia diariamente el formato ATENCIÓN A JOVENES PARA EMPLEABILIDAD M-MEM-FT-005, que consolida los datos específicos y seguimiento de los jóvenes vinculados a estrategia 1er. empleo y el formato ATENCIÓN A JOVENES PARA EMPRENDIMIENTO M-MEM-FT-010, se consolida mensualmente con los datos específicos y seguimiento de los jóvenes vinculados con emprendimientos. Se registra el cumplimiento de requisitos de los jóvenes, a través de los parámetros SIMI: AEM/Atención inicial empleabilidad (para Empleabilidad) y AEM/Ruta de oportunidades en emprendimiento/sensibilización emprendimiento (para Emprendimiento).
</t>
    </r>
    <r>
      <rPr>
        <b/>
        <sz val="10"/>
        <rFont val="Times New Roman"/>
        <family val="1"/>
      </rPr>
      <t xml:space="preserve">Externado:  </t>
    </r>
    <r>
      <rPr>
        <sz val="10"/>
        <rFont val="Times New Roman"/>
        <family val="1"/>
      </rPr>
      <t>1. En el Contexto se recibe mensualmente vía correo electrónico del Área Emprender, la BASE DE DATOS JÓVENES POSTULADOS A ACTIVIDADES DE CORRESPONSABILIDAD  M-MEM-FT-006 con la  información  de los resultados de las verificaciones a postulaciones adelantadas desde el componente de Actividades de Corresponsabilidad, a partir de lo cual se realiza seguimiento cuatrimestral de casos de postulación sin perfil requerido en reunión de la Coordinación del Contexto registrado en formato Acta A-GDO-FT004. 2. Mediante realización de Comité Misional de Upi, se analizan los puntos de control que fallan y se implementan acciones de mejora, dejando el registro de lo actuado en el formato de Acta A-GDO-FT-004.</t>
    </r>
  </si>
  <si>
    <t>*En caso de identificarse que se realizó la vinculación de un beneficiario  que no cumple con los criterios establecidos, se procederá a su finalización inmediata. 
* Observando el debido proceso, informar la situación al superior inmediato, al supervisor  de los contratistas implicados, y a la Subdirección de Desarrollo Humano, quienes determinan si es conducente poner en conocimiento de la Oficina de Control Interno Disciplinario, el(os) caso(s) del(la) funcionario(a)(s) y/o contratista(s) que incurra(n) en dicha conducta, anexando los soportes correspondientes.</t>
  </si>
  <si>
    <t>1. y 2. Realizada la solicitud de jóvenes para actividades de correspondabilidad y c.p.s., se lleva a cabo la retroalimentación a la postulación presentada por las Upi de los meses de abril, mayo, junio y julio, cargando el resultado de la verificación en SIMI-FOS (Formatos M-MEM-FT-008, M-MEM-FT-006, M-MEM-FT-023, Reporte SIMI)  
3. Se registran los datos de los jóvenes atendidos y que cumplen con los criterios de ingreso a  empleabilidad en la base ATENCIÓN A JOVENES PARA EMPLEABILIDAD, durante los meses de mayo, junio, julio y agosto. Para este período no se realizaron atenciones a jovenes en emprendimiento (Formato M-MEM-FT-005)</t>
  </si>
  <si>
    <t>Una inadecuada verificación de cumplimiento de criterios (incluida la edad) para la postulación a actividades de corresponsabilidad, la falta de preparación previa y un posible favorecimiento en el proceso de postulación, pueden generar la prestación de servicios a Jóvenes sin el lleno de los requisitos exigidos, acarreando pérdida de recursos, hallazgos de los entes de control, pérdida de credibilidad y afectación de la imagen institucional.</t>
  </si>
  <si>
    <t>* Se realiza reunión en la Coordinación del Contexto para efectuar seguimiento a los casos de postulación de jóvenes sin cumplimiento de criterios de ingreso a las Actividades de Corresponsabilidad, reportados en Base de Jóvenes Postulados (Formato A-GDO-FT-004 y formatos M-MEM-FT-006) 
* Se llevan a cabo reuniones durante el mes de agosto con las UPI Santa Lucia, Molinos, Bosa, Servitá, Belén-Conservatorio, La 32 y Perdomo, con el fin de analizar los puntos de control que han fallado, las acciones subsanadas y establecer acciones de mejora en la postulación de jóvenes, que permitan prevenir las dificultades que se han presentado.
(Formato A-GDO-FT-004).</t>
  </si>
  <si>
    <r>
      <t xml:space="preserve">Espiritualidad </t>
    </r>
    <r>
      <rPr>
        <b/>
        <sz val="10"/>
        <color theme="1"/>
        <rFont val="Times New Roman"/>
        <family val="1"/>
      </rPr>
      <t xml:space="preserve">
</t>
    </r>
    <r>
      <rPr>
        <sz val="10"/>
        <color theme="1"/>
        <rFont val="Times New Roman"/>
        <family val="1"/>
      </rPr>
      <t>Promoción y el cuidado de las relaciones afectivas, del arte y el deporte como elementos transformadores del ser humano, así como también adelanta prácticas de meditación, oración, yoga, relajación, silencio, entre otras.</t>
    </r>
    <r>
      <rPr>
        <b/>
        <sz val="10"/>
        <color theme="1"/>
        <rFont val="Times New Roman"/>
        <family val="1"/>
      </rPr>
      <t xml:space="preserve">
Sociolegal y JR </t>
    </r>
    <r>
      <rPr>
        <sz val="10"/>
        <color theme="1"/>
        <rFont val="Times New Roman"/>
        <family val="1"/>
      </rPr>
      <t xml:space="preserve">
Orientación y restitución de sus derechos, la asesoría familiar, el trámite de una póliza de seguros y de la documentación, la expedición de certificados de vinculación al Instituto, el apoyo en el ejercicio de los mecanismos de participación ciudadana, el acompañamiento y asesoría sobre el SRPA, el acompañamiento a procesos penales, el apoyo en la UPJ, la pedagogía de respeto a los AJ con autoridades de justicia, así como la implementación y seguimiento a los beneficiarios que están en conflicto con la ley o en riesgo de estarlo, a través de la línea transversal de Justicia Restaurativa, de modo que se facilite el diálogo entre los ciudadanos que han sufrido un daño y quienes lo han causado.
</t>
    </r>
    <r>
      <rPr>
        <b/>
        <sz val="10"/>
        <color theme="1"/>
        <rFont val="Times New Roman"/>
        <family val="1"/>
      </rPr>
      <t xml:space="preserve">Objetivo: Armonizar el modelo pedagógico a las realidades del sigo XXI. </t>
    </r>
  </si>
  <si>
    <t>* Inobservancia de principios y valores institucionales por parte de los funcionarios y/o contratistas, en el desarrollo de las acciones con los NNAJ y/o en el manejo de la información suministrada por  éstos y sus familias. 
* Inadecuado seguimiento a las acciones realizadas por funcionarios, contratistas y/o voluntarios, que no permite identificar su ajuste a los procedimientos establecidos o la justificación de procesos inexistentes. 
* Debilidad y desconocimiento en el monitoreo y acceso de la información SIMI que manejan los colaboradores.
* Presiones de personas con algún nivel decisorio dentro del Instituto o con intereses políticos o económicos fuera de éste, en relación con la atención de los NNAJ.</t>
  </si>
  <si>
    <t>6
Posible desarrollo de acciones que desconociendo la plataforma estratégica y normatividad institucional, favorecen intereses económicos o políticos propios o de terceros.</t>
  </si>
  <si>
    <t>* Disminución de la capacidad de atención.
* Investigaciones disciplinarias, penales y fiscales tanto para el funcionario como para el instituto.
* Perdida de la confianza del NNAJ hacia el   Instituto.
* Dejar en riesgo la integridad del NNAJ y su familia.
* Uso inadeacuado de la información en contra de la gestión del Instituto.</t>
  </si>
  <si>
    <r>
      <rPr>
        <b/>
        <sz val="10"/>
        <rFont val="Times New Roman"/>
        <family val="1"/>
      </rPr>
      <t xml:space="preserve">Espiritualidad: 
</t>
    </r>
    <r>
      <rPr>
        <sz val="10"/>
        <rFont val="Times New Roman"/>
        <family val="1"/>
      </rPr>
      <t xml:space="preserve">1. Se establece una jornada informativa semestral al funcionario, contratista y/o voluntario por parte del  Área para garantizar que los procesos y actividades realizados están conforme a lo establecido por el Instituto, en formatos de acta A-GDO-FT-004 y de asistencia A-GDH-FT-010.
2. Se realiza seguimiento mensual por parte de la coordinación del área a las actividades realizadas por parte de los funcionarios y/o contratistas, dejando los hallazgos encontrados en el formato Acta A-GDO-FT-004. 
3. Capacitación mensual a los funcionarios y/o contratistas sobre el manejo del NNAJ, la prevención y transparencia en la atención y la estrategia pedagógica del Instituto por parte de la coordinación del área, registrando dicho proceso en el formato de acta A-GDO-FT-004. 
4. Seguimiento mensual a las atenciones y NNAJ beneficiados por cada una de las línea de acción del área por medio del formato talleres y acciones formativas M-MEX-FT-007, consignándolo en formato de acta A-GDO-FT-004.
</t>
    </r>
    <r>
      <rPr>
        <b/>
        <sz val="10"/>
        <rFont val="Times New Roman"/>
        <family val="1"/>
      </rPr>
      <t xml:space="preserve">Sociolegal: 
</t>
    </r>
    <r>
      <rPr>
        <sz val="10"/>
        <rFont val="Times New Roman"/>
        <family val="1"/>
      </rPr>
      <t xml:space="preserve">1. Se cuenta con controles de las acciones registradas a diario en el Sistema de Información Misional SIMI por los colaboradores del Área, soportadas en el formato CONTROL DE ATENCIONES, ACCIONES Y-O SEGUIMIENTO M-MEX-FT-006. </t>
    </r>
    <r>
      <rPr>
        <sz val="10"/>
        <color rgb="FFFF0000"/>
        <rFont val="Times New Roman"/>
        <family val="1"/>
      </rPr>
      <t xml:space="preserve">
</t>
    </r>
    <r>
      <rPr>
        <sz val="10"/>
        <rFont val="Times New Roman"/>
        <family val="1"/>
      </rPr>
      <t>2.  Se realiza reunión mensual con el equipo del área, verificando el cumplimiento de las cláusulas de confidencialidad (en el formato Minuta Contrato de Prestación de Servicios A-GCO-FT-022, para los colaboradores vinculados por esta modalidad, y el formato Acuerdo de confidencialidad y de no divulgación de la información A-TIC-FT-017, para el personal de planta, mediante las cuales se salvaguarda la información suministrada en las acciones desarrolladas por el Área, con la población de NNAJ y familias), la cual es documentada en formato acta A-GDO-FT-004.</t>
    </r>
  </si>
  <si>
    <t>N/A</t>
  </si>
  <si>
    <t>* Informe trimestral que evidencie la cantidad de atenciones y NNAJ beneficiados de las acciones de cada línea del Área de Espiritualidad. 
* Solicitar de manera inmediata la consolidación de bases de datos y realizar back up a los equipos de cómputo del Área Sociolegal y JR.
* Identificar y reportar de acuerdo a los lineamientos internos y legales, las acciones inadecuadas e ilegales que atenten contra la información de los NNAJ y aquella que se registre y maneje al interior del área Sociolegal y Justicia Restaurativa (ley 1098 de 2006- ley 1581 de 2012).
* Implementar estrategias y/o herramientas  de seguridad digital a fin de evitar el acceso a la información de los NNAJ, en el Área Sociolegal y JR.</t>
  </si>
  <si>
    <t xml:space="preserve">1. Para el presente cuatrimestre no se realizaron jornadas semestrales.
2. Se realiza seguimiento a las acciones llevadas a cabo por el equipo del Área, documentado con fechas 04 y 20/05, 25/06 y 14/07/2021 (Actas de reunión)
3. Se realizan reuniones con cada integrante del equipo de trabajo durante los meses de Mayo (no se aporta ninguna), Junio, Julio y Agosto, para validación de las actividades y verificación de su efectivo registro en el SIMI (Actas de reunión) </t>
  </si>
  <si>
    <t xml:space="preserve">La inobservancia de los principios y valores institucionales, el mal uso de la información suministrada por los NNAJ y sus familias y la debilidad en el seguimiento a las acciones, puede generar la justificación de procesos inexistentes, procedimientos no alineados al SIG y la fuga de información confidencial hacia personas con intereses políticos y económicos, poniendo en riesgo la integridad personal de NNAJ y familias, así como en entredicho la gestión institucional. </t>
  </si>
  <si>
    <r>
      <t>1. Se recolectó el control de atenciones de 11 colaboradores del área Sociolegal y Justicia Restaurativa para el periodo abril - julio de 2021.  (Formatos M-MEX-FT-006)</t>
    </r>
    <r>
      <rPr>
        <sz val="10"/>
        <color rgb="FFFF0000"/>
        <rFont val="Times New Roman"/>
        <family val="1"/>
      </rPr>
      <t xml:space="preserve"> </t>
    </r>
    <r>
      <rPr>
        <sz val="10"/>
        <color theme="1"/>
        <rFont val="Times New Roman"/>
        <family val="1"/>
      </rPr>
      <t xml:space="preserve"> </t>
    </r>
  </si>
  <si>
    <t>Líder Área Sociolegal y Profesional de apoyo</t>
  </si>
  <si>
    <t xml:space="preserve">* El campo "Área" solo aplica al interior del IDIPRON para entender el objetivo del área donde se genera el riesgo y el alcance del mismo  </t>
  </si>
  <si>
    <t>4. MODERADO</t>
  </si>
  <si>
    <t>CONTROL DE CAMBIOS</t>
  </si>
  <si>
    <t>5. MODERADO</t>
  </si>
  <si>
    <t>ACTUALIZACIÓN</t>
  </si>
  <si>
    <t>DESCRIPCIÓN DE CAMBIOS EN RIESGOS</t>
  </si>
  <si>
    <t>FECHA  (DD/MM/AAAA)</t>
  </si>
  <si>
    <t>ELABORÓ</t>
  </si>
  <si>
    <t>1</t>
  </si>
  <si>
    <t>Se consolidan los riesgos de los mapas formulados por SE3 y Contextos en este Mapa Misional, con el fin de responder al manejo de los mismos por proceso (Modelo Pedagógico) conforme lo establece la Guía de Administración del Riesgo para el Sector Público y la Política de Administración del Riesgo del Instituto, esta unificación implica ajuste en las variables de análisis del riesgo, evaluación del riesgo y riesgo residual.</t>
  </si>
  <si>
    <r>
      <rPr>
        <sz val="10"/>
        <rFont val="Times New Roman"/>
        <family val="1"/>
      </rPr>
      <t>Edith Johanna Fuentes</t>
    </r>
    <r>
      <rPr>
        <sz val="10"/>
        <color theme="1"/>
        <rFont val="Times New Roman"/>
        <family val="1"/>
      </rPr>
      <t>-Juan Manuel Cruz-Ingrid Alfonso-Adriana Lopez-Johanna Leon-Nidia Gutierrez-Jefferson Sterling-Freddy Martinez-Erika Tobar</t>
    </r>
    <r>
      <rPr>
        <sz val="10"/>
        <color theme="1"/>
        <rFont val="Times New Roman"/>
        <family val="1"/>
      </rPr>
      <t>-Sandra Patricia Serrato-Yenny Zapata-Constanza Mancipe-Audi Flores-Yasmín Padilla Rodríguez</t>
    </r>
  </si>
  <si>
    <t>Se realiza 1er. Seguimiento</t>
  </si>
  <si>
    <t>Se realizan ajustes en las actividades de control definiendo solamente aquellas que son efectivamente aplicadas y evidenciadas en un documento de control, se incorporaron las frecuencias para cada una de ellas, se verificó y actualizó la evaluación de efectividad de las actividades de control con lo cual se modificó la necesidad o no de implementar actividades de fortalecimiento del control, se ajusta la redacción de algunas actividades de contingencia y se proyectaron actividades de fortalecimiento en los casos que así se requería. Lo anterior como resultado del análisis de las observaciones presentadas por la Oficina de Control Interno OCI al 1er. Seguimiento Cuatrimestral de Mapas entregado. En el riesgo 4, se elimina la participación del Contexto Internado, por cuanto la labor de control y seguimiento de todas las solicitudes de transporte quedó en cabeza del Equipo de Recursos de la STMEO.</t>
  </si>
  <si>
    <r>
      <rPr>
        <sz val="10"/>
        <rFont val="Times New Roman"/>
        <family val="1"/>
      </rPr>
      <t>Edith Johana Fuentes</t>
    </r>
    <r>
      <rPr>
        <sz val="10"/>
        <color theme="1"/>
        <rFont val="Times New Roman"/>
        <family val="1"/>
      </rPr>
      <t>-Juan Manuel Cruz-Ingrid Alfonso-Adriana Lopez-Johanna Leon-Nidia Gutierrez-Jefferson Sterling-Freddy Martinez-</t>
    </r>
    <r>
      <rPr>
        <sz val="10"/>
        <rFont val="Times New Roman"/>
        <family val="1"/>
      </rPr>
      <t>Erika Tobar</t>
    </r>
    <r>
      <rPr>
        <sz val="10"/>
        <color theme="1"/>
        <rFont val="Times New Roman"/>
        <family val="1"/>
      </rPr>
      <t>-Sandra Patricia Serrato-Yenny Zapata-Constanza Mancipe-Eunice Campos-Audi Flores-Ginna Gonzalez-Natalia Vargas-Karen Rodríguez-Sara Romero-Yenny Corzo-Yasmín Padilla Rodríguez</t>
    </r>
  </si>
  <si>
    <t>Se realiza 2do. Seguimiento Cuatrimestral</t>
  </si>
  <si>
    <t>Edith Johana Fuentes-Juan Manuel Cruz-Adriana Lopez-Johanna Leon-Nidia Gutierrez-Jefferson Sterling-Miguel Perez-Erika Tobar-Sandra Patricia Serrato-Yenny Zapata-Constanza Mancipe-Eunice Campos-Audi Flores-Ginna Gonzalez-Natalia Vargas-Karen Rodríguez-Sara Romero-Yenny Corzo-Yasmín Padilla Rodríguez</t>
  </si>
  <si>
    <t>REVISION Y APROBACIÓN</t>
  </si>
  <si>
    <t>5. ALTO</t>
  </si>
  <si>
    <t>REVISÓ</t>
  </si>
  <si>
    <t>APROBACIÓN LÍDER DEL PROCESO</t>
  </si>
  <si>
    <t>APOYO OFICINA DE ASESORA DE PLANEACIÓN</t>
  </si>
  <si>
    <t>6. ALTO</t>
  </si>
  <si>
    <t>NOMBRE:</t>
  </si>
  <si>
    <t>YASMÍN PADILLA RODRÍGUEZ</t>
  </si>
  <si>
    <t>MARÍA ALIX LESMES OLARTE</t>
  </si>
  <si>
    <t>Yury Orjuela</t>
  </si>
  <si>
    <t>7. ALTO</t>
  </si>
  <si>
    <t>CARGO:</t>
  </si>
  <si>
    <t>PROFESIONALES Y TÉCNICOS SUBDIRECCIÓN DE MÉTODOS EDUCATIVOS Y OPERATIVOS - SE3 Y CONTEXTOS</t>
  </si>
  <si>
    <t>TÉCNICO OPERATIVO 314-5 - SUBDIRECCIÓN DE MÉTODOS EDUCATIVOS Y OPERATIVOS</t>
  </si>
  <si>
    <t>SUBDIRECTORA OPERATIVA</t>
  </si>
  <si>
    <t xml:space="preserve">Contratista - profesional </t>
  </si>
  <si>
    <t>SULMA ESPERANZA AVENDAÑO MUÑOZ - ZULY MARCELA ROJAS TOLOSA</t>
  </si>
  <si>
    <t>CONTRATISTAS OFICINA DE CONTROL INTERNO</t>
  </si>
  <si>
    <t>En el análisis de los controles, se evidenció que las actividades son coherentes con el  riesgo identificado.  
Los controles definidos atienden a la mitigación del riesgo, no obstante se sugiere  tener en cuenta las recomendaciones que se enuncian en la verificación de las evidencias de la ejecución de los controles. 
Se identifica los responsables asignados para la ejecución de los controles.
Se observa periodicidad de los controles.
Verificación de las acciones de control: 
Acciones STEMO: se observa instrumento de control a las solicitudes de transporte y soporte de servicio denegado por no aplicar a los requisitos.
Acciones Contexto Externado y coordinación convenio SITP:
Actividad 1:  Verificado soporte solicitud de tarjeta sitp para AJ - M-MEX-FT-002 de fecha 17/08/2021. 
Actividad 2: Planilla de entrega de tarjetas prepagadas o SITP AGFI-FT-007: un registro sin firma de AJ y sin firmas en los campos de quien entrega y el responsable de la UPI/Dependencia, lo que representa debilidad en el control en cuanto a la validación de la entrega de las tarjetas  (UPI Rioja). 
Actividad 3: Inventario documental como registro del archivo de las planillas físicas de control SITP, sin diligenciar los campos de firma que validen la información diligenciada en el formato de inventario. 
Actividad 4: En  los archivos excel soportados como evidencia, no es claro el resultado del cruce de la información en el que se especifique si luego de la verificación se presentaron o no inconsistencias o novedades.
Actividad 5: se observan soportes enunciados sobre reporte de inconsistencias.
Actividad 6: Se observa acta de comité misional Externados del mes de agosto en el que incluye el tema de tarjetas SITP, la actividad de control se describe con frecuencia mensual, de los cuatro meses del periodo de reporte sólo se soporta un acta del mes de agosto. 
Actividad 7: se reporta para cumplimiento posterior en los meses de octubre y noviembre por situaciones asociadas a COVID-19.  Corregir año registrado como 2020 
Actividad 8: Se soporta capacitación realizada en el mes de agosto, la actividad se describe con una frecuencia trimestral que al parecer no se cumple , pues no es posible determinar si con anterioridad se realizó la actividad porque para el periodo de reporte sólo se soportó un acta. 
Se recomienda tener en cuenta para el próximo seguimiento el cumplimiento de las actividades de acuerdo a la periodicidad establecida y el completo diligenciamiento de los formatos o instrumentos, que garanticen la oportunidad y  confiabilidad de los controles para la mitigación del riesgo.
Se recomienda el registro de indicadores que faciliten la medición del cumplimiento de la ejecución del control y el análisis de su efectividad en la mitigación del riesgo.</t>
  </si>
  <si>
    <t>En el análisis de los controles, se evidenció que las actividades son coherentes con el  riesgo identificado.  
Los controles definidos atienden a la mitigación del riesgo, no obstante se sugiere al Área Emprender y el Contexto Externado tener en cuenta las recomendaciones que se enuncian en la verificación de las evidencias de la ejecución de los controles. 
Se identifica los responsables asignados para la ejecución de los controles.
Se observa periodicidad de los controles.
Verificación de las acciones de control: 
Acciones del Área Emprender: se verifican soportes del proceso de postulación de jóvenes a activdades de corresponsabilidad y CPS, así como la trazabilidad de la información a partir de los formatos (Formatos M-MEM-FT-008, M-MEM-FT-006, M-MEM-FT-023, se identifican reportes en SIMI. No se aportaron evidencias del mes de agosto y se observaron soportes del mes de abril que hacen parte del primer cuatrimestre.  
Se evidenció base Atención a jóvenes para empleabilidad.
Accciones del Contexto Externado: se verifican los soportes de las reuniones con UPI para el seguimiento a los procesos de postulación en los que los jóvenes no cumplieron requisitos, se observa un acta del 07/09/2021 (UPI Bosa), fuera del periodo de seguimiento, así como un acta del 31/08/2021 (UPI Servitá) sin firma del coordinador de Externados. Se verifica también soporte de reunión seguimiento acciones de mejora postulaciones. 
En la verificación realizada no es claro el cumplimiento de las actividades de acuerrdo a la periodicidad establecida, para lo cual se recomienda el registro de indicadores que faciliten la medición del cumplimiento de la ejecución de los controles y el análisis de su efectividad en la mitigación del riesgo.</t>
  </si>
  <si>
    <t xml:space="preserve">En el análisis de los controles, se evidenció que las actividades son coherentes con el  riesgo identificado.  
Los controles definidos atienden a la mitigación del riesgo, no obstante se sugiere a las Áreas de Derecho involucradas tener en cuenta las recomendaciones que se enuncian en la verificación de las evidencias de la ejecución de los controles. 
Se identifica los responsables asignados para la ejecución de los controles.
Se observa periodicidad de los controles. 
Verificación de las acciones de control:
Acciones Área de Espiritualidad: 
Actividad 1: se reporta que no se realizaron jornadas semestrales
Actividad 2: se verifican las actas de reunión de seguimiento de las acciones del equipo del Área en los meses de mayo, junio y julio, la actvidad  de control se describe de manera mensual, pero no se reporta ejecución en el mes de agosto.
En la columna de la descripción de la actividad de control se registran 4 actividades, no obstante en las acciones implementadas en el monitoreo se registran 3, se recomienda precisar en el próximo seguimiento si en los seguimientos a las acciones llevadas a cabo por el equio del Área se integra más de una acción de control de las planteadas. 
Actividad 3: En la verificación de los soportes se identifica que se realizaron seguimientos para la validación de las actividades del cargue de información en SIMI, no obstante sólo en la reunión de agosto se identifica que se hizo con todos los miembros del equipo. No se registra seguimiento en el mes de mayo.  
Acciones Área Sociolegal, se verificaron lo soportes de control de atenciones, en algunos casos se soportaron los del mes de abril y en ningún caso los del mes de agosto, lo que no guarda total coherencia con el periodo de reporte. Se recomienda tener en cuenta para próximos seguimientos.
Actividad 2: No se reporta ejecución de la acción en cuanto a la reunión mensual con el equipo del Área. 
Se recomienda el registro de indicadores que faciliten la medición del cumplimiento de la ejecución de los controles y el análisis de su efectividad en la mitigación del riesgo.
Se recomienda para las dos Áreas revisar en algunas de las acciones de contingencia descritas, si se ajustan en términos de oportunidad en caso de materialización del riesgo, teniendo en cuenta que este tipo de acciones se deben desarrollar de manera inmediata.
</t>
  </si>
  <si>
    <t xml:space="preserve">Se pudo evidenciar que no se registro en la casilla seguimiento cual perido se esta evaluando,  al igual la fecha relacionada en el encabezado está de actualización al  31/07/2021 y deberia ser al mes de agosto.
Verificación de las acciones de control: 
Sicosocial: De acuerdo a las acciones implementadas se pudo contrastar con los soportes evidenciándose un trabajo por parte del área para controlar el riesgo.
Educación: Se validaron los controles establecidos por el área para mitigar el riesgo, comprobando que se estan realizando periodicamente adicionalmente se evidenció la elaboración y envió del documento de los lineamientos para tener en cuenta en las reuniones de Comisión de 1 primer semestre.  
Espiritualidad: De acuerdo a las actas entregadas como soporte al seguimiento realizado a las acciones llevadas a cabo por el equipo del área como al uso adecuado del registro de la información en SIMI se pudo evidenciar que el acta con fecha del 20/05 se realizó seguimiento a las acciones pero no se dejó registro sobre el uso adecuado para ingresar la información a SIMI. 
En referencia a la verificación mensual frente a la veracidad del registro de la información en los formatos y en SIMI se validó en actas que este seguimiento se realizó.
Al análizar los controles, se evidenció que las actividades son coherentes con el  riesgo identificado atendiendo así la mitigación del mismo, se recomienda tener en cuenta las sugerencias que se realizan en la verificación de las evidencias de la ejecución de los controles. Se observa que las acciones tienen asignado responsables
Se recomienda el registro de indicadores que faciliten la medición del cumplimiento de la ejecución del control y el análisis de su efectividad en la mitigación del riesgo.
</t>
  </si>
  <si>
    <r>
      <t xml:space="preserve">
</t>
    </r>
    <r>
      <rPr>
        <b/>
        <sz val="10"/>
        <color theme="1"/>
        <rFont val="Times New Roman"/>
        <family val="1"/>
      </rPr>
      <t xml:space="preserve">Salud: </t>
    </r>
    <r>
      <rPr>
        <sz val="10"/>
        <color theme="1"/>
        <rFont val="Times New Roman"/>
        <family val="1"/>
      </rPr>
      <t xml:space="preserve">(Economato)  El área son soportó evidencias para esta acción.
</t>
    </r>
    <r>
      <rPr>
        <b/>
        <sz val="10"/>
        <color theme="1"/>
        <rFont val="Times New Roman"/>
        <family val="1"/>
      </rPr>
      <t xml:space="preserve">Externado:  </t>
    </r>
    <r>
      <rPr>
        <sz val="10"/>
        <color theme="1"/>
        <rFont val="Times New Roman"/>
        <family val="1"/>
      </rPr>
      <t>De acuerdo a los soportes el contexto dentro de los comités misionales realizó seguimiento al cumplimiento por parte de las Upi Externado sobre los lineaminetos impartidos por la Subdirección de Métodos Educativos y Operativa sobre el consumo de alimentos en las Unidades de protección, soportaron el formato planilla de asistencia diaria M-MEX-FT-008.
Al análizar los controles, se evidenció que las actividades son coherentes con el  riesgo identificado atendiendo así la mitigación del mismo, se recomienda tener en cuenta las sugerencias que se realizan en la verificación de las evidencias de la ejecución de los controles. Se observa que las acciones tienen asignado responsables
Se recomienda el registro de indicadores que faciliten la medición del cumplimiento de la ejecución del control y el análisis de su efectividad en la mitigación del riesgo.</t>
    </r>
  </si>
  <si>
    <r>
      <rPr>
        <b/>
        <sz val="10"/>
        <color theme="1"/>
        <rFont val="Times New Roman"/>
        <family val="1"/>
      </rPr>
      <t>Salud:</t>
    </r>
    <r>
      <rPr>
        <sz val="10"/>
        <color theme="1"/>
        <rFont val="Times New Roman"/>
        <family val="1"/>
      </rPr>
      <t xml:space="preserve"> 
Acción 1: De acuerdo al control establecido por el área de salud se validaron los formatos de Kárdex inventarios de insumos de enfermería y odontología M-MSD-FT-030 de las unidades de Arcadia, El Edén, Bosa, Florida, La 32, Luna Park, Oasis, pero no se pudo confrontar el control propuesto con el formato registro diario de enfermería M-MSD-FT-033-SIMI.
Acción 2: Se observaron mediante Actas de Reunión A-GDO-FT-004 las revisiones periódicas semestrales a las áreas de enfermería y odontología donde  se realiza la verificación, seguimiento y rotación de los insumos entregados por el Área de Salud.
</t>
    </r>
    <r>
      <rPr>
        <b/>
        <sz val="10"/>
        <color theme="1"/>
        <rFont val="Times New Roman"/>
        <family val="1"/>
      </rPr>
      <t>Educación:</t>
    </r>
    <r>
      <rPr>
        <sz val="10"/>
        <color theme="1"/>
        <rFont val="Times New Roman"/>
        <family val="1"/>
      </rPr>
      <t xml:space="preserve"> 
Acción 1. Se corroboraron los 68 reportes del gasto de elementos de consumo de las Upi Molinos, Bosa, Perdomo, Santa Lucía, La 32 y Oasis, durante los meses de mayo, junio y julio (Formato M-MED-FT-014). 
2. Para la segunda acción se verificaron los excel que el área de Educación entrego como soportes se recomienda analizar si los excel donde están llevando los inventarios se podrían incluir en el SIGID.
</t>
    </r>
    <r>
      <rPr>
        <b/>
        <sz val="10"/>
        <color theme="1"/>
        <rFont val="Times New Roman"/>
        <family val="1"/>
      </rPr>
      <t>Emprender:</t>
    </r>
    <r>
      <rPr>
        <sz val="10"/>
        <color theme="1"/>
        <rFont val="Times New Roman"/>
        <family val="1"/>
      </rPr>
      <t xml:space="preserve"> El área soportó para este seguimiento los formatos de entrega de elementos de consumo a NNAJ M-MEX-FT-016 y el formato traslado, salida y entrega de elementos de consumo, consumo controlado y/o devolutivos A-GLO-FT-005, de acuerdo con los convenios que se encuentren en ejecución.
</t>
    </r>
    <r>
      <rPr>
        <b/>
        <sz val="10"/>
        <color theme="1"/>
        <rFont val="Times New Roman"/>
        <family val="1"/>
      </rPr>
      <t>Territorio:</t>
    </r>
    <r>
      <rPr>
        <sz val="10"/>
        <color theme="1"/>
        <rFont val="Times New Roman"/>
        <family val="1"/>
      </rPr>
      <t xml:space="preserve"> El área soportó los formatos Acta de encuentro M-MTE-FT-002, Acta A-GDO-004, y asistencia al encuentro M-MTE-FT-003; no se pudo verificar el formato M-MEX-FT-029, de acuerdo a lo enunciado en las acciones implementadas.</t>
    </r>
    <r>
      <rPr>
        <b/>
        <sz val="10"/>
        <color theme="1"/>
        <rFont val="Times New Roman"/>
        <family val="1"/>
      </rPr>
      <t xml:space="preserve">
Internado y Externado:  </t>
    </r>
    <r>
      <rPr>
        <sz val="10"/>
        <color theme="1"/>
        <rFont val="Times New Roman"/>
        <family val="1"/>
      </rPr>
      <t>Los soportes suministrados por el área concuerdan con las acciones establecidas por lo contextos de internado y externado las cuales son actas de reuniones mensuales, comités y visitas. Se recomienda en el diligenciamiento de las actas en el lugar de las firmas si no hay secretaria colocar no aplica o colocar dos rayas para que este espacio no quede desocupado.</t>
    </r>
    <r>
      <rPr>
        <b/>
        <sz val="10"/>
        <color theme="1"/>
        <rFont val="Times New Roman"/>
        <family val="1"/>
      </rPr>
      <t xml:space="preserve">
</t>
    </r>
    <r>
      <rPr>
        <sz val="10"/>
        <color theme="1"/>
        <rFont val="Times New Roman"/>
        <family val="1"/>
      </rPr>
      <t xml:space="preserve">
</t>
    </r>
    <r>
      <rPr>
        <b/>
        <sz val="10"/>
        <color theme="1"/>
        <rFont val="Times New Roman"/>
        <family val="1"/>
      </rPr>
      <t>Espiritualidad:</t>
    </r>
    <r>
      <rPr>
        <sz val="10"/>
        <color theme="1"/>
        <rFont val="Times New Roman"/>
        <family val="1"/>
      </rPr>
      <t xml:space="preserve"> 
El área sustenta que para este seguimiento no se solicitaron insumos y/o materiales  para la ejecución de materiales, soportaron el formato control de espacios de almacenamiento temporal M-MEX-FT-026.
</t>
    </r>
    <r>
      <rPr>
        <b/>
        <sz val="10"/>
        <color theme="1"/>
        <rFont val="Times New Roman"/>
        <family val="1"/>
      </rPr>
      <t>STMEO</t>
    </r>
    <r>
      <rPr>
        <sz val="10"/>
        <color theme="1"/>
        <rFont val="Times New Roman"/>
        <family val="1"/>
      </rPr>
      <t>: Llevó a cabo el seguimiento del control de espacios de almacenamiento temporal  M-MEX-FT-026 el cual se diligencia a través de una carpeta compartidad con las unidades.
Al analizar los controles, se evidenció que las actividades son coherentes con el  riesgo identificado atendiendo así la mitigación del mismo, se recomienda tener en cuenta las sugerencias que se realizan en la verificación de las evidencias de la ejecución de los controles. Se observa que las acciones tienen asignado responsables
Se recomienda el registro de indicadores que faciliten la medición del cumplimiento de la ejecución del control y el análisis de su efectividad en la mitigación del riesgo.</t>
    </r>
  </si>
</sst>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b/>
      <sz val="11"/>
      <name val="Times New Roman"/>
      <family val="1"/>
    </font>
    <font>
      <b/>
      <sz val="10"/>
      <name val="Times New Roman"/>
      <family val="1"/>
    </font>
    <font>
      <b/>
      <sz val="12"/>
      <name val="Times New Roman"/>
      <family val="1"/>
    </font>
    <font>
      <b/>
      <sz val="14"/>
      <color theme="1"/>
      <name val="Times New Roman"/>
      <family val="1"/>
    </font>
    <font>
      <sz val="10"/>
      <name val="Times New Roman"/>
      <family val="1"/>
    </font>
    <font>
      <sz val="12"/>
      <color theme="1"/>
      <name val="Times New Roman"/>
      <family val="1"/>
    </font>
    <font>
      <b/>
      <sz val="16"/>
      <color theme="1"/>
      <name val="Times New Roman"/>
      <family val="1"/>
    </font>
    <font>
      <b/>
      <sz val="12"/>
      <color theme="1"/>
      <name val="Times New Roman"/>
      <family val="1"/>
    </font>
    <font>
      <sz val="10"/>
      <color theme="0" tint="-0.34998626667073579"/>
      <name val="Times New Roman"/>
      <family val="1"/>
    </font>
    <font>
      <sz val="10"/>
      <color rgb="FFFF0000"/>
      <name val="Times New Roman"/>
      <family val="1"/>
    </font>
    <font>
      <b/>
      <sz val="10"/>
      <color rgb="FFFF0000"/>
      <name val="Times New Roman"/>
      <family val="1"/>
    </font>
    <font>
      <b/>
      <u/>
      <sz val="10"/>
      <color rgb="FFFF0000"/>
      <name val="Times New Roman"/>
      <family val="1"/>
    </font>
    <font>
      <u/>
      <sz val="10"/>
      <name val="Times New Roman"/>
      <family val="1"/>
    </font>
    <font>
      <b/>
      <u/>
      <sz val="10"/>
      <color theme="1"/>
      <name val="Times New Roman"/>
      <family val="1"/>
    </font>
    <font>
      <u/>
      <sz val="11"/>
      <color theme="1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00B0F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xf numFmtId="0" fontId="19" fillId="0" borderId="0" applyNumberFormat="0" applyFill="0" applyBorder="0" applyAlignment="0" applyProtection="0"/>
  </cellStyleXfs>
  <cellXfs count="210">
    <xf numFmtId="0" fontId="0" fillId="0" borderId="0" xfId="0"/>
    <xf numFmtId="0" fontId="3" fillId="0" borderId="0" xfId="0" applyFont="1" applyProtection="1"/>
    <xf numFmtId="0" fontId="1" fillId="3" borderId="1" xfId="0" applyFont="1" applyFill="1" applyBorder="1" applyAlignment="1" applyProtection="1">
      <alignment horizontal="center" vertical="center"/>
    </xf>
    <xf numFmtId="0" fontId="1" fillId="3" borderId="6" xfId="0" applyFont="1" applyFill="1" applyBorder="1" applyAlignment="1" applyProtection="1">
      <alignment horizontal="center" vertical="center"/>
    </xf>
    <xf numFmtId="0" fontId="1" fillId="3" borderId="5" xfId="0" applyFont="1" applyFill="1" applyBorder="1" applyAlignment="1" applyProtection="1">
      <alignment horizontal="center" vertical="center"/>
    </xf>
    <xf numFmtId="0" fontId="2" fillId="0" borderId="0" xfId="0" applyFont="1" applyProtection="1"/>
    <xf numFmtId="0" fontId="6" fillId="3" borderId="13" xfId="0" applyFont="1" applyFill="1" applyBorder="1" applyAlignment="1" applyProtection="1">
      <alignment horizontal="center" vertical="center"/>
    </xf>
    <xf numFmtId="0" fontId="7" fillId="3" borderId="14"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xf>
    <xf numFmtId="0" fontId="3" fillId="0" borderId="0" xfId="0" applyFont="1" applyProtection="1">
      <protection locked="0"/>
    </xf>
    <xf numFmtId="0" fontId="5" fillId="0" borderId="0" xfId="0" applyFont="1" applyBorder="1" applyAlignment="1" applyProtection="1">
      <alignment vertical="center" wrapText="1"/>
    </xf>
    <xf numFmtId="0" fontId="0" fillId="0" borderId="0" xfId="0" applyBorder="1" applyProtection="1"/>
    <xf numFmtId="0" fontId="0" fillId="0" borderId="0" xfId="0" applyProtection="1"/>
    <xf numFmtId="0" fontId="6" fillId="0" borderId="1" xfId="0" applyFont="1" applyBorder="1" applyAlignment="1" applyProtection="1">
      <alignment horizontal="left" vertical="center"/>
    </xf>
    <xf numFmtId="0" fontId="6" fillId="0" borderId="1" xfId="0" applyFont="1" applyBorder="1" applyAlignment="1" applyProtection="1">
      <alignment vertical="center"/>
    </xf>
    <xf numFmtId="0" fontId="6" fillId="0" borderId="3" xfId="0" applyFont="1" applyBorder="1" applyAlignment="1" applyProtection="1">
      <alignment vertical="center"/>
    </xf>
    <xf numFmtId="0" fontId="6" fillId="0" borderId="14" xfId="0" applyFont="1" applyBorder="1" applyAlignment="1" applyProtection="1">
      <alignment horizontal="left" vertical="center"/>
    </xf>
    <xf numFmtId="0" fontId="0" fillId="0" borderId="0" xfId="0" applyBorder="1" applyAlignment="1" applyProtection="1">
      <protection locked="0"/>
    </xf>
    <xf numFmtId="0" fontId="0" fillId="0" borderId="0" xfId="0" applyBorder="1" applyProtection="1">
      <protection locked="0"/>
    </xf>
    <xf numFmtId="0" fontId="0" fillId="0" borderId="0" xfId="0" applyProtection="1">
      <protection locked="0"/>
    </xf>
    <xf numFmtId="0" fontId="6" fillId="0" borderId="0" xfId="0" applyFont="1" applyBorder="1" applyAlignment="1" applyProtection="1">
      <alignment vertical="center"/>
    </xf>
    <xf numFmtId="0" fontId="0" fillId="0" borderId="0" xfId="0"/>
    <xf numFmtId="0" fontId="3" fillId="2" borderId="1" xfId="0" applyFont="1" applyFill="1" applyBorder="1" applyAlignment="1" applyProtection="1">
      <alignment horizontal="center" vertical="center"/>
    </xf>
    <xf numFmtId="0" fontId="0" fillId="2" borderId="1" xfId="0" applyFill="1" applyBorder="1" applyAlignment="1" applyProtection="1">
      <alignment horizontal="center" vertical="center"/>
    </xf>
    <xf numFmtId="0" fontId="3" fillId="0" borderId="0" xfId="0" applyFont="1" applyAlignment="1" applyProtection="1">
      <alignment vertical="center"/>
    </xf>
    <xf numFmtId="0" fontId="3" fillId="4" borderId="0" xfId="0" applyFont="1" applyFill="1" applyProtection="1">
      <protection locked="0"/>
    </xf>
    <xf numFmtId="0" fontId="3" fillId="0" borderId="0" xfId="0" applyFont="1" applyBorder="1" applyProtection="1">
      <protection locked="0"/>
    </xf>
    <xf numFmtId="0" fontId="3" fillId="4" borderId="0" xfId="0" applyFont="1" applyFill="1" applyProtection="1"/>
    <xf numFmtId="0" fontId="3" fillId="0" borderId="0" xfId="0" applyFont="1" applyBorder="1" applyProtection="1"/>
    <xf numFmtId="0" fontId="3" fillId="6" borderId="0" xfId="0" applyFont="1" applyFill="1" applyProtection="1"/>
    <xf numFmtId="0" fontId="6" fillId="6" borderId="1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xf>
    <xf numFmtId="0" fontId="6" fillId="6" borderId="11" xfId="0" applyFont="1" applyFill="1" applyBorder="1" applyAlignment="1" applyProtection="1">
      <alignment horizontal="center" vertical="center" wrapText="1"/>
      <protection locked="0"/>
    </xf>
    <xf numFmtId="0" fontId="3" fillId="7" borderId="0" xfId="0" applyFont="1" applyFill="1" applyProtection="1"/>
    <xf numFmtId="0" fontId="3" fillId="8" borderId="0" xfId="0" applyFont="1" applyFill="1" applyProtection="1"/>
    <xf numFmtId="0" fontId="2"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11" xfId="0" applyFont="1" applyFill="1" applyBorder="1" applyAlignment="1" applyProtection="1">
      <alignment horizontal="center" vertical="center" wrapText="1"/>
      <protection locked="0"/>
    </xf>
    <xf numFmtId="0" fontId="14" fillId="0" borderId="11"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justify" vertical="top" wrapText="1"/>
    </xf>
    <xf numFmtId="1" fontId="10" fillId="0" borderId="1" xfId="0" applyNumberFormat="1" applyFont="1" applyFill="1" applyBorder="1" applyAlignment="1" applyProtection="1">
      <alignment horizontal="center" vertical="center"/>
    </xf>
    <xf numFmtId="0" fontId="6" fillId="0" borderId="1" xfId="0" applyFont="1" applyFill="1" applyBorder="1" applyAlignment="1" applyProtection="1">
      <alignment horizontal="center" vertical="center" wrapText="1"/>
      <protection locked="0"/>
    </xf>
    <xf numFmtId="0" fontId="10" fillId="0" borderId="1" xfId="0" applyFont="1" applyFill="1" applyBorder="1" applyAlignment="1">
      <alignment vertical="top" wrapText="1"/>
    </xf>
    <xf numFmtId="0" fontId="10" fillId="0" borderId="1" xfId="0" applyFont="1" applyFill="1" applyBorder="1" applyAlignment="1" applyProtection="1">
      <alignment horizontal="center" vertical="center" wrapText="1"/>
    </xf>
    <xf numFmtId="0" fontId="10" fillId="0" borderId="1" xfId="0" applyFont="1" applyFill="1" applyBorder="1" applyAlignment="1">
      <alignment horizontal="justify" vertical="top" wrapText="1"/>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 xfId="0" applyFont="1" applyBorder="1" applyAlignment="1" applyProtection="1">
      <alignment horizontal="center" vertical="top" wrapText="1"/>
      <protection locked="0"/>
    </xf>
    <xf numFmtId="14" fontId="3" fillId="0" borderId="5" xfId="0" applyNumberFormat="1"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3" fillId="0" borderId="11"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xf>
    <xf numFmtId="0" fontId="2" fillId="3" borderId="13" xfId="0" applyFont="1" applyFill="1" applyBorder="1" applyAlignment="1" applyProtection="1">
      <alignment horizontal="center" vertical="center"/>
    </xf>
    <xf numFmtId="0" fontId="2" fillId="3" borderId="14" xfId="0" applyFont="1" applyFill="1" applyBorder="1" applyAlignment="1" applyProtection="1">
      <alignment horizontal="center" vertical="center"/>
    </xf>
    <xf numFmtId="0" fontId="3" fillId="0" borderId="1"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14" fillId="0" borderId="11" xfId="0" applyFont="1" applyFill="1" applyBorder="1" applyAlignment="1" applyProtection="1">
      <alignment horizontal="center" vertical="center" wrapText="1"/>
      <protection locked="0"/>
    </xf>
    <xf numFmtId="0" fontId="14" fillId="0" borderId="13" xfId="0" applyFont="1" applyFill="1" applyBorder="1" applyAlignment="1" applyProtection="1">
      <alignment horizontal="center" vertical="center" wrapText="1"/>
      <protection locked="0"/>
    </xf>
    <xf numFmtId="0" fontId="14" fillId="0" borderId="14" xfId="0" applyFont="1" applyFill="1" applyBorder="1" applyAlignment="1" applyProtection="1">
      <alignment horizontal="center" vertical="center" wrapText="1"/>
      <protection locked="0"/>
    </xf>
    <xf numFmtId="0" fontId="9" fillId="0" borderId="11" xfId="0" applyFont="1" applyFill="1" applyBorder="1" applyAlignment="1" applyProtection="1">
      <alignment horizontal="center" vertical="center" wrapText="1"/>
      <protection locked="0"/>
    </xf>
    <xf numFmtId="0" fontId="9" fillId="0" borderId="14"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xf>
    <xf numFmtId="0" fontId="2" fillId="3" borderId="10" xfId="0" applyFont="1" applyFill="1" applyBorder="1" applyAlignment="1" applyProtection="1">
      <alignment horizontal="center"/>
    </xf>
    <xf numFmtId="0" fontId="2" fillId="3" borderId="6" xfId="0" applyFont="1" applyFill="1" applyBorder="1" applyAlignment="1" applyProtection="1">
      <alignment horizontal="center"/>
    </xf>
    <xf numFmtId="0" fontId="2" fillId="3" borderId="12"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6" fillId="3" borderId="14"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13" fillId="0" borderId="13" xfId="0" applyFont="1" applyFill="1" applyBorder="1" applyAlignment="1" applyProtection="1">
      <alignment horizontal="center" vertical="center" wrapText="1"/>
      <protection locked="0"/>
    </xf>
    <xf numFmtId="0" fontId="13" fillId="0" borderId="1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14" fontId="2" fillId="2" borderId="5" xfId="0"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protection locked="0"/>
    </xf>
    <xf numFmtId="14"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3" fillId="3" borderId="5" xfId="0" applyFont="1" applyFill="1" applyBorder="1" applyAlignment="1" applyProtection="1">
      <alignment horizontal="center"/>
    </xf>
    <xf numFmtId="0" fontId="3" fillId="3" borderId="10" xfId="0" applyFont="1" applyFill="1" applyBorder="1" applyAlignment="1" applyProtection="1">
      <alignment horizontal="center"/>
    </xf>
    <xf numFmtId="0" fontId="3" fillId="3" borderId="6" xfId="0" applyFont="1" applyFill="1" applyBorder="1" applyAlignment="1" applyProtection="1">
      <alignment horizontal="center"/>
    </xf>
    <xf numFmtId="0" fontId="2" fillId="2" borderId="5" xfId="0" applyFont="1" applyFill="1" applyBorder="1" applyAlignment="1" applyProtection="1">
      <alignment horizontal="right" vertical="center"/>
    </xf>
    <xf numFmtId="0" fontId="2" fillId="2" borderId="10" xfId="0" applyFont="1" applyFill="1" applyBorder="1" applyAlignment="1" applyProtection="1">
      <alignment horizontal="right" vertical="center"/>
    </xf>
    <xf numFmtId="0" fontId="2" fillId="2" borderId="6" xfId="0" applyFont="1" applyFill="1" applyBorder="1" applyAlignment="1" applyProtection="1">
      <alignment horizontal="right"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3" borderId="1" xfId="0" applyFont="1" applyFill="1" applyBorder="1" applyAlignment="1" applyProtection="1">
      <alignment horizontal="center"/>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49" fontId="2" fillId="2" borderId="5" xfId="0" applyNumberFormat="1" applyFont="1" applyFill="1" applyBorder="1" applyAlignment="1" applyProtection="1">
      <alignment horizontal="center" vertical="center"/>
    </xf>
    <xf numFmtId="49" fontId="2" fillId="2" borderId="6" xfId="0" applyNumberFormat="1" applyFont="1" applyFill="1" applyBorder="1" applyAlignment="1" applyProtection="1">
      <alignment horizontal="center" vertical="center"/>
    </xf>
    <xf numFmtId="0" fontId="2" fillId="3" borderId="13"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horizontal="center"/>
    </xf>
    <xf numFmtId="0" fontId="2" fillId="3" borderId="14" xfId="0" applyFont="1" applyFill="1" applyBorder="1" applyAlignment="1" applyProtection="1">
      <alignment horizontal="center"/>
    </xf>
    <xf numFmtId="0" fontId="2" fillId="0" borderId="11" xfId="0" applyFont="1" applyFill="1" applyBorder="1" applyAlignment="1" applyProtection="1">
      <alignment horizontal="justify" vertical="top" wrapText="1"/>
      <protection locked="0"/>
    </xf>
    <xf numFmtId="0" fontId="2" fillId="0" borderId="13" xfId="0" applyFont="1" applyFill="1" applyBorder="1" applyAlignment="1" applyProtection="1">
      <alignment horizontal="justify" vertical="top" wrapText="1"/>
      <protection locked="0"/>
    </xf>
    <xf numFmtId="0" fontId="9" fillId="0" borderId="1" xfId="0" applyFont="1" applyFill="1" applyBorder="1" applyAlignment="1" applyProtection="1">
      <alignment horizontal="justify" vertical="top" wrapText="1"/>
      <protection locked="0"/>
    </xf>
    <xf numFmtId="0" fontId="9" fillId="0" borderId="1" xfId="0" applyFont="1" applyFill="1" applyBorder="1" applyAlignment="1" applyProtection="1">
      <alignment horizontal="justify" vertical="top"/>
      <protection locked="0"/>
    </xf>
    <xf numFmtId="0" fontId="9" fillId="0" borderId="11" xfId="0" applyFont="1" applyFill="1" applyBorder="1" applyAlignment="1" applyProtection="1">
      <alignment horizontal="justify" vertical="top"/>
      <protection locked="0"/>
    </xf>
    <xf numFmtId="1" fontId="11" fillId="0" borderId="1"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top"/>
      <protection locked="0"/>
    </xf>
    <xf numFmtId="0" fontId="3" fillId="0" borderId="11" xfId="0" applyFont="1" applyFill="1" applyBorder="1" applyAlignment="1" applyProtection="1">
      <alignment horizontal="justify" vertical="top"/>
      <protection locked="0"/>
    </xf>
    <xf numFmtId="0" fontId="6" fillId="0" borderId="1"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justify" vertical="top"/>
      <protection locked="0"/>
    </xf>
    <xf numFmtId="0" fontId="14" fillId="0" borderId="11" xfId="0" applyFont="1" applyFill="1" applyBorder="1" applyAlignment="1" applyProtection="1">
      <alignment horizontal="justify" vertical="top"/>
      <protection locked="0"/>
    </xf>
    <xf numFmtId="0" fontId="9" fillId="0" borderId="13"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0" fontId="7" fillId="6" borderId="11" xfId="0" applyFont="1" applyFill="1" applyBorder="1" applyAlignment="1" applyProtection="1">
      <alignment horizontal="center" vertical="center"/>
    </xf>
    <xf numFmtId="0" fontId="7" fillId="6" borderId="13" xfId="0" applyFont="1" applyFill="1" applyBorder="1" applyAlignment="1" applyProtection="1">
      <alignment horizontal="center" vertical="center"/>
    </xf>
    <xf numFmtId="0" fontId="6" fillId="0" borderId="1" xfId="0" applyFont="1" applyFill="1" applyBorder="1" applyAlignment="1" applyProtection="1">
      <alignment horizontal="justify" vertical="top" wrapText="1"/>
      <protection locked="0"/>
    </xf>
    <xf numFmtId="0" fontId="2" fillId="0" borderId="1" xfId="0" applyFont="1" applyFill="1" applyBorder="1" applyAlignment="1" applyProtection="1">
      <alignment horizontal="justify" vertical="top" wrapText="1"/>
      <protection locked="0"/>
    </xf>
    <xf numFmtId="0" fontId="8" fillId="0" borderId="1"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top" wrapText="1"/>
    </xf>
    <xf numFmtId="0" fontId="11" fillId="0" borderId="14" xfId="0" applyFont="1" applyFill="1" applyBorder="1" applyAlignment="1" applyProtection="1">
      <alignment horizontal="center" vertical="top" wrapText="1"/>
    </xf>
    <xf numFmtId="0" fontId="11" fillId="0" borderId="1"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0" fontId="3" fillId="0" borderId="11" xfId="0" applyFont="1" applyFill="1" applyBorder="1" applyAlignment="1" applyProtection="1">
      <alignment horizontal="center"/>
    </xf>
    <xf numFmtId="0" fontId="3" fillId="0" borderId="13" xfId="0" applyFont="1" applyFill="1" applyBorder="1" applyAlignment="1" applyProtection="1">
      <alignment horizontal="center"/>
    </xf>
    <xf numFmtId="0" fontId="11" fillId="0" borderId="13" xfId="0" applyFont="1" applyFill="1" applyBorder="1" applyAlignment="1" applyProtection="1">
      <alignment horizontal="center" vertical="center" wrapText="1"/>
    </xf>
    <xf numFmtId="0" fontId="9" fillId="0" borderId="11" xfId="0" applyFont="1" applyFill="1" applyBorder="1" applyAlignment="1" applyProtection="1">
      <alignment horizontal="justify" vertical="top" wrapText="1"/>
      <protection locked="0"/>
    </xf>
    <xf numFmtId="0" fontId="4"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14" fontId="3" fillId="0" borderId="1"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9" fillId="0" borderId="14" xfId="0"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protection locked="0"/>
    </xf>
    <xf numFmtId="0" fontId="9" fillId="0" borderId="11" xfId="1"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xf>
    <xf numFmtId="0" fontId="12" fillId="0" borderId="11"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14"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protection locked="0"/>
    </xf>
    <xf numFmtId="0" fontId="16" fillId="0" borderId="13"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1" xfId="0" applyFont="1" applyBorder="1" applyAlignment="1" applyProtection="1">
      <alignment horizontal="center" vertical="center"/>
    </xf>
    <xf numFmtId="0" fontId="0" fillId="0" borderId="1" xfId="0" applyBorder="1" applyAlignment="1" applyProtection="1">
      <alignment horizontal="center" vertical="center"/>
      <protection locked="0"/>
    </xf>
    <xf numFmtId="0" fontId="9" fillId="2" borderId="1"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wrapText="1"/>
    </xf>
    <xf numFmtId="0" fontId="5" fillId="0" borderId="14"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1" xfId="0" applyFont="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15" fillId="0" borderId="1" xfId="0" applyFont="1" applyFill="1" applyBorder="1" applyAlignment="1" applyProtection="1">
      <alignment horizontal="justify" vertical="top" wrapText="1"/>
      <protection locked="0"/>
    </xf>
    <xf numFmtId="0" fontId="2" fillId="0" borderId="1" xfId="0" applyFont="1" applyBorder="1" applyAlignment="1" applyProtection="1">
      <alignment horizontal="center" vertical="top" wrapText="1"/>
      <protection locked="0"/>
    </xf>
    <xf numFmtId="0" fontId="3" fillId="0" borderId="1" xfId="0" applyFont="1" applyBorder="1" applyAlignment="1" applyProtection="1">
      <alignment horizontal="left" vertical="top" wrapText="1"/>
      <protection locked="0"/>
    </xf>
    <xf numFmtId="0" fontId="2" fillId="5" borderId="1"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xf>
    <xf numFmtId="49" fontId="3" fillId="0" borderId="5"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14" fontId="3" fillId="0" borderId="5" xfId="0" applyNumberFormat="1"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cellXfs>
  <cellStyles count="2">
    <cellStyle name="Hipervínculo" xfId="1" builtinId="8"/>
    <cellStyle name="Normal" xfId="0" builtinId="0"/>
  </cellStyles>
  <dxfs count="28">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s>
  <tableStyles count="0" defaultTableStyle="TableStyleMedium2" defaultPivotStyle="PivotStyleLight16"/>
  <colors>
    <mruColors>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65126</xdr:rowOff>
    </xdr:to>
    <xdr:pic>
      <xdr:nvPicPr>
        <xdr:cNvPr id="2" name="Imagen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9451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8"/>
  <sheetViews>
    <sheetView tabSelected="1" view="pageBreakPreview" zoomScale="70" zoomScaleNormal="40" zoomScaleSheetLayoutView="70" workbookViewId="0">
      <selection activeCell="E10" sqref="E10:E12"/>
    </sheetView>
  </sheetViews>
  <sheetFormatPr baseColWidth="10" defaultColWidth="11.42578125" defaultRowHeight="12.75" x14ac:dyDescent="0.2"/>
  <cols>
    <col min="1" max="1" width="22.5703125" style="1" customWidth="1"/>
    <col min="2" max="2" width="43" style="1" customWidth="1"/>
    <col min="3" max="3" width="45.5703125" style="1" customWidth="1"/>
    <col min="4" max="4" width="21.42578125" style="24" customWidth="1"/>
    <col min="5" max="5" width="34.7109375" style="1" customWidth="1"/>
    <col min="6" max="6" width="24.42578125" style="1" customWidth="1"/>
    <col min="7" max="7" width="19.140625" style="1" customWidth="1"/>
    <col min="8" max="8" width="22.5703125" style="1" customWidth="1"/>
    <col min="9" max="9" width="25.28515625" style="1" hidden="1" customWidth="1"/>
    <col min="10" max="10" width="22.85546875" style="1" customWidth="1"/>
    <col min="11" max="11" width="73.28515625" style="1" customWidth="1"/>
    <col min="12" max="12" width="48.7109375" style="1" customWidth="1"/>
    <col min="13" max="13" width="26" style="1" customWidth="1"/>
    <col min="14" max="14" width="7.7109375" style="1" hidden="1" customWidth="1"/>
    <col min="15" max="15" width="21.140625" style="1" customWidth="1"/>
    <col min="16" max="16" width="16.7109375" style="1" customWidth="1"/>
    <col min="17" max="17" width="16.5703125" style="1" customWidth="1"/>
    <col min="18" max="18" width="22.140625" style="1" customWidth="1"/>
    <col min="19" max="19" width="24.140625" style="27" customWidth="1"/>
    <col min="20" max="20" width="26.85546875" style="27" customWidth="1"/>
    <col min="21" max="21" width="23.42578125" style="1" customWidth="1"/>
    <col min="22" max="22" width="21" style="1" customWidth="1"/>
    <col min="23" max="23" width="27.7109375" style="1" customWidth="1"/>
    <col min="24" max="24" width="37.5703125" style="1" customWidth="1"/>
    <col min="25" max="25" width="60.85546875" style="1" customWidth="1"/>
    <col min="26" max="26" width="30.85546875" style="1" customWidth="1"/>
    <col min="27" max="27" width="26.85546875" style="1" customWidth="1"/>
    <col min="28" max="28" width="34.85546875" style="1" customWidth="1"/>
    <col min="29" max="29" width="18" style="1" customWidth="1"/>
    <col min="30" max="30" width="62.5703125" style="1" customWidth="1"/>
    <col min="31" max="31" width="19.140625" style="1" customWidth="1"/>
    <col min="32" max="32" width="27.5703125" style="1" customWidth="1"/>
    <col min="33" max="33" width="103.5703125" style="1" customWidth="1"/>
    <col min="34" max="34" width="17.28515625" style="1" hidden="1" customWidth="1"/>
    <col min="35" max="42" width="11.42578125" style="1" hidden="1" customWidth="1"/>
    <col min="43" max="16384" width="11.42578125" style="1"/>
  </cols>
  <sheetData>
    <row r="1" spans="1:42" s="21" customFormat="1" ht="27" customHeight="1" x14ac:dyDescent="0.25">
      <c r="A1" s="106"/>
      <c r="B1" s="107" t="s">
        <v>0</v>
      </c>
      <c r="C1" s="108"/>
      <c r="D1" s="108"/>
      <c r="E1" s="109"/>
      <c r="F1" s="107" t="s">
        <v>1</v>
      </c>
      <c r="G1" s="108"/>
      <c r="H1" s="108"/>
      <c r="I1" s="108"/>
      <c r="J1" s="108"/>
      <c r="K1" s="108"/>
      <c r="L1" s="108"/>
      <c r="M1" s="108"/>
      <c r="N1" s="108"/>
      <c r="O1" s="108"/>
      <c r="P1" s="108"/>
      <c r="Q1" s="108"/>
      <c r="R1" s="108"/>
      <c r="S1" s="108"/>
      <c r="T1" s="108"/>
      <c r="U1" s="108"/>
      <c r="V1" s="108"/>
      <c r="W1" s="108"/>
      <c r="X1" s="108"/>
      <c r="Y1" s="108"/>
      <c r="Z1" s="108"/>
      <c r="AA1" s="108"/>
      <c r="AB1" s="108"/>
      <c r="AC1" s="109"/>
      <c r="AD1" s="90" t="s">
        <v>2</v>
      </c>
      <c r="AE1" s="91"/>
      <c r="AF1" s="90" t="s">
        <v>3</v>
      </c>
      <c r="AG1" s="91"/>
      <c r="AH1" s="1"/>
      <c r="AI1" s="1"/>
      <c r="AJ1" s="1"/>
      <c r="AK1" s="1" t="s">
        <v>4</v>
      </c>
      <c r="AL1" s="1" t="s">
        <v>5</v>
      </c>
      <c r="AM1" s="1"/>
      <c r="AN1" s="1" t="s">
        <v>6</v>
      </c>
      <c r="AO1" s="1"/>
      <c r="AP1" s="1"/>
    </row>
    <row r="2" spans="1:42" s="21" customFormat="1" ht="27" customHeight="1" x14ac:dyDescent="0.25">
      <c r="A2" s="106"/>
      <c r="B2" s="110"/>
      <c r="C2" s="111"/>
      <c r="D2" s="111"/>
      <c r="E2" s="112"/>
      <c r="F2" s="110"/>
      <c r="G2" s="111"/>
      <c r="H2" s="111"/>
      <c r="I2" s="111"/>
      <c r="J2" s="111"/>
      <c r="K2" s="111"/>
      <c r="L2" s="111"/>
      <c r="M2" s="111"/>
      <c r="N2" s="111"/>
      <c r="O2" s="111"/>
      <c r="P2" s="111"/>
      <c r="Q2" s="111"/>
      <c r="R2" s="111"/>
      <c r="S2" s="111"/>
      <c r="T2" s="111"/>
      <c r="U2" s="111"/>
      <c r="V2" s="111"/>
      <c r="W2" s="111"/>
      <c r="X2" s="111"/>
      <c r="Y2" s="111"/>
      <c r="Z2" s="111"/>
      <c r="AA2" s="111"/>
      <c r="AB2" s="111"/>
      <c r="AC2" s="112"/>
      <c r="AD2" s="90" t="s">
        <v>7</v>
      </c>
      <c r="AE2" s="91"/>
      <c r="AF2" s="113" t="s">
        <v>8</v>
      </c>
      <c r="AG2" s="114"/>
      <c r="AH2" s="1" t="s">
        <v>9</v>
      </c>
      <c r="AI2" s="1" t="s">
        <v>10</v>
      </c>
      <c r="AJ2" s="1"/>
      <c r="AK2" s="1"/>
      <c r="AL2" s="1" t="s">
        <v>11</v>
      </c>
      <c r="AM2" s="1"/>
      <c r="AN2" s="1" t="s">
        <v>12</v>
      </c>
      <c r="AO2" s="1"/>
      <c r="AP2" s="1"/>
    </row>
    <row r="3" spans="1:42" s="21" customFormat="1" ht="27" customHeight="1" x14ac:dyDescent="0.25">
      <c r="A3" s="106"/>
      <c r="B3" s="107" t="s">
        <v>13</v>
      </c>
      <c r="C3" s="108"/>
      <c r="D3" s="108"/>
      <c r="E3" s="109"/>
      <c r="F3" s="107" t="s">
        <v>14</v>
      </c>
      <c r="G3" s="108"/>
      <c r="H3" s="108"/>
      <c r="I3" s="108"/>
      <c r="J3" s="108"/>
      <c r="K3" s="108"/>
      <c r="L3" s="108"/>
      <c r="M3" s="108"/>
      <c r="N3" s="108"/>
      <c r="O3" s="108"/>
      <c r="P3" s="108"/>
      <c r="Q3" s="108"/>
      <c r="R3" s="108"/>
      <c r="S3" s="108"/>
      <c r="T3" s="108"/>
      <c r="U3" s="108"/>
      <c r="V3" s="108"/>
      <c r="W3" s="108"/>
      <c r="X3" s="108"/>
      <c r="Y3" s="108"/>
      <c r="Z3" s="108"/>
      <c r="AA3" s="108"/>
      <c r="AB3" s="108"/>
      <c r="AC3" s="109"/>
      <c r="AD3" s="90" t="s">
        <v>15</v>
      </c>
      <c r="AE3" s="91"/>
      <c r="AF3" s="90" t="s">
        <v>16</v>
      </c>
      <c r="AG3" s="91"/>
      <c r="AH3" s="1" t="s">
        <v>17</v>
      </c>
      <c r="AI3" s="1" t="s">
        <v>18</v>
      </c>
      <c r="AJ3" s="1"/>
      <c r="AK3" s="1"/>
      <c r="AL3" s="1" t="s">
        <v>19</v>
      </c>
      <c r="AM3" s="1"/>
      <c r="AN3" s="1" t="s">
        <v>20</v>
      </c>
      <c r="AO3" s="1"/>
      <c r="AP3" s="1"/>
    </row>
    <row r="4" spans="1:42" s="21" customFormat="1" ht="27" customHeight="1" x14ac:dyDescent="0.25">
      <c r="A4" s="106"/>
      <c r="B4" s="110"/>
      <c r="C4" s="111"/>
      <c r="D4" s="111"/>
      <c r="E4" s="112"/>
      <c r="F4" s="110"/>
      <c r="G4" s="111"/>
      <c r="H4" s="111"/>
      <c r="I4" s="111"/>
      <c r="J4" s="111"/>
      <c r="K4" s="111"/>
      <c r="L4" s="111"/>
      <c r="M4" s="111"/>
      <c r="N4" s="111"/>
      <c r="O4" s="111"/>
      <c r="P4" s="111"/>
      <c r="Q4" s="111"/>
      <c r="R4" s="111"/>
      <c r="S4" s="111"/>
      <c r="T4" s="111"/>
      <c r="U4" s="111"/>
      <c r="V4" s="111"/>
      <c r="W4" s="111"/>
      <c r="X4" s="111"/>
      <c r="Y4" s="111"/>
      <c r="Z4" s="111"/>
      <c r="AA4" s="111"/>
      <c r="AB4" s="111"/>
      <c r="AC4" s="112"/>
      <c r="AD4" s="90" t="s">
        <v>21</v>
      </c>
      <c r="AE4" s="91"/>
      <c r="AF4" s="92">
        <v>43846</v>
      </c>
      <c r="AG4" s="91"/>
      <c r="AH4" s="1" t="s">
        <v>22</v>
      </c>
      <c r="AI4" s="1" t="s">
        <v>23</v>
      </c>
      <c r="AJ4" s="1"/>
      <c r="AK4" s="1" t="s">
        <v>24</v>
      </c>
      <c r="AL4" s="1" t="s">
        <v>25</v>
      </c>
      <c r="AM4" s="1"/>
      <c r="AN4" s="1" t="s">
        <v>26</v>
      </c>
      <c r="AO4" s="1"/>
      <c r="AP4" s="1"/>
    </row>
    <row r="5" spans="1:42" ht="24.75" customHeight="1" x14ac:dyDescent="0.2">
      <c r="A5" s="94" t="s">
        <v>27</v>
      </c>
      <c r="B5" s="94"/>
      <c r="C5" s="95">
        <v>44408</v>
      </c>
      <c r="D5" s="96"/>
      <c r="E5" s="96"/>
      <c r="F5" s="96"/>
      <c r="G5" s="97"/>
      <c r="H5" s="98"/>
      <c r="I5" s="98"/>
      <c r="J5" s="98"/>
      <c r="K5" s="98"/>
      <c r="L5" s="99"/>
      <c r="M5" s="100" t="s">
        <v>28</v>
      </c>
      <c r="N5" s="101"/>
      <c r="O5" s="101"/>
      <c r="P5" s="101"/>
      <c r="Q5" s="101"/>
      <c r="R5" s="101"/>
      <c r="S5" s="101"/>
      <c r="T5" s="101"/>
      <c r="U5" s="101"/>
      <c r="V5" s="102"/>
      <c r="W5" s="2" t="s">
        <v>29</v>
      </c>
      <c r="X5" s="22"/>
      <c r="Y5" s="3" t="s">
        <v>30</v>
      </c>
      <c r="Z5" s="103"/>
      <c r="AA5" s="104"/>
      <c r="AB5" s="2" t="s">
        <v>31</v>
      </c>
      <c r="AC5" s="22"/>
      <c r="AD5" s="4" t="s">
        <v>32</v>
      </c>
      <c r="AE5" s="23"/>
      <c r="AF5" s="105"/>
      <c r="AG5" s="105"/>
      <c r="AH5" s="1" t="s">
        <v>33</v>
      </c>
      <c r="AI5" s="1" t="s">
        <v>34</v>
      </c>
      <c r="AJ5" s="1" t="s">
        <v>35</v>
      </c>
      <c r="AN5" s="1" t="s">
        <v>36</v>
      </c>
    </row>
    <row r="6" spans="1:42" x14ac:dyDescent="0.2">
      <c r="A6" s="117" t="s">
        <v>37</v>
      </c>
      <c r="B6" s="117"/>
      <c r="C6" s="117"/>
      <c r="D6" s="117"/>
      <c r="E6" s="117"/>
      <c r="F6" s="117"/>
      <c r="G6" s="73" t="s">
        <v>38</v>
      </c>
      <c r="H6" s="74"/>
      <c r="I6" s="74"/>
      <c r="J6" s="74"/>
      <c r="K6" s="74"/>
      <c r="L6" s="74"/>
      <c r="M6" s="74"/>
      <c r="N6" s="74"/>
      <c r="O6" s="74"/>
      <c r="P6" s="74"/>
      <c r="Q6" s="74"/>
      <c r="R6" s="74"/>
      <c r="S6" s="74"/>
      <c r="T6" s="74"/>
      <c r="U6" s="74"/>
      <c r="V6" s="74"/>
      <c r="W6" s="74"/>
      <c r="X6" s="174"/>
      <c r="Y6" s="74"/>
      <c r="Z6" s="74"/>
      <c r="AA6" s="74"/>
      <c r="AB6" s="75"/>
      <c r="AC6" s="60" t="s">
        <v>39</v>
      </c>
      <c r="AD6" s="76" t="s">
        <v>40</v>
      </c>
      <c r="AE6" s="77"/>
      <c r="AF6" s="77"/>
      <c r="AG6" s="77"/>
      <c r="AH6" s="1" t="s">
        <v>41</v>
      </c>
      <c r="AI6" s="1" t="s">
        <v>42</v>
      </c>
      <c r="AN6" s="1" t="s">
        <v>43</v>
      </c>
    </row>
    <row r="7" spans="1:42" s="5" customFormat="1" ht="14.25" customHeight="1" x14ac:dyDescent="0.2">
      <c r="A7" s="80" t="s">
        <v>44</v>
      </c>
      <c r="B7" s="83" t="s">
        <v>45</v>
      </c>
      <c r="C7" s="80" t="s">
        <v>46</v>
      </c>
      <c r="D7" s="80" t="s">
        <v>6</v>
      </c>
      <c r="E7" s="80" t="s">
        <v>47</v>
      </c>
      <c r="F7" s="116" t="s">
        <v>48</v>
      </c>
      <c r="G7" s="117" t="s">
        <v>49</v>
      </c>
      <c r="H7" s="117"/>
      <c r="I7" s="117"/>
      <c r="J7" s="117"/>
      <c r="K7" s="73" t="s">
        <v>50</v>
      </c>
      <c r="L7" s="74"/>
      <c r="M7" s="74"/>
      <c r="N7" s="74"/>
      <c r="O7" s="74"/>
      <c r="P7" s="74"/>
      <c r="Q7" s="74"/>
      <c r="R7" s="74"/>
      <c r="S7" s="74"/>
      <c r="T7" s="75"/>
      <c r="U7" s="73" t="s">
        <v>51</v>
      </c>
      <c r="V7" s="74"/>
      <c r="W7" s="74"/>
      <c r="X7" s="74"/>
      <c r="Y7" s="74"/>
      <c r="Z7" s="74"/>
      <c r="AA7" s="74"/>
      <c r="AB7" s="75"/>
      <c r="AC7" s="61"/>
      <c r="AD7" s="76"/>
      <c r="AE7" s="77"/>
      <c r="AF7" s="77"/>
      <c r="AG7" s="77"/>
      <c r="AH7" s="1" t="s">
        <v>52</v>
      </c>
      <c r="AI7" s="1" t="s">
        <v>53</v>
      </c>
      <c r="AJ7" s="1" t="s">
        <v>54</v>
      </c>
    </row>
    <row r="8" spans="1:42" s="5" customFormat="1" ht="20.25" customHeight="1" x14ac:dyDescent="0.2">
      <c r="A8" s="80"/>
      <c r="B8" s="115"/>
      <c r="C8" s="80"/>
      <c r="D8" s="80"/>
      <c r="E8" s="80"/>
      <c r="F8" s="116"/>
      <c r="G8" s="118" t="s">
        <v>55</v>
      </c>
      <c r="H8" s="118"/>
      <c r="I8" s="118"/>
      <c r="J8" s="118"/>
      <c r="K8" s="81" t="s">
        <v>56</v>
      </c>
      <c r="L8" s="116" t="s">
        <v>57</v>
      </c>
      <c r="M8" s="116" t="s">
        <v>58</v>
      </c>
      <c r="N8" s="60" t="s">
        <v>59</v>
      </c>
      <c r="O8" s="80" t="s">
        <v>60</v>
      </c>
      <c r="P8" s="115" t="s">
        <v>61</v>
      </c>
      <c r="Q8" s="83" t="s">
        <v>62</v>
      </c>
      <c r="R8" s="80" t="s">
        <v>63</v>
      </c>
      <c r="S8" s="80" t="s">
        <v>64</v>
      </c>
      <c r="T8" s="80" t="s">
        <v>65</v>
      </c>
      <c r="U8" s="82" t="s">
        <v>66</v>
      </c>
      <c r="V8" s="80" t="s">
        <v>67</v>
      </c>
      <c r="W8" s="81" t="s">
        <v>68</v>
      </c>
      <c r="X8" s="83" t="s">
        <v>69</v>
      </c>
      <c r="Y8" s="80" t="s">
        <v>70</v>
      </c>
      <c r="Z8" s="80"/>
      <c r="AA8" s="80"/>
      <c r="AB8" s="80"/>
      <c r="AC8" s="61"/>
      <c r="AD8" s="78"/>
      <c r="AE8" s="79"/>
      <c r="AF8" s="79"/>
      <c r="AG8" s="79"/>
      <c r="AH8" s="5" t="s">
        <v>71</v>
      </c>
      <c r="AI8" s="5" t="s">
        <v>72</v>
      </c>
      <c r="AJ8" s="5" t="s">
        <v>73</v>
      </c>
      <c r="AL8" s="5" t="s">
        <v>74</v>
      </c>
      <c r="AO8" s="1" t="s">
        <v>75</v>
      </c>
    </row>
    <row r="9" spans="1:42" s="5" customFormat="1" ht="57.75" customHeight="1" x14ac:dyDescent="0.2">
      <c r="A9" s="83"/>
      <c r="B9" s="84"/>
      <c r="C9" s="83"/>
      <c r="D9" s="83"/>
      <c r="E9" s="83"/>
      <c r="F9" s="60"/>
      <c r="G9" s="6" t="s">
        <v>76</v>
      </c>
      <c r="H9" s="6" t="s">
        <v>4</v>
      </c>
      <c r="I9" s="6"/>
      <c r="J9" s="7" t="s">
        <v>77</v>
      </c>
      <c r="K9" s="82"/>
      <c r="L9" s="116"/>
      <c r="M9" s="116"/>
      <c r="N9" s="62"/>
      <c r="O9" s="80"/>
      <c r="P9" s="84"/>
      <c r="Q9" s="84"/>
      <c r="R9" s="80"/>
      <c r="S9" s="80"/>
      <c r="T9" s="80"/>
      <c r="U9" s="85"/>
      <c r="V9" s="80"/>
      <c r="W9" s="82"/>
      <c r="X9" s="84"/>
      <c r="Y9" s="31" t="s">
        <v>78</v>
      </c>
      <c r="Z9" s="31" t="s">
        <v>79</v>
      </c>
      <c r="AA9" s="32" t="s">
        <v>80</v>
      </c>
      <c r="AB9" s="32" t="s">
        <v>81</v>
      </c>
      <c r="AC9" s="62"/>
      <c r="AD9" s="8" t="s">
        <v>82</v>
      </c>
      <c r="AE9" s="8" t="s">
        <v>83</v>
      </c>
      <c r="AF9" s="8" t="s">
        <v>84</v>
      </c>
      <c r="AG9" s="31" t="s">
        <v>85</v>
      </c>
      <c r="AH9" s="5" t="s">
        <v>86</v>
      </c>
      <c r="AI9" s="5" t="s">
        <v>18</v>
      </c>
      <c r="AL9" s="5" t="s">
        <v>87</v>
      </c>
      <c r="AO9" s="1" t="s">
        <v>88</v>
      </c>
    </row>
    <row r="10" spans="1:42" s="29" customFormat="1" ht="54.75" customHeight="1" x14ac:dyDescent="0.2">
      <c r="A10" s="131" t="s">
        <v>89</v>
      </c>
      <c r="B10" s="119" t="s">
        <v>90</v>
      </c>
      <c r="C10" s="121" t="s">
        <v>91</v>
      </c>
      <c r="D10" s="128" t="s">
        <v>92</v>
      </c>
      <c r="E10" s="56" t="s">
        <v>93</v>
      </c>
      <c r="F10" s="59" t="s">
        <v>94</v>
      </c>
      <c r="G10" s="135" t="s">
        <v>11</v>
      </c>
      <c r="H10" s="135" t="s">
        <v>95</v>
      </c>
      <c r="I10" s="30" t="str">
        <f>CONCATENATE(G10,H10)</f>
        <v>IMPROBABLEMAYOR</v>
      </c>
      <c r="J10" s="143" t="str">
        <f>I11</f>
        <v>2. ALTO</v>
      </c>
      <c r="K10" s="121" t="s">
        <v>96</v>
      </c>
      <c r="L10" s="43" t="s">
        <v>97</v>
      </c>
      <c r="M10" s="36" t="s">
        <v>9</v>
      </c>
      <c r="N10" s="44">
        <f>IF(M10="ASIGNADO",15,IF(M10="NO ASIGNADO",0,""))</f>
        <v>15</v>
      </c>
      <c r="O10" s="124">
        <f>SUM(N10:N16)</f>
        <v>100</v>
      </c>
      <c r="P10" s="125" t="s">
        <v>71</v>
      </c>
      <c r="Q10" s="153">
        <f>IF(Q13="DÉBIL",0,IF(Q13="MODERADO",50,IF(Q13="FUERTE",100,"")))</f>
        <v>100</v>
      </c>
      <c r="R10" s="154"/>
      <c r="S10" s="158" t="s">
        <v>98</v>
      </c>
      <c r="T10" s="158" t="s">
        <v>98</v>
      </c>
      <c r="U10" s="166" t="s">
        <v>88</v>
      </c>
      <c r="V10" s="160" t="s">
        <v>99</v>
      </c>
      <c r="W10" s="93">
        <v>2018</v>
      </c>
      <c r="X10" s="140" t="s">
        <v>100</v>
      </c>
      <c r="Y10" s="59"/>
      <c r="Z10" s="65"/>
      <c r="AA10" s="162" t="s">
        <v>101</v>
      </c>
      <c r="AB10" s="56"/>
      <c r="AC10" s="165">
        <v>44439</v>
      </c>
      <c r="AD10" s="71" t="s">
        <v>102</v>
      </c>
      <c r="AE10" s="71" t="s">
        <v>103</v>
      </c>
      <c r="AF10" s="59"/>
      <c r="AG10" s="59" t="s">
        <v>250</v>
      </c>
      <c r="AH10" s="29" t="s">
        <v>104</v>
      </c>
      <c r="AI10" s="29" t="s">
        <v>105</v>
      </c>
      <c r="AJ10" s="29" t="s">
        <v>24</v>
      </c>
      <c r="AK10" s="29" t="s">
        <v>75</v>
      </c>
      <c r="AL10" s="29" t="s">
        <v>24</v>
      </c>
      <c r="AN10" s="29" t="s">
        <v>101</v>
      </c>
      <c r="AO10" s="29" t="s">
        <v>106</v>
      </c>
    </row>
    <row r="11" spans="1:42" s="29" customFormat="1" ht="56.25" customHeight="1" x14ac:dyDescent="0.2">
      <c r="A11" s="132"/>
      <c r="B11" s="120"/>
      <c r="C11" s="133"/>
      <c r="D11" s="129"/>
      <c r="E11" s="57"/>
      <c r="F11" s="93"/>
      <c r="G11" s="135"/>
      <c r="H11" s="135"/>
      <c r="I11" s="30"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2. ALTO</v>
      </c>
      <c r="J11" s="144"/>
      <c r="K11" s="121"/>
      <c r="L11" s="43" t="s">
        <v>107</v>
      </c>
      <c r="M11" s="45" t="s">
        <v>22</v>
      </c>
      <c r="N11" s="44">
        <f>IF(M11="ADECUADO",15,IF(M11="INADECUADO",0,""))</f>
        <v>15</v>
      </c>
      <c r="O11" s="124"/>
      <c r="P11" s="126"/>
      <c r="Q11" s="153"/>
      <c r="R11" s="155"/>
      <c r="S11" s="158"/>
      <c r="T11" s="158"/>
      <c r="U11" s="166"/>
      <c r="V11" s="161"/>
      <c r="W11" s="93"/>
      <c r="X11" s="141"/>
      <c r="Y11" s="59"/>
      <c r="Z11" s="66"/>
      <c r="AA11" s="163"/>
      <c r="AB11" s="58"/>
      <c r="AC11" s="93"/>
      <c r="AD11" s="72"/>
      <c r="AE11" s="72"/>
      <c r="AF11" s="59"/>
      <c r="AG11" s="59"/>
      <c r="AH11" s="29" t="s">
        <v>98</v>
      </c>
      <c r="AI11" s="29" t="s">
        <v>108</v>
      </c>
      <c r="AL11" s="29" t="s">
        <v>95</v>
      </c>
      <c r="AN11" s="29" t="s">
        <v>109</v>
      </c>
      <c r="AO11" s="29" t="s">
        <v>110</v>
      </c>
    </row>
    <row r="12" spans="1:42" s="29" customFormat="1" ht="140.25" customHeight="1" x14ac:dyDescent="0.2">
      <c r="A12" s="132"/>
      <c r="B12" s="120"/>
      <c r="C12" s="133"/>
      <c r="D12" s="129"/>
      <c r="E12" s="57"/>
      <c r="F12" s="93"/>
      <c r="G12" s="135"/>
      <c r="H12" s="135"/>
      <c r="I12" s="30"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144"/>
      <c r="K12" s="121"/>
      <c r="L12" s="46" t="s">
        <v>111</v>
      </c>
      <c r="M12" s="36" t="s">
        <v>112</v>
      </c>
      <c r="N12" s="44">
        <f>IF(M12="OPORTUNA",15,IF(M12="INOPORTUNA",0,""))</f>
        <v>15</v>
      </c>
      <c r="O12" s="124"/>
      <c r="P12" s="126"/>
      <c r="Q12" s="153"/>
      <c r="R12" s="155"/>
      <c r="S12" s="47" t="s">
        <v>113</v>
      </c>
      <c r="T12" s="47" t="s">
        <v>114</v>
      </c>
      <c r="U12" s="166"/>
      <c r="V12" s="161"/>
      <c r="W12" s="93"/>
      <c r="X12" s="141"/>
      <c r="Y12" s="56"/>
      <c r="Z12" s="66"/>
      <c r="AA12" s="163"/>
      <c r="AB12" s="68"/>
      <c r="AC12" s="93"/>
      <c r="AD12" s="71" t="s">
        <v>115</v>
      </c>
      <c r="AE12" s="140" t="s">
        <v>116</v>
      </c>
      <c r="AF12" s="59"/>
      <c r="AG12" s="59"/>
      <c r="AH12" s="29" t="s">
        <v>117</v>
      </c>
      <c r="AI12" s="29" t="s">
        <v>99</v>
      </c>
      <c r="AJ12" s="29" t="s">
        <v>118</v>
      </c>
      <c r="AK12" s="29" t="s">
        <v>119</v>
      </c>
      <c r="AL12" s="29" t="s">
        <v>120</v>
      </c>
      <c r="AO12" s="29" t="s">
        <v>121</v>
      </c>
    </row>
    <row r="13" spans="1:42" s="29" customFormat="1" ht="129.75" customHeight="1" x14ac:dyDescent="0.2">
      <c r="A13" s="132"/>
      <c r="B13" s="120"/>
      <c r="C13" s="133"/>
      <c r="D13" s="129"/>
      <c r="E13" s="36" t="s">
        <v>122</v>
      </c>
      <c r="F13" s="93"/>
      <c r="G13" s="135"/>
      <c r="H13" s="135"/>
      <c r="I13" s="30"/>
      <c r="J13" s="144"/>
      <c r="K13" s="121"/>
      <c r="L13" s="43" t="s">
        <v>123</v>
      </c>
      <c r="M13" s="45" t="s">
        <v>124</v>
      </c>
      <c r="N13" s="44">
        <f>IF(M13="PREVENIR",15,IF(M13="DETECTAR",10,IF(M13="NO ES UN CONTROL",0,"")))</f>
        <v>15</v>
      </c>
      <c r="O13" s="147" t="str">
        <f>IF(O10&lt;86,"DÉBIL",IF(O10&lt;96,"MODERADO",IF(O10&lt;101,"FUERTE","")))</f>
        <v>FUERTE</v>
      </c>
      <c r="P13" s="126"/>
      <c r="Q13" s="147" t="str">
        <f>IF(AND(O13="FUERTE",P10="FUERTE (SIEMPRE SE EJECUTA)"),"FUERTE",IF(OR(O13="DÉBIL",P10="DÉBIL (NO SE EJECUTA)"),"DÉBIL",IF(OR(O13="MODERADO",P10="MODERADO (ALGUNAS VECES)"),"MODERADO")))</f>
        <v>FUERTE</v>
      </c>
      <c r="R13" s="149" t="str">
        <f>IF(AND(O13="FUERTE",P10="FUERTE (SIEMPRE SE EJECUTA)"),"NO","SÍ")</f>
        <v>NO</v>
      </c>
      <c r="S13" s="15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152">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166"/>
      <c r="V13" s="161"/>
      <c r="W13" s="93"/>
      <c r="X13" s="141"/>
      <c r="Y13" s="58"/>
      <c r="Z13" s="67"/>
      <c r="AA13" s="163"/>
      <c r="AB13" s="70"/>
      <c r="AC13" s="93"/>
      <c r="AD13" s="171"/>
      <c r="AE13" s="140"/>
      <c r="AF13" s="59"/>
      <c r="AG13" s="59"/>
      <c r="AH13" s="29" t="s">
        <v>98</v>
      </c>
      <c r="AO13" s="29" t="s">
        <v>125</v>
      </c>
    </row>
    <row r="14" spans="1:42" s="29" customFormat="1" ht="62.25" customHeight="1" x14ac:dyDescent="0.2">
      <c r="A14" s="132"/>
      <c r="B14" s="120"/>
      <c r="C14" s="133"/>
      <c r="D14" s="129"/>
      <c r="E14" s="57" t="s">
        <v>126</v>
      </c>
      <c r="F14" s="93"/>
      <c r="G14" s="135"/>
      <c r="H14" s="135"/>
      <c r="I14" s="30"/>
      <c r="J14" s="144"/>
      <c r="K14" s="121"/>
      <c r="L14" s="43" t="s">
        <v>127</v>
      </c>
      <c r="M14" s="36" t="s">
        <v>33</v>
      </c>
      <c r="N14" s="44">
        <f>IF(M14="CONFIABLE",15,IF(M14="NO CONFIABLE",0,""))</f>
        <v>15</v>
      </c>
      <c r="O14" s="147"/>
      <c r="P14" s="126"/>
      <c r="Q14" s="147"/>
      <c r="R14" s="149"/>
      <c r="S14" s="151"/>
      <c r="T14" s="156"/>
      <c r="U14" s="166"/>
      <c r="V14" s="161"/>
      <c r="W14" s="93"/>
      <c r="X14" s="141"/>
      <c r="Y14" s="56"/>
      <c r="Z14" s="36" t="s">
        <v>128</v>
      </c>
      <c r="AA14" s="163"/>
      <c r="AB14" s="56"/>
      <c r="AC14" s="93"/>
      <c r="AD14" s="71" t="s">
        <v>129</v>
      </c>
      <c r="AE14" s="71" t="s">
        <v>130</v>
      </c>
      <c r="AF14" s="59"/>
      <c r="AG14" s="59"/>
      <c r="AH14" s="29" t="s">
        <v>131</v>
      </c>
      <c r="AJ14" s="29" t="s">
        <v>132</v>
      </c>
      <c r="AK14" s="29" t="s">
        <v>124</v>
      </c>
      <c r="AL14" s="29" t="s">
        <v>133</v>
      </c>
      <c r="AO14" s="29" t="s">
        <v>134</v>
      </c>
    </row>
    <row r="15" spans="1:42" s="29" customFormat="1" ht="66.75" customHeight="1" x14ac:dyDescent="0.2">
      <c r="A15" s="132"/>
      <c r="B15" s="120"/>
      <c r="C15" s="133"/>
      <c r="D15" s="129"/>
      <c r="E15" s="57"/>
      <c r="F15" s="93"/>
      <c r="G15" s="135"/>
      <c r="H15" s="135"/>
      <c r="I15" s="30"/>
      <c r="J15" s="144"/>
      <c r="K15" s="121"/>
      <c r="L15" s="43" t="s">
        <v>135</v>
      </c>
      <c r="M15" s="45" t="s">
        <v>41</v>
      </c>
      <c r="N15" s="44">
        <f>IF(M15="SE INVESTIGAN Y SE RESUELVEN OPORTUNAMENTE",15,IF(M15="NO SE INVESTIGAN Y SE RESUELVEN OPORTUNAMENTE",0,""))</f>
        <v>15</v>
      </c>
      <c r="O15" s="147"/>
      <c r="P15" s="126"/>
      <c r="Q15" s="147"/>
      <c r="R15" s="149"/>
      <c r="S15" s="151"/>
      <c r="T15" s="156"/>
      <c r="U15" s="166"/>
      <c r="V15" s="161"/>
      <c r="W15" s="93"/>
      <c r="X15" s="141"/>
      <c r="Y15" s="57"/>
      <c r="Z15" s="56"/>
      <c r="AA15" s="163"/>
      <c r="AB15" s="57"/>
      <c r="AC15" s="93"/>
      <c r="AD15" s="172"/>
      <c r="AE15" s="139"/>
      <c r="AF15" s="59"/>
      <c r="AG15" s="59"/>
      <c r="AH15" s="29" t="s">
        <v>108</v>
      </c>
      <c r="AO15" s="29" t="s">
        <v>136</v>
      </c>
    </row>
    <row r="16" spans="1:42" s="29" customFormat="1" ht="94.5" customHeight="1" x14ac:dyDescent="0.2">
      <c r="A16" s="132"/>
      <c r="B16" s="120"/>
      <c r="C16" s="134"/>
      <c r="D16" s="130"/>
      <c r="E16" s="58"/>
      <c r="F16" s="65"/>
      <c r="G16" s="136"/>
      <c r="H16" s="136"/>
      <c r="I16" s="30"/>
      <c r="J16" s="144"/>
      <c r="K16" s="157"/>
      <c r="L16" s="43" t="s">
        <v>137</v>
      </c>
      <c r="M16" s="36" t="s">
        <v>52</v>
      </c>
      <c r="N16" s="44">
        <f>IF(M16="COMPLETA",10,IF(M16="INCOMPLETA",5,IF(M16="NO EXISTE",0,"")))</f>
        <v>10</v>
      </c>
      <c r="O16" s="147"/>
      <c r="P16" s="127"/>
      <c r="Q16" s="148"/>
      <c r="R16" s="150"/>
      <c r="S16" s="152"/>
      <c r="T16" s="156"/>
      <c r="U16" s="167"/>
      <c r="V16" s="161"/>
      <c r="W16" s="65"/>
      <c r="X16" s="142"/>
      <c r="Y16" s="58"/>
      <c r="Z16" s="67"/>
      <c r="AA16" s="164"/>
      <c r="AB16" s="58"/>
      <c r="AC16" s="65"/>
      <c r="AD16" s="171"/>
      <c r="AE16" s="72"/>
      <c r="AF16" s="56"/>
      <c r="AG16" s="56"/>
      <c r="AO16" s="29" t="s">
        <v>138</v>
      </c>
    </row>
    <row r="17" spans="1:41" s="29" customFormat="1" ht="222.75" customHeight="1" x14ac:dyDescent="0.2">
      <c r="A17" s="132"/>
      <c r="B17" s="119" t="s">
        <v>139</v>
      </c>
      <c r="C17" s="121" t="s">
        <v>140</v>
      </c>
      <c r="D17" s="128" t="s">
        <v>92</v>
      </c>
      <c r="E17" s="71" t="s">
        <v>141</v>
      </c>
      <c r="F17" s="59" t="s">
        <v>142</v>
      </c>
      <c r="G17" s="135" t="s">
        <v>11</v>
      </c>
      <c r="H17" s="135" t="s">
        <v>95</v>
      </c>
      <c r="I17" s="30" t="str">
        <f>CONCATENATE(G17,H17)</f>
        <v>IMPROBABLEMAYOR</v>
      </c>
      <c r="J17" s="143" t="str">
        <f>I18</f>
        <v>2. ALTO</v>
      </c>
      <c r="K17" s="145" t="s">
        <v>143</v>
      </c>
      <c r="L17" s="43" t="s">
        <v>97</v>
      </c>
      <c r="M17" s="36" t="s">
        <v>9</v>
      </c>
      <c r="N17" s="44">
        <f>IF(M17="ASIGNADO",15,IF(M17="NO ASIGNADO",0,""))</f>
        <v>15</v>
      </c>
      <c r="O17" s="124">
        <f>SUM(N17:N23)</f>
        <v>100</v>
      </c>
      <c r="P17" s="159" t="s">
        <v>71</v>
      </c>
      <c r="Q17" s="153">
        <f>IF(Q20="DÉBIL",0,IF(Q20="MODERADO",50,IF(Q20="FUERTE",100,"")))</f>
        <v>100</v>
      </c>
      <c r="R17" s="154"/>
      <c r="S17" s="158" t="s">
        <v>98</v>
      </c>
      <c r="T17" s="158" t="s">
        <v>98</v>
      </c>
      <c r="U17" s="166" t="s">
        <v>88</v>
      </c>
      <c r="V17" s="160" t="s">
        <v>99</v>
      </c>
      <c r="W17" s="93">
        <v>2018</v>
      </c>
      <c r="X17" s="140" t="s">
        <v>144</v>
      </c>
      <c r="Y17" s="37"/>
      <c r="Z17" s="65"/>
      <c r="AA17" s="162" t="s">
        <v>109</v>
      </c>
      <c r="AB17" s="38"/>
      <c r="AC17" s="165">
        <v>44439</v>
      </c>
      <c r="AD17" s="39" t="s">
        <v>145</v>
      </c>
      <c r="AE17" s="39" t="s">
        <v>146</v>
      </c>
      <c r="AF17" s="59"/>
      <c r="AG17" s="63" t="s">
        <v>252</v>
      </c>
      <c r="AH17" s="29" t="s">
        <v>104</v>
      </c>
      <c r="AI17" s="29" t="s">
        <v>105</v>
      </c>
      <c r="AJ17" s="29" t="s">
        <v>24</v>
      </c>
      <c r="AK17" s="29" t="s">
        <v>75</v>
      </c>
      <c r="AL17" s="29" t="s">
        <v>24</v>
      </c>
      <c r="AN17" s="29" t="s">
        <v>101</v>
      </c>
      <c r="AO17" s="29" t="s">
        <v>147</v>
      </c>
    </row>
    <row r="18" spans="1:41" s="29" customFormat="1" ht="216.75" customHeight="1" x14ac:dyDescent="0.2">
      <c r="A18" s="132"/>
      <c r="B18" s="120"/>
      <c r="C18" s="122"/>
      <c r="D18" s="129"/>
      <c r="E18" s="139"/>
      <c r="F18" s="93"/>
      <c r="G18" s="135"/>
      <c r="H18" s="135"/>
      <c r="I18" s="30"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2. ALTO</v>
      </c>
      <c r="J18" s="144"/>
      <c r="K18" s="122"/>
      <c r="L18" s="43" t="s">
        <v>107</v>
      </c>
      <c r="M18" s="45" t="s">
        <v>22</v>
      </c>
      <c r="N18" s="44">
        <f>IF(M18="ADECUADO",15,IF(M18="INADECUADO",0,""))</f>
        <v>15</v>
      </c>
      <c r="O18" s="124"/>
      <c r="P18" s="159"/>
      <c r="Q18" s="153"/>
      <c r="R18" s="155"/>
      <c r="S18" s="158"/>
      <c r="T18" s="158"/>
      <c r="U18" s="166"/>
      <c r="V18" s="161"/>
      <c r="W18" s="93"/>
      <c r="X18" s="140"/>
      <c r="Y18" s="39"/>
      <c r="Z18" s="66"/>
      <c r="AA18" s="163"/>
      <c r="AB18" s="39"/>
      <c r="AC18" s="93"/>
      <c r="AD18" s="38" t="s">
        <v>148</v>
      </c>
      <c r="AE18" s="39" t="s">
        <v>149</v>
      </c>
      <c r="AF18" s="59"/>
      <c r="AG18" s="63"/>
      <c r="AH18" s="29" t="s">
        <v>98</v>
      </c>
      <c r="AI18" s="29" t="s">
        <v>108</v>
      </c>
      <c r="AL18" s="29" t="s">
        <v>95</v>
      </c>
      <c r="AN18" s="29" t="s">
        <v>109</v>
      </c>
      <c r="AO18" s="29" t="s">
        <v>150</v>
      </c>
    </row>
    <row r="19" spans="1:41" s="29" customFormat="1" ht="104.25" customHeight="1" x14ac:dyDescent="0.2">
      <c r="A19" s="132"/>
      <c r="B19" s="120"/>
      <c r="C19" s="122"/>
      <c r="D19" s="129"/>
      <c r="E19" s="139"/>
      <c r="F19" s="93"/>
      <c r="G19" s="135"/>
      <c r="H19" s="135"/>
      <c r="I19" s="30"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ALTO</v>
      </c>
      <c r="J19" s="144"/>
      <c r="K19" s="122"/>
      <c r="L19" s="46" t="s">
        <v>111</v>
      </c>
      <c r="M19" s="36" t="s">
        <v>112</v>
      </c>
      <c r="N19" s="44">
        <f>IF(M19="OPORTUNA",15,IF(M19="INOPORTUNA",0,""))</f>
        <v>15</v>
      </c>
      <c r="O19" s="124"/>
      <c r="P19" s="159"/>
      <c r="Q19" s="153"/>
      <c r="R19" s="155"/>
      <c r="S19" s="47" t="s">
        <v>113</v>
      </c>
      <c r="T19" s="47" t="s">
        <v>114</v>
      </c>
      <c r="U19" s="166"/>
      <c r="V19" s="161"/>
      <c r="W19" s="93"/>
      <c r="X19" s="140"/>
      <c r="Y19" s="39"/>
      <c r="Z19" s="66"/>
      <c r="AA19" s="163"/>
      <c r="AB19" s="38"/>
      <c r="AC19" s="93"/>
      <c r="AD19" s="38" t="s">
        <v>151</v>
      </c>
      <c r="AE19" s="39" t="s">
        <v>152</v>
      </c>
      <c r="AF19" s="59"/>
      <c r="AG19" s="63"/>
      <c r="AH19" s="29" t="s">
        <v>117</v>
      </c>
      <c r="AI19" s="29" t="s">
        <v>99</v>
      </c>
      <c r="AJ19" s="29" t="s">
        <v>118</v>
      </c>
      <c r="AK19" s="29" t="s">
        <v>119</v>
      </c>
      <c r="AL19" s="29" t="s">
        <v>120</v>
      </c>
      <c r="AO19" s="29" t="s">
        <v>153</v>
      </c>
    </row>
    <row r="20" spans="1:41" s="29" customFormat="1" ht="242.25" customHeight="1" x14ac:dyDescent="0.2">
      <c r="A20" s="132"/>
      <c r="B20" s="120"/>
      <c r="C20" s="122"/>
      <c r="D20" s="129"/>
      <c r="E20" s="36" t="s">
        <v>122</v>
      </c>
      <c r="F20" s="93"/>
      <c r="G20" s="135"/>
      <c r="H20" s="135"/>
      <c r="I20" s="30"/>
      <c r="J20" s="144"/>
      <c r="K20" s="122"/>
      <c r="L20" s="43" t="s">
        <v>123</v>
      </c>
      <c r="M20" s="45" t="s">
        <v>124</v>
      </c>
      <c r="N20" s="44">
        <f>IF(M20="PREVENIR",15,IF(M20="DETECTAR",10,IF(M20="NO ES UN CONTROL",0,"")))</f>
        <v>15</v>
      </c>
      <c r="O20" s="147" t="str">
        <f>IF(O17&lt;86,"DÉBIL",IF(O17&lt;96,"MODERADO",IF(O17&lt;101,"FUERTE","")))</f>
        <v>FUERTE</v>
      </c>
      <c r="P20" s="159"/>
      <c r="Q20" s="147" t="str">
        <f>IF(AND(O20="FUERTE",P17="FUERTE (SIEMPRE SE EJECUTA)"),"FUERTE",IF(OR(O20="DÉBIL",P17="DÉBIL (NO SE EJECUTA)"),"DÉBIL",IF(OR(O20="MODERADO",P17="MODERADO (ALGUNAS VECES)"),"MODERADO")))</f>
        <v>FUERTE</v>
      </c>
      <c r="R20" s="149" t="str">
        <f>IF(AND(O20="FUERTE",P17="FUERTE (SIEMPRE SE EJECUTA)"),"NO","SÍ")</f>
        <v>NO</v>
      </c>
      <c r="S20" s="151">
        <f>IF(AND($Q20="FUERTE",$S17="DIRECTAMENTE",$T17="DIRECTAMENTE"),2,IF(AND($Q20="FUERTE",$S17="DIRECTAMENTE",$T17="INDIRECTAMENTE"),2,IF(AND($Q20="FUERTE",$S17="DIRECTAMENTE",$T17="NO DISMINUYE"),2,IF(AND($Q20="FUERTE",$S17="NO DISMINUYE",$T17="DIRECTAMENTE"),0,IF(AND($Q20="MODERADO",$S17="DIRECTAMENTE",$T17="DIRECTAMENTE"),1,IF(AND($Q20="MODERADO",$S17="DIRECTAMENTE",$T17="INDIRECTAMENTE"),1,IF(AND($Q20="MODERADO",$S17="DIRECTAMENTE",$T17="NO DISMINUYE"),1,IF(AND($Q20="MODERADO",$S17="NO DISMINUYE",$T17="DIRECTAMENTE"),0,"N/A"))))))))</f>
        <v>2</v>
      </c>
      <c r="T20" s="152">
        <f>IF(AND($Q20="FUERTE",$S17="DIRECTAMENTE",$T17="DIRECTAMENTE"),2,IF(AND($Q20="FUERTE",$S17="DIRECTAMENTE",$T17="INDIRECTAMENTE"),1,IF(AND($Q20="FUERTE",$S17="DIRECTAMENTE",$T17="NO DISMINUYE"),0,IF(AND($Q20="FUERTE",$S17="NO DISMINUYE",$T17="DIRECTAMENTE"),2,IF(AND($Q20="MODERADO",$S17="DIRECTAMENTE",$T17="DIRECTAMENTE"),1,IF(AND($Q20="MODERADO",$S17="DIRECTAMENTE",$T17="INDIRECTAMENTE"),0,IF(AND($Q20="MODERADO",$S17="DIRECTAMENTE",$T17="NO DISMINUYE"),0,IF(AND($Q20="MODERADO",$S17="NO DISMINUYE",$T17="DIRECTAMENTE"),1,"N/A"))))))))</f>
        <v>2</v>
      </c>
      <c r="U20" s="166"/>
      <c r="V20" s="161"/>
      <c r="W20" s="93"/>
      <c r="X20" s="140"/>
      <c r="Y20" s="37"/>
      <c r="Z20" s="67"/>
      <c r="AA20" s="163"/>
      <c r="AB20" s="37"/>
      <c r="AC20" s="93"/>
      <c r="AD20" s="38" t="s">
        <v>154</v>
      </c>
      <c r="AE20" s="39" t="s">
        <v>155</v>
      </c>
      <c r="AF20" s="59"/>
      <c r="AG20" s="63"/>
      <c r="AH20" s="29" t="s">
        <v>98</v>
      </c>
      <c r="AO20" s="29" t="s">
        <v>156</v>
      </c>
    </row>
    <row r="21" spans="1:41" s="29" customFormat="1" ht="254.25" customHeight="1" x14ac:dyDescent="0.2">
      <c r="A21" s="132"/>
      <c r="B21" s="120"/>
      <c r="C21" s="122"/>
      <c r="D21" s="129"/>
      <c r="E21" s="57" t="s">
        <v>157</v>
      </c>
      <c r="F21" s="93"/>
      <c r="G21" s="135"/>
      <c r="H21" s="135"/>
      <c r="I21" s="30"/>
      <c r="J21" s="144"/>
      <c r="K21" s="122"/>
      <c r="L21" s="43" t="s">
        <v>127</v>
      </c>
      <c r="M21" s="36" t="s">
        <v>33</v>
      </c>
      <c r="N21" s="44">
        <f>IF(M21="CONFIABLE",15,IF(M21="NO CONFIABLE",0,""))</f>
        <v>15</v>
      </c>
      <c r="O21" s="147"/>
      <c r="P21" s="159"/>
      <c r="Q21" s="147"/>
      <c r="R21" s="149"/>
      <c r="S21" s="151"/>
      <c r="T21" s="156"/>
      <c r="U21" s="166"/>
      <c r="V21" s="161"/>
      <c r="W21" s="93"/>
      <c r="X21" s="140"/>
      <c r="Y21" s="40"/>
      <c r="Z21" s="36" t="s">
        <v>128</v>
      </c>
      <c r="AA21" s="163"/>
      <c r="AB21" s="40"/>
      <c r="AC21" s="93"/>
      <c r="AD21" s="39" t="s">
        <v>158</v>
      </c>
      <c r="AE21" s="40" t="s">
        <v>159</v>
      </c>
      <c r="AF21" s="59"/>
      <c r="AG21" s="63"/>
      <c r="AH21" s="29" t="s">
        <v>131</v>
      </c>
      <c r="AJ21" s="29" t="s">
        <v>132</v>
      </c>
      <c r="AK21" s="29" t="s">
        <v>124</v>
      </c>
      <c r="AL21" s="29" t="s">
        <v>133</v>
      </c>
      <c r="AO21" s="29" t="s">
        <v>160</v>
      </c>
    </row>
    <row r="22" spans="1:41" s="29" customFormat="1" ht="225.75" customHeight="1" x14ac:dyDescent="0.2">
      <c r="A22" s="132"/>
      <c r="B22" s="120"/>
      <c r="C22" s="122"/>
      <c r="D22" s="129"/>
      <c r="E22" s="57"/>
      <c r="F22" s="93"/>
      <c r="G22" s="135"/>
      <c r="H22" s="135"/>
      <c r="I22" s="30"/>
      <c r="J22" s="144"/>
      <c r="K22" s="122"/>
      <c r="L22" s="43" t="s">
        <v>135</v>
      </c>
      <c r="M22" s="36" t="s">
        <v>41</v>
      </c>
      <c r="N22" s="44">
        <f>IF(M22="SE INVESTIGAN Y SE RESUELVEN OPORTUNAMENTE",15,IF(M22="NO SE INVESTIGAN Y SE RESUELVEN OPORTUNAMENTE",0,""))</f>
        <v>15</v>
      </c>
      <c r="O22" s="147"/>
      <c r="P22" s="159"/>
      <c r="Q22" s="147"/>
      <c r="R22" s="149"/>
      <c r="S22" s="151"/>
      <c r="T22" s="156"/>
      <c r="U22" s="166"/>
      <c r="V22" s="161"/>
      <c r="W22" s="93"/>
      <c r="X22" s="140"/>
      <c r="Y22" s="40"/>
      <c r="Z22" s="56"/>
      <c r="AA22" s="163"/>
      <c r="AB22" s="40"/>
      <c r="AC22" s="93"/>
      <c r="AD22" s="38" t="s">
        <v>161</v>
      </c>
      <c r="AE22" s="40" t="s">
        <v>130</v>
      </c>
      <c r="AF22" s="59"/>
      <c r="AG22" s="63"/>
      <c r="AH22" s="29" t="s">
        <v>108</v>
      </c>
      <c r="AO22" s="29" t="s">
        <v>162</v>
      </c>
    </row>
    <row r="23" spans="1:41" s="29" customFormat="1" ht="288.75" customHeight="1" x14ac:dyDescent="0.2">
      <c r="A23" s="132"/>
      <c r="B23" s="120"/>
      <c r="C23" s="123"/>
      <c r="D23" s="130"/>
      <c r="E23" s="58"/>
      <c r="F23" s="65"/>
      <c r="G23" s="136"/>
      <c r="H23" s="136"/>
      <c r="I23" s="30"/>
      <c r="J23" s="144"/>
      <c r="K23" s="123"/>
      <c r="L23" s="43" t="s">
        <v>137</v>
      </c>
      <c r="M23" s="45" t="s">
        <v>52</v>
      </c>
      <c r="N23" s="44">
        <f>IF(M23="COMPLETA",10,IF(M23="INCOMPLETA",5,IF(M23="NO EXISTE",0,"")))</f>
        <v>10</v>
      </c>
      <c r="O23" s="147"/>
      <c r="P23" s="159"/>
      <c r="Q23" s="148"/>
      <c r="R23" s="150"/>
      <c r="S23" s="152"/>
      <c r="T23" s="156"/>
      <c r="U23" s="167"/>
      <c r="V23" s="161"/>
      <c r="W23" s="65"/>
      <c r="X23" s="71"/>
      <c r="Y23" s="41"/>
      <c r="Z23" s="67"/>
      <c r="AA23" s="164"/>
      <c r="AB23" s="40"/>
      <c r="AC23" s="65"/>
      <c r="AD23" s="42" t="s">
        <v>163</v>
      </c>
      <c r="AE23" s="40" t="s">
        <v>164</v>
      </c>
      <c r="AF23" s="56"/>
      <c r="AG23" s="64"/>
      <c r="AO23" s="29" t="s">
        <v>165</v>
      </c>
    </row>
    <row r="24" spans="1:41" s="29" customFormat="1" ht="99" customHeight="1" x14ac:dyDescent="0.2">
      <c r="A24" s="132"/>
      <c r="B24" s="119" t="s">
        <v>166</v>
      </c>
      <c r="C24" s="121" t="s">
        <v>167</v>
      </c>
      <c r="D24" s="128" t="s">
        <v>92</v>
      </c>
      <c r="E24" s="56" t="s">
        <v>168</v>
      </c>
      <c r="F24" s="140" t="s">
        <v>169</v>
      </c>
      <c r="G24" s="135" t="s">
        <v>25</v>
      </c>
      <c r="H24" s="135" t="s">
        <v>95</v>
      </c>
      <c r="I24" s="30" t="str">
        <f>CONCATENATE(G24,H24)</f>
        <v>PROBABLEMAYOR</v>
      </c>
      <c r="J24" s="143" t="str">
        <f>I25</f>
        <v>5. EXTREMO</v>
      </c>
      <c r="K24" s="145" t="s">
        <v>170</v>
      </c>
      <c r="L24" s="43" t="s">
        <v>97</v>
      </c>
      <c r="M24" s="36" t="s">
        <v>9</v>
      </c>
      <c r="N24" s="44">
        <f>IF(M24="ASIGNADO",15,IF(M24="NO ASIGNADO",0,""))</f>
        <v>15</v>
      </c>
      <c r="O24" s="124">
        <f>SUM(N24:N30)</f>
        <v>100</v>
      </c>
      <c r="P24" s="126" t="s">
        <v>71</v>
      </c>
      <c r="Q24" s="153">
        <f>IF(Q27="DÉBIL",0,IF(Q27="MODERADO",50,IF(Q27="FUERTE",100,"")))</f>
        <v>100</v>
      </c>
      <c r="R24" s="154"/>
      <c r="S24" s="158" t="s">
        <v>98</v>
      </c>
      <c r="T24" s="158" t="s">
        <v>98</v>
      </c>
      <c r="U24" s="166" t="s">
        <v>106</v>
      </c>
      <c r="V24" s="160" t="s">
        <v>99</v>
      </c>
      <c r="W24" s="93">
        <v>2019</v>
      </c>
      <c r="X24" s="168" t="s">
        <v>171</v>
      </c>
      <c r="Y24" s="68"/>
      <c r="Z24" s="169"/>
      <c r="AA24" s="162" t="s">
        <v>109</v>
      </c>
      <c r="AB24" s="68"/>
      <c r="AC24" s="165">
        <v>44439</v>
      </c>
      <c r="AD24" s="56" t="s">
        <v>172</v>
      </c>
      <c r="AE24" s="71" t="s">
        <v>146</v>
      </c>
      <c r="AF24" s="59"/>
      <c r="AG24" s="63" t="s">
        <v>251</v>
      </c>
      <c r="AH24" s="29" t="s">
        <v>104</v>
      </c>
      <c r="AI24" s="29" t="s">
        <v>105</v>
      </c>
      <c r="AJ24" s="29" t="s">
        <v>24</v>
      </c>
      <c r="AK24" s="29" t="s">
        <v>75</v>
      </c>
      <c r="AL24" s="29" t="s">
        <v>24</v>
      </c>
      <c r="AN24" s="29" t="s">
        <v>101</v>
      </c>
      <c r="AO24" s="29" t="s">
        <v>173</v>
      </c>
    </row>
    <row r="25" spans="1:41" s="29" customFormat="1" ht="106.5" customHeight="1" x14ac:dyDescent="0.2">
      <c r="A25" s="132"/>
      <c r="B25" s="120"/>
      <c r="C25" s="122"/>
      <c r="D25" s="129"/>
      <c r="E25" s="57"/>
      <c r="F25" s="141"/>
      <c r="G25" s="135"/>
      <c r="H25" s="135"/>
      <c r="I25" s="30"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5. EXTREMO</v>
      </c>
      <c r="J25" s="144"/>
      <c r="K25" s="122"/>
      <c r="L25" s="43" t="s">
        <v>107</v>
      </c>
      <c r="M25" s="36" t="s">
        <v>22</v>
      </c>
      <c r="N25" s="44">
        <f>IF(M25="ADECUADO",15,IF(M25="INADECUADO",0,""))</f>
        <v>15</v>
      </c>
      <c r="O25" s="124"/>
      <c r="P25" s="126"/>
      <c r="Q25" s="153"/>
      <c r="R25" s="155"/>
      <c r="S25" s="158"/>
      <c r="T25" s="158"/>
      <c r="U25" s="166"/>
      <c r="V25" s="161"/>
      <c r="W25" s="93"/>
      <c r="X25" s="168"/>
      <c r="Y25" s="69"/>
      <c r="Z25" s="170"/>
      <c r="AA25" s="163"/>
      <c r="AB25" s="69"/>
      <c r="AC25" s="93"/>
      <c r="AD25" s="66"/>
      <c r="AE25" s="88"/>
      <c r="AF25" s="59"/>
      <c r="AG25" s="63"/>
      <c r="AH25" s="29" t="s">
        <v>98</v>
      </c>
      <c r="AI25" s="29" t="s">
        <v>108</v>
      </c>
      <c r="AL25" s="29" t="s">
        <v>95</v>
      </c>
      <c r="AN25" s="29" t="s">
        <v>109</v>
      </c>
      <c r="AO25" s="29" t="s">
        <v>174</v>
      </c>
    </row>
    <row r="26" spans="1:41" s="29" customFormat="1" ht="99" customHeight="1" x14ac:dyDescent="0.2">
      <c r="A26" s="132"/>
      <c r="B26" s="120"/>
      <c r="C26" s="122"/>
      <c r="D26" s="129"/>
      <c r="E26" s="57"/>
      <c r="F26" s="141"/>
      <c r="G26" s="135"/>
      <c r="H26" s="135"/>
      <c r="I26" s="30"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EXTREMO</v>
      </c>
      <c r="J26" s="144"/>
      <c r="K26" s="122"/>
      <c r="L26" s="48" t="s">
        <v>111</v>
      </c>
      <c r="M26" s="36" t="s">
        <v>112</v>
      </c>
      <c r="N26" s="44">
        <f>IF(M26="OPORTUNA",15,IF(M26="INOPORTUNA",0,""))</f>
        <v>15</v>
      </c>
      <c r="O26" s="124"/>
      <c r="P26" s="126"/>
      <c r="Q26" s="153"/>
      <c r="R26" s="155"/>
      <c r="S26" s="47" t="s">
        <v>113</v>
      </c>
      <c r="T26" s="47" t="s">
        <v>114</v>
      </c>
      <c r="U26" s="166"/>
      <c r="V26" s="161"/>
      <c r="W26" s="93"/>
      <c r="X26" s="168"/>
      <c r="Y26" s="69"/>
      <c r="Z26" s="170"/>
      <c r="AA26" s="163"/>
      <c r="AB26" s="69"/>
      <c r="AC26" s="93"/>
      <c r="AD26" s="66"/>
      <c r="AE26" s="88"/>
      <c r="AF26" s="59"/>
      <c r="AG26" s="63"/>
      <c r="AH26" s="29" t="s">
        <v>117</v>
      </c>
      <c r="AI26" s="29" t="s">
        <v>99</v>
      </c>
      <c r="AJ26" s="29" t="s">
        <v>118</v>
      </c>
      <c r="AK26" s="29" t="s">
        <v>119</v>
      </c>
      <c r="AL26" s="29" t="s">
        <v>120</v>
      </c>
      <c r="AO26" s="29" t="s">
        <v>175</v>
      </c>
    </row>
    <row r="27" spans="1:41" s="29" customFormat="1" ht="99" customHeight="1" x14ac:dyDescent="0.2">
      <c r="A27" s="132"/>
      <c r="B27" s="120"/>
      <c r="C27" s="122"/>
      <c r="D27" s="129"/>
      <c r="E27" s="36" t="s">
        <v>122</v>
      </c>
      <c r="F27" s="141"/>
      <c r="G27" s="135"/>
      <c r="H27" s="135"/>
      <c r="I27" s="30"/>
      <c r="J27" s="144"/>
      <c r="K27" s="122"/>
      <c r="L27" s="43" t="s">
        <v>176</v>
      </c>
      <c r="M27" s="36" t="s">
        <v>124</v>
      </c>
      <c r="N27" s="44">
        <f>IF(M27="PREVENIR",15,IF(M27="DETECTAR",10,IF(M27="NO ES UN CONTROL",0,"")))</f>
        <v>15</v>
      </c>
      <c r="O27" s="147" t="str">
        <f>IF(O24&lt;86,"DÉBIL",IF(O24&lt;96,"MODERADO",IF(O24&lt;101,"FUERTE","")))</f>
        <v>FUERTE</v>
      </c>
      <c r="P27" s="126"/>
      <c r="Q27" s="147" t="str">
        <f>IF(AND(O27="FUERTE",P24="FUERTE (SIEMPRE SE EJECUTA)"),"FUERTE",IF(OR(O27="DÉBIL",P24="DÉBIL (NO SE EJECUTA)"),"DÉBIL",IF(OR(O27="MODERADO",P24="MODERADO (ALGUNAS VECES)"),"MODERADO")))</f>
        <v>FUERTE</v>
      </c>
      <c r="R27" s="149" t="str">
        <f>IF(AND(O27="FUERTE",P24="FUERTE (SIEMPRE SE EJECUTA)"),"NO","SÍ")</f>
        <v>NO</v>
      </c>
      <c r="S27" s="151">
        <f>IF(AND($Q27="FUERTE",$S24="DIRECTAMENTE",$T24="DIRECTAMENTE"),2,IF(AND($Q27="FUERTE",$S24="DIRECTAMENTE",$T24="INDIRECTAMENTE"),2,IF(AND($Q27="FUERTE",$S24="DIRECTAMENTE",$T24="NO DISMINUYE"),2,IF(AND($Q27="FUERTE",$S24="NO DISMINUYE",$T24="DIRECTAMENTE"),0,IF(AND($Q27="MODERADO",$S24="DIRECTAMENTE",$T24="DIRECTAMENTE"),1,IF(AND($Q27="MODERADO",$S24="DIRECTAMENTE",$T24="INDIRECTAMENTE"),1,IF(AND($Q27="MODERADO",$S24="DIRECTAMENTE",$T24="NO DISMINUYE"),1,IF(AND($Q27="MODERADO",$S24="NO DISMINUYE",$T24="DIRECTAMENTE"),0,"N/A"))))))))</f>
        <v>2</v>
      </c>
      <c r="T27" s="152">
        <f>IF(AND($Q27="FUERTE",$S24="DIRECTAMENTE",$T24="DIRECTAMENTE"),2,IF(AND($Q27="FUERTE",$S24="DIRECTAMENTE",$T24="INDIRECTAMENTE"),1,IF(AND($Q27="FUERTE",$S24="DIRECTAMENTE",$T24="NO DISMINUYE"),0,IF(AND($Q27="FUERTE",$S24="NO DISMINUYE",$T24="DIRECTAMENTE"),2,IF(AND($Q27="MODERADO",$S24="DIRECTAMENTE",$T24="DIRECTAMENTE"),1,IF(AND($Q27="MODERADO",$S24="DIRECTAMENTE",$T24="INDIRECTAMENTE"),0,IF(AND($Q27="MODERADO",$S24="DIRECTAMENTE",$T24="NO DISMINUYE"),0,IF(AND($Q27="MODERADO",$S24="NO DISMINUYE",$T24="DIRECTAMENTE"),1,"N/A"))))))))</f>
        <v>2</v>
      </c>
      <c r="U27" s="166"/>
      <c r="V27" s="161"/>
      <c r="W27" s="93"/>
      <c r="X27" s="59"/>
      <c r="Y27" s="70"/>
      <c r="Z27" s="67"/>
      <c r="AA27" s="163"/>
      <c r="AB27" s="70"/>
      <c r="AC27" s="93"/>
      <c r="AD27" s="67"/>
      <c r="AE27" s="89"/>
      <c r="AF27" s="86"/>
      <c r="AG27" s="63"/>
      <c r="AH27" s="29" t="s">
        <v>98</v>
      </c>
      <c r="AO27" s="29" t="s">
        <v>177</v>
      </c>
    </row>
    <row r="28" spans="1:41" s="29" customFormat="1" ht="93" customHeight="1" x14ac:dyDescent="0.2">
      <c r="A28" s="132"/>
      <c r="B28" s="120"/>
      <c r="C28" s="122"/>
      <c r="D28" s="129"/>
      <c r="E28" s="57" t="s">
        <v>178</v>
      </c>
      <c r="F28" s="141"/>
      <c r="G28" s="135"/>
      <c r="H28" s="135"/>
      <c r="I28" s="30"/>
      <c r="J28" s="144"/>
      <c r="K28" s="122"/>
      <c r="L28" s="43" t="s">
        <v>127</v>
      </c>
      <c r="M28" s="36" t="s">
        <v>33</v>
      </c>
      <c r="N28" s="44">
        <f>IF(M28="CONFIABLE",15,IF(M28="NO CONFIABLE",0,""))</f>
        <v>15</v>
      </c>
      <c r="O28" s="147"/>
      <c r="P28" s="126"/>
      <c r="Q28" s="147"/>
      <c r="R28" s="149"/>
      <c r="S28" s="151"/>
      <c r="T28" s="156"/>
      <c r="U28" s="166"/>
      <c r="V28" s="161"/>
      <c r="W28" s="93"/>
      <c r="X28" s="59"/>
      <c r="Y28" s="68"/>
      <c r="Z28" s="36" t="s">
        <v>128</v>
      </c>
      <c r="AA28" s="163"/>
      <c r="AB28" s="68"/>
      <c r="AC28" s="93"/>
      <c r="AD28" s="71" t="s">
        <v>179</v>
      </c>
      <c r="AE28" s="71" t="s">
        <v>180</v>
      </c>
      <c r="AF28" s="86"/>
      <c r="AG28" s="63"/>
      <c r="AH28" s="29" t="s">
        <v>131</v>
      </c>
      <c r="AJ28" s="29" t="s">
        <v>132</v>
      </c>
      <c r="AK28" s="29" t="s">
        <v>124</v>
      </c>
      <c r="AL28" s="29" t="s">
        <v>133</v>
      </c>
      <c r="AO28" s="29" t="s">
        <v>88</v>
      </c>
    </row>
    <row r="29" spans="1:41" s="29" customFormat="1" ht="108" customHeight="1" x14ac:dyDescent="0.2">
      <c r="A29" s="132"/>
      <c r="B29" s="120"/>
      <c r="C29" s="122"/>
      <c r="D29" s="129"/>
      <c r="E29" s="57"/>
      <c r="F29" s="141"/>
      <c r="G29" s="135"/>
      <c r="H29" s="135"/>
      <c r="I29" s="30"/>
      <c r="J29" s="144"/>
      <c r="K29" s="122"/>
      <c r="L29" s="43" t="s">
        <v>135</v>
      </c>
      <c r="M29" s="36" t="s">
        <v>41</v>
      </c>
      <c r="N29" s="44">
        <f>IF(M29="SE INVESTIGAN Y SE RESUELVEN OPORTUNAMENTE",15,IF(M29="NO SE INVESTIGAN Y SE RESUELVEN OPORTUNAMENTE",0,""))</f>
        <v>15</v>
      </c>
      <c r="O29" s="147"/>
      <c r="P29" s="126"/>
      <c r="Q29" s="147"/>
      <c r="R29" s="149"/>
      <c r="S29" s="151"/>
      <c r="T29" s="156"/>
      <c r="U29" s="166"/>
      <c r="V29" s="161"/>
      <c r="W29" s="93"/>
      <c r="X29" s="59"/>
      <c r="Y29" s="139"/>
      <c r="Z29" s="71"/>
      <c r="AA29" s="163"/>
      <c r="AB29" s="69"/>
      <c r="AC29" s="93"/>
      <c r="AD29" s="172"/>
      <c r="AE29" s="88"/>
      <c r="AF29" s="86"/>
      <c r="AG29" s="63"/>
      <c r="AH29" s="29" t="s">
        <v>108</v>
      </c>
      <c r="AO29" s="29" t="s">
        <v>106</v>
      </c>
    </row>
    <row r="30" spans="1:41" s="29" customFormat="1" ht="101.25" customHeight="1" x14ac:dyDescent="0.2">
      <c r="A30" s="132"/>
      <c r="B30" s="120"/>
      <c r="C30" s="123"/>
      <c r="D30" s="130"/>
      <c r="E30" s="58"/>
      <c r="F30" s="142"/>
      <c r="G30" s="136"/>
      <c r="H30" s="136"/>
      <c r="I30" s="30"/>
      <c r="J30" s="144"/>
      <c r="K30" s="123"/>
      <c r="L30" s="43" t="s">
        <v>137</v>
      </c>
      <c r="M30" s="36" t="s">
        <v>52</v>
      </c>
      <c r="N30" s="44">
        <f>IF(M30="COMPLETA",10,IF(M30="INCOMPLETA",5,IF(M30="NO EXISTE",0,"")))</f>
        <v>10</v>
      </c>
      <c r="O30" s="147"/>
      <c r="P30" s="127"/>
      <c r="Q30" s="148"/>
      <c r="R30" s="150"/>
      <c r="S30" s="152"/>
      <c r="T30" s="156"/>
      <c r="U30" s="167"/>
      <c r="V30" s="161"/>
      <c r="W30" s="65"/>
      <c r="X30" s="56"/>
      <c r="Y30" s="72"/>
      <c r="Z30" s="171"/>
      <c r="AA30" s="164"/>
      <c r="AB30" s="70"/>
      <c r="AC30" s="65"/>
      <c r="AD30" s="171"/>
      <c r="AE30" s="89"/>
      <c r="AF30" s="87"/>
      <c r="AG30" s="64"/>
      <c r="AO30" s="29" t="s">
        <v>181</v>
      </c>
    </row>
    <row r="31" spans="1:41" s="34" customFormat="1" ht="44.25" customHeight="1" x14ac:dyDescent="0.2">
      <c r="A31" s="132"/>
      <c r="B31" s="119" t="s">
        <v>182</v>
      </c>
      <c r="C31" s="121" t="s">
        <v>183</v>
      </c>
      <c r="D31" s="128" t="s">
        <v>92</v>
      </c>
      <c r="E31" s="56" t="s">
        <v>184</v>
      </c>
      <c r="F31" s="59" t="s">
        <v>185</v>
      </c>
      <c r="G31" s="135" t="s">
        <v>19</v>
      </c>
      <c r="H31" s="135" t="s">
        <v>95</v>
      </c>
      <c r="I31" s="33" t="str">
        <f>CONCATENATE(G31,H31)</f>
        <v>POSIBLEMAYOR</v>
      </c>
      <c r="J31" s="143" t="str">
        <f>I32</f>
        <v>3. EXTREMO</v>
      </c>
      <c r="K31" s="146" t="s">
        <v>186</v>
      </c>
      <c r="L31" s="43" t="s">
        <v>97</v>
      </c>
      <c r="M31" s="36" t="s">
        <v>9</v>
      </c>
      <c r="N31" s="44">
        <f>IF(M31="ASIGNADO",15,IF(M31="NO ASIGNADO",0,""))</f>
        <v>15</v>
      </c>
      <c r="O31" s="124">
        <f>SUM(N31:N37)</f>
        <v>100</v>
      </c>
      <c r="P31" s="175" t="s">
        <v>71</v>
      </c>
      <c r="Q31" s="153">
        <f>IF(Q34="DÉBIL",0,IF(Q34="MODERADO",50,IF(Q34="FUERTE",100,"")))</f>
        <v>100</v>
      </c>
      <c r="R31" s="154"/>
      <c r="S31" s="158" t="s">
        <v>98</v>
      </c>
      <c r="T31" s="158" t="s">
        <v>98</v>
      </c>
      <c r="U31" s="166" t="s">
        <v>88</v>
      </c>
      <c r="V31" s="160" t="s">
        <v>99</v>
      </c>
      <c r="W31" s="93">
        <v>2018</v>
      </c>
      <c r="X31" s="140" t="s">
        <v>187</v>
      </c>
      <c r="Y31" s="178"/>
      <c r="Z31" s="65"/>
      <c r="AA31" s="162" t="s">
        <v>109</v>
      </c>
      <c r="AB31" s="59"/>
      <c r="AC31" s="165">
        <v>44439</v>
      </c>
      <c r="AD31" s="173" t="s">
        <v>188</v>
      </c>
      <c r="AE31" s="71" t="s">
        <v>189</v>
      </c>
      <c r="AF31" s="56"/>
      <c r="AG31" s="59" t="s">
        <v>247</v>
      </c>
      <c r="AH31" s="34" t="s">
        <v>104</v>
      </c>
      <c r="AI31" s="34" t="s">
        <v>105</v>
      </c>
      <c r="AJ31" s="34" t="s">
        <v>24</v>
      </c>
      <c r="AK31" s="34" t="s">
        <v>75</v>
      </c>
      <c r="AL31" s="34" t="s">
        <v>24</v>
      </c>
      <c r="AN31" s="34" t="s">
        <v>101</v>
      </c>
      <c r="AO31" s="34" t="s">
        <v>173</v>
      </c>
    </row>
    <row r="32" spans="1:41" s="34" customFormat="1" ht="57" customHeight="1" x14ac:dyDescent="0.2">
      <c r="A32" s="132"/>
      <c r="B32" s="120"/>
      <c r="C32" s="122"/>
      <c r="D32" s="129"/>
      <c r="E32" s="57"/>
      <c r="F32" s="93"/>
      <c r="G32" s="135"/>
      <c r="H32" s="135"/>
      <c r="I32" s="33" t="str">
        <f>IF(I31="RARA VEZINSIGNIFICANTE","1. BAJO",IF(I31="RARA VEZMENOR","2. BAJO",IF(I31="IMPROBABLEINSIGNIFICANTE","3. BAJO",IF(I31="IMPROBABLEMENOR","4. BAJO",IF(I31="POSIBLEINSIGNIFICANTE","5. BAJO",IF(I31="RARA VEZMODERADO","1. MODERADO",IF(I31="IMPROBABLEMODERADO","2. MODERADO",IF(I31="POSIBLEMENOR","3. MODERADO",IF(I31="PROBABLEINSIGNIFICANTE","4. MODERADO",IF(I31="RARA VEZMAYOR","1. ALTO",IF(I31="IMPROBABLEMAYOR","2. ALTO",IF(I31="POSIBLEMODERADO","3. ALTO",IF(I31="PROBABLEMENOR","4. ALTO",IF(I31="PROBABLEMODERADO","5. ALTO",IF(I31="CASI SEGUROINSIGNIFICANTE","6. ALTO",IF(I31="CASI SEGUROMENOR","7. ALTO",IF(I31="RARA VEZCATASTRÓFICO","1. EXTREMO",IF(I31="IMPROBABLECATASTRÓFICO","2. EXTREMO",IF(I31="POSIBLEMAYOR","3. EXTREMO",IF(I31="POSIBLECATASTRÓFICO","4. EXTREMO",IF(I31="PROBABLEMAYOR","5. EXTREMO",IF(I31="PROBABLECATASTRÓFICO","6. EXTREMO",IF(I31="CASI SEGUROMODERADO","7. EXTREMO",IF(I31="CASI SEGUROMAYOR","8. EXTREMO",IF(I31="CASI SEGUROCATASTRÓFICO","9. EXTREMO","")))))))))))))))))))))))))</f>
        <v>3. EXTREMO</v>
      </c>
      <c r="J32" s="144"/>
      <c r="K32" s="122"/>
      <c r="L32" s="43" t="s">
        <v>107</v>
      </c>
      <c r="M32" s="36" t="s">
        <v>22</v>
      </c>
      <c r="N32" s="44">
        <f>IF(M32="ADECUADO",15,IF(M32="INADECUADO",0,""))</f>
        <v>15</v>
      </c>
      <c r="O32" s="124"/>
      <c r="P32" s="176"/>
      <c r="Q32" s="153"/>
      <c r="R32" s="155"/>
      <c r="S32" s="158"/>
      <c r="T32" s="158"/>
      <c r="U32" s="166"/>
      <c r="V32" s="161"/>
      <c r="W32" s="93"/>
      <c r="X32" s="141"/>
      <c r="Y32" s="179"/>
      <c r="Z32" s="66"/>
      <c r="AA32" s="163"/>
      <c r="AB32" s="59"/>
      <c r="AC32" s="93"/>
      <c r="AD32" s="57"/>
      <c r="AE32" s="139"/>
      <c r="AF32" s="57"/>
      <c r="AG32" s="59"/>
      <c r="AH32" s="34" t="s">
        <v>98</v>
      </c>
      <c r="AI32" s="34" t="s">
        <v>108</v>
      </c>
      <c r="AL32" s="34" t="s">
        <v>95</v>
      </c>
      <c r="AN32" s="34" t="s">
        <v>109</v>
      </c>
      <c r="AO32" s="34" t="s">
        <v>174</v>
      </c>
    </row>
    <row r="33" spans="1:41" s="34" customFormat="1" ht="61.5" customHeight="1" x14ac:dyDescent="0.2">
      <c r="A33" s="132"/>
      <c r="B33" s="120"/>
      <c r="C33" s="122"/>
      <c r="D33" s="129"/>
      <c r="E33" s="57"/>
      <c r="F33" s="93"/>
      <c r="G33" s="135"/>
      <c r="H33" s="135"/>
      <c r="I33" s="33" t="str">
        <f>IF(OR(I32="1. BAJO",I32="2. BAJO",I32="3. BAJO",I32="4. BAJO",I32="5. BAJO"),"BAJO",IF(OR(I32="1. MODERADO",I32="2. MODERADO",I32="3. MODERADO",I32="4. MODERADO"),"MODERADO",IF(OR(I32="1. ALTO",I32="2. ALTO",I32="3. ALTO",I32="4. ALTO",I32="5. ALTO",I32="6. ALTO",I32="7. ALTO"),"ALTO",IF(OR(I32="1. EXTREMO",I32="2. EXTREMO",I32="3. EXTREMO",I32="4. EXTREMO",I32="5. EXTREMO",I32="6. EXTREMO",I32="7. EXTREMO",I32="8. EXTREMO",I32="9. EXTREMO"),"EXTREMO",""))))</f>
        <v>EXTREMO</v>
      </c>
      <c r="J33" s="144"/>
      <c r="K33" s="122"/>
      <c r="L33" s="46" t="s">
        <v>111</v>
      </c>
      <c r="M33" s="36" t="s">
        <v>112</v>
      </c>
      <c r="N33" s="44">
        <f>IF(M33="OPORTUNA",15,IF(M33="INOPORTUNA",0,""))</f>
        <v>15</v>
      </c>
      <c r="O33" s="124"/>
      <c r="P33" s="176"/>
      <c r="Q33" s="153"/>
      <c r="R33" s="155"/>
      <c r="S33" s="47" t="s">
        <v>113</v>
      </c>
      <c r="T33" s="47" t="s">
        <v>114</v>
      </c>
      <c r="U33" s="166"/>
      <c r="V33" s="161"/>
      <c r="W33" s="93"/>
      <c r="X33" s="141"/>
      <c r="Y33" s="179"/>
      <c r="Z33" s="66"/>
      <c r="AA33" s="163"/>
      <c r="AB33" s="59"/>
      <c r="AC33" s="93"/>
      <c r="AD33" s="57"/>
      <c r="AE33" s="139"/>
      <c r="AF33" s="57"/>
      <c r="AG33" s="59"/>
      <c r="AH33" s="34" t="s">
        <v>117</v>
      </c>
      <c r="AI33" s="34" t="s">
        <v>99</v>
      </c>
      <c r="AJ33" s="34" t="s">
        <v>118</v>
      </c>
      <c r="AK33" s="34" t="s">
        <v>119</v>
      </c>
      <c r="AL33" s="34" t="s">
        <v>120</v>
      </c>
      <c r="AO33" s="34" t="s">
        <v>175</v>
      </c>
    </row>
    <row r="34" spans="1:41" s="34" customFormat="1" ht="69.75" customHeight="1" x14ac:dyDescent="0.2">
      <c r="A34" s="132"/>
      <c r="B34" s="120"/>
      <c r="C34" s="122"/>
      <c r="D34" s="129"/>
      <c r="E34" s="36" t="s">
        <v>122</v>
      </c>
      <c r="F34" s="93"/>
      <c r="G34" s="135"/>
      <c r="H34" s="135"/>
      <c r="I34" s="33"/>
      <c r="J34" s="144"/>
      <c r="K34" s="122"/>
      <c r="L34" s="43" t="s">
        <v>123</v>
      </c>
      <c r="M34" s="36" t="s">
        <v>124</v>
      </c>
      <c r="N34" s="44">
        <f>IF(M34="PREVENIR",15,IF(M34="DETECTAR",10,IF(M34="NO ES UN CONTROL",0,"")))</f>
        <v>15</v>
      </c>
      <c r="O34" s="147" t="str">
        <f>IF(O31&lt;86,"DÉBIL",IF(O31&lt;96,"MODERADO",IF(O31&lt;101,"FUERTE","")))</f>
        <v>FUERTE</v>
      </c>
      <c r="P34" s="176"/>
      <c r="Q34" s="147" t="str">
        <f>IF(AND(O34="FUERTE",P31="FUERTE (SIEMPRE SE EJECUTA)"),"FUERTE",IF(OR(O34="DÉBIL",P31="DÉBIL (NO SE EJECUTA)"),"DÉBIL",IF(OR(O34="MODERADO",P31="MODERADO (ALGUNAS VECES)"),"MODERADO")))</f>
        <v>FUERTE</v>
      </c>
      <c r="R34" s="149" t="str">
        <f>IF(AND(O34="FUERTE",P31="FUERTE (SIEMPRE SE EJECUTA)"),"NO","SÍ")</f>
        <v>NO</v>
      </c>
      <c r="S34" s="151">
        <f>IF(AND($Q34="FUERTE",$S31="DIRECTAMENTE",$T31="DIRECTAMENTE"),2,IF(AND($Q34="FUERTE",$S31="DIRECTAMENTE",$T31="INDIRECTAMENTE"),2,IF(AND($Q34="FUERTE",$S31="DIRECTAMENTE",$T31="NO DISMINUYE"),2,IF(AND($Q34="FUERTE",$S31="NO DISMINUYE",$T31="DIRECTAMENTE"),0,IF(AND($Q34="MODERADO",$S31="DIRECTAMENTE",$T31="DIRECTAMENTE"),1,IF(AND($Q34="MODERADO",$S31="DIRECTAMENTE",$T31="INDIRECTAMENTE"),1,IF(AND($Q34="MODERADO",$S31="DIRECTAMENTE",$T31="NO DISMINUYE"),1,IF(AND($Q34="MODERADO",$S31="NO DISMINUYE",$T31="DIRECTAMENTE"),0,"N/A"))))))))</f>
        <v>2</v>
      </c>
      <c r="T34" s="152">
        <f>IF(AND($Q34="FUERTE",$S31="DIRECTAMENTE",$T31="DIRECTAMENTE"),2,IF(AND($Q34="FUERTE",$S31="DIRECTAMENTE",$T31="INDIRECTAMENTE"),1,IF(AND($Q34="FUERTE",$S31="DIRECTAMENTE",$T31="NO DISMINUYE"),0,IF(AND($Q34="FUERTE",$S31="NO DISMINUYE",$T31="DIRECTAMENTE"),2,IF(AND($Q34="MODERADO",$S31="DIRECTAMENTE",$T31="DIRECTAMENTE"),1,IF(AND($Q34="MODERADO",$S31="DIRECTAMENTE",$T31="INDIRECTAMENTE"),0,IF(AND($Q34="MODERADO",$S31="DIRECTAMENTE",$T31="NO DISMINUYE"),0,IF(AND($Q34="MODERADO",$S31="NO DISMINUYE",$T31="DIRECTAMENTE"),1,"N/A"))))))))</f>
        <v>2</v>
      </c>
      <c r="U34" s="166"/>
      <c r="V34" s="161"/>
      <c r="W34" s="93"/>
      <c r="X34" s="141"/>
      <c r="Y34" s="179"/>
      <c r="Z34" s="67"/>
      <c r="AA34" s="163"/>
      <c r="AB34" s="59"/>
      <c r="AC34" s="93"/>
      <c r="AD34" s="58"/>
      <c r="AE34" s="72"/>
      <c r="AF34" s="58"/>
      <c r="AG34" s="59"/>
      <c r="AH34" s="34" t="s">
        <v>98</v>
      </c>
      <c r="AO34" s="34" t="s">
        <v>177</v>
      </c>
    </row>
    <row r="35" spans="1:41" s="34" customFormat="1" ht="132" customHeight="1" x14ac:dyDescent="0.2">
      <c r="A35" s="132"/>
      <c r="B35" s="120"/>
      <c r="C35" s="122"/>
      <c r="D35" s="129"/>
      <c r="E35" s="57" t="s">
        <v>190</v>
      </c>
      <c r="F35" s="93"/>
      <c r="G35" s="135"/>
      <c r="H35" s="135"/>
      <c r="I35" s="33"/>
      <c r="J35" s="144"/>
      <c r="K35" s="122"/>
      <c r="L35" s="43" t="s">
        <v>127</v>
      </c>
      <c r="M35" s="36" t="s">
        <v>33</v>
      </c>
      <c r="N35" s="44">
        <f>IF(M35="CONFIABLE",15,IF(M35="NO CONFIABLE",0,""))</f>
        <v>15</v>
      </c>
      <c r="O35" s="147"/>
      <c r="P35" s="176"/>
      <c r="Q35" s="147"/>
      <c r="R35" s="149"/>
      <c r="S35" s="151"/>
      <c r="T35" s="156"/>
      <c r="U35" s="166"/>
      <c r="V35" s="161"/>
      <c r="W35" s="93"/>
      <c r="X35" s="141"/>
      <c r="Y35" s="69"/>
      <c r="Z35" s="36" t="s">
        <v>128</v>
      </c>
      <c r="AA35" s="163"/>
      <c r="AB35" s="57"/>
      <c r="AC35" s="93"/>
      <c r="AD35" s="71" t="s">
        <v>191</v>
      </c>
      <c r="AE35" s="71" t="s">
        <v>192</v>
      </c>
      <c r="AF35" s="56"/>
      <c r="AG35" s="59"/>
      <c r="AH35" s="34" t="s">
        <v>131</v>
      </c>
      <c r="AJ35" s="34" t="s">
        <v>132</v>
      </c>
      <c r="AK35" s="34" t="s">
        <v>124</v>
      </c>
      <c r="AL35" s="34" t="s">
        <v>133</v>
      </c>
      <c r="AO35" s="34" t="s">
        <v>88</v>
      </c>
    </row>
    <row r="36" spans="1:41" s="34" customFormat="1" ht="133.5" customHeight="1" x14ac:dyDescent="0.2">
      <c r="A36" s="132"/>
      <c r="B36" s="120"/>
      <c r="C36" s="122"/>
      <c r="D36" s="129"/>
      <c r="E36" s="57"/>
      <c r="F36" s="93"/>
      <c r="G36" s="135"/>
      <c r="H36" s="135"/>
      <c r="I36" s="33"/>
      <c r="J36" s="144"/>
      <c r="K36" s="122"/>
      <c r="L36" s="43" t="s">
        <v>135</v>
      </c>
      <c r="M36" s="36" t="s">
        <v>41</v>
      </c>
      <c r="N36" s="44">
        <f>IF(M36="SE INVESTIGAN Y SE RESUELVEN OPORTUNAMENTE",15,IF(M36="NO SE INVESTIGAN Y SE RESUELVEN OPORTUNAMENTE",0,""))</f>
        <v>15</v>
      </c>
      <c r="O36" s="147"/>
      <c r="P36" s="176"/>
      <c r="Q36" s="147"/>
      <c r="R36" s="149"/>
      <c r="S36" s="151"/>
      <c r="T36" s="156"/>
      <c r="U36" s="166"/>
      <c r="V36" s="161"/>
      <c r="W36" s="93"/>
      <c r="X36" s="141"/>
      <c r="Y36" s="69"/>
      <c r="Z36" s="56"/>
      <c r="AA36" s="163"/>
      <c r="AB36" s="57"/>
      <c r="AC36" s="93"/>
      <c r="AD36" s="172"/>
      <c r="AE36" s="139"/>
      <c r="AF36" s="57"/>
      <c r="AG36" s="59"/>
      <c r="AH36" s="34" t="s">
        <v>108</v>
      </c>
      <c r="AO36" s="34" t="s">
        <v>106</v>
      </c>
    </row>
    <row r="37" spans="1:41" s="34" customFormat="1" ht="121.5" customHeight="1" x14ac:dyDescent="0.2">
      <c r="A37" s="132"/>
      <c r="B37" s="120"/>
      <c r="C37" s="123"/>
      <c r="D37" s="130"/>
      <c r="E37" s="58"/>
      <c r="F37" s="65"/>
      <c r="G37" s="136"/>
      <c r="H37" s="136"/>
      <c r="I37" s="33"/>
      <c r="J37" s="144"/>
      <c r="K37" s="123"/>
      <c r="L37" s="43" t="s">
        <v>137</v>
      </c>
      <c r="M37" s="36" t="s">
        <v>52</v>
      </c>
      <c r="N37" s="44">
        <f>IF(M37="COMPLETA",10,IF(M37="INCOMPLETA",5,IF(M37="NO EXISTE",0,"")))</f>
        <v>10</v>
      </c>
      <c r="O37" s="147"/>
      <c r="P37" s="177"/>
      <c r="Q37" s="148"/>
      <c r="R37" s="150"/>
      <c r="S37" s="152"/>
      <c r="T37" s="156"/>
      <c r="U37" s="167"/>
      <c r="V37" s="161"/>
      <c r="W37" s="65"/>
      <c r="X37" s="142"/>
      <c r="Y37" s="70"/>
      <c r="Z37" s="67"/>
      <c r="AA37" s="164"/>
      <c r="AB37" s="58"/>
      <c r="AC37" s="65"/>
      <c r="AD37" s="171"/>
      <c r="AE37" s="72"/>
      <c r="AF37" s="58"/>
      <c r="AG37" s="56"/>
      <c r="AO37" s="34" t="s">
        <v>181</v>
      </c>
    </row>
    <row r="38" spans="1:41" s="35" customFormat="1" ht="64.5" customHeight="1" x14ac:dyDescent="0.2">
      <c r="A38" s="132"/>
      <c r="B38" s="119" t="s">
        <v>193</v>
      </c>
      <c r="C38" s="121" t="s">
        <v>194</v>
      </c>
      <c r="D38" s="128" t="s">
        <v>92</v>
      </c>
      <c r="E38" s="71" t="s">
        <v>195</v>
      </c>
      <c r="F38" s="59" t="s">
        <v>196</v>
      </c>
      <c r="G38" s="135" t="s">
        <v>11</v>
      </c>
      <c r="H38" s="135" t="s">
        <v>95</v>
      </c>
      <c r="I38" s="33" t="str">
        <f>CONCATENATE(G38,H38)</f>
        <v>IMPROBABLEMAYOR</v>
      </c>
      <c r="J38" s="143" t="str">
        <f>I39</f>
        <v>2. ALTO</v>
      </c>
      <c r="K38" s="145" t="s">
        <v>197</v>
      </c>
      <c r="L38" s="43" t="s">
        <v>97</v>
      </c>
      <c r="M38" s="36" t="s">
        <v>9</v>
      </c>
      <c r="N38" s="44">
        <f>IF(M38="ASIGNADO",15,IF(M38="NO ASIGNADO",0,""))</f>
        <v>15</v>
      </c>
      <c r="O38" s="124">
        <f>SUM(N38:N44)</f>
        <v>100</v>
      </c>
      <c r="P38" s="125" t="s">
        <v>71</v>
      </c>
      <c r="Q38" s="153">
        <f>IF(Q41="DÉBIL",0,IF(Q41="MODERADO",50,IF(Q41="FUERTE",100,"")))</f>
        <v>100</v>
      </c>
      <c r="R38" s="154"/>
      <c r="S38" s="158" t="s">
        <v>98</v>
      </c>
      <c r="T38" s="158" t="s">
        <v>98</v>
      </c>
      <c r="U38" s="166" t="s">
        <v>88</v>
      </c>
      <c r="V38" s="160" t="s">
        <v>99</v>
      </c>
      <c r="W38" s="93">
        <v>2018</v>
      </c>
      <c r="X38" s="59" t="s">
        <v>198</v>
      </c>
      <c r="Y38" s="140"/>
      <c r="Z38" s="65"/>
      <c r="AA38" s="162" t="s">
        <v>109</v>
      </c>
      <c r="AB38" s="71"/>
      <c r="AC38" s="165">
        <v>44439</v>
      </c>
      <c r="AD38" s="56" t="s">
        <v>199</v>
      </c>
      <c r="AE38" s="71" t="s">
        <v>152</v>
      </c>
      <c r="AF38" s="56"/>
      <c r="AG38" s="59" t="s">
        <v>248</v>
      </c>
      <c r="AH38" s="35" t="s">
        <v>104</v>
      </c>
      <c r="AI38" s="35" t="s">
        <v>105</v>
      </c>
      <c r="AJ38" s="35" t="s">
        <v>24</v>
      </c>
      <c r="AK38" s="35" t="s">
        <v>75</v>
      </c>
      <c r="AL38" s="35" t="s">
        <v>24</v>
      </c>
      <c r="AN38" s="35" t="s">
        <v>101</v>
      </c>
      <c r="AO38" s="35" t="s">
        <v>173</v>
      </c>
    </row>
    <row r="39" spans="1:41" s="35" customFormat="1" ht="63.75" customHeight="1" x14ac:dyDescent="0.2">
      <c r="A39" s="132"/>
      <c r="B39" s="120"/>
      <c r="C39" s="137"/>
      <c r="D39" s="129"/>
      <c r="E39" s="139"/>
      <c r="F39" s="93"/>
      <c r="G39" s="135"/>
      <c r="H39" s="135"/>
      <c r="I39" s="33" t="str">
        <f>IF(I38="RARA VEZINSIGNIFICANTE","1. BAJO",IF(I38="RARA VEZMENOR","2. BAJO",IF(I38="IMPROBABLEINSIGNIFICANTE","3. BAJO",IF(I38="IMPROBABLEMENOR","4. BAJO",IF(I38="POSIBLEINSIGNIFICANTE","5. BAJO",IF(I38="RARA VEZMODERADO","1. MODERADO",IF(I38="IMPROBABLEMODERADO","2. MODERADO",IF(I38="POSIBLEMENOR","3. MODERADO",IF(I38="PROBABLEINSIGNIFICANTE","4. MODERADO",IF(I38="RARA VEZMAYOR","1. ALTO",IF(I38="IMPROBABLEMAYOR","2. ALTO",IF(I38="POSIBLEMODERADO","3. ALTO",IF(I38="PROBABLEMENOR","4. ALTO",IF(I38="PROBABLEMODERADO","5. ALTO",IF(I38="CASI SEGUROINSIGNIFICANTE","6. ALTO",IF(I38="CASI SEGUROMENOR","7. ALTO",IF(I38="RARA VEZCATASTRÓFICO","1. EXTREMO",IF(I38="IMPROBABLECATASTRÓFICO","2. EXTREMO",IF(I38="POSIBLEMAYOR","3. EXTREMO",IF(I38="POSIBLECATASTRÓFICO","4. EXTREMO",IF(I38="PROBABLEMAYOR","5. EXTREMO",IF(I38="PROBABLECATASTRÓFICO","6. EXTREMO",IF(I38="CASI SEGUROMODERADO","7. EXTREMO",IF(I38="CASI SEGUROMAYOR","8. EXTREMO",IF(I38="CASI SEGUROCATASTRÓFICO","9. EXTREMO","")))))))))))))))))))))))))</f>
        <v>2. ALTO</v>
      </c>
      <c r="J39" s="144"/>
      <c r="K39" s="122"/>
      <c r="L39" s="43" t="s">
        <v>107</v>
      </c>
      <c r="M39" s="36" t="s">
        <v>22</v>
      </c>
      <c r="N39" s="44">
        <f>IF(M39="ADECUADO",15,IF(M39="INADECUADO",0,""))</f>
        <v>15</v>
      </c>
      <c r="O39" s="124"/>
      <c r="P39" s="126"/>
      <c r="Q39" s="153"/>
      <c r="R39" s="155"/>
      <c r="S39" s="158"/>
      <c r="T39" s="158"/>
      <c r="U39" s="166"/>
      <c r="V39" s="161"/>
      <c r="W39" s="93"/>
      <c r="X39" s="59"/>
      <c r="Y39" s="140"/>
      <c r="Z39" s="66"/>
      <c r="AA39" s="163"/>
      <c r="AB39" s="139"/>
      <c r="AC39" s="93"/>
      <c r="AD39" s="57"/>
      <c r="AE39" s="139"/>
      <c r="AF39" s="57"/>
      <c r="AG39" s="59"/>
      <c r="AH39" s="35" t="s">
        <v>98</v>
      </c>
      <c r="AI39" s="35" t="s">
        <v>108</v>
      </c>
      <c r="AL39" s="35" t="s">
        <v>95</v>
      </c>
      <c r="AN39" s="35" t="s">
        <v>109</v>
      </c>
      <c r="AO39" s="35" t="s">
        <v>174</v>
      </c>
    </row>
    <row r="40" spans="1:41" s="35" customFormat="1" ht="93" customHeight="1" x14ac:dyDescent="0.2">
      <c r="A40" s="132"/>
      <c r="B40" s="120"/>
      <c r="C40" s="137"/>
      <c r="D40" s="129"/>
      <c r="E40" s="139"/>
      <c r="F40" s="93"/>
      <c r="G40" s="135"/>
      <c r="H40" s="135"/>
      <c r="I40" s="33" t="str">
        <f>IF(OR(I39="1. BAJO",I39="2. BAJO",I39="3. BAJO",I39="4. BAJO",I39="5. BAJO"),"BAJO",IF(OR(I39="1. MODERADO",I39="2. MODERADO",I39="3. MODERADO",I39="4. MODERADO"),"MODERADO",IF(OR(I39="1. ALTO",I39="2. ALTO",I39="3. ALTO",I39="4. ALTO",I39="5. ALTO",I39="6. ALTO",I39="7. ALTO"),"ALTO",IF(OR(I39="1. EXTREMO",I39="2. EXTREMO",I39="3. EXTREMO",I39="4. EXTREMO",I39="5. EXTREMO",I39="6. EXTREMO",I39="7. EXTREMO",I39="8. EXTREMO",I39="9. EXTREMO"),"EXTREMO",""))))</f>
        <v>ALTO</v>
      </c>
      <c r="J40" s="144"/>
      <c r="K40" s="122"/>
      <c r="L40" s="46" t="s">
        <v>111</v>
      </c>
      <c r="M40" s="36" t="s">
        <v>112</v>
      </c>
      <c r="N40" s="44">
        <f>IF(M40="OPORTUNA",15,IF(M40="INOPORTUNA",0,""))</f>
        <v>15</v>
      </c>
      <c r="O40" s="124"/>
      <c r="P40" s="126"/>
      <c r="Q40" s="153"/>
      <c r="R40" s="155"/>
      <c r="S40" s="47" t="s">
        <v>113</v>
      </c>
      <c r="T40" s="47" t="s">
        <v>114</v>
      </c>
      <c r="U40" s="166"/>
      <c r="V40" s="161"/>
      <c r="W40" s="93"/>
      <c r="X40" s="59"/>
      <c r="Y40" s="140"/>
      <c r="Z40" s="66"/>
      <c r="AA40" s="163"/>
      <c r="AB40" s="72"/>
      <c r="AC40" s="93"/>
      <c r="AD40" s="57"/>
      <c r="AE40" s="139"/>
      <c r="AF40" s="57"/>
      <c r="AG40" s="59"/>
      <c r="AH40" s="35" t="s">
        <v>117</v>
      </c>
      <c r="AI40" s="35" t="s">
        <v>99</v>
      </c>
      <c r="AJ40" s="35" t="s">
        <v>118</v>
      </c>
      <c r="AK40" s="35" t="s">
        <v>119</v>
      </c>
      <c r="AL40" s="35" t="s">
        <v>120</v>
      </c>
      <c r="AO40" s="35" t="s">
        <v>175</v>
      </c>
    </row>
    <row r="41" spans="1:41" s="35" customFormat="1" ht="77.25" customHeight="1" x14ac:dyDescent="0.2">
      <c r="A41" s="132"/>
      <c r="B41" s="120"/>
      <c r="C41" s="137"/>
      <c r="D41" s="129"/>
      <c r="E41" s="36" t="s">
        <v>122</v>
      </c>
      <c r="F41" s="93"/>
      <c r="G41" s="135"/>
      <c r="H41" s="135"/>
      <c r="I41" s="33"/>
      <c r="J41" s="144"/>
      <c r="K41" s="122"/>
      <c r="L41" s="43" t="s">
        <v>123</v>
      </c>
      <c r="M41" s="36" t="s">
        <v>124</v>
      </c>
      <c r="N41" s="44">
        <f>IF(M41="PREVENIR",15,IF(M41="DETECTAR",10,IF(M41="NO ES UN CONTROL",0,"")))</f>
        <v>15</v>
      </c>
      <c r="O41" s="147" t="str">
        <f>IF(O38&lt;86,"DÉBIL",IF(O38&lt;96,"MODERADO",IF(O38&lt;101,"FUERTE","")))</f>
        <v>FUERTE</v>
      </c>
      <c r="P41" s="126"/>
      <c r="Q41" s="147" t="str">
        <f>IF(AND(O41="FUERTE",P38="FUERTE (SIEMPRE SE EJECUTA)"),"FUERTE",IF(OR(O41="DÉBIL",P38="DÉBIL (NO SE EJECUTA)"),"DÉBIL",IF(OR(O41="MODERADO",P38="MODERADO (ALGUNAS VECES)"),"MODERADO")))</f>
        <v>FUERTE</v>
      </c>
      <c r="R41" s="149" t="str">
        <f>IF(AND(O41="FUERTE",P38="FUERTE (SIEMPRE SE EJECUTA)"),"NO","SÍ")</f>
        <v>NO</v>
      </c>
      <c r="S41" s="151">
        <f>IF(AND($Q41="FUERTE",$S38="DIRECTAMENTE",$T38="DIRECTAMENTE"),2,IF(AND($Q41="FUERTE",$S38="DIRECTAMENTE",$T38="INDIRECTAMENTE"),2,IF(AND($Q41="FUERTE",$S38="DIRECTAMENTE",$T38="NO DISMINUYE"),2,IF(AND($Q41="FUERTE",$S38="NO DISMINUYE",$T38="DIRECTAMENTE"),0,IF(AND($Q41="MODERADO",$S38="DIRECTAMENTE",$T38="DIRECTAMENTE"),1,IF(AND($Q41="MODERADO",$S38="DIRECTAMENTE",$T38="INDIRECTAMENTE"),1,IF(AND($Q41="MODERADO",$S38="DIRECTAMENTE",$T38="NO DISMINUYE"),1,IF(AND($Q41="MODERADO",$S38="NO DISMINUYE",$T38="DIRECTAMENTE"),0,"N/A"))))))))</f>
        <v>2</v>
      </c>
      <c r="T41" s="152">
        <f>IF(AND($Q41="FUERTE",$S38="DIRECTAMENTE",$T38="DIRECTAMENTE"),2,IF(AND($Q41="FUERTE",$S38="DIRECTAMENTE",$T38="INDIRECTAMENTE"),1,IF(AND($Q41="FUERTE",$S38="DIRECTAMENTE",$T38="NO DISMINUYE"),0,IF(AND($Q41="FUERTE",$S38="NO DISMINUYE",$T38="DIRECTAMENTE"),2,IF(AND($Q41="MODERADO",$S38="DIRECTAMENTE",$T38="DIRECTAMENTE"),1,IF(AND($Q41="MODERADO",$S38="DIRECTAMENTE",$T38="INDIRECTAMENTE"),0,IF(AND($Q41="MODERADO",$S38="DIRECTAMENTE",$T38="NO DISMINUYE"),0,IF(AND($Q41="MODERADO",$S38="NO DISMINUYE",$T38="DIRECTAMENTE"),1,"N/A"))))))))</f>
        <v>2</v>
      </c>
      <c r="U41" s="166"/>
      <c r="V41" s="161"/>
      <c r="W41" s="93"/>
      <c r="X41" s="59"/>
      <c r="Y41" s="139"/>
      <c r="Z41" s="67"/>
      <c r="AA41" s="163"/>
      <c r="AB41" s="71"/>
      <c r="AC41" s="93"/>
      <c r="AD41" s="58"/>
      <c r="AE41" s="72"/>
      <c r="AF41" s="58"/>
      <c r="AG41" s="59"/>
      <c r="AH41" s="35" t="s">
        <v>98</v>
      </c>
      <c r="AO41" s="35" t="s">
        <v>177</v>
      </c>
    </row>
    <row r="42" spans="1:41" s="35" customFormat="1" ht="67.5" customHeight="1" x14ac:dyDescent="0.2">
      <c r="A42" s="132"/>
      <c r="B42" s="120"/>
      <c r="C42" s="137"/>
      <c r="D42" s="129"/>
      <c r="E42" s="57" t="s">
        <v>200</v>
      </c>
      <c r="F42" s="93"/>
      <c r="G42" s="135"/>
      <c r="H42" s="135"/>
      <c r="I42" s="33"/>
      <c r="J42" s="144"/>
      <c r="K42" s="122"/>
      <c r="L42" s="43" t="s">
        <v>127</v>
      </c>
      <c r="M42" s="36" t="s">
        <v>33</v>
      </c>
      <c r="N42" s="44">
        <f>IF(M42="CONFIABLE",15,IF(M42="NO CONFIABLE",0,""))</f>
        <v>15</v>
      </c>
      <c r="O42" s="147"/>
      <c r="P42" s="126"/>
      <c r="Q42" s="147"/>
      <c r="R42" s="149"/>
      <c r="S42" s="151"/>
      <c r="T42" s="156"/>
      <c r="U42" s="166"/>
      <c r="V42" s="161"/>
      <c r="W42" s="93"/>
      <c r="X42" s="59"/>
      <c r="Y42" s="139"/>
      <c r="Z42" s="36" t="s">
        <v>128</v>
      </c>
      <c r="AA42" s="163"/>
      <c r="AB42" s="139"/>
      <c r="AC42" s="93"/>
      <c r="AD42" s="71" t="s">
        <v>201</v>
      </c>
      <c r="AE42" s="71" t="s">
        <v>180</v>
      </c>
      <c r="AF42" s="56"/>
      <c r="AG42" s="59"/>
      <c r="AH42" s="35" t="s">
        <v>131</v>
      </c>
      <c r="AJ42" s="35" t="s">
        <v>132</v>
      </c>
      <c r="AK42" s="35" t="s">
        <v>124</v>
      </c>
      <c r="AL42" s="35" t="s">
        <v>133</v>
      </c>
      <c r="AO42" s="35" t="s">
        <v>88</v>
      </c>
    </row>
    <row r="43" spans="1:41" s="35" customFormat="1" ht="85.5" customHeight="1" x14ac:dyDescent="0.2">
      <c r="A43" s="132"/>
      <c r="B43" s="120"/>
      <c r="C43" s="137"/>
      <c r="D43" s="129"/>
      <c r="E43" s="57"/>
      <c r="F43" s="93"/>
      <c r="G43" s="135"/>
      <c r="H43" s="135"/>
      <c r="I43" s="33"/>
      <c r="J43" s="144"/>
      <c r="K43" s="122"/>
      <c r="L43" s="43" t="s">
        <v>135</v>
      </c>
      <c r="M43" s="36" t="s">
        <v>41</v>
      </c>
      <c r="N43" s="44">
        <f>IF(M43="SE INVESTIGAN Y SE RESUELVEN OPORTUNAMENTE",15,IF(M43="NO SE INVESTIGAN Y SE RESUELVEN OPORTUNAMENTE",0,""))</f>
        <v>15</v>
      </c>
      <c r="O43" s="147"/>
      <c r="P43" s="126"/>
      <c r="Q43" s="147"/>
      <c r="R43" s="149"/>
      <c r="S43" s="151"/>
      <c r="T43" s="156"/>
      <c r="U43" s="166"/>
      <c r="V43" s="161"/>
      <c r="W43" s="93"/>
      <c r="X43" s="59"/>
      <c r="Y43" s="139"/>
      <c r="Z43" s="56"/>
      <c r="AA43" s="163"/>
      <c r="AB43" s="139"/>
      <c r="AC43" s="93"/>
      <c r="AD43" s="139"/>
      <c r="AE43" s="139"/>
      <c r="AF43" s="57"/>
      <c r="AG43" s="59"/>
      <c r="AH43" s="35" t="s">
        <v>108</v>
      </c>
      <c r="AO43" s="35" t="s">
        <v>106</v>
      </c>
    </row>
    <row r="44" spans="1:41" s="35" customFormat="1" ht="71.25" customHeight="1" x14ac:dyDescent="0.2">
      <c r="A44" s="132"/>
      <c r="B44" s="120"/>
      <c r="C44" s="138"/>
      <c r="D44" s="130"/>
      <c r="E44" s="58"/>
      <c r="F44" s="65"/>
      <c r="G44" s="136"/>
      <c r="H44" s="136"/>
      <c r="I44" s="33"/>
      <c r="J44" s="144"/>
      <c r="K44" s="123"/>
      <c r="L44" s="43" t="s">
        <v>137</v>
      </c>
      <c r="M44" s="36" t="s">
        <v>52</v>
      </c>
      <c r="N44" s="44">
        <f>IF(M44="COMPLETA",10,IF(M44="INCOMPLETA",5,IF(M44="NO EXISTE",0,"")))</f>
        <v>10</v>
      </c>
      <c r="O44" s="147"/>
      <c r="P44" s="127"/>
      <c r="Q44" s="148"/>
      <c r="R44" s="150"/>
      <c r="S44" s="152"/>
      <c r="T44" s="156"/>
      <c r="U44" s="167"/>
      <c r="V44" s="161"/>
      <c r="W44" s="65"/>
      <c r="X44" s="56"/>
      <c r="Y44" s="72"/>
      <c r="Z44" s="67"/>
      <c r="AA44" s="164"/>
      <c r="AB44" s="72"/>
      <c r="AC44" s="65"/>
      <c r="AD44" s="72"/>
      <c r="AE44" s="72"/>
      <c r="AF44" s="58"/>
      <c r="AG44" s="56"/>
      <c r="AO44" s="35" t="s">
        <v>181</v>
      </c>
    </row>
    <row r="45" spans="1:41" ht="37.5" customHeight="1" x14ac:dyDescent="0.2">
      <c r="A45" s="132"/>
      <c r="B45" s="119" t="s">
        <v>202</v>
      </c>
      <c r="C45" s="121" t="s">
        <v>203</v>
      </c>
      <c r="D45" s="128" t="s">
        <v>92</v>
      </c>
      <c r="E45" s="56" t="s">
        <v>204</v>
      </c>
      <c r="F45" s="59" t="s">
        <v>205</v>
      </c>
      <c r="G45" s="135" t="s">
        <v>5</v>
      </c>
      <c r="H45" s="135" t="s">
        <v>95</v>
      </c>
      <c r="I45" s="30" t="str">
        <f>CONCATENATE(G45,H45)</f>
        <v>RARA VEZMAYOR</v>
      </c>
      <c r="J45" s="143" t="str">
        <f>I46</f>
        <v>1. ALTO</v>
      </c>
      <c r="K45" s="197" t="s">
        <v>206</v>
      </c>
      <c r="L45" s="43" t="s">
        <v>97</v>
      </c>
      <c r="M45" s="36" t="s">
        <v>9</v>
      </c>
      <c r="N45" s="44">
        <f>IF(M45="ASIGNADO",15,IF(M45="NO ASIGNADO",0,""))</f>
        <v>15</v>
      </c>
      <c r="O45" s="124">
        <f>SUM(N45:N51)</f>
        <v>100</v>
      </c>
      <c r="P45" s="175" t="s">
        <v>71</v>
      </c>
      <c r="Q45" s="153">
        <f>IF(Q48="DÉBIL",0,IF(Q48="MODERADO",50,IF(Q48="FUERTE",100,"")))</f>
        <v>100</v>
      </c>
      <c r="R45" s="154"/>
      <c r="S45" s="158" t="s">
        <v>98</v>
      </c>
      <c r="T45" s="158" t="s">
        <v>98</v>
      </c>
      <c r="U45" s="166" t="s">
        <v>88</v>
      </c>
      <c r="V45" s="160" t="s">
        <v>99</v>
      </c>
      <c r="W45" s="93" t="s">
        <v>207</v>
      </c>
      <c r="X45" s="59" t="s">
        <v>208</v>
      </c>
      <c r="Y45" s="71"/>
      <c r="Z45" s="65"/>
      <c r="AA45" s="162" t="s">
        <v>109</v>
      </c>
      <c r="AB45" s="56"/>
      <c r="AC45" s="165">
        <v>44439</v>
      </c>
      <c r="AD45" s="56" t="s">
        <v>209</v>
      </c>
      <c r="AE45" s="71" t="s">
        <v>130</v>
      </c>
      <c r="AF45" s="59"/>
      <c r="AG45" s="59" t="s">
        <v>249</v>
      </c>
      <c r="AH45" s="1" t="s">
        <v>104</v>
      </c>
      <c r="AI45" s="1" t="s">
        <v>105</v>
      </c>
      <c r="AJ45" s="1" t="s">
        <v>24</v>
      </c>
      <c r="AK45" s="1" t="s">
        <v>75</v>
      </c>
      <c r="AL45" s="1" t="s">
        <v>24</v>
      </c>
      <c r="AN45" s="1" t="s">
        <v>101</v>
      </c>
      <c r="AO45" s="1" t="s">
        <v>173</v>
      </c>
    </row>
    <row r="46" spans="1:41" ht="51.75" customHeight="1" x14ac:dyDescent="0.2">
      <c r="A46" s="132"/>
      <c r="B46" s="120"/>
      <c r="C46" s="137"/>
      <c r="D46" s="129"/>
      <c r="E46" s="57"/>
      <c r="F46" s="93"/>
      <c r="G46" s="135"/>
      <c r="H46" s="135"/>
      <c r="I46" s="30" t="str">
        <f>IF(I45="RARA VEZINSIGNIFICANTE","1. BAJO",IF(I45="RARA VEZMENOR","2. BAJO",IF(I45="IMPROBABLEINSIGNIFICANTE","3. BAJO",IF(I45="IMPROBABLEMENOR","4. BAJO",IF(I45="POSIBLEINSIGNIFICANTE","5. BAJO",IF(I45="RARA VEZMODERADO","1. MODERADO",IF(I45="IMPROBABLEMODERADO","2. MODERADO",IF(I45="POSIBLEMENOR","3. MODERADO",IF(I45="PROBABLEINSIGNIFICANTE","4. MODERADO",IF(I45="RARA VEZMAYOR","1. ALTO",IF(I45="IMPROBABLEMAYOR","2. ALTO",IF(I45="POSIBLEMODERADO","3. ALTO",IF(I45="PROBABLEMENOR","4. ALTO",IF(I45="PROBABLEMODERADO","5. ALTO",IF(I45="CASI SEGUROINSIGNIFICANTE","6. ALTO",IF(I45="CASI SEGUROMENOR","7. ALTO",IF(I45="RARA VEZCATASTRÓFICO","1. EXTREMO",IF(I45="IMPROBABLECATASTRÓFICO","2. EXTREMO",IF(I45="POSIBLEMAYOR","3. EXTREMO",IF(I45="POSIBLECATASTRÓFICO","4. EXTREMO",IF(I45="PROBABLEMAYOR","5. EXTREMO",IF(I45="PROBABLECATASTRÓFICO","6. EXTREMO",IF(I45="CASI SEGUROMODERADO","7. EXTREMO",IF(I45="CASI SEGUROMAYOR","8. EXTREMO",IF(I45="CASI SEGUROCATASTRÓFICO","9. EXTREMO","")))))))))))))))))))))))))</f>
        <v>1. ALTO</v>
      </c>
      <c r="J46" s="144"/>
      <c r="K46" s="137"/>
      <c r="L46" s="43" t="s">
        <v>107</v>
      </c>
      <c r="M46" s="36" t="s">
        <v>22</v>
      </c>
      <c r="N46" s="44">
        <f>IF(M46="ADECUADO",15,IF(M46="INADECUADO",0,""))</f>
        <v>15</v>
      </c>
      <c r="O46" s="124"/>
      <c r="P46" s="176"/>
      <c r="Q46" s="153"/>
      <c r="R46" s="155"/>
      <c r="S46" s="158"/>
      <c r="T46" s="158"/>
      <c r="U46" s="166"/>
      <c r="V46" s="161"/>
      <c r="W46" s="93"/>
      <c r="X46" s="93"/>
      <c r="Y46" s="139"/>
      <c r="Z46" s="66"/>
      <c r="AA46" s="163"/>
      <c r="AB46" s="57"/>
      <c r="AC46" s="93"/>
      <c r="AD46" s="66"/>
      <c r="AE46" s="139"/>
      <c r="AF46" s="59"/>
      <c r="AG46" s="59"/>
      <c r="AH46" s="1" t="s">
        <v>98</v>
      </c>
      <c r="AI46" s="1" t="s">
        <v>108</v>
      </c>
      <c r="AL46" s="1" t="s">
        <v>95</v>
      </c>
      <c r="AN46" s="1" t="s">
        <v>109</v>
      </c>
      <c r="AO46" s="1" t="s">
        <v>174</v>
      </c>
    </row>
    <row r="47" spans="1:41" ht="69.75" customHeight="1" x14ac:dyDescent="0.2">
      <c r="A47" s="132"/>
      <c r="B47" s="120"/>
      <c r="C47" s="137"/>
      <c r="D47" s="129"/>
      <c r="E47" s="57"/>
      <c r="F47" s="93"/>
      <c r="G47" s="135"/>
      <c r="H47" s="135"/>
      <c r="I47" s="30" t="str">
        <f>IF(OR(I46="1. BAJO",I46="2. BAJO",I46="3. BAJO",I46="4. BAJO",I46="5. BAJO"),"BAJO",IF(OR(I46="1. MODERADO",I46="2. MODERADO",I46="3. MODERADO",I46="4. MODERADO"),"MODERADO",IF(OR(I46="1. ALTO",I46="2. ALTO",I46="3. ALTO",I46="4. ALTO",I46="5. ALTO",I46="6. ALTO",I46="7. ALTO"),"ALTO",IF(OR(I46="1. EXTREMO",I46="2. EXTREMO",I46="3. EXTREMO",I46="4. EXTREMO",I46="5. EXTREMO",I46="6. EXTREMO",I46="7. EXTREMO",I46="8. EXTREMO",I46="9. EXTREMO"),"EXTREMO",""))))</f>
        <v>ALTO</v>
      </c>
      <c r="J47" s="144"/>
      <c r="K47" s="137"/>
      <c r="L47" s="46" t="s">
        <v>111</v>
      </c>
      <c r="M47" s="36" t="s">
        <v>112</v>
      </c>
      <c r="N47" s="44">
        <f>IF(M47="OPORTUNA",15,IF(M47="INOPORTUNA",0,""))</f>
        <v>15</v>
      </c>
      <c r="O47" s="124"/>
      <c r="P47" s="176"/>
      <c r="Q47" s="153"/>
      <c r="R47" s="155"/>
      <c r="S47" s="47" t="s">
        <v>113</v>
      </c>
      <c r="T47" s="47" t="s">
        <v>114</v>
      </c>
      <c r="U47" s="166"/>
      <c r="V47" s="161"/>
      <c r="W47" s="93"/>
      <c r="X47" s="93"/>
      <c r="Y47" s="139"/>
      <c r="Z47" s="66"/>
      <c r="AA47" s="163"/>
      <c r="AB47" s="57"/>
      <c r="AC47" s="93"/>
      <c r="AD47" s="66"/>
      <c r="AE47" s="139"/>
      <c r="AF47" s="59"/>
      <c r="AG47" s="59"/>
      <c r="AH47" s="1" t="s">
        <v>117</v>
      </c>
      <c r="AI47" s="1" t="s">
        <v>99</v>
      </c>
      <c r="AJ47" s="1" t="s">
        <v>118</v>
      </c>
      <c r="AK47" s="1" t="s">
        <v>119</v>
      </c>
      <c r="AL47" s="1" t="s">
        <v>120</v>
      </c>
      <c r="AO47" s="1" t="s">
        <v>175</v>
      </c>
    </row>
    <row r="48" spans="1:41" ht="84" customHeight="1" x14ac:dyDescent="0.2">
      <c r="A48" s="132"/>
      <c r="B48" s="120"/>
      <c r="C48" s="137"/>
      <c r="D48" s="129"/>
      <c r="E48" s="36" t="s">
        <v>122</v>
      </c>
      <c r="F48" s="93"/>
      <c r="G48" s="135"/>
      <c r="H48" s="135"/>
      <c r="I48" s="30"/>
      <c r="J48" s="144"/>
      <c r="K48" s="137"/>
      <c r="L48" s="43" t="s">
        <v>123</v>
      </c>
      <c r="M48" s="36" t="s">
        <v>124</v>
      </c>
      <c r="N48" s="44">
        <f>IF(M48="PREVENIR",15,IF(M48="DETECTAR",10,IF(M48="NO ES UN CONTROL",0,"")))</f>
        <v>15</v>
      </c>
      <c r="O48" s="147" t="str">
        <f>IF(O45&lt;86,"DÉBIL",IF(O45&lt;96,"MODERADO",IF(O45&lt;101,"FUERTE","")))</f>
        <v>FUERTE</v>
      </c>
      <c r="P48" s="176"/>
      <c r="Q48" s="147" t="str">
        <f>IF(AND(O48="FUERTE",P45="FUERTE (SIEMPRE SE EJECUTA)"),"FUERTE",IF(OR(O48="DÉBIL",P45="DÉBIL (NO SE EJECUTA)"),"DÉBIL",IF(OR(O48="MODERADO",P45="MODERADO (ALGUNAS VECES)"),"MODERADO")))</f>
        <v>FUERTE</v>
      </c>
      <c r="R48" s="149" t="str">
        <f>IF(AND(O48="FUERTE",P45="FUERTE (SIEMPRE SE EJECUTA)"),"NO","SÍ")</f>
        <v>NO</v>
      </c>
      <c r="S48" s="151">
        <f>IF(AND($Q48="FUERTE",$S45="DIRECTAMENTE",$T45="DIRECTAMENTE"),2,IF(AND($Q48="FUERTE",$S45="DIRECTAMENTE",$T45="INDIRECTAMENTE"),2,IF(AND($Q48="FUERTE",$S45="DIRECTAMENTE",$T45="NO DISMINUYE"),2,IF(AND($Q48="FUERTE",$S45="NO DISMINUYE",$T45="DIRECTAMENTE"),0,IF(AND($Q48="MODERADO",$S45="DIRECTAMENTE",$T45="DIRECTAMENTE"),1,IF(AND($Q48="MODERADO",$S45="DIRECTAMENTE",$T45="INDIRECTAMENTE"),1,IF(AND($Q48="MODERADO",$S45="DIRECTAMENTE",$T45="NO DISMINUYE"),1,IF(AND($Q48="MODERADO",$S45="NO DISMINUYE",$T45="DIRECTAMENTE"),0,"N/A"))))))))</f>
        <v>2</v>
      </c>
      <c r="T48" s="152">
        <f>IF(AND($Q48="FUERTE",$S45="DIRECTAMENTE",$T45="DIRECTAMENTE"),2,IF(AND($Q48="FUERTE",$S45="DIRECTAMENTE",$T45="INDIRECTAMENTE"),1,IF(AND($Q48="FUERTE",$S45="DIRECTAMENTE",$T45="NO DISMINUYE"),0,IF(AND($Q48="FUERTE",$S45="NO DISMINUYE",$T45="DIRECTAMENTE"),2,IF(AND($Q48="MODERADO",$S45="DIRECTAMENTE",$T45="DIRECTAMENTE"),1,IF(AND($Q48="MODERADO",$S45="DIRECTAMENTE",$T45="INDIRECTAMENTE"),0,IF(AND($Q48="MODERADO",$S45="DIRECTAMENTE",$T45="NO DISMINUYE"),0,IF(AND($Q48="MODERADO",$S45="NO DISMINUYE",$T45="DIRECTAMENTE"),1,"N/A"))))))))</f>
        <v>2</v>
      </c>
      <c r="U48" s="166"/>
      <c r="V48" s="161"/>
      <c r="W48" s="93"/>
      <c r="X48" s="93"/>
      <c r="Y48" s="72"/>
      <c r="Z48" s="67"/>
      <c r="AA48" s="163"/>
      <c r="AB48" s="58"/>
      <c r="AC48" s="93"/>
      <c r="AD48" s="67"/>
      <c r="AE48" s="72"/>
      <c r="AF48" s="86"/>
      <c r="AG48" s="59"/>
      <c r="AH48" s="1" t="s">
        <v>98</v>
      </c>
      <c r="AO48" s="1" t="s">
        <v>177</v>
      </c>
    </row>
    <row r="49" spans="1:41" ht="55.5" customHeight="1" x14ac:dyDescent="0.2">
      <c r="A49" s="132"/>
      <c r="B49" s="120"/>
      <c r="C49" s="137"/>
      <c r="D49" s="129"/>
      <c r="E49" s="57" t="s">
        <v>210</v>
      </c>
      <c r="F49" s="93"/>
      <c r="G49" s="135"/>
      <c r="H49" s="135"/>
      <c r="I49" s="30"/>
      <c r="J49" s="144"/>
      <c r="K49" s="137"/>
      <c r="L49" s="43" t="s">
        <v>127</v>
      </c>
      <c r="M49" s="36" t="s">
        <v>33</v>
      </c>
      <c r="N49" s="44">
        <f>IF(M49="CONFIABLE",15,IF(M49="NO CONFIABLE",0,""))</f>
        <v>15</v>
      </c>
      <c r="O49" s="147"/>
      <c r="P49" s="176"/>
      <c r="Q49" s="147"/>
      <c r="R49" s="149"/>
      <c r="S49" s="151"/>
      <c r="T49" s="156"/>
      <c r="U49" s="166"/>
      <c r="V49" s="161"/>
      <c r="W49" s="93"/>
      <c r="X49" s="93"/>
      <c r="Y49" s="56"/>
      <c r="Z49" s="36" t="s">
        <v>128</v>
      </c>
      <c r="AA49" s="163"/>
      <c r="AB49" s="56"/>
      <c r="AC49" s="93"/>
      <c r="AD49" s="56" t="s">
        <v>211</v>
      </c>
      <c r="AE49" s="71" t="s">
        <v>212</v>
      </c>
      <c r="AF49" s="86"/>
      <c r="AG49" s="59"/>
      <c r="AH49" s="1" t="s">
        <v>131</v>
      </c>
      <c r="AJ49" s="1" t="s">
        <v>132</v>
      </c>
      <c r="AK49" s="1" t="s">
        <v>124</v>
      </c>
      <c r="AL49" s="1" t="s">
        <v>133</v>
      </c>
      <c r="AO49" s="1" t="s">
        <v>88</v>
      </c>
    </row>
    <row r="50" spans="1:41" ht="66.75" customHeight="1" x14ac:dyDescent="0.2">
      <c r="A50" s="132"/>
      <c r="B50" s="120"/>
      <c r="C50" s="137"/>
      <c r="D50" s="129"/>
      <c r="E50" s="57"/>
      <c r="F50" s="93"/>
      <c r="G50" s="135"/>
      <c r="H50" s="135"/>
      <c r="I50" s="30"/>
      <c r="J50" s="144"/>
      <c r="K50" s="137"/>
      <c r="L50" s="43" t="s">
        <v>135</v>
      </c>
      <c r="M50" s="36" t="s">
        <v>41</v>
      </c>
      <c r="N50" s="44">
        <f>IF(M50="SE INVESTIGAN Y SE RESUELVEN OPORTUNAMENTE",15,IF(M50="NO SE INVESTIGAN Y SE RESUELVEN OPORTUNAMENTE",0,""))</f>
        <v>15</v>
      </c>
      <c r="O50" s="147"/>
      <c r="P50" s="176"/>
      <c r="Q50" s="147"/>
      <c r="R50" s="149"/>
      <c r="S50" s="151"/>
      <c r="T50" s="156"/>
      <c r="U50" s="166"/>
      <c r="V50" s="161"/>
      <c r="W50" s="93"/>
      <c r="X50" s="93"/>
      <c r="Y50" s="57"/>
      <c r="Z50" s="71"/>
      <c r="AA50" s="163"/>
      <c r="AB50" s="57"/>
      <c r="AC50" s="93"/>
      <c r="AD50" s="66"/>
      <c r="AE50" s="139"/>
      <c r="AF50" s="86"/>
      <c r="AG50" s="59"/>
      <c r="AH50" s="1" t="s">
        <v>108</v>
      </c>
      <c r="AO50" s="1" t="s">
        <v>106</v>
      </c>
    </row>
    <row r="51" spans="1:41" ht="60.75" customHeight="1" x14ac:dyDescent="0.2">
      <c r="A51" s="132"/>
      <c r="B51" s="120"/>
      <c r="C51" s="138"/>
      <c r="D51" s="130"/>
      <c r="E51" s="58"/>
      <c r="F51" s="65"/>
      <c r="G51" s="136"/>
      <c r="H51" s="136"/>
      <c r="I51" s="30"/>
      <c r="J51" s="144"/>
      <c r="K51" s="138"/>
      <c r="L51" s="43" t="s">
        <v>137</v>
      </c>
      <c r="M51" s="36" t="s">
        <v>52</v>
      </c>
      <c r="N51" s="44">
        <f>IF(M51="COMPLETA",10,IF(M51="INCOMPLETA",5,IF(M51="NO EXISTE",0,"")))</f>
        <v>10</v>
      </c>
      <c r="O51" s="147"/>
      <c r="P51" s="177"/>
      <c r="Q51" s="148"/>
      <c r="R51" s="150"/>
      <c r="S51" s="152"/>
      <c r="T51" s="156"/>
      <c r="U51" s="167"/>
      <c r="V51" s="161"/>
      <c r="W51" s="65"/>
      <c r="X51" s="65"/>
      <c r="Y51" s="58"/>
      <c r="Z51" s="171"/>
      <c r="AA51" s="164"/>
      <c r="AB51" s="58"/>
      <c r="AC51" s="65"/>
      <c r="AD51" s="67"/>
      <c r="AE51" s="72"/>
      <c r="AF51" s="87"/>
      <c r="AG51" s="56"/>
      <c r="AO51" s="1" t="s">
        <v>181</v>
      </c>
    </row>
    <row r="52" spans="1:41" ht="27.75" customHeight="1" x14ac:dyDescent="0.2">
      <c r="A52" s="199" t="s">
        <v>213</v>
      </c>
      <c r="B52" s="199"/>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O52" s="1" t="s">
        <v>214</v>
      </c>
    </row>
    <row r="53" spans="1:41" ht="21.75" customHeight="1" x14ac:dyDescent="0.2">
      <c r="A53" s="200" t="s">
        <v>215</v>
      </c>
      <c r="B53" s="200"/>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O53" s="1" t="s">
        <v>216</v>
      </c>
    </row>
    <row r="54" spans="1:41" ht="27.75" customHeight="1" x14ac:dyDescent="0.2">
      <c r="A54" s="201" t="s">
        <v>217</v>
      </c>
      <c r="B54" s="201"/>
      <c r="C54" s="201" t="s">
        <v>218</v>
      </c>
      <c r="D54" s="201"/>
      <c r="E54" s="201"/>
      <c r="F54" s="201"/>
      <c r="G54" s="201"/>
      <c r="H54" s="201"/>
      <c r="I54" s="201"/>
      <c r="J54" s="201"/>
      <c r="K54" s="201"/>
      <c r="L54" s="201"/>
      <c r="M54" s="201"/>
      <c r="N54" s="201"/>
      <c r="O54" s="201"/>
      <c r="P54" s="201"/>
      <c r="Q54" s="201"/>
      <c r="R54" s="201"/>
      <c r="S54" s="201"/>
      <c r="T54" s="201"/>
      <c r="U54" s="201"/>
      <c r="V54" s="201"/>
      <c r="W54" s="201"/>
      <c r="X54" s="201"/>
      <c r="Y54" s="201"/>
      <c r="Z54" s="202" t="s">
        <v>219</v>
      </c>
      <c r="AA54" s="202"/>
      <c r="AB54" s="202"/>
      <c r="AC54" s="202"/>
      <c r="AD54" s="106" t="s">
        <v>220</v>
      </c>
      <c r="AE54" s="106"/>
      <c r="AF54" s="106"/>
      <c r="AG54" s="106"/>
      <c r="AO54" s="1" t="s">
        <v>110</v>
      </c>
    </row>
    <row r="55" spans="1:41" s="9" customFormat="1" ht="27.75" customHeight="1" x14ac:dyDescent="0.2">
      <c r="A55" s="203" t="s">
        <v>221</v>
      </c>
      <c r="B55" s="204"/>
      <c r="C55" s="205" t="s">
        <v>222</v>
      </c>
      <c r="D55" s="206"/>
      <c r="E55" s="206"/>
      <c r="F55" s="206"/>
      <c r="G55" s="206"/>
      <c r="H55" s="206"/>
      <c r="I55" s="206"/>
      <c r="J55" s="206"/>
      <c r="K55" s="206"/>
      <c r="L55" s="206"/>
      <c r="M55" s="206"/>
      <c r="N55" s="206"/>
      <c r="O55" s="206"/>
      <c r="P55" s="206"/>
      <c r="Q55" s="206"/>
      <c r="R55" s="206"/>
      <c r="S55" s="206"/>
      <c r="T55" s="206"/>
      <c r="U55" s="206"/>
      <c r="V55" s="206"/>
      <c r="W55" s="206"/>
      <c r="X55" s="206"/>
      <c r="Y55" s="206"/>
      <c r="Z55" s="207">
        <v>44314</v>
      </c>
      <c r="AA55" s="208"/>
      <c r="AB55" s="208"/>
      <c r="AC55" s="209"/>
      <c r="AD55" s="55" t="s">
        <v>223</v>
      </c>
      <c r="AE55" s="55"/>
      <c r="AF55" s="55"/>
      <c r="AG55" s="55"/>
      <c r="AO55" s="1" t="s">
        <v>121</v>
      </c>
    </row>
    <row r="56" spans="1:41" s="9" customFormat="1" ht="27.75" customHeight="1" x14ac:dyDescent="0.2">
      <c r="A56" s="49">
        <v>2</v>
      </c>
      <c r="B56" s="50"/>
      <c r="C56" s="51" t="s">
        <v>224</v>
      </c>
      <c r="D56" s="198"/>
      <c r="E56" s="198"/>
      <c r="F56" s="198"/>
      <c r="G56" s="198"/>
      <c r="H56" s="198"/>
      <c r="I56" s="198"/>
      <c r="J56" s="198"/>
      <c r="K56" s="198"/>
      <c r="L56" s="198"/>
      <c r="M56" s="198"/>
      <c r="N56" s="198"/>
      <c r="O56" s="198"/>
      <c r="P56" s="198"/>
      <c r="Q56" s="198"/>
      <c r="R56" s="198"/>
      <c r="S56" s="198"/>
      <c r="T56" s="198"/>
      <c r="U56" s="198"/>
      <c r="V56" s="198"/>
      <c r="W56" s="198"/>
      <c r="X56" s="198"/>
      <c r="Y56" s="198"/>
      <c r="Z56" s="52">
        <v>44316</v>
      </c>
      <c r="AA56" s="53"/>
      <c r="AB56" s="53"/>
      <c r="AC56" s="54"/>
      <c r="AD56" s="55" t="s">
        <v>223</v>
      </c>
      <c r="AE56" s="55"/>
      <c r="AF56" s="55"/>
      <c r="AG56" s="55"/>
      <c r="AO56" s="1" t="s">
        <v>125</v>
      </c>
    </row>
    <row r="57" spans="1:41" s="9" customFormat="1" ht="41.25" customHeight="1" x14ac:dyDescent="0.2">
      <c r="A57" s="49">
        <v>3</v>
      </c>
      <c r="B57" s="50"/>
      <c r="C57" s="51" t="s">
        <v>225</v>
      </c>
      <c r="D57" s="51"/>
      <c r="E57" s="51"/>
      <c r="F57" s="51"/>
      <c r="G57" s="51"/>
      <c r="H57" s="51"/>
      <c r="I57" s="51"/>
      <c r="J57" s="51"/>
      <c r="K57" s="51"/>
      <c r="L57" s="51"/>
      <c r="M57" s="51"/>
      <c r="N57" s="51"/>
      <c r="O57" s="51"/>
      <c r="P57" s="51"/>
      <c r="Q57" s="51"/>
      <c r="R57" s="51"/>
      <c r="S57" s="51"/>
      <c r="T57" s="51"/>
      <c r="U57" s="51"/>
      <c r="V57" s="51"/>
      <c r="W57" s="51"/>
      <c r="X57" s="51"/>
      <c r="Y57" s="51"/>
      <c r="Z57" s="52">
        <v>44408</v>
      </c>
      <c r="AA57" s="53"/>
      <c r="AB57" s="53"/>
      <c r="AC57" s="54"/>
      <c r="AD57" s="55" t="s">
        <v>226</v>
      </c>
      <c r="AE57" s="55"/>
      <c r="AF57" s="55"/>
      <c r="AG57" s="55"/>
      <c r="AO57" s="1" t="s">
        <v>134</v>
      </c>
    </row>
    <row r="58" spans="1:41" s="9" customFormat="1" ht="39" customHeight="1" x14ac:dyDescent="0.2">
      <c r="A58" s="49">
        <v>4</v>
      </c>
      <c r="B58" s="50"/>
      <c r="C58" s="51" t="s">
        <v>227</v>
      </c>
      <c r="D58" s="51"/>
      <c r="E58" s="51"/>
      <c r="F58" s="51"/>
      <c r="G58" s="51"/>
      <c r="H58" s="51"/>
      <c r="I58" s="51"/>
      <c r="J58" s="51"/>
      <c r="K58" s="51"/>
      <c r="L58" s="51"/>
      <c r="M58" s="51"/>
      <c r="N58" s="51"/>
      <c r="O58" s="51"/>
      <c r="P58" s="51"/>
      <c r="Q58" s="51"/>
      <c r="R58" s="51"/>
      <c r="S58" s="51"/>
      <c r="T58" s="51"/>
      <c r="U58" s="51"/>
      <c r="V58" s="51"/>
      <c r="W58" s="51"/>
      <c r="X58" s="51"/>
      <c r="Y58" s="51"/>
      <c r="Z58" s="52">
        <v>44446</v>
      </c>
      <c r="AA58" s="53"/>
      <c r="AB58" s="53"/>
      <c r="AC58" s="54"/>
      <c r="AD58" s="185" t="s">
        <v>228</v>
      </c>
      <c r="AE58" s="185"/>
      <c r="AF58" s="185"/>
      <c r="AG58" s="185"/>
      <c r="AO58" s="1" t="s">
        <v>134</v>
      </c>
    </row>
    <row r="59" spans="1:41" ht="15" customHeight="1" x14ac:dyDescent="0.2">
      <c r="A59" s="186" t="s">
        <v>229</v>
      </c>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O59" s="1" t="s">
        <v>230</v>
      </c>
    </row>
    <row r="60" spans="1:41" s="12" customFormat="1" ht="30.75" customHeight="1" x14ac:dyDescent="0.25">
      <c r="A60" s="187" t="s">
        <v>220</v>
      </c>
      <c r="B60" s="187"/>
      <c r="C60" s="187"/>
      <c r="D60" s="187"/>
      <c r="E60" s="187"/>
      <c r="F60" s="187"/>
      <c r="G60" s="187" t="s">
        <v>231</v>
      </c>
      <c r="H60" s="187"/>
      <c r="I60" s="187"/>
      <c r="J60" s="187"/>
      <c r="K60" s="187"/>
      <c r="L60" s="187"/>
      <c r="M60" s="188" t="s">
        <v>232</v>
      </c>
      <c r="N60" s="189"/>
      <c r="O60" s="189"/>
      <c r="P60" s="189"/>
      <c r="Q60" s="189"/>
      <c r="R60" s="189"/>
      <c r="S60" s="189"/>
      <c r="T60" s="189"/>
      <c r="U60" s="189"/>
      <c r="V60" s="190"/>
      <c r="W60" s="188" t="s">
        <v>233</v>
      </c>
      <c r="X60" s="189"/>
      <c r="Y60" s="189"/>
      <c r="Z60" s="189"/>
      <c r="AA60" s="190"/>
      <c r="AB60" s="191" t="str">
        <f>IF(X5="X","APOYO OFICINA ASESORA DE PLANEACIÓN","APOYO OFICINA DE CONTROL INTERNO")</f>
        <v>APOYO OFICINA DE CONTROL INTERNO</v>
      </c>
      <c r="AC60" s="191"/>
      <c r="AD60" s="191"/>
      <c r="AE60" s="191"/>
      <c r="AF60" s="191"/>
      <c r="AG60" s="191"/>
      <c r="AH60" s="10"/>
      <c r="AI60" s="11"/>
      <c r="AO60" s="1" t="s">
        <v>234</v>
      </c>
    </row>
    <row r="61" spans="1:41" s="19" customFormat="1" ht="48" customHeight="1" x14ac:dyDescent="0.25">
      <c r="A61" s="13" t="s">
        <v>235</v>
      </c>
      <c r="B61" s="192" t="s">
        <v>228</v>
      </c>
      <c r="C61" s="193"/>
      <c r="D61" s="193"/>
      <c r="E61" s="193"/>
      <c r="F61" s="194"/>
      <c r="G61" s="14" t="s">
        <v>235</v>
      </c>
      <c r="H61" s="180" t="s">
        <v>236</v>
      </c>
      <c r="I61" s="181"/>
      <c r="J61" s="181"/>
      <c r="K61" s="181"/>
      <c r="L61" s="182"/>
      <c r="M61" s="14" t="s">
        <v>235</v>
      </c>
      <c r="N61" s="15"/>
      <c r="O61" s="195" t="s">
        <v>237</v>
      </c>
      <c r="P61" s="195"/>
      <c r="Q61" s="195"/>
      <c r="R61" s="195"/>
      <c r="S61" s="195"/>
      <c r="T61" s="195"/>
      <c r="U61" s="195"/>
      <c r="V61" s="196"/>
      <c r="W61" s="16" t="s">
        <v>235</v>
      </c>
      <c r="X61" s="180" t="s">
        <v>238</v>
      </c>
      <c r="Y61" s="181"/>
      <c r="Z61" s="181"/>
      <c r="AA61" s="182"/>
      <c r="AB61" s="16" t="s">
        <v>235</v>
      </c>
      <c r="AC61" s="184" t="s">
        <v>245</v>
      </c>
      <c r="AD61" s="184"/>
      <c r="AE61" s="184"/>
      <c r="AF61" s="184"/>
      <c r="AG61" s="184"/>
      <c r="AH61" s="17"/>
      <c r="AI61" s="18"/>
      <c r="AO61" s="1" t="s">
        <v>239</v>
      </c>
    </row>
    <row r="62" spans="1:41" s="19" customFormat="1" ht="32.25" customHeight="1" x14ac:dyDescent="0.25">
      <c r="A62" s="13" t="s">
        <v>240</v>
      </c>
      <c r="B62" s="180" t="s">
        <v>241</v>
      </c>
      <c r="C62" s="181"/>
      <c r="D62" s="181"/>
      <c r="E62" s="181"/>
      <c r="F62" s="182"/>
      <c r="G62" s="13" t="s">
        <v>240</v>
      </c>
      <c r="H62" s="183" t="s">
        <v>242</v>
      </c>
      <c r="I62" s="183"/>
      <c r="J62" s="183"/>
      <c r="K62" s="183"/>
      <c r="L62" s="183"/>
      <c r="M62" s="14" t="s">
        <v>240</v>
      </c>
      <c r="N62" s="20"/>
      <c r="O62" s="183" t="s">
        <v>243</v>
      </c>
      <c r="P62" s="183"/>
      <c r="Q62" s="183"/>
      <c r="R62" s="183"/>
      <c r="S62" s="183"/>
      <c r="T62" s="183"/>
      <c r="U62" s="183"/>
      <c r="V62" s="183"/>
      <c r="W62" s="13" t="s">
        <v>240</v>
      </c>
      <c r="X62" s="180" t="s">
        <v>244</v>
      </c>
      <c r="Y62" s="181"/>
      <c r="Z62" s="181"/>
      <c r="AA62" s="182"/>
      <c r="AB62" s="13" t="s">
        <v>240</v>
      </c>
      <c r="AC62" s="184" t="s">
        <v>246</v>
      </c>
      <c r="AD62" s="184"/>
      <c r="AE62" s="184"/>
      <c r="AF62" s="184"/>
      <c r="AG62" s="184"/>
      <c r="AH62" s="17"/>
      <c r="AI62" s="18"/>
      <c r="AO62" s="1" t="s">
        <v>136</v>
      </c>
    </row>
    <row r="63" spans="1:41" s="9" customFormat="1" x14ac:dyDescent="0.2">
      <c r="D63" s="24"/>
      <c r="S63" s="25"/>
      <c r="T63" s="25"/>
      <c r="AH63" s="26"/>
      <c r="AI63" s="26"/>
      <c r="AO63" s="1" t="s">
        <v>138</v>
      </c>
    </row>
    <row r="64" spans="1:41" x14ac:dyDescent="0.2">
      <c r="AH64" s="28"/>
      <c r="AI64" s="28"/>
      <c r="AO64" s="1" t="s">
        <v>147</v>
      </c>
    </row>
    <row r="65" spans="34:41" x14ac:dyDescent="0.2">
      <c r="AH65" s="28"/>
      <c r="AI65" s="28"/>
      <c r="AO65" s="1" t="s">
        <v>150</v>
      </c>
    </row>
    <row r="66" spans="34:41" x14ac:dyDescent="0.2">
      <c r="AO66" s="1" t="s">
        <v>153</v>
      </c>
    </row>
    <row r="67" spans="34:41" x14ac:dyDescent="0.2">
      <c r="AO67" s="1" t="s">
        <v>156</v>
      </c>
    </row>
    <row r="68" spans="34:41" x14ac:dyDescent="0.2">
      <c r="AO68" s="1" t="s">
        <v>160</v>
      </c>
    </row>
  </sheetData>
  <sheetProtection selectLockedCells="1"/>
  <dataConsolidate link="1"/>
  <mergeCells count="323">
    <mergeCell ref="AF31:AF34"/>
    <mergeCell ref="AF35:AF37"/>
    <mergeCell ref="T48:T51"/>
    <mergeCell ref="Z45:Z48"/>
    <mergeCell ref="AA45:AA51"/>
    <mergeCell ref="AC45:AC51"/>
    <mergeCell ref="T45:T46"/>
    <mergeCell ref="U45:U51"/>
    <mergeCell ref="V45:V51"/>
    <mergeCell ref="W45:W51"/>
    <mergeCell ref="X45:X51"/>
    <mergeCell ref="T38:T39"/>
    <mergeCell ref="U38:U44"/>
    <mergeCell ref="V38:V44"/>
    <mergeCell ref="W38:W44"/>
    <mergeCell ref="X38:X44"/>
    <mergeCell ref="Y38:Y40"/>
    <mergeCell ref="Z43:Z44"/>
    <mergeCell ref="AB38:AB40"/>
    <mergeCell ref="Y41:Y44"/>
    <mergeCell ref="AB41:AB44"/>
    <mergeCell ref="AF45:AF47"/>
    <mergeCell ref="Y45:Y48"/>
    <mergeCell ref="AD42:AD44"/>
    <mergeCell ref="A56:B56"/>
    <mergeCell ref="C56:Y56"/>
    <mergeCell ref="Z56:AC56"/>
    <mergeCell ref="AD56:AG56"/>
    <mergeCell ref="A52:AG52"/>
    <mergeCell ref="A53:AG53"/>
    <mergeCell ref="A54:B54"/>
    <mergeCell ref="C54:Y54"/>
    <mergeCell ref="Z54:AC54"/>
    <mergeCell ref="AD54:AG54"/>
    <mergeCell ref="A55:B55"/>
    <mergeCell ref="C55:Y55"/>
    <mergeCell ref="Z55:AC55"/>
    <mergeCell ref="AD55:AG55"/>
    <mergeCell ref="H38:H44"/>
    <mergeCell ref="J38:J44"/>
    <mergeCell ref="K45:K51"/>
    <mergeCell ref="H45:H51"/>
    <mergeCell ref="J45:J51"/>
    <mergeCell ref="K38:K44"/>
    <mergeCell ref="O38:O40"/>
    <mergeCell ref="P38:P44"/>
    <mergeCell ref="O48:O51"/>
    <mergeCell ref="Q38:Q40"/>
    <mergeCell ref="R38:R40"/>
    <mergeCell ref="O41:O44"/>
    <mergeCell ref="Q41:Q44"/>
    <mergeCell ref="R41:R44"/>
    <mergeCell ref="S41:S44"/>
    <mergeCell ref="S38:S39"/>
    <mergeCell ref="AG45:AG51"/>
    <mergeCell ref="AE45:AE48"/>
    <mergeCell ref="AE49:AE51"/>
    <mergeCell ref="R48:R51"/>
    <mergeCell ref="O45:O47"/>
    <mergeCell ref="Z50:Z51"/>
    <mergeCell ref="S45:S46"/>
    <mergeCell ref="Y49:Y51"/>
    <mergeCell ref="Q45:Q47"/>
    <mergeCell ref="R45:R47"/>
    <mergeCell ref="P45:P51"/>
    <mergeCell ref="AG38:AG44"/>
    <mergeCell ref="T41:T44"/>
    <mergeCell ref="Z38:Z41"/>
    <mergeCell ref="AA38:AA44"/>
    <mergeCell ref="AC38:AC44"/>
    <mergeCell ref="AB45:AB48"/>
    <mergeCell ref="B62:F62"/>
    <mergeCell ref="H62:L62"/>
    <mergeCell ref="O62:V62"/>
    <mergeCell ref="X62:AA62"/>
    <mergeCell ref="AC62:AG62"/>
    <mergeCell ref="A58:B58"/>
    <mergeCell ref="C58:Y58"/>
    <mergeCell ref="Z58:AC58"/>
    <mergeCell ref="AD58:AG58"/>
    <mergeCell ref="A59:AG59"/>
    <mergeCell ref="A60:F60"/>
    <mergeCell ref="G60:L60"/>
    <mergeCell ref="M60:V60"/>
    <mergeCell ref="W60:AA60"/>
    <mergeCell ref="AB60:AG60"/>
    <mergeCell ref="B61:F61"/>
    <mergeCell ref="H61:L61"/>
    <mergeCell ref="O61:V61"/>
    <mergeCell ref="X61:AA61"/>
    <mergeCell ref="AC61:AG61"/>
    <mergeCell ref="A6:F6"/>
    <mergeCell ref="G6:AB6"/>
    <mergeCell ref="AF17:AF19"/>
    <mergeCell ref="E14:E16"/>
    <mergeCell ref="H31:H37"/>
    <mergeCell ref="H24:H30"/>
    <mergeCell ref="J24:J30"/>
    <mergeCell ref="P31:P37"/>
    <mergeCell ref="Q31:Q33"/>
    <mergeCell ref="R31:R33"/>
    <mergeCell ref="S31:S32"/>
    <mergeCell ref="T31:T32"/>
    <mergeCell ref="S24:S25"/>
    <mergeCell ref="Q27:Q30"/>
    <mergeCell ref="R27:R30"/>
    <mergeCell ref="S27:S30"/>
    <mergeCell ref="AA31:AA37"/>
    <mergeCell ref="AC31:AC37"/>
    <mergeCell ref="Z36:Z37"/>
    <mergeCell ref="Y31:Y34"/>
    <mergeCell ref="Y35:Y37"/>
    <mergeCell ref="AE12:AE13"/>
    <mergeCell ref="Y12:Y13"/>
    <mergeCell ref="O17:O19"/>
    <mergeCell ref="AB35:AB37"/>
    <mergeCell ref="AE31:AE34"/>
    <mergeCell ref="AE35:AE37"/>
    <mergeCell ref="AD31:AD34"/>
    <mergeCell ref="AD10:AD11"/>
    <mergeCell ref="AD12:AD13"/>
    <mergeCell ref="AD14:AD16"/>
    <mergeCell ref="AE24:AE27"/>
    <mergeCell ref="AD24:AD27"/>
    <mergeCell ref="AD28:AD30"/>
    <mergeCell ref="AE14:AE16"/>
    <mergeCell ref="AD38:AD41"/>
    <mergeCell ref="AE42:AE44"/>
    <mergeCell ref="AE38:AE41"/>
    <mergeCell ref="Q48:Q51"/>
    <mergeCell ref="AF48:AF51"/>
    <mergeCell ref="R20:R23"/>
    <mergeCell ref="S20:S23"/>
    <mergeCell ref="T20:T23"/>
    <mergeCell ref="AF20:AF23"/>
    <mergeCell ref="Z17:Z20"/>
    <mergeCell ref="AA17:AA23"/>
    <mergeCell ref="AC17:AC23"/>
    <mergeCell ref="T17:T18"/>
    <mergeCell ref="U17:U23"/>
    <mergeCell ref="V17:V23"/>
    <mergeCell ref="W17:W23"/>
    <mergeCell ref="X17:X23"/>
    <mergeCell ref="T27:T30"/>
    <mergeCell ref="T34:T37"/>
    <mergeCell ref="T24:T25"/>
    <mergeCell ref="AD35:AD37"/>
    <mergeCell ref="AD45:AD48"/>
    <mergeCell ref="AD49:AD51"/>
    <mergeCell ref="AB31:AB34"/>
    <mergeCell ref="S48:S51"/>
    <mergeCell ref="X10:X16"/>
    <mergeCell ref="V31:V37"/>
    <mergeCell ref="Z10:Z13"/>
    <mergeCell ref="AA10:AA16"/>
    <mergeCell ref="AC10:AC16"/>
    <mergeCell ref="U10:U16"/>
    <mergeCell ref="V10:V16"/>
    <mergeCell ref="Z22:Z23"/>
    <mergeCell ref="U31:U37"/>
    <mergeCell ref="W31:W37"/>
    <mergeCell ref="X31:X37"/>
    <mergeCell ref="U24:U30"/>
    <mergeCell ref="V24:V30"/>
    <mergeCell ref="W24:W30"/>
    <mergeCell ref="X24:X30"/>
    <mergeCell ref="AB12:AB13"/>
    <mergeCell ref="Z24:Z27"/>
    <mergeCell ref="AA24:AA30"/>
    <mergeCell ref="AC24:AC30"/>
    <mergeCell ref="Z29:Z30"/>
    <mergeCell ref="Y28:Y30"/>
    <mergeCell ref="Y24:Y27"/>
    <mergeCell ref="AB49:AB51"/>
    <mergeCell ref="E17:E19"/>
    <mergeCell ref="F17:F23"/>
    <mergeCell ref="G17:G23"/>
    <mergeCell ref="H17:H23"/>
    <mergeCell ref="O13:O16"/>
    <mergeCell ref="Q13:Q16"/>
    <mergeCell ref="R13:R16"/>
    <mergeCell ref="S13:S16"/>
    <mergeCell ref="T13:T16"/>
    <mergeCell ref="K10:K16"/>
    <mergeCell ref="Q10:Q12"/>
    <mergeCell ref="J17:J23"/>
    <mergeCell ref="H10:H16"/>
    <mergeCell ref="J10:J16"/>
    <mergeCell ref="R10:R12"/>
    <mergeCell ref="S10:S11"/>
    <mergeCell ref="T10:T11"/>
    <mergeCell ref="K17:K23"/>
    <mergeCell ref="S17:S18"/>
    <mergeCell ref="P17:P23"/>
    <mergeCell ref="Q17:Q19"/>
    <mergeCell ref="R17:R19"/>
    <mergeCell ref="O20:O23"/>
    <mergeCell ref="Q20:Q23"/>
    <mergeCell ref="J31:J37"/>
    <mergeCell ref="K24:K30"/>
    <mergeCell ref="K31:K37"/>
    <mergeCell ref="O34:O37"/>
    <mergeCell ref="Q34:Q37"/>
    <mergeCell ref="R34:R37"/>
    <mergeCell ref="S34:S37"/>
    <mergeCell ref="O24:O26"/>
    <mergeCell ref="P24:P30"/>
    <mergeCell ref="Q24:Q26"/>
    <mergeCell ref="R24:R26"/>
    <mergeCell ref="O27:O30"/>
    <mergeCell ref="O31:O33"/>
    <mergeCell ref="C24:C30"/>
    <mergeCell ref="D24:D30"/>
    <mergeCell ref="E24:E26"/>
    <mergeCell ref="F24:F30"/>
    <mergeCell ref="G24:G30"/>
    <mergeCell ref="E28:E30"/>
    <mergeCell ref="E42:E44"/>
    <mergeCell ref="B45:B51"/>
    <mergeCell ref="C45:C51"/>
    <mergeCell ref="E31:E33"/>
    <mergeCell ref="F31:F37"/>
    <mergeCell ref="G31:G37"/>
    <mergeCell ref="E35:E37"/>
    <mergeCell ref="D45:D51"/>
    <mergeCell ref="E45:E47"/>
    <mergeCell ref="F45:F51"/>
    <mergeCell ref="G45:G51"/>
    <mergeCell ref="E49:E51"/>
    <mergeCell ref="B17:B23"/>
    <mergeCell ref="C17:C23"/>
    <mergeCell ref="R8:R9"/>
    <mergeCell ref="O10:O12"/>
    <mergeCell ref="P10:P16"/>
    <mergeCell ref="D17:D23"/>
    <mergeCell ref="A10:A51"/>
    <mergeCell ref="B10:B16"/>
    <mergeCell ref="C10:C16"/>
    <mergeCell ref="D10:D16"/>
    <mergeCell ref="E10:E12"/>
    <mergeCell ref="F10:F16"/>
    <mergeCell ref="G10:G16"/>
    <mergeCell ref="B38:B44"/>
    <mergeCell ref="C38:C44"/>
    <mergeCell ref="D38:D44"/>
    <mergeCell ref="E38:E40"/>
    <mergeCell ref="F38:F44"/>
    <mergeCell ref="G38:G44"/>
    <mergeCell ref="E21:E23"/>
    <mergeCell ref="B31:B37"/>
    <mergeCell ref="C31:C37"/>
    <mergeCell ref="D31:D37"/>
    <mergeCell ref="B24:B30"/>
    <mergeCell ref="Q8:Q9"/>
    <mergeCell ref="A7:A9"/>
    <mergeCell ref="B7:B9"/>
    <mergeCell ref="C7:C9"/>
    <mergeCell ref="D7:D9"/>
    <mergeCell ref="E7:E9"/>
    <mergeCell ref="F7:F9"/>
    <mergeCell ref="G7:J7"/>
    <mergeCell ref="K7:T7"/>
    <mergeCell ref="G8:J8"/>
    <mergeCell ref="K8:K9"/>
    <mergeCell ref="L8:L9"/>
    <mergeCell ref="M8:M9"/>
    <mergeCell ref="N8:N9"/>
    <mergeCell ref="O8:O9"/>
    <mergeCell ref="P8:P9"/>
    <mergeCell ref="S8:S9"/>
    <mergeCell ref="T8:T9"/>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G17:AG23"/>
    <mergeCell ref="U8:U9"/>
    <mergeCell ref="V8:V9"/>
    <mergeCell ref="AF27:AF30"/>
    <mergeCell ref="AE28:AE30"/>
    <mergeCell ref="AF3:AG3"/>
    <mergeCell ref="AD4:AE4"/>
    <mergeCell ref="AF4:AG4"/>
    <mergeCell ref="W10:W16"/>
    <mergeCell ref="Z15:Z16"/>
    <mergeCell ref="Y10:Y11"/>
    <mergeCell ref="Y14:Y16"/>
    <mergeCell ref="A57:B57"/>
    <mergeCell ref="C57:Y57"/>
    <mergeCell ref="Z57:AC57"/>
    <mergeCell ref="AD57:AG57"/>
    <mergeCell ref="AF38:AF41"/>
    <mergeCell ref="AF42:AF44"/>
    <mergeCell ref="AG10:AG16"/>
    <mergeCell ref="AC6:AC9"/>
    <mergeCell ref="AF24:AF26"/>
    <mergeCell ref="AG24:AG30"/>
    <mergeCell ref="Z31:Z34"/>
    <mergeCell ref="AB10:AB11"/>
    <mergeCell ref="AB14:AB16"/>
    <mergeCell ref="AB24:AB27"/>
    <mergeCell ref="AB28:AB30"/>
    <mergeCell ref="AF10:AF12"/>
    <mergeCell ref="AG31:AG37"/>
    <mergeCell ref="AF13:AF16"/>
    <mergeCell ref="AE10:AE11"/>
    <mergeCell ref="U7:AB7"/>
    <mergeCell ref="AD6:AG8"/>
    <mergeCell ref="Y8:AB8"/>
    <mergeCell ref="W8:W9"/>
    <mergeCell ref="X8:X9"/>
  </mergeCells>
  <conditionalFormatting sqref="U10:U51">
    <cfRule type="containsText" dxfId="27" priority="29" operator="containsText" text="EXTREMO">
      <formula>NOT(ISERROR(SEARCH("EXTREMO",U10)))</formula>
    </cfRule>
    <cfRule type="containsText" dxfId="26" priority="30" operator="containsText" text="MODERADO">
      <formula>NOT(ISERROR(SEARCH("MODERADO",U10)))</formula>
    </cfRule>
    <cfRule type="containsText" dxfId="25" priority="31" operator="containsText" text="ALTO">
      <formula>NOT(ISERROR(SEARCH("ALTO",U10)))</formula>
    </cfRule>
    <cfRule type="containsText" dxfId="24" priority="32" operator="containsText" text="BAJO">
      <formula>NOT(ISERROR(SEARCH("BAJO",U10)))</formula>
    </cfRule>
  </conditionalFormatting>
  <conditionalFormatting sqref="J10:J16">
    <cfRule type="containsText" dxfId="23" priority="25" operator="containsText" text="EXTREMO">
      <formula>NOT(ISERROR(SEARCH("EXTREMO",J10)))</formula>
    </cfRule>
    <cfRule type="containsText" dxfId="22" priority="26" operator="containsText" text="ALTO">
      <formula>NOT(ISERROR(SEARCH("ALTO",J10)))</formula>
    </cfRule>
    <cfRule type="containsText" dxfId="21" priority="27" operator="containsText" text="MODERADO">
      <formula>NOT(ISERROR(SEARCH("MODERADO",J10)))</formula>
    </cfRule>
    <cfRule type="containsText" dxfId="20" priority="28" operator="containsText" text="BAJO">
      <formula>NOT(ISERROR(SEARCH("BAJO",J10)))</formula>
    </cfRule>
  </conditionalFormatting>
  <conditionalFormatting sqref="J17:J23">
    <cfRule type="containsText" dxfId="19" priority="21" operator="containsText" text="EXTREMO">
      <formula>NOT(ISERROR(SEARCH("EXTREMO",J17)))</formula>
    </cfRule>
    <cfRule type="containsText" dxfId="18" priority="22" operator="containsText" text="ALTO">
      <formula>NOT(ISERROR(SEARCH("ALTO",J17)))</formula>
    </cfRule>
    <cfRule type="containsText" dxfId="17" priority="23" operator="containsText" text="MODERADO">
      <formula>NOT(ISERROR(SEARCH("MODERADO",J17)))</formula>
    </cfRule>
    <cfRule type="containsText" dxfId="16" priority="24" operator="containsText" text="BAJO">
      <formula>NOT(ISERROR(SEARCH("BAJO",J17)))</formula>
    </cfRule>
  </conditionalFormatting>
  <conditionalFormatting sqref="J24:J30">
    <cfRule type="containsText" dxfId="15" priority="17" operator="containsText" text="EXTREMO">
      <formula>NOT(ISERROR(SEARCH("EXTREMO",J24)))</formula>
    </cfRule>
    <cfRule type="containsText" dxfId="14" priority="18" operator="containsText" text="ALTO">
      <formula>NOT(ISERROR(SEARCH("ALTO",J24)))</formula>
    </cfRule>
    <cfRule type="containsText" dxfId="13" priority="19" operator="containsText" text="MODERADO">
      <formula>NOT(ISERROR(SEARCH("MODERADO",J24)))</formula>
    </cfRule>
    <cfRule type="containsText" dxfId="12" priority="20" operator="containsText" text="BAJO">
      <formula>NOT(ISERROR(SEARCH("BAJO",J24)))</formula>
    </cfRule>
  </conditionalFormatting>
  <conditionalFormatting sqref="J31:J37">
    <cfRule type="containsText" dxfId="11" priority="13" operator="containsText" text="EXTREMO">
      <formula>NOT(ISERROR(SEARCH("EXTREMO",J31)))</formula>
    </cfRule>
    <cfRule type="containsText" dxfId="10" priority="14" operator="containsText" text="ALTO">
      <formula>NOT(ISERROR(SEARCH("ALTO",J31)))</formula>
    </cfRule>
    <cfRule type="containsText" dxfId="9" priority="15" operator="containsText" text="MODERADO">
      <formula>NOT(ISERROR(SEARCH("MODERADO",J31)))</formula>
    </cfRule>
    <cfRule type="containsText" dxfId="8" priority="16" operator="containsText" text="BAJO">
      <formula>NOT(ISERROR(SEARCH("BAJO",J31)))</formula>
    </cfRule>
  </conditionalFormatting>
  <conditionalFormatting sqref="J38:J44">
    <cfRule type="containsText" dxfId="7" priority="9" operator="containsText" text="EXTREMO">
      <formula>NOT(ISERROR(SEARCH("EXTREMO",J38)))</formula>
    </cfRule>
    <cfRule type="containsText" dxfId="6" priority="10" operator="containsText" text="ALTO">
      <formula>NOT(ISERROR(SEARCH("ALTO",J38)))</formula>
    </cfRule>
    <cfRule type="containsText" dxfId="5" priority="11" operator="containsText" text="MODERADO">
      <formula>NOT(ISERROR(SEARCH("MODERADO",J38)))</formula>
    </cfRule>
    <cfRule type="containsText" dxfId="4" priority="12" operator="containsText" text="BAJO">
      <formula>NOT(ISERROR(SEARCH("BAJO",J38)))</formula>
    </cfRule>
  </conditionalFormatting>
  <conditionalFormatting sqref="J45:J51">
    <cfRule type="containsText" dxfId="3" priority="5" operator="containsText" text="EXTREMO">
      <formula>NOT(ISERROR(SEARCH("EXTREMO",J45)))</formula>
    </cfRule>
    <cfRule type="containsText" dxfId="2" priority="6" operator="containsText" text="ALTO">
      <formula>NOT(ISERROR(SEARCH("ALTO",J45)))</formula>
    </cfRule>
    <cfRule type="containsText" dxfId="1" priority="7" operator="containsText" text="MODERADO">
      <formula>NOT(ISERROR(SEARCH("MODERADO",J45)))</formula>
    </cfRule>
    <cfRule type="containsText" dxfId="0" priority="8" operator="containsText" text="BAJO">
      <formula>NOT(ISERROR(SEARCH("BAJO",J45)))</formula>
    </cfRule>
  </conditionalFormatting>
  <dataValidations count="15">
    <dataValidation type="list" allowBlank="1" showInputMessage="1" showErrorMessage="1" sqref="M12 M19 M26 M33 M40 M47">
      <formula1>#REF!</formula1>
    </dataValidation>
    <dataValidation type="list" allowBlank="1" showInputMessage="1" showErrorMessage="1" sqref="M11 M18 M25 M32 M39 M46">
      <formula1>$AH$4:$AI$4</formula1>
    </dataValidation>
    <dataValidation type="list" allowBlank="1" showInputMessage="1" showErrorMessage="1" sqref="M10 M17 M24 M31 M38 M45">
      <formula1>$AH$2:$AH$3</formula1>
    </dataValidation>
    <dataValidation type="list" allowBlank="1" showInputMessage="1" showErrorMessage="1" sqref="D10:D51">
      <formula1>$AJ$13:$AK$13</formula1>
    </dataValidation>
    <dataValidation type="list" allowBlank="1" showInputMessage="1" showErrorMessage="1" sqref="G10:G51">
      <formula1>$AL$1:$AL$5</formula1>
    </dataValidation>
    <dataValidation type="list" allowBlank="1" showInputMessage="1" showErrorMessage="1" sqref="V10:V51">
      <formula1>$AI$12:$AK$12</formula1>
    </dataValidation>
    <dataValidation type="list" allowBlank="1" showInputMessage="1" showErrorMessage="1" sqref="U10:U51">
      <formula1>$AO$8:$AO$23</formula1>
    </dataValidation>
    <dataValidation type="list" allowBlank="1" showInputMessage="1" showErrorMessage="1" sqref="H10:H51">
      <formula1>$AL$10:$AL$12</formula1>
    </dataValidation>
    <dataValidation type="list" allowBlank="1" showInputMessage="1" showErrorMessage="1" sqref="AA10:AA51">
      <formula1>$AN$10:$AN$11</formula1>
    </dataValidation>
    <dataValidation type="list" allowBlank="1" showInputMessage="1" showErrorMessage="1" sqref="M13 M20 M27 M34 M41 M48">
      <formula1>$AJ$14:$AL$14</formula1>
    </dataValidation>
    <dataValidation type="list" allowBlank="1" showInputMessage="1" showErrorMessage="1" sqref="T10 S10:S11 T17 S17:S18 T24 S24:S25 T31 S31:S32 T38 S38:S39 T45 S45:S46">
      <formula1>$AH$13:$AH$15</formula1>
    </dataValidation>
    <dataValidation type="list" allowBlank="1" showInputMessage="1" showErrorMessage="1" sqref="P10 P17 P24 P31 P38 P45">
      <formula1>$AH$8:$AJ$8</formula1>
    </dataValidation>
    <dataValidation type="list" allowBlank="1" showInputMessage="1" showErrorMessage="1" sqref="M15 M22 M29 M36 M43 M50">
      <formula1>$AH$6:$AI$6</formula1>
    </dataValidation>
    <dataValidation type="list" allowBlank="1" showInputMessage="1" showErrorMessage="1" sqref="M14 M21 M28 M35 M42 M49">
      <formula1>$AH$5:$AI$5</formula1>
    </dataValidation>
    <dataValidation type="list" allowBlank="1" showInputMessage="1" showErrorMessage="1" sqref="M16 M23 M30 M37 M44 M51">
      <formula1>$AH$7:$AJ$7</formula1>
    </dataValidation>
  </dataValidations>
  <printOptions horizontalCentered="1"/>
  <pageMargins left="0" right="0" top="0.39370078740157483" bottom="0.51181102362204722" header="0.31496062992125984" footer="0.31496062992125984"/>
  <pageSetup scale="22" orientation="landscape" r:id="rId1"/>
  <colBreaks count="1" manualBreakCount="1">
    <brk id="2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2" ma:contentTypeDescription="Crear nuevo documento." ma:contentTypeScope="" ma:versionID="d9408cb9c5db6ab8804f49330aab317d">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a8095750b0f617f1e45f46d449950194"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D7BE30-EFED-4625-B252-93B01F7C05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24B67C-BF4C-48E2-8193-C98EBE396675}">
  <ds:schemaRefs>
    <ds:schemaRef ds:uri="http://purl.org/dc/elements/1.1/"/>
    <ds:schemaRef ds:uri="http://schemas.microsoft.com/office/infopath/2007/PartnerControls"/>
    <ds:schemaRef ds:uri="http://schemas.microsoft.com/office/2006/documentManagement/types"/>
    <ds:schemaRef ds:uri="8befd943-4f51-4e42-85af-a07052259448"/>
    <ds:schemaRef ds:uri="http://purl.org/dc/terms/"/>
    <ds:schemaRef ds:uri="http://www.w3.org/XML/1998/namespace"/>
    <ds:schemaRef ds:uri="http://schemas.openxmlformats.org/package/2006/metadata/core-properties"/>
    <ds:schemaRef ds:uri="d8efec78-3424-4c97-abf4-c2ff1d9e6d0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76B04C7-6129-4DC1-8146-D43FF33308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Misional</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Carlos Andres Guerra Jimenez</cp:lastModifiedBy>
  <cp:revision/>
  <dcterms:created xsi:type="dcterms:W3CDTF">2020-01-16T20:08:19Z</dcterms:created>
  <dcterms:modified xsi:type="dcterms:W3CDTF">2021-09-13T17:13:48Z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ies>
</file>