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Marcela Delgado\Downloads\"/>
    </mc:Choice>
  </mc:AlternateContent>
  <xr:revisionPtr revIDLastSave="0" documentId="13_ncr:1_{FEA19C8B-09EC-4DA9-AF2E-B179FF9612E8}" xr6:coauthVersionLast="46" xr6:coauthVersionMax="47" xr10:uidLastSave="{00000000-0000-0000-0000-000000000000}"/>
  <bookViews>
    <workbookView xWindow="-110" yWindow="-110" windowWidth="19420" windowHeight="10420" tabRatio="623" xr2:uid="{00000000-000D-0000-FFFF-FFFF00000000}"/>
  </bookViews>
  <sheets>
    <sheet name="Misional" sheetId="14" r:id="rId1"/>
  </sheets>
  <definedNames>
    <definedName name="_xlnm._FilterDatabase" localSheetId="0" hidden="1">Misional!$A$1:$AL$63</definedName>
    <definedName name="_xlnm.Print_Area" localSheetId="0">Misional!$A$1:$AG$63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61" i="14" l="1"/>
  <c r="N51" i="14"/>
  <c r="N50" i="14"/>
  <c r="N49" i="14"/>
  <c r="N48" i="14"/>
  <c r="N47" i="14"/>
  <c r="N46" i="14"/>
  <c r="N45" i="14"/>
  <c r="I45" i="14"/>
  <c r="I46" i="14" s="1"/>
  <c r="N44" i="14"/>
  <c r="N43" i="14"/>
  <c r="N42" i="14"/>
  <c r="N41" i="14"/>
  <c r="N40" i="14"/>
  <c r="N39" i="14"/>
  <c r="N38" i="14"/>
  <c r="I38" i="14"/>
  <c r="I39" i="14" s="1"/>
  <c r="N37" i="14"/>
  <c r="N36" i="14"/>
  <c r="N35" i="14"/>
  <c r="N34" i="14"/>
  <c r="N33" i="14"/>
  <c r="N32" i="14"/>
  <c r="N31" i="14"/>
  <c r="I31" i="14"/>
  <c r="I32" i="14" s="1"/>
  <c r="N30" i="14"/>
  <c r="N29" i="14"/>
  <c r="N28" i="14"/>
  <c r="N27" i="14"/>
  <c r="N26" i="14"/>
  <c r="N25" i="14"/>
  <c r="N24" i="14"/>
  <c r="I24" i="14"/>
  <c r="I25" i="14" s="1"/>
  <c r="N23" i="14"/>
  <c r="N22" i="14"/>
  <c r="N21" i="14"/>
  <c r="N20" i="14"/>
  <c r="N19" i="14"/>
  <c r="N18" i="14"/>
  <c r="N17" i="14"/>
  <c r="I17" i="14"/>
  <c r="I18" i="14" s="1"/>
  <c r="N16" i="14"/>
  <c r="N15" i="14"/>
  <c r="N14" i="14"/>
  <c r="N13" i="14"/>
  <c r="N12" i="14"/>
  <c r="N11" i="14"/>
  <c r="N10" i="14"/>
  <c r="I10" i="14"/>
  <c r="I11" i="14" s="1"/>
  <c r="O24" i="14" l="1"/>
  <c r="O27" i="14" s="1"/>
  <c r="R27" i="14" s="1"/>
  <c r="O31" i="14"/>
  <c r="O34" i="14" s="1"/>
  <c r="Q34" i="14" s="1"/>
  <c r="O38" i="14"/>
  <c r="O41" i="14" s="1"/>
  <c r="R41" i="14" s="1"/>
  <c r="O45" i="14"/>
  <c r="O48" i="14" s="1"/>
  <c r="R48" i="14" s="1"/>
  <c r="O10" i="14"/>
  <c r="O13" i="14" s="1"/>
  <c r="R13" i="14" s="1"/>
  <c r="O17" i="14"/>
  <c r="O20" i="14" s="1"/>
  <c r="R20" i="14" s="1"/>
  <c r="I12" i="14"/>
  <c r="J10" i="14"/>
  <c r="I19" i="14"/>
  <c r="J17" i="14"/>
  <c r="I26" i="14"/>
  <c r="J24" i="14"/>
  <c r="I33" i="14"/>
  <c r="J31" i="14"/>
  <c r="I40" i="14"/>
  <c r="J38" i="14"/>
  <c r="I47" i="14"/>
  <c r="J45" i="14"/>
  <c r="Q41" i="14" l="1"/>
  <c r="Q27" i="14"/>
  <c r="T27" i="14" s="1"/>
  <c r="Q20" i="14"/>
  <c r="T20" i="14" s="1"/>
  <c r="R34" i="14"/>
  <c r="Q48" i="14"/>
  <c r="T48" i="14" s="1"/>
  <c r="Q13" i="14"/>
  <c r="Q10" i="14" s="1"/>
  <c r="Q24" i="14"/>
  <c r="Q17" i="14"/>
  <c r="S48" i="14"/>
  <c r="T13" i="14"/>
  <c r="S41" i="14"/>
  <c r="T41" i="14"/>
  <c r="Q38" i="14"/>
  <c r="Q31" i="14"/>
  <c r="S34" i="14"/>
  <c r="T34" i="14"/>
  <c r="S27" i="14" l="1"/>
  <c r="Q45" i="14"/>
  <c r="S20" i="14"/>
  <c r="S13" i="14"/>
</calcChain>
</file>

<file path=xl/sharedStrings.xml><?xml version="1.0" encoding="utf-8"?>
<sst xmlns="http://schemas.openxmlformats.org/spreadsheetml/2006/main" count="570" uniqueCount="257">
  <si>
    <t>PROCESO</t>
  </si>
  <si>
    <t>PLANEACIÓN</t>
  </si>
  <si>
    <t>CÓDIGO</t>
  </si>
  <si>
    <t>E-PLA-FT 020</t>
  </si>
  <si>
    <t>IMPACTO</t>
  </si>
  <si>
    <t>RARA VEZ</t>
  </si>
  <si>
    <t>TIPO DE RIESGO</t>
  </si>
  <si>
    <t>VERSIÓN</t>
  </si>
  <si>
    <t xml:space="preserve">  05</t>
  </si>
  <si>
    <t>ASIGNADO</t>
  </si>
  <si>
    <t>SÍ</t>
  </si>
  <si>
    <t>IMPROBABLE</t>
  </si>
  <si>
    <t>ESTRATÉGICO</t>
  </si>
  <si>
    <t>FORMATO</t>
  </si>
  <si>
    <t>MAPA DE RIESGOS DE CORRUPCIÓN</t>
  </si>
  <si>
    <t>PÁGINA</t>
  </si>
  <si>
    <t xml:space="preserve">1 de 1 </t>
  </si>
  <si>
    <t>NO ASIGNADO</t>
  </si>
  <si>
    <t>NO</t>
  </si>
  <si>
    <t>POSIBLE</t>
  </si>
  <si>
    <t>DE IMAGEN O REPUTACIONAL</t>
  </si>
  <si>
    <t>VIGENTE DESDE</t>
  </si>
  <si>
    <t>ADECUADO</t>
  </si>
  <si>
    <t>INADECUADO</t>
  </si>
  <si>
    <t>MODERADO</t>
  </si>
  <si>
    <t>PROBABLE</t>
  </si>
  <si>
    <t>OPERATIVO</t>
  </si>
  <si>
    <t>FECHA DE ACTUALIZACIÓN:</t>
  </si>
  <si>
    <r>
      <t xml:space="preserve">ACCIÓN: </t>
    </r>
    <r>
      <rPr>
        <sz val="10"/>
        <color theme="1"/>
        <rFont val="Times New Roman"/>
        <family val="1"/>
      </rPr>
      <t>(Marcar con "X")</t>
    </r>
  </si>
  <si>
    <t>FORMULACIÓN</t>
  </si>
  <si>
    <t>SEGUIMIENTO 1</t>
  </si>
  <si>
    <t>SEGUIMIENTO 2</t>
  </si>
  <si>
    <t>SEGUIMIENTO 3</t>
  </si>
  <si>
    <t>X</t>
  </si>
  <si>
    <t>CONFIABLE</t>
  </si>
  <si>
    <t>NO CONFIABLE</t>
  </si>
  <si>
    <t>TECNOLOGÍA</t>
  </si>
  <si>
    <t xml:space="preserve">DE CUMPLIMIENTO </t>
  </si>
  <si>
    <t>IDENTIFICACIÓN DEL RIESGO</t>
  </si>
  <si>
    <t>VALORACIÓN DEL RIESGO</t>
  </si>
  <si>
    <t>FECHA</t>
  </si>
  <si>
    <t>MONITOREO Y REVISIÓN</t>
  </si>
  <si>
    <t>SE INVESTIGAN Y SE RESUELVEN OPORTUNAMENTE</t>
  </si>
  <si>
    <t>NO SE INVESTIGAN Y SE RESUELVEN OPORTUNAMENTE</t>
  </si>
  <si>
    <t>TÉCNOLOGIA</t>
  </si>
  <si>
    <t>PROCESO/
OBJETIVO</t>
  </si>
  <si>
    <t>ÁREA*/ OBJETIVO</t>
  </si>
  <si>
    <t>CAUSA</t>
  </si>
  <si>
    <t>RIESGO</t>
  </si>
  <si>
    <t>CONSECUENCIAS</t>
  </si>
  <si>
    <t>ANÁLISIS DEL RIESGO</t>
  </si>
  <si>
    <t>EVALUACIÓN DEL RIESGO</t>
  </si>
  <si>
    <t>RIESGO RESIDUAL</t>
  </si>
  <si>
    <t>COMPLETA</t>
  </si>
  <si>
    <t>INCOMPLETA</t>
  </si>
  <si>
    <t>NO EXISTE</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</si>
  <si>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</si>
  <si>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</si>
  <si>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</si>
  <si>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</si>
  <si>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</si>
  <si>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</si>
  <si>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</si>
  <si>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</si>
  <si>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</si>
  <si>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</si>
  <si>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CONTROLES AYUDAN A DISMINUIR IMPACTO</t>
  </si>
  <si>
    <t>ZONA DE RIESGO RESIDUAL</t>
  </si>
  <si>
    <t>OPCIÓN DE MANEJO</t>
  </si>
  <si>
    <t>FECHA DE ÚLTIMA MATERIALIZACIÓN DEL RIESGO</t>
  </si>
  <si>
    <t>ACCIONES DE CONTINGENCIA EN CASO DE MATERIALIZACIÓN DEL RIESGO</t>
  </si>
  <si>
    <t>ACCIONES ASOCIADAS AL FORTALECIMIENTO DEL CONTROL O A LA CAUSA</t>
  </si>
  <si>
    <t>FUERTE (SIEMPRE SE EJECUTA)</t>
  </si>
  <si>
    <t>MODERADO (ALGUNAS VECES)</t>
  </si>
  <si>
    <t>DÉBIL (NO SE EJECUTA)</t>
  </si>
  <si>
    <t>INSIGNIFICANTE</t>
  </si>
  <si>
    <t>BAJO</t>
  </si>
  <si>
    <t>PROBABILIDAD</t>
  </si>
  <si>
    <t>ZONA DE RIESGO INHERENTE</t>
  </si>
  <si>
    <t>ACCIONES A IMPLEMENTAR PARA EL FORTALECIMIENTO</t>
  </si>
  <si>
    <t>PERIODO DE EJECUCIÓN DE LAS ACCIONES A IMPLEMENTAR</t>
  </si>
  <si>
    <t>TIPO DE CONTROL</t>
  </si>
  <si>
    <t>REGISTRO</t>
  </si>
  <si>
    <t>ACCIONES IMPLEMENTADAS</t>
  </si>
  <si>
    <t>RESPONSABLE</t>
  </si>
  <si>
    <t>INDICADORES</t>
  </si>
  <si>
    <t>OBSERVACIONES DEL MONITOREO</t>
  </si>
  <si>
    <t>Sí</t>
  </si>
  <si>
    <t>MENOR</t>
  </si>
  <si>
    <t>1. MODERADO</t>
  </si>
  <si>
    <r>
      <t xml:space="preserve">MODELO PEDAGÓGICO
</t>
    </r>
    <r>
      <rPr>
        <sz val="10"/>
        <color theme="1"/>
        <rFont val="Times New Roman"/>
        <family val="1"/>
      </rPr>
      <t xml:space="preserve">
Desarrollar acciones pedagógicas de prevención, protección y restablecimiento de derechos de niños, niñas, adolescentes y jóvenes (NNAJ) entre los 8 y los 28 años en situación de vida en calle, en riesgo de habitabilidad en calle y en condición de fragilidad, en el marco del Plan de Desarrollo Bogotá mejor para todos, atendiendo al pilar No. 1 “Igualdad de Calidad de Vida”, y la misionalidad del DIPRON: “A través de un modelo pedagógico basado en los principios de afecto y libertad, atiende las dinámicas de calle y trabaja por el goce pleno de derechos de la niñez, adolescencia y juventud desarrollando sus capacidades para que se reconozcan como sujetos transformadores y ciudadanos que ejercen sus derechos y deberes para alcanzar una vida digna y feliz.</t>
    </r>
  </si>
  <si>
    <r>
      <t xml:space="preserve">Psicosocial 
</t>
    </r>
    <r>
      <rPr>
        <sz val="10"/>
        <color theme="1"/>
        <rFont val="Times New Roman"/>
        <family val="1"/>
      </rPr>
      <t xml:space="preserve">Acompañamiento de los procesos psicológicos de los NNAJ, las relaciones afectivas con sus familias y la sociedad, y el acompañamiento a las historias de vida.
</t>
    </r>
    <r>
      <rPr>
        <b/>
        <sz val="10"/>
        <color theme="1"/>
        <rFont val="Times New Roman"/>
        <family val="1"/>
      </rPr>
      <t xml:space="preserve">Educación </t>
    </r>
    <r>
      <rPr>
        <b/>
        <sz val="10"/>
        <color theme="1"/>
        <rFont val="Times New Roman"/>
        <family val="1"/>
      </rPr>
      <t xml:space="preserve">
</t>
    </r>
    <r>
      <rPr>
        <sz val="10"/>
        <color theme="1"/>
        <rFont val="Times New Roman"/>
        <family val="1"/>
      </rPr>
      <t xml:space="preserve">Nivelación y aceleración académica, la vinculación a la oferta distrital escolar, el desarrollo de procesos de ciudadanía, participación y convivencia, en concordancia con las exigencias del Ministerio de Educación  Nacional.
</t>
    </r>
    <r>
      <rPr>
        <b/>
        <sz val="10"/>
        <color theme="1"/>
        <rFont val="Times New Roman"/>
        <family val="1"/>
      </rPr>
      <t xml:space="preserve">Espiritualidad </t>
    </r>
    <r>
      <rPr>
        <sz val="10"/>
        <color theme="1"/>
        <rFont val="Times New Roman"/>
        <family val="1"/>
      </rPr>
      <t xml:space="preserve">
Promoción y el cuidado de las relaciones afectivas, del arte y el deporte como elementos transformadores del ser humano, así como también adelanta prácticas de meditación, oración, yoga, relajación, silencio, entre otras.
</t>
    </r>
    <r>
      <rPr>
        <b/>
        <sz val="10"/>
        <color theme="1"/>
        <rFont val="Times New Roman"/>
        <family val="1"/>
      </rPr>
      <t>Objetivo: Ampliar, diversificar y fortalecer los servicios de la oferta pedagógica del IDIPRON.</t>
    </r>
  </si>
  <si>
    <t>* Inobservancia por parte de los equipos psicosociales a los procedimientos y controles establecidos.
* Modificación de los resultados de procesos académicos, respecto a la aprobación de grados por parte de NNAJ matriculados. 
* Ausencia o debilidad en el seguimiento y controles que se realizan sobre las acciones desarrolladas y evidencias presentadas por los equipos.</t>
  </si>
  <si>
    <t>CORRUPCIÓN</t>
  </si>
  <si>
    <t>1
Posibilidad de alterar la información de los NNAJ contenida en formatos del SIG, permitiendo tráfico de influencias con el propósito de obtener un beneficio propio o de un tercero.</t>
  </si>
  <si>
    <t>* Afectacion del logro de los objetivos institucionales.  
*Uso inadecuado o desviación de recursos.
* Afectación negativa de la imagen y credibilidad de la Institución. 
*Sanciones y amonestaciones por parte de los entes de control y las instancias de inspección y vigilancia del sector educativo.
* Utilización del Modelo Pedagógico en función de intereses de personas ajenas al funcionamiento del mismo. 
* Entregar información inadecuada en los resultados que el Instituto presenta.</t>
  </si>
  <si>
    <t>MAYOR</t>
  </si>
  <si>
    <r>
      <rPr>
        <b/>
        <sz val="10"/>
        <rFont val="Times New Roman"/>
        <family val="1"/>
      </rPr>
      <t>Psicosocial</t>
    </r>
    <r>
      <rPr>
        <sz val="10"/>
        <rFont val="Times New Roman"/>
        <family val="1"/>
      </rPr>
      <t xml:space="preserve">: 
1. Se realizan jornadas de valoración mensual, lideradas por el Área Sicosocial y con la participación de las áreas de derecho de acuerdo a solicitudes y focalización para el contexto pedagógico internado, las cuales son documentadas en formato Acta de Reunión A-GDO-FT-004, socializando las características y fin del procedimiento a realizar con los profesionales que participan, así como el desarrollo de la jornada. 
2. Se lleva a cabo la socialización de la jornada de ingresos en el Comite Misional que se realiza mensualmente. Los casos de NNA y las decisiones tomadas al respecto, de acuerdo a los documentos mencionados, se registran en el formato de 'Acta M-GDO-FT-004' y registro de asistencia.
</t>
    </r>
    <r>
      <rPr>
        <b/>
        <sz val="10"/>
        <rFont val="Times New Roman"/>
        <family val="1"/>
      </rPr>
      <t>Educación-Academia</t>
    </r>
    <r>
      <rPr>
        <sz val="10"/>
        <rFont val="Times New Roman"/>
        <family val="1"/>
      </rPr>
      <t xml:space="preserve">: 
1. Registro semestral para Comisión de Evaluación y Promoción  M-MED-FT-026. 
2. Concepto semestral para Comisión de Evaluación Escuela Pedagógica Integral IDIPRON M-MED-FT-033. 
3. Lista de Verificación de documentos semestral para Comisión de Evaluación y Promoción M-MED-FT-044.
4. Actas de la Comisión de Evaluación y Promoción, documentadas semestralmente en formato de Acta M-GDO-FT-004. 
5. Seguimiento semestral por parte de la Secretaría Académica a los formatos de comisión y evaluación, realizado a través de drive del correo secretariacademica@idipron.gov.co, constatando que la documentación entregada corresponde a los casos de NNAJ aprobados en la misma. 
</t>
    </r>
    <r>
      <rPr>
        <b/>
        <sz val="10"/>
        <rFont val="Times New Roman"/>
        <family val="1"/>
      </rPr>
      <t>Espiritualidad:</t>
    </r>
    <r>
      <rPr>
        <sz val="10"/>
        <rFont val="Times New Roman"/>
        <family val="1"/>
      </rPr>
      <t xml:space="preserve"> 
1. Se socializa mensualmente con el equipo de trabajo  la importancia del buen manejo y diligenciamiento de los formatos requeridos para las evidencias de las funciones y actividades realizadas, documentada en Acta M-GDO-FT-004.
2. Se verifica mensualmente desde la Coordinación del área la veracidad del registro de las actividades con los NNAJ en los formatos y cargue de la información en el SIMI, a fin de establecer el cumplimiento de las cláusulas de custodia y manejo de la información documentado en formato Acta M-GDO-FT-004.</t>
    </r>
  </si>
  <si>
    <t>¿Existe un responsable asignado a la ejecución del control?</t>
  </si>
  <si>
    <t>DIRECTAMENTE</t>
  </si>
  <si>
    <t>1. ALTO</t>
  </si>
  <si>
    <t>REDUCIR EL RIESGO</t>
  </si>
  <si>
    <t>* Observando el debido proceso, informar la situación al superior inmediato y a la Subdirección de Métodos Educativos, quienes toman decisiones frente a los procesos y determinan si es conducente poner en conocimiento de la Oficina de Control Interno Disciplinario, el(os) caso(s) del(la) funcionario(a)(s) y/o contratista(s) que incurra(n) en dicha conducta, anexando los soportes correspondientes.
* Activar ruta interinstitucional para la atención del NNAJ (si aplica) por la entidad competente.</t>
  </si>
  <si>
    <t>PREVENTIVO</t>
  </si>
  <si>
    <t>1. Se realizan 2 jornadas de valoración para ingreso a internado en los meses de sepiembre y noviembre. El equipo psicosocial que lidera realiza la socialización de las características y fin del procedimiento a ejecutar con los profesionales que participan, así como el desarrollo de la jornada
(Actas de fecha 07/09 y 05/11/2021).
2. Se lleva a cabo la socialización de las jornadas de ingresos en los Comites Misionales realizados en los meses de septiembre y noviembre. Los casos de NNA y las decisiones tomadas al respecto se registran en el formato de Acta y registro de asistencia
(Actas de fechas 14/09 y 09/11/2021). 
De acuerdo a los puntos de control generados no se materializa el riesgo para este periodo.</t>
  </si>
  <si>
    <t>Líder Área Psicosocial y Profesional de apoyo</t>
  </si>
  <si>
    <t>EXTREMO</t>
  </si>
  <si>
    <t>ALTO</t>
  </si>
  <si>
    <t>2. MODERADO</t>
  </si>
  <si>
    <t>¿El responsable tiene la autoridad y adecuada segregación de funciones en la ejecución del control?</t>
  </si>
  <si>
    <t>INDIRECTAMENTE</t>
  </si>
  <si>
    <t>DETECTIVO</t>
  </si>
  <si>
    <t>¿La oportunidad en que se ejecuta el control ayuda a prevenir la mitigación del riesgo o a detectar la materialización del riesgo de manera oportuna?</t>
  </si>
  <si>
    <t>OPORTUNA</t>
  </si>
  <si>
    <t>No. De columnas en la matriz de riesgo que se desplaza en el eje de la probabilidad.</t>
  </si>
  <si>
    <t>No. De columnas en la matriz de riesgo que se desplaza en el eje de la impacto.</t>
  </si>
  <si>
    <t xml:space="preserve">El 03 de diciembre se entrega lineamiento sobre la realización de las Comisiones de Evaluación del Segundo Semestre, a las Unidades con proceso académico, ya que el corte del plan de estudios es el 04 de diciembre del 2021. Por lo anterior, todo el proceso de finalización y consolidación de la documentación de las Comisones, contemplado en las acciones 1 a 5 del control del riesgo, se llevan a cabo hasta el 30 de diciembre. 
(Documento en word del lineamiento y pantallazos del correo enviado). </t>
  </si>
  <si>
    <t>Rectora EPI y Profesional de apoyo</t>
  </si>
  <si>
    <t>ACEPTAR EL RIESGO</t>
  </si>
  <si>
    <t>EVITAR EL RIESGO</t>
  </si>
  <si>
    <t>COMPARTIR EL RIESGO</t>
  </si>
  <si>
    <t>CATASTRÓFICO</t>
  </si>
  <si>
    <t>2. ALTO</t>
  </si>
  <si>
    <t>DESCRIPCIÓN DEL RIESGO</t>
  </si>
  <si>
    <t>¿Las actividades que se desarrollan en el
control realmente buscan por si sola prevenir o detectar las causas que pueden dar origen al riesgo, Ej.: verificar, validar, cotejar, comparar, revisar, etc.?</t>
  </si>
  <si>
    <t>PREVENIR</t>
  </si>
  <si>
    <t>3. ALTO</t>
  </si>
  <si>
    <t>La posibilidad de alterar la información del proceso de los NNAJ en la documentación institucional, por inobservancia de procedimientos, modificación de datos o debilidad en los controles que se llevan a cabo al personal que los produce, puede afectar el cumplimiento de los objetivos estratégicos, desviar los recursos, generar sanciones y producir daño a la imagen y credibilidad institucional.</t>
  </si>
  <si>
    <t>¿La fuente de información que se utiliza en el desarrollo del control es información confiable que permita mitigar el riesgo?</t>
  </si>
  <si>
    <t>FRECUENCIA DE EJECUCIÓN DE LAS ACCIONES DE CONTROL PLANTEADAS</t>
  </si>
  <si>
    <t>1. Se realiza retroalimentación de las actividades con el equipo de trabajo, durante los meses de sept., oct. y nov.
(Actas de reunión sept. (se evidencia en el punto 3), oct. (se evidencia en el punto 4) y reunión nov. (se evidencia en el punto 2)).
2.  Se realiza verificación del registro de actividades en los talleres y seguimiento al diligenciamiento de la información en SIMI, durante los meses de sept., oct. y nov.
(Actas de reunión). 
Tercer Seguimiento OAP: Teniendo en cuenta el nivel de riesgo en donde se encuentra el riesgo, se deben formular acciones para el dortalecimiento de las acciones de control.</t>
  </si>
  <si>
    <t>Líder Área Espiritualidad y Profesional de apoyo</t>
  </si>
  <si>
    <t>NO DISMINUYE</t>
  </si>
  <si>
    <t>DETECTAR</t>
  </si>
  <si>
    <t>NO ES UN CONTROL</t>
  </si>
  <si>
    <t>4. ALTO</t>
  </si>
  <si>
    <t>¿Las observaciones, desviaciones o diferencias identificadas como resultados de la ejecución del control son investigadas y resueltas de manera oportuna?</t>
  </si>
  <si>
    <t>1. EXTREMO</t>
  </si>
  <si>
    <t>¿Se deja evidencia o rastro de la ejecución del control que permita a cualquier tercero con la evidencia llegar a la misma conclusión?</t>
  </si>
  <si>
    <t>2. EXTREMO</t>
  </si>
  <si>
    <r>
      <t xml:space="preserve">Salud </t>
    </r>
    <r>
      <rPr>
        <b/>
        <sz val="10"/>
        <color theme="1"/>
        <rFont val="Times New Roman"/>
        <family val="1"/>
      </rPr>
      <t xml:space="preserve">
</t>
    </r>
    <r>
      <rPr>
        <sz val="10"/>
        <color theme="1"/>
        <rFont val="Times New Roman"/>
        <family val="1"/>
      </rPr>
      <t xml:space="preserve">Se enfoca sobre la calidad de vida (techo, vestuario, alimentación) que incide en la salud y bienestar de los NNAJ. Igualmente, ya sea de forma directa o a través de la Secretaría de Salud y de las EPSs a las que se hallan afiliados, asume lo relacionado con la salud tanto física como mental. 
</t>
    </r>
    <r>
      <rPr>
        <b/>
        <sz val="10"/>
        <color theme="1"/>
        <rFont val="Times New Roman"/>
        <family val="1"/>
      </rPr>
      <t xml:space="preserve">Educación </t>
    </r>
    <r>
      <rPr>
        <b/>
        <sz val="10"/>
        <color theme="1"/>
        <rFont val="Times New Roman"/>
        <family val="1"/>
      </rPr>
      <t xml:space="preserve">
</t>
    </r>
    <r>
      <rPr>
        <sz val="10"/>
        <color theme="1"/>
        <rFont val="Times New Roman"/>
        <family val="1"/>
      </rPr>
      <t xml:space="preserve">Nivelación y aceleración académica, la vinculación a la oferta distrital escolar, el desarrollo de procesos de ciudadanía, participación y convivencia, en concordancia con las exigencias del Ministerio de Educación  Nacional.
</t>
    </r>
    <r>
      <rPr>
        <b/>
        <sz val="10"/>
        <color theme="1"/>
        <rFont val="Times New Roman"/>
        <family val="1"/>
      </rPr>
      <t xml:space="preserve">Emprender </t>
    </r>
    <r>
      <rPr>
        <sz val="10"/>
        <color theme="1"/>
        <rFont val="Times New Roman"/>
        <family val="1"/>
      </rPr>
      <t xml:space="preserve">
Estimula las diversas formas de generación de ingresos y forma en la relación trabajo, ética y política, en el uso del dinero, en competencias básicas, laborales y específicas para la inclusión laboral.</t>
    </r>
    <r>
      <rPr>
        <b/>
        <sz val="10"/>
        <color theme="1"/>
        <rFont val="Times New Roman"/>
        <family val="1"/>
      </rPr>
      <t xml:space="preserve">
Territorio </t>
    </r>
    <r>
      <rPr>
        <sz val="10"/>
        <color theme="1"/>
        <rFont val="Times New Roman"/>
        <family val="1"/>
      </rPr>
      <t xml:space="preserve">
Intervención realizada directamente en los barrios más vulnerables de las localidades de la ciudad, para reconectar al NNAJ con su entorno de forma positiva, buscando la restitución de sus derechos.</t>
    </r>
    <r>
      <rPr>
        <b/>
        <sz val="10"/>
        <color theme="1"/>
        <rFont val="Times New Roman"/>
        <family val="1"/>
      </rPr>
      <t xml:space="preserve">
Internado </t>
    </r>
    <r>
      <rPr>
        <b/>
        <sz val="10"/>
        <color theme="1"/>
        <rFont val="Times New Roman"/>
        <family val="1"/>
      </rPr>
      <t xml:space="preserve">
</t>
    </r>
    <r>
      <rPr>
        <sz val="10"/>
        <color theme="1"/>
        <rFont val="Times New Roman"/>
        <family val="1"/>
      </rPr>
      <t xml:space="preserve">Entorno protector máximo en el que se brinda de forma permanente a los NNAJ servicios de alimentación, techo, vestuario, educación, recreación, acompañamiento en todos los espacios,  atención inmediata, fortalecimiento de habilidades de convivencia y ciudadanía para su desarrollo en comunidad. </t>
    </r>
    <r>
      <rPr>
        <b/>
        <sz val="10"/>
        <color theme="1"/>
        <rFont val="Times New Roman"/>
        <family val="1"/>
      </rPr>
      <t xml:space="preserve">
Externado</t>
    </r>
    <r>
      <rPr>
        <b/>
        <sz val="10"/>
        <color theme="1"/>
        <rFont val="Times New Roman"/>
        <family val="1"/>
      </rPr>
      <t xml:space="preserve">
</t>
    </r>
    <r>
      <rPr>
        <sz val="10"/>
        <color theme="1"/>
        <rFont val="Times New Roman"/>
        <family val="1"/>
      </rPr>
      <t>Espacios de intervención (Unidad de Protección Integral, UPI) con mayor intensidad en la formación, ya sea educativa, en desarrollo de competencias y  potencialidades, y/o en habilidades sociales.</t>
    </r>
    <r>
      <rPr>
        <b/>
        <sz val="10"/>
        <color theme="1"/>
        <rFont val="Times New Roman"/>
        <family val="1"/>
      </rPr>
      <t xml:space="preserve">
Espiritualidad</t>
    </r>
    <r>
      <rPr>
        <b/>
        <sz val="10"/>
        <color theme="1"/>
        <rFont val="Times New Roman"/>
        <family val="1"/>
      </rPr>
      <t xml:space="preserve">
</t>
    </r>
    <r>
      <rPr>
        <sz val="10"/>
        <color theme="1"/>
        <rFont val="Times New Roman"/>
        <family val="1"/>
      </rPr>
      <t xml:space="preserve">Promoción y el cuidado de las relaciones afectivas, del arte y el deporte como elementos transformadores del ser humano, así como también adelanta prácticas de meditación, oración, yoga, relajación, silencio, entre otras.
</t>
    </r>
    <r>
      <rPr>
        <b/>
        <sz val="10"/>
        <color theme="1"/>
        <rFont val="Times New Roman"/>
        <family val="1"/>
      </rPr>
      <t>Objetivo: Diseñar e implementar prácticas pedagógicas innovadoras para el desarrollo de capacidades, talentos  y oportunidades productivas para los jóvenes.</t>
    </r>
  </si>
  <si>
    <r>
      <t xml:space="preserve">* Proyección de insumos y equipamientos que no se ajustan a las necesidades presentadas 
* Tiempos de entrega de materiales e insumos que no coinciden con la programación. </t>
    </r>
    <r>
      <rPr>
        <sz val="10"/>
        <color rgb="FFFF0000"/>
        <rFont val="Times New Roman"/>
        <family val="1"/>
      </rPr>
      <t xml:space="preserve">
</t>
    </r>
    <r>
      <rPr>
        <sz val="10"/>
        <rFont val="Times New Roman"/>
        <family val="1"/>
      </rPr>
      <t xml:space="preserve">
* Influencia en la distribución de los insumos y/o elementos por profesionales o personal  a cargo de los mismos.
* Falencias en el registro y control de herramientas,  elementos, materiales, equipamentos e insumos entregados para el  desarrollo de las actividades
* Alteración de la información registrada para el control de entradas y salidas de insumos.
* Baja apropiación de los NNAJ sobre el cuidado y uso adecuado de los insumos entregados</t>
    </r>
    <r>
      <rPr>
        <sz val="10"/>
        <color rgb="FFFF0000"/>
        <rFont val="Times New Roman"/>
        <family val="1"/>
      </rPr>
      <t>.</t>
    </r>
    <r>
      <rPr>
        <sz val="10"/>
        <rFont val="Times New Roman"/>
        <family val="1"/>
      </rPr>
      <t xml:space="preserve">
* Ausencia o debilidad en el seguimiento y controles que se realizan sobre las acciones desarrolladas y evidencias presentadas por los equipos, donde se verifique el uso de los recursos.
* Debilidades en el control del uso de las instalaciones de las  UPI  en actividades que no responden la misionalidad del Instituto.</t>
    </r>
  </si>
  <si>
    <t>2
Posible pérdida, desvío, inadecuado uso y/o apropiación por un tercero, de elementos, materiales, herramientas, insumos, recursos, bienes y equipamentos destinados al proceso de atención integral de los NNAJ, buscando beneficio propio o de personas no vinculadas al Instituto.</t>
  </si>
  <si>
    <t>* Deficiencia en la existencia de insumos para el cumplimiento de la atención que se requiere.
* Hallazgos de los entes de control.
 * Desmotivación de las y los NNAJ en la realización las actividades.
* Impacto negativo a la imagen institucional.
*Uso inadecuado o desviación de recursos.</t>
  </si>
  <si>
    <t>* Determinar las cantidades  y frecuencia de entrega de los insumos según las necesidades  de los NNAJ.
* Identificar a través de verificación de bases de datos o formatos establecidos, la afectación en los bienes asignados para el desarrollo de las actividades con los NNAJ. 
* Se elaboran planes de mejora con acciones inmediatas de ajuste a las novedades encontradas. Se define plan de estandarización del control que se realiza en todas las Upi.</t>
  </si>
  <si>
    <r>
      <t xml:space="preserve">1. Se ha realizado revisión integral a las Áreas de Enfermería, dentro de la cual se verifican los kardex, registros de enfermería y los elementos de botiquin, en las siguientes unidades y fechas:
</t>
    </r>
    <r>
      <rPr>
        <u/>
        <sz val="10"/>
        <rFont val="Times New Roman"/>
        <family val="1"/>
      </rPr>
      <t>Agosto</t>
    </r>
    <r>
      <rPr>
        <sz val="10"/>
        <rFont val="Times New Roman"/>
        <family val="1"/>
      </rPr>
      <t xml:space="preserve">: Arcadia, Bosa, Eden, Florida, Luna Park, Molinos, Normandia-la 27, Oasis, Perdomo, San Francisco, Santa Lucia, Conservatorio, Servita
</t>
    </r>
    <r>
      <rPr>
        <u/>
        <sz val="10"/>
        <rFont val="Times New Roman"/>
        <family val="1"/>
      </rPr>
      <t>Sepriembre</t>
    </r>
    <r>
      <rPr>
        <sz val="10"/>
        <rFont val="Times New Roman"/>
        <family val="1"/>
      </rPr>
      <t xml:space="preserve">: Arcadia, Bosa, Eden, Florida, La 32, Luna Park, Molinos, Normandia-la 27, Oasis, Perdomo, Rioja, San Francisco, Santa Lucia, Conservatorio, Servita.
</t>
    </r>
    <r>
      <rPr>
        <u/>
        <sz val="10"/>
        <rFont val="Times New Roman"/>
        <family val="1"/>
      </rPr>
      <t>Octubre</t>
    </r>
    <r>
      <rPr>
        <sz val="10"/>
        <rFont val="Times New Roman"/>
        <family val="1"/>
      </rPr>
      <t xml:space="preserve">: Arcadia, Bosa, Eden, Florida, La 32, Luna Park, Molinos, Normandia-la 27, Oasis, Perdomo, Rioja, San Francisco, Santa Lucia, Conservatorio, Servita.
</t>
    </r>
    <r>
      <rPr>
        <u/>
        <sz val="10"/>
        <rFont val="Times New Roman"/>
        <family val="1"/>
      </rPr>
      <t>Noviembre</t>
    </r>
    <r>
      <rPr>
        <sz val="10"/>
        <rFont val="Times New Roman"/>
        <family val="1"/>
      </rPr>
      <t xml:space="preserve">: Arcadia, Bosa, Eden, Florida, La 32, Luna Park, Molinos, Normandia-la 27, Oasis, Perdomo, Rioja, San Francisco, Santa Lucia, Conservatorio,  Servita.
</t>
    </r>
    <r>
      <rPr>
        <u/>
        <sz val="10"/>
        <rFont val="Times New Roman"/>
        <family val="1"/>
      </rPr>
      <t>Diciembre</t>
    </r>
    <r>
      <rPr>
        <sz val="10"/>
        <rFont val="Times New Roman"/>
        <family val="1"/>
      </rPr>
      <t>: Arcadia, Bosa, Eden, Florida, La 32, Luna Park, Molinos, Normandia-la 27, Oasis, Perdomo, Rioja, San Francisco, Santa Lucia, Conservatorio, Servita.
(Formatos M-MSD-FT-030)
2. Se llevaron a cabo visitas a las Áreas de Enfermería, en el periodo de agosto a noviembre, en las Unidades Conservatorio, Servitá, Oasis, La 27, La 32, Arcadia, Perdomo, Bosa, Santa Lucía, Molinos, La Rioja, Luna Park, La Florida
(Formatos de actas de reunión y listados de asistencia)</t>
    </r>
  </si>
  <si>
    <t>Líder Área Salud y Profesional de apoyo</t>
  </si>
  <si>
    <t>3. EXTREMO</t>
  </si>
  <si>
    <r>
      <t>1. Se realiza capacitación sobre lineamientos del proceso del Reporte del Gasto indicando la Ruta para descargar el Formato M-MED-FT 014 Reporte del Gasto de Elementos de Consumo y Consumo controlado en Talleres
(Acta de reunión del 17/09/2021).
2. Para el período no se utilizan los formatos ENTREGA DE ELEMENTOS DE CONSUMO A SERVIDORES A-GLO-FT-010 y  TRASLADO, SALIDA Y ENTREGA DE ELEMENTOS DE CONSUMO, CONSUMO CONTROLADO Y/O DEVOLUTIVOS A-GLO-FT-005, dado que no hay entrega de elementos desde el Almacén.
3. Se llevan a cabo 118 de los 122 Reportes del Gasto de Elementos de Consumo y Consumo Controlado programados para el período en las Upi Bosa, La 32, Molinos, Oasis, Perdomo y Santa Lucía. Los faltantes corresponden a la no contratación de educador/tallerista para el curso de Electricidad en Upi Perdomo
(Formatos M-MED-T-014 de agosto a noviembre). 
4. El seguimiento desde el Componente de Formación Técnica correspondiente al último período se aplaza para el inicio de la siguiente anualidad, debido a ingreso de personal nuevo a cargo del mismo y priorización de tareas relacionadas con el cierre de la vigencia</t>
    </r>
    <r>
      <rPr>
        <sz val="10"/>
        <color rgb="FFC00000"/>
        <rFont val="Times New Roman"/>
        <family val="1"/>
      </rPr>
      <t>.</t>
    </r>
  </si>
  <si>
    <t>Líder Área Educación y Profesional de apoyo</t>
  </si>
  <si>
    <t>4. EXTREMO</t>
  </si>
  <si>
    <t>En los meses de septiembre, octubre y noviembre se registran las entregas de los elementos por parte del personal de coordinación y administrativo de cada actividad de corresponsabilidad a los jóvenes vinculados en los convenios Baños Públicos, Kennedy, Transmilenio y 4 entidades
(Formatos 016, 010 y 029)</t>
  </si>
  <si>
    <t>Líder Área Emprender y Profesional de apoyo</t>
  </si>
  <si>
    <t>5. EXTREMO</t>
  </si>
  <si>
    <t>1. Se realiza seguimiento durante los meses de sept. a nov, de los insumos que llegan y se entregan a los equipos de las estrategias Caminando Relajado (01/09 y 17/11/2021), Prevención (13/09, 08-17-19 y 25/11/2021) y Trabajo Calle
(Formatos A-GDO-FT-004, M-MEX-FT-029, M-MEX-FT-012, M-MEX-FT-029)
2. Muestreo de los procesos de atención donde se evidencia la entrega de meriendas a los NNAJ durante los meses de sept., oct. y nov., en las Estrategias Caminando Relajado (36 procesos), Prevención (45 procesos) y Trabajo Calle (56 procesos)
(Formatos M-MTE-FT-002)
3. Proceso de retroalimentación al equipo sobre el uso y custodia de los insumos
en las estrategias Caminando Relajado (01/09 y 17/11/2021), Prevención (1-13-24-27/09, 15-23-25(2)-29/10 y 19-22-26/11/2021) y Trabajo Calle (13-16/09, 4-18-20-28/10, 2-3-8-25/11/2021)
(Actas de Reunión y listados de asistencia).</t>
  </si>
  <si>
    <t>Líder Contexto Territorio y Profesional de apoyo</t>
  </si>
  <si>
    <t>6. EXTREMO</t>
  </si>
  <si>
    <r>
      <t xml:space="preserve">La inadeacuada e inoportuna proyección de insumos o equipamentos requeridos, las debilidades en el registro y control en su distribución, la ausencia de seguimiento a la planeación y ejecución de actividades para evidenciar el uso de los recursos, </t>
    </r>
    <r>
      <rPr>
        <sz val="10"/>
        <color theme="1"/>
        <rFont val="Times New Roman"/>
        <family val="1"/>
      </rPr>
      <t>pueden provocar la pérdida, desvío, inadecuado uso o deterioro de los mismos, generando malversación de recursos, deterioro de la imagen institucional e incumplimiento de los objetivos fijados con los NNAJ en el Modelo Pedagógico.</t>
    </r>
  </si>
  <si>
    <t>1. Se llevan a cabo reuniones mensuales en las Upi Arcadia, Luna Park, La 27, Edén, Rioja, San Francisco y Liberia (solo noviembre), sensibilizando a los equipos sobre el adecuado y exclusivo uso de las instalaciones para la atención de los NNAJ del IDIPRON
(Actas A-GDO-FT-004 de fechas 02-09-10-22-24-30/09, 05-14-15-22-25-27/10 y 08-14-24(2)-25-26-29/11/2021). 
2. Se llevan a cabo Comité Misionales de Contexto Internado reiterando 
el control del ingreso de personas externas a las Upi
(Actas A-GDO-FT-004 de fechas 30/09, 26/10 y 23/11/2021).
En el mes de noviembre se decide cierre temporal de la UPI  Edén como internado y se reinagura la UPI Liberia.
Se realiza Comité Misional de Externados en los meses de sept., oct. y nov.
(Formatos de acta de reunión de fechas 10/09, 25/10 y 16/11/21)
3. Se realiza visita de seguimiento a la Upi Luna Park el 25/11/2021. Se tiene programada 2da visita de seguimiento a las Upi Arcadia, Liberia y La 27 en el mes de diciembre
(Formato de Visita 011, formato de Acta 004 y listado asistencia 010). 
Se realiza visita a las 10 Unidades de Externado: Bosa, Belén, Consevatorio, La 32, Oasis, Perdomo, Santa Lucía, Florida, Servita y Molinos, realizando seguimiento  a los EAT
(Formato de Acta de Reunion 10 Actas PDF visitas).</t>
  </si>
  <si>
    <t>Líderes Contextos Internado y Externado y Profesionales de apoyo</t>
  </si>
  <si>
    <t>7. EXTREMO</t>
  </si>
  <si>
    <t>1. Se actualiza en octubre 2021 la entrega de un elemento en el formato CONTROL DE ESPACIOS DE ALMACENAMIENTO TEMPORAL M-MEX-FT-026, la cual se encuentra soportada en el formato de entrega de elementos M-MEX-FT-029
(Formatos 026 y 029).
2. Para el presente rerporte no se solicitaron insumos o materiales para las actividades al Área de Recursos de la STMEO. 
3. Se registran los insumos utilizados en la actividad con los NNAJ del día 28 de septiembre de 2021, dentro de los cuales se encuentra el elemento entregado el 24/09/2021
(Formato taller educativo M-MEX-FT-007).  
4. Se realiza seguimiento y verificación de la correcta utilización del recurso entregado para trabajar con los NNAJ, en este caso fue utilizado para actividad de campamento sentipensante con los jóvenes de La Florida
(Formato de acta de reunión de 04/10/2021)</t>
  </si>
  <si>
    <t>8. EXTREMO</t>
  </si>
  <si>
    <t>1. Se realiza seguimiento y da soporte técnico a los Espacios de Almacenamiento en los meses de octubre y noviembre, en cuanto al diligenciamiento y corrección de errores, a fin de mantener actualizado el formato digital por Unidad que reposa en la ruta idipronbgta-my.sharepoint.com/personal/recursos_idipron_gov_co/_layouts/15/onedrive.aspx?id=%2Fpersonal%2Frecursos%5Fidipron%5Fgov%5Fco%2FDocuments%2FCONTROL%20ESPACIOS%20DE%20ALMACENAMIENTO%20TEMPORAL
(Formato Digital M-MEX-FT-026 "Control de Espacio de Almacenamiento Temporal" y pantallazos correos electrónicos). 
2. Se llevan a cabo visitas de seguimiento y revisión a los Espacios de Almacenamiento de las Upi San Francisco (03/10), La 32 (12/10), Oasis (13/10), Rioja (19/10), Conservatorio y Molinos (30/11). Así mismo 
se realiza acompañamiento a Contexto Externado en el mes de noviembre para revisión de acciones conjuntas y seguimiento a casas de externado, en las cuales se aborda el tema de Espacios de Almacenamiento en el ítem No. 5
(Actas de reunión del Equipo de Recursos y del Contexto Externado).
Tercer Seguimiento OAP: Teniendo en cuenta el nivel de riesgo en donde se encuentra el riesgo, se deben formular acciones para el dortalecimiento de las acciones de control.</t>
  </si>
  <si>
    <t>Profesional de Apoyo de la STMEO</t>
  </si>
  <si>
    <t>9. EXTREMO</t>
  </si>
  <si>
    <r>
      <t>Salud (R2-R3-Remisiones valores + altos-Alimentos personal no apoyo)</t>
    </r>
    <r>
      <rPr>
        <sz val="10"/>
        <color theme="1"/>
        <rFont val="Times New Roman"/>
        <family val="1"/>
      </rPr>
      <t xml:space="preserve">
Se enfoca sobre la calidad de vida (techo, vestuario, alimentación) que incide en la salud y bienestar de los NNAJ. Igualmente, ya sea de forma directa o a través de la Secretaría de Salud y de las EPSs a las que se hallan afiliados, asume lo relacionado con la salud tanto física como mental. 
</t>
    </r>
    <r>
      <rPr>
        <b/>
        <sz val="10"/>
        <color theme="1"/>
        <rFont val="Times New Roman"/>
        <family val="1"/>
      </rPr>
      <t>Externado (R1-Desviación recursos alimentación)</t>
    </r>
    <r>
      <rPr>
        <sz val="10"/>
        <color theme="1"/>
        <rFont val="Times New Roman"/>
        <family val="1"/>
      </rPr>
      <t xml:space="preserve">
Espacios de intervención (Unidad de Protección Integral, UPI) con mayor intensidad en la formación, ya sea educativa, en desarrollo de competencias y  potencialidades, y/o en habilidades sociales.
</t>
    </r>
    <r>
      <rPr>
        <b/>
        <sz val="10"/>
        <color theme="1"/>
        <rFont val="Times New Roman"/>
        <family val="1"/>
      </rPr>
      <t>Objetivo: Armonizar el modelo pedagógico a las realidades del sigo XXI .</t>
    </r>
  </si>
  <si>
    <t>* Omisión por parte de las Upis en la verificación  de las cantidades especificadas en las remisiones hechas por el proveedor contra la programación enviada desde el Economato. 
* En algunos productos las porciones entregadas pueden superar lo programado debido a cortes y presentaciones específicas, que no pueden ser menores a las requeridas.
* El no cumplimiento de la minuta al reducir las porciones a los NNAJ.
* Generación de  necesidades inexistentes  para el beneficio de terceros.
* Desactualización del cargue de asistencias en el Sistema de Información Misional SIMI, por parte de las Upi. 
* Entrega de alimentos a NNAJ no vinculados al Modelo Pedagógico del Idipron
* Incumplimiento del lineamiento establecido respecto al personal autorizado para el suministro de alimentación, con fundamento en su acompañamiento pedagógico a los NNAJ.</t>
  </si>
  <si>
    <t>3
Posible desviación de recursos de alimentación para el beneficio de NNAJ que no cumplen con el perfil de atención de IDIPRON o personal no autorizado conforme a lineamientos establecidos.</t>
  </si>
  <si>
    <t>Pérdida de recursos de la entidad.
Hallazgos por parte de entes de control internos y externos.
Ejecución anticipada de recursos que generan un posible déficit y la nececesidad de adiciones o nueva contratación  de los mismos.
Incumplimiento de las metas establecidas en el Proyecto.
Sanciones disciplinarias para la entidad.
Procesos penales, disciplinarios y fiscales.</t>
  </si>
  <si>
    <r>
      <t>Salud(Economato):</t>
    </r>
    <r>
      <rPr>
        <sz val="10"/>
        <rFont val="Times New Roman"/>
        <family val="1"/>
      </rPr>
      <t xml:space="preserve"> 1. Registro mensual de la conciliación de las remisiones envidas por parte de las UPI en matriz de consolidación de remisiones en el que se especifica cantidades por producto, número de remisión, UPI y valor del producto en formatos Plantilla de consolidado de remisiones de proveedor por mes M-MSD-FT-064, mes vencido por facturación de alimentos. 2. Realizar verificaciones mensuales de cantidades programadas vs cantidades entregadas según remisiones por el proveedor en el formato Cuadro de Evaluación de Cumplimiento Proveedor/UPI M-MSD-FT-062, mes vencido por facturación de alimentos. 3.Remitir por correo electrónico programación semanal a las UPI de cantidades a recepcionar por parte de los proveedores, en formato Programación de pedidos a proveedores M-MSD-FT-057. 4. Realizar revisión semanal de Coberturas de programación de alimentos de acuerdo con reporte solicitado a soportesimi@idipron.gov.co para programación de alimentos. 5. Revisión trimestral enviado por correo electrónico de formato de Control De Espacios De Almacenamiento Temporal M-MEX-FT-026 a las UPI, según cantidades ingresadas de la Plantilla de Consolidado de Remisiones de Alimentos por Operación en UPI M-MSD-FT-059. 6. Envío semanal de coberturas programadas a la UPI, con la programación semanal de los alimentos recepcionados, para información de seguimiento a personal de cocina. 
</t>
    </r>
    <r>
      <rPr>
        <b/>
        <sz val="10"/>
        <rFont val="Times New Roman"/>
        <family val="1"/>
      </rPr>
      <t xml:space="preserve">Externado: </t>
    </r>
    <r>
      <rPr>
        <sz val="10"/>
        <rFont val="Times New Roman"/>
        <family val="1"/>
      </rPr>
      <t>1. Seguimiento  mensual en las reuniones de Comité Misional documentadas mediante formato Acta de Reunión A-GDO-FT-004, al cumplimiento por parte de las Upi Externado del lineamiento impartido por la Subdirección de Métodos Educativos y Operativa mediante memorandos de 31/10/2019, 07/09/2020 y 21/10/2021, comunicado a todos los responsables, funcionarios y contratistas de los Contextos Pedagógicos del IDIPRON, informando sobre el consumo de alimentos en las Unidades de Protección  Integral. 2. Reporte en los 5 primeros días de cada mes de personas autorizadas conforme a lineamiento, en el formato PLANILLA DE ENCARGADURÍAS Y ACOMPAÑAMIENTO AL PROCESO FORMATIVO M-MEX-FT-028. 3. Se lleva a cabo seguimiento, según la programación planteada desde la STMEO, a la estrategia #AlimentateEnCasa, a traves de la verificación del registro por Unidad de las planillas de asistencia firmadas por los NNAJ en cada entrega, conforme a las proyecciones realizadas en base documentada para tal fin.</t>
    </r>
  </si>
  <si>
    <t>* Informar al proveedor de la inconsistencia identificada para realizar el respectivo ajuste.
* Realizar la disminución de las cantidades de productos que presentan inconsistencia.
* Observando el debido proceso, informar la situación al superior inmediato y a la Subdirección de Métodos Educativos, quienes toman decisiones frente a los procesos y determinan si es conducente poner en conocimiento de la Oficina de Control Interno Disciplinario, el(os) caso(s) del(la) funcionario(a)(s) y/o contratista(s) que incurra(n) en dicha conducta, anexando los soportes correspondientes.</t>
  </si>
  <si>
    <t>1. Se hace registro mensual de la conciliación de las remisiones envidas por parte de las UPI en formatos Plantilla de consolidado de remisiones de proveedor por mes M-MSD-FT-064, de los meses de agosto, septiembre y octubre 2021 formato realizado mes vencido por facturación de alimentos. 
2. Se hace registro verificaciones mensuales de cantidades programadas vs cantidades entregadas según remisiones por el proveedor en el formato Cuadro de Evaluación de Cumplimiento Proveedor/UPI M-MSD-FT-062 de proveedor de huevo, lácteos, pescado, tamal, carne de los meses agosto, septiembre y octubre formato realizado mes vencido por facturación de alimentos. 
3. Se remite por correo electrónico programación semanal a las UPI de cantidades a recepcionar por parte de los proveedores, en formato Programación de pedidos a proveedores M-MSD-FT-057, de los meses de septiembre, octubre y noviembre. 
4. Se realiza revisión semanal de Coberturas de programación de alimentos de acuerdo con reporte solicitado a  soportesimi@idipron.gov.co para programación de alimentos de los meses de septiembre, octubre y noviembre
5. Se realiza envío trimestral  por correo electrónico con archivo adjunto de la revisión del formato de Control De Espacios De Almacenamiento Temporal M-MEX-FT-026 de las UPI, según cantidades ingresadas de la Plantilla de Consolidado de Remisiones de Alimentos por Operación en UPI M-MSD-FT-059 según:  informe 1 (con corte de julio 30 a UPI Luna park, Normandia, LA 32 y Bosa), informe 2 (con corte de julio 30 a UPI San francisco y Perdomo), informe 3 (con corte septiembre 7 a UPI Conservatorio, Arcadia y florida), informe 4 (con corte septiembre 07 a UPI Oasis y servita), informe 5 (con corte septiembre 7  a UPI Servita y Oasis)
6. Se hace envío semanal de coberturas programadas a la UPI, con la programación semanal de los alimentos recepcionados, para información de seguimiento a personal de cocina.</t>
  </si>
  <si>
    <t>2. BAJO</t>
  </si>
  <si>
    <t>3. BAJO</t>
  </si>
  <si>
    <t>4. BAJO</t>
  </si>
  <si>
    <t>¿Las actividades que se desarrollan en el control realmente buscan por si sola prevenir o detectar las causas que pueden dar origen al riesgo, Ej.: verificar, validar, cotejar, comparar, revisar, etc.?</t>
  </si>
  <si>
    <t>5. BAJO</t>
  </si>
  <si>
    <t>La omisión en las verificaciones de alimentos programados frente a los entregados y en el suministro de las porciones establecidas en las minutas, así como la generación de necesidades inexistentes y la entrega de alimentos a NNAJ o personal no vinculado o autorizado por el Instituto, puede posibilitar desviación de los recursos destinados para tal fin, generando hallazgos y procesos por parte de los entes de control.</t>
  </si>
  <si>
    <t>1. La STMEO da instrucciones precisas sobre la exclusividad del servicio alimentario para NNAJ mediante memorando de fecha 21/10/2021. Se realizan Comités Operativos durante sept., oct. y nov., en los cuales se constata el cumplimiento de las directries impartidas
(Archivos memorando 2021IE5769, formatos de acta de reunión y listado de asistencia Comités
2. La Upi Oasis reporta la necesidad de suministro de alimentación a sus colaboradores en los meses de sept. y oct., conforme a excepción comunicada por la STMEO en correo de fecha 14/09. De igual forma la Upi La Florida respecto al mes de noviembre conforme al memorando de 21/10/2021 de la STMEO
(Pantallazos de correos y formatos M-MEX-FT-028).
3. En la Estrategia #AlimentateEnCasa se realiza 10 entrega de canastas alimentarias
(Bases de proyección y seguimiento y Planillas PDF de la entrega)
Tercer Seguimiento OAP: Teniendo en cuenta el nivel de riesgo en donde se encuentra el riesgo, se deben formular acciones para el dortalecimiento de las acciones de control.</t>
  </si>
  <si>
    <t>Líder Contexto Externado y Profesional de apoyo</t>
  </si>
  <si>
    <t>3. MODERADO</t>
  </si>
  <si>
    <r>
      <t xml:space="preserve">Externado </t>
    </r>
    <r>
      <rPr>
        <sz val="10"/>
        <color theme="1"/>
        <rFont val="Times New Roman"/>
        <family val="1"/>
      </rPr>
      <t xml:space="preserve">
Espacios de intervención (Unidad de Protección Integral, UPI) con mayor intensidad en la formación, ya sea educativa, en desarrollo de competencias y  potencialidades, y/o en habilidades sociales.
</t>
    </r>
    <r>
      <rPr>
        <b/>
        <sz val="10"/>
        <color theme="1"/>
        <rFont val="Times New Roman"/>
        <family val="1"/>
      </rPr>
      <t>Objetivos: Armonizar el modelo pedagógico a las realidades del sigo XXI - Diseñar e implementar prácticas pedagógicas innovadoras para el desarrollo de capacidades, talentos  y oportunidades productivas para los jóvenes.</t>
    </r>
  </si>
  <si>
    <t>* Posibles debilidades en el control realizado sobre los bienes y recursos de transporte, destinados para el goce efectivo de los derechos de los NNAJ.
* Posible manipulación de las Terminales de Carga Asistida -TCA de las tarjetas tullave, por parte de los AJ y/o personal no autorizado para ello.
* Recarga de tarjetas TuLlave no personalizadas de los AJ o de personal no vinculado al Modelo Pedagógico, por parte de la persona encargada de las  Terminales de Carga Asistida -TCA.</t>
  </si>
  <si>
    <t>4
Posible desviación de recursos de contratación de transporte, adquisición de tarjetas Tullave y recargas SITP, para el beneficio de personas que no cumplen con el perfil de atención de IDIPRON.</t>
  </si>
  <si>
    <t>* Pérdida de recursos de la Entidad.
* Hallazgos por parte de  entes de control internos y externos.</t>
  </si>
  <si>
    <r>
      <rPr>
        <b/>
        <sz val="10"/>
        <rFont val="Times New Roman"/>
        <family val="1"/>
      </rPr>
      <t xml:space="preserve">STMEO: </t>
    </r>
    <r>
      <rPr>
        <sz val="10"/>
        <rFont val="Times New Roman"/>
        <family val="1"/>
      </rPr>
      <t xml:space="preserve">1. En caso de actividades que requieran la movilización de los NNAJ de forma masiva o fuera de la ciudad, se diligencia (según necesidades presentadas) por parte de la UPI el formato "SOLICITUD DE SERVICIO DE TRANSPORTE "A-SAD-FT-008 y es enviado vía correo electrónico al profesional asignado por la STMEO en el equipo de Recursos para su revisión y visto bueno de trámite ante el Área de Transporte de la STAF. Si se requiere el servicio para el traslado de un NNAJ por razones de atenciones particulares en su proceso, bien sea desde una Upi o desde SE3, el formato debera contener el nombre del NNAJ a quien va dirigido el servicio. </t>
    </r>
    <r>
      <rPr>
        <b/>
        <sz val="10"/>
        <rFont val="Times New Roman"/>
        <family val="1"/>
      </rPr>
      <t xml:space="preserve"> </t>
    </r>
    <r>
      <rPr>
        <sz val="10"/>
        <rFont val="Times New Roman"/>
        <family val="1"/>
      </rPr>
      <t xml:space="preserve">2. Se lleva una matriz de control diario, en la cual se consignan las observaciones de la revisión realizada y cuando se niegan las solicitudes se envía correo informando a las Unidades. </t>
    </r>
    <r>
      <rPr>
        <b/>
        <u/>
        <sz val="10"/>
        <color theme="1"/>
        <rFont val="Times New Roman"/>
        <family val="1"/>
      </rPr>
      <t xml:space="preserve">
</t>
    </r>
    <r>
      <rPr>
        <b/>
        <sz val="10"/>
        <color theme="1"/>
        <rFont val="Times New Roman"/>
        <family val="1"/>
      </rPr>
      <t xml:space="preserve">STMEO-SITP-Externado: </t>
    </r>
    <r>
      <rPr>
        <sz val="10"/>
        <color theme="1"/>
        <rFont val="Times New Roman"/>
        <family val="1"/>
      </rPr>
      <t xml:space="preserve">1. La solicitud de tarjetas del SITP se realiza conforme a las necesidades presentadas por los AJ, a través del formato digital "SOLICITUD DE TARJETAS SITP PARA NNAJ M-MEX-FT-002" diligenciado por el Auxiliar Administrativo en la Upi, realizando las verificaciones correspondientes en SIMI para proporcionar la tarjeta, en las Unidades con cobertura de este beneficio (7 Externados y 1 Internado actualmente). 2. Para la entrega de las tarjetas Tullave existe un formato físico de entrega de tarjetas “PLANILLA ENTREGA DE TARJETAS PREPAGADAS O SITP A-GFI-FT-007” y es firmada por los/las AJ al momento de recibirlas, de acuerdo con las solicitudes y expediciones que se presenten. 3. Para el caso del beneficio de recarga de las tarjetas TuLlave, una vez realizada se diligencia diariamente el formato físico PLANILLA DE CONTROL SITP M-MEX-FT-003, por parte del auxiliar administrativo con las verificaciones correspondientes en SIMI, el cual es firmado por el por el/la AJ y el Responsable de la UPI. 4. Desde la coordinación del Convenio SITP, se realiza semanalmente un cruce de información entre las Planillas de Control SITP de las Upi, la información reportada por Recaudo Bogotá S.A.S y las asistencias reportadas en SIMI, el cual se documenta en Base de excell seguimiento recargas Tullave STMEO. 5. Se realiza semanalmente y vía correo electrónico desde la Supervisión del Convenio SITP, solicitud de ajustes a las inconsistencias encontradas en las planillas de control diarias entregadas por los Responsables de Unidad; quienes deben indicar por el mismo medio las acciones de mejora realizadas. 6. Se realiza seguimiento mensual por parte del lider de Contexto Externado a las acciones de mejora realizadas por cada Responsable de Upi, en las reuniones de Comité Misional de Contexto que se documentan en formato Acta A-GDO-FT-004. 7. Se llevan a cabo sensibilizaciones semestrales a los AJ sobre condiciones de obligatorio cumplimiento para el acceso y sostenibilidad de este  beneficio, documentando formato de Acta A-GDO-FT-004 </t>
    </r>
    <r>
      <rPr>
        <sz val="10"/>
        <rFont val="Times New Roman"/>
        <family val="1"/>
      </rPr>
      <t>y formato Asistencia semanal a formación, prácticas o convenios M-MEX-FT-001.</t>
    </r>
    <r>
      <rPr>
        <sz val="10"/>
        <color theme="1"/>
        <rFont val="Times New Roman"/>
        <family val="1"/>
      </rPr>
      <t xml:space="preserve"> 8. Se hacen capacitaciones trimestrales a los equipos de las Upi sobre el cuidado de los recursos y reiteración de las condiciones de seguridad en el cargue del beneficio en las tarjetas tullave de los AJ, registrándolas en formato Acta A-GDO-FT-004 y </t>
    </r>
    <r>
      <rPr>
        <sz val="10"/>
        <rFont val="Times New Roman"/>
        <family val="1"/>
      </rPr>
      <t>formato Registro de Asistencia Comité, Junta, Reunión, Capacitación y/o Actividades de Bienestar A-GDH-FT-010.</t>
    </r>
  </si>
  <si>
    <t xml:space="preserve">
* Observando el debido proceso, informar la situación al superior inmediato, al supervisor  de los contratistas implicados, al supervisor del Convenio SITP y a la Subdirección de Métodos Educativos, quienes determinan si es conducente poner en conocimiento de la Oficina de Control Interno Disciplinario, el(os) caso(s) del(la) funcionario(a)(s) y/o contratista(s) que incurra(n) en dicha conducta, anexando los soportes correspondientes.</t>
  </si>
  <si>
    <t>1.  En el correo recursos@idipron.gov.co se encuentra creada la carpeta "SOLICITUDES TRANSPORTE" allí se ubican todos los formatos A-SAD-FT-008 que soportan las solicitudes presentadas por las áreas y unidades adscritas a la Sub. Técnica de Métodos Educativos y Operativa
(Pantallazo del correo electrónico). 
2. Durante el tercer cuatrimestre del año (sept.-dic.) se han atendido y gestionado 797 solicitudes de transporte registrando en la columna "Observaciones" las novedades presentadas con los servicios y situaciones presentadas con los vehículos asignados. Para este período no se detallan servicios desaprobados por parte de la STMEO, por lo cual no se remite soporte de ello. En el correo recursos@idipron.gov.co se encuentra la ruta "OneDrive&gt; Mis archivos &gt; Seguimiento transporte&gt; Control y seguimiento a solicitudes de transporte" que da acceso al archivo de la matriz de control completa
(Archivo de excel solicitudes tramitadas en el período).</t>
  </si>
  <si>
    <t xml:space="preserve">
Profesional de Apoyo de la STMEO</t>
  </si>
  <si>
    <t>Existe la posibilidad de desviación de los recursos de transporte destinados a las necesidades de los NNAJ, debido a un inadecuado control sobre su ejecución así como la manipulación de TCA por parte de AJ o personal no autorizado y/o la recarga de tarjetas Tullave no permitidas, lo que podría conllevar a la pérdida de los recursos y la identificación de hallazgos por parte de los entes de control.</t>
  </si>
  <si>
    <t>1. Para iniciar el proceso de solicitud de tarjetas Tullave, desde la Coordinación del Convenio se verificaron los formatos M-MEX-FT-002, y el formato externo de Recaudo Bogotá “Confirmación de datos y autorización”, revisando que la información correspondiera, y que los/las AJ estuvieran registrados en SIMI
(Formatos de Upi Rioja, Molinos y La 32). 
2. Se hizo entrega de las tarjetas Tullave a el/la responsable de la UPI por medio de oficio, y a su vez este(a) entregó las tarjetas Tullave a los/las AJ por medio del formato de entrega A-GFI-FT-007, el cual fue allegado a la STMEO, y revisado por la coordinadora del convenio verificando que este cumpliera con los parámetros de diligenciamiento
(Formatos de Upi Rioja, Molinos y La 32).  
3. Las Planillas físicas de Control SITP M-MEX-FT-003 fueron recibidas y archivadas en la STMEO, en donde se revisaron de manera detallada para confirmar que cumplieran los parámetros de diligenciamiento, y en algunos casos devueltas a las UPI por inconsistencias las cuales fueron corregidas
(Formato de inventario documental). 
4. Se realizan verificaciones semanales entre la información que envía Recaudo Bogotá, las planillas físicas “PLANILLA DE CONTROL SITP M-MEX-FT-003” que diligencian en las UPI´s, y las asistencias en SIMI
(Seguimiento planillas de sept. y oct.). 
5. Se realizaron las solicitudes vía correo electrónico a las UPI´s de los ajustes de inconsistencias encontradas en las planillas de control SITP, y de las asistencias cruzadas con las recargas de las tarjetas Tullave
(Pantallazos correos de oct. y nov.). 
6. Se realizaron Comités Misionales Contexto Externado en los meses de sept., oct. y nov., sin encontrar novedades frente al manejo del convenio SITP en las Unidades
(Formatos de acta y listado de asistencia de fechas 10/09, 25/10 y 16/11/21).
7. Se realizaron charlas de sensibilización del uso del SITP de Transmilenio, y del uso del beneficio (recarga y tarjeta Tullave) otorgado por el IDIPRON en Bosa, Conservatorio Javier de Nicoló y Molinos
(Actas de reunión de 19-21 y 22/10/2021). 
8. El 28 de septiembre y el 04 de octubre de 2021 se llevaron a cabo capacitaciones con los/las responsables de UPI y auxiliares, en donde se aclararon dudas sobre los criterios, condiciones y restricciones del convenio
(Actas de Reunión).
Tercer Seguimiento OAP: Teniendo en cuenta el nivel de riesgo en donde se encuentra el riesgo, se deben formular acciones para el dortalecimiento de las acciones de control.</t>
  </si>
  <si>
    <t>Líder Contexto Externado y Profesional de apoyo
Profesional STMEO Coordinadora Convenio SITP</t>
  </si>
  <si>
    <r>
      <t xml:space="preserve">Emprender </t>
    </r>
    <r>
      <rPr>
        <sz val="10"/>
        <color theme="1"/>
        <rFont val="Times New Roman"/>
        <family val="1"/>
      </rPr>
      <t xml:space="preserve">
Estimula las diversas formas de generación de ingresos y forma en la relación trabajo, ética y política, en el uso del dinero, en competencias básicas, laborales y específicas para la inclusión laboral.</t>
    </r>
    <r>
      <rPr>
        <b/>
        <sz val="10"/>
        <color theme="1"/>
        <rFont val="Times New Roman"/>
        <family val="1"/>
      </rPr>
      <t xml:space="preserve">
Externado </t>
    </r>
    <r>
      <rPr>
        <b/>
        <sz val="10"/>
        <color theme="1"/>
        <rFont val="Times New Roman"/>
        <family val="1"/>
      </rPr>
      <t xml:space="preserve">
</t>
    </r>
    <r>
      <rPr>
        <sz val="10"/>
        <color theme="1"/>
        <rFont val="Times New Roman"/>
        <family val="1"/>
      </rPr>
      <t xml:space="preserve">Espacios de intervención (Unidad de Protección Integral, UPI) con mayor intensidad en la formación, ya sea educativa, en desarrollo de competencias y  potencialidades, y/o en habilidades sociales.
</t>
    </r>
    <r>
      <rPr>
        <b/>
        <sz val="10"/>
        <color theme="1"/>
        <rFont val="Times New Roman"/>
        <family val="1"/>
      </rPr>
      <t>Objetivo: Diseñar e implementar prácticas pedagógicas innovadoras para el desarrollo de capacidades, talentos  y oportunidades productivas para los jóvenes.</t>
    </r>
  </si>
  <si>
    <t>* Vinculación de los jóvenes sin el cumplimiento del proceso de verificación de criterios de ingreso a los diferentes Componentes del Área Emprender.
* Postulación y/o vinculación a actividades de corresponsabilidad de Jóvenes que exceden la edad requerida para este beneficio.
* No realización de ejercicio formativo previo de los Jóvenes, para ser postulados a actividades de corresponsabilidad.
* Favorecimiento por parte del equipo humano a cargo del proceso de postulación de jóvenes y verificación de cumplimiento de criterios, para vinculación a  actividades de corresponsabilidad.</t>
  </si>
  <si>
    <t>5
Posible desvío y utilización inadecuada de los recursos para beneficiar o priorizar en la prestación de los servicios a Jóvenes que no cumplen con los criterios requeridos para la atención integral ofertada.</t>
  </si>
  <si>
    <t>* Pérdida de recursos de la Entidad.
* Hallazgos por parte de  entes de control internos y externos.
* Favorecimiento con fines políticos o intereses de terceros.
* Pérdida de credibilidad y afectación de la imagen institucional.
* Procesos penales, disciplinarios y fiscales.</t>
  </si>
  <si>
    <r>
      <t xml:space="preserve">Emprender: </t>
    </r>
    <r>
      <rPr>
        <sz val="10"/>
        <rFont val="Times New Roman"/>
        <family val="1"/>
      </rPr>
      <t xml:space="preserve">1. El formato EVALUACIÓN Y PONDERACIÓN DE CRITERIOS PARA POSTULACIÓN A ACTIVIDADES DE CORRESPONSABILIDAD M-MEM-FT-008, establece los criterios de ingreso de los jóvenes a los diferentes convenios, los cuales son verificados por el Responsable o líder de la dependencia previo a la postulación. 2. En los formatos BASE DE DATOS JOVENES POSTULADOS A A.C. M-MEM-FT-006 y Evaluación de Criterios para postulación Actividades de Corresponsabilidad CPS M-MEM-FT-023, mensualmente se retroalimenta la postulación y se realiza cargue del resultado de la verificación en SIMI-FOS, parámetro AC/Verificación Postulación, generando reporte trimestral. 3. Se diligencia diariamente el formato ATENCIÓN A JOVENES PARA EMPLEABILIDAD M-MEM-FT-005, que consolida los datos específicos y seguimiento de los jóvenes vinculados a estrategia 1er. empleo y el formato ATENCIÓN A JOVENES PARA EMPRENDIMIENTO M-MEM-FT-010, se consolida mensualmente con los datos específicos y seguimiento de los jóvenes vinculados con emprendimientos. Se registra el cumplimiento de requisitos de los jóvenes, a través de los parámetros SIMI: AEM/Atención inicial empleabilidad (para Empleabilidad) y AEM/Ruta de oportunidades en emprendimiento/sensibilización emprendimiento (para Emprendimiento).
</t>
    </r>
    <r>
      <rPr>
        <b/>
        <sz val="10"/>
        <rFont val="Times New Roman"/>
        <family val="1"/>
      </rPr>
      <t xml:space="preserve">Externado:  </t>
    </r>
    <r>
      <rPr>
        <sz val="10"/>
        <rFont val="Times New Roman"/>
        <family val="1"/>
      </rPr>
      <t>1. En el Contexto se recibe mensualmente vía correo electrónico del Área Emprender, la BASE DE DATOS JÓVENES POSTULADOS A ACTIVIDADES DE CORRESPONSABILIDAD  M-MEM-FT-006 con la  información  de los resultados de las verificaciones a postulaciones adelantadas desde el componente de Actividades de Corresponsabilidad, a partir de lo cual y con los ejercicios de análisis realizados por las Upi en sus Comités Misionales, se realiza seguimiento cuatrimestral de casos de postulación sin perfil requerido en reunión de la Coordinación del Contexto registrado en formato Acta A-GDO-FT004. 2. Mediante realización de Comité Misional de Upi, se analizan los puntos de control que fallan y se implementan acciones de mejora, dejando el registro de lo actuado en el formato de Acta A-GDO-FT-004.</t>
    </r>
  </si>
  <si>
    <t>*En caso de identificarse que se realizó la vinculación de un beneficiario  que no cumple con los criterios establecidos, se procederá a su finalización inmediata. 
* Observando el debido proceso, informar la situación al superior inmediato, al supervisor  de los contratistas implicados, y a la Subdirección de Desarrollo Humano, quienes determinan si es conducente poner en conocimiento de la Oficina de Control Interno Disciplinario, el(os) caso(s) del(la) funcionario(a)(s) y/o contratista(s) que incurra(n) en dicha conducta, anexando los soportes correspondientes.</t>
  </si>
  <si>
    <r>
      <t xml:space="preserve">1. y 2. Realizada la solicitud de jóvenes para actividades de correspondabilidad y c.p.s., se lleva a cabo la retroalimentación a la postulación presentada por las Upi de los meses de agosto, septiembre, octubre y noviembre, cargando el resultado de la verificación en SIMI-FOS.
(Formatos M-MEM-FT-006, M-MEM-FT-008, M-MEM-FT-023 (solo ago. y sept. y nov.), Reporte SIMI)
3. Se realiza el diligenciamiento de la Base de Atenciones Iniciales a los/las jóvenes que ingresan a la ruta de Empleabilidad </t>
    </r>
    <r>
      <rPr>
        <sz val="10"/>
        <rFont val="Times New Roman"/>
        <family val="1"/>
      </rPr>
      <t>y de Emprendimiento</t>
    </r>
    <r>
      <rPr>
        <sz val="10"/>
        <color rgb="FFFF0000"/>
        <rFont val="Times New Roman"/>
        <family val="1"/>
      </rPr>
      <t xml:space="preserve"> 
</t>
    </r>
    <r>
      <rPr>
        <sz val="10"/>
        <rFont val="Times New Roman"/>
        <family val="1"/>
      </rPr>
      <t xml:space="preserve">(Formatos M-MEM-FT-005 y </t>
    </r>
    <r>
      <rPr>
        <sz val="10"/>
        <color theme="1"/>
        <rFont val="Times New Roman"/>
        <family val="1"/>
      </rPr>
      <t>M-MEM-FT-010).</t>
    </r>
  </si>
  <si>
    <t>Una inadecuada verificación de cumplimiento de criterios (incluida la edad) para la postulación a actividades de corresponsabilidad, la falta de preparación previa y un posible favorecimiento en el proceso de postulación, pueden generar la prestación de servicios a Jóvenes sin el lleno de los requisitos exigidos, acarreando pérdida de recursos, hallazgos de los entes de control, pérdida de credibilidad y afectación de la imagen institucional.</t>
  </si>
  <si>
    <t>1. El Contexto realiza seguimiento a los casos de postulación de jóvenes sin cumplimiento de criterios de ingreso a las Actividades de Corresponsabilidad reportados en Base de Jóvenes Postulados M-MEM-FT-006 frente a los ejercicios de análisis desarrollados por las Unidades en Comité Misional
(Formatos M-MEM-FT-006 y Acta de reunión y listado de asistencia) 
2. Se lleva a cabo Comité Misional en las Upi Santa Lucia, Molinos, Bosa, Servitá, Belén, Conservatorio, La 32 y Perdomo, durante el mes de noviembre, con el fin de analizar los puntos de control que han fallado, las acciones subsanadas y establecer acciones de mejora que permitan prevenir las dificultades que se han presentado.
(Actas de reunión Comité por cada UPI).
Tercer Seguimiento OAP: Teniendo en cuenta el nivel de riesgo en donde se encuentra el riesgo, se deben formular acciones para el dortalecimiento de las acciones de control.</t>
  </si>
  <si>
    <r>
      <t xml:space="preserve">Espiritualidad </t>
    </r>
    <r>
      <rPr>
        <b/>
        <sz val="10"/>
        <color theme="1"/>
        <rFont val="Times New Roman"/>
        <family val="1"/>
      </rPr>
      <t xml:space="preserve">
</t>
    </r>
    <r>
      <rPr>
        <sz val="10"/>
        <color theme="1"/>
        <rFont val="Times New Roman"/>
        <family val="1"/>
      </rPr>
      <t>Promoción y el cuidado de las relaciones afectivas, del arte y el deporte como elementos transformadores del ser humano, así como también adelanta prácticas de meditación, oración, yoga, relajación, silencio, entre otras.</t>
    </r>
    <r>
      <rPr>
        <b/>
        <sz val="10"/>
        <color theme="1"/>
        <rFont val="Times New Roman"/>
        <family val="1"/>
      </rPr>
      <t xml:space="preserve">
Sociolegal y JR </t>
    </r>
    <r>
      <rPr>
        <sz val="10"/>
        <color theme="1"/>
        <rFont val="Times New Roman"/>
        <family val="1"/>
      </rPr>
      <t xml:space="preserve">
Orientación y restitución de sus derechos, la asesoría familiar, el trámite de una póliza de seguros y de la documentación, la expedición de certificados de vinculación al Instituto, el apoyo en el ejercicio de los mecanismos de participación ciudadana, el acompañamiento y asesoría sobre el SRPA, el acompañamiento a procesos penales, el apoyo en la UPJ, la pedagogía de respeto a los AJ con autoridades de justicia, así como la implementación y seguimiento a los beneficiarios que están en conflicto con la ley o en riesgo de estarlo, a través de la línea transversal de Justicia Restaurativa, de modo que se facilite el diálogo entre los ciudadanos que han sufrido un daño y quienes lo han causado.
</t>
    </r>
    <r>
      <rPr>
        <b/>
        <sz val="10"/>
        <color theme="1"/>
        <rFont val="Times New Roman"/>
        <family val="1"/>
      </rPr>
      <t xml:space="preserve">Objetivo: Armonizar el modelo pedagógico a las realidades del sigo XXI. </t>
    </r>
  </si>
  <si>
    <t>* Inobservancia de principios y valores institucionales por parte de los funcionarios y/o contratistas, en el desarrollo de las acciones con los NNAJ y/o en el manejo de la información suministrada por  éstos y sus familias. 
* Inadecuado seguimiento a las acciones realizadas por funcionarios, contratistas y/o voluntarios, que no permite identificar su ajuste a los procedimientos establecidos o la justificación de procesos inexistentes. 
* Debilidad y desconocimiento en el monitoreo y acceso de la información SIMI que manejan los colaboradores.
* Presiones de personas con algún nivel decisorio dentro del Instituto o con intereses políticos o económicos fuera de éste, en relación con la atención de los NNAJ.</t>
  </si>
  <si>
    <t>6
Posible desarrollo de acciones que desconociendo la plataforma estratégica y normatividad institucional, favorecen intereses económicos o políticos propios o de terceros.</t>
  </si>
  <si>
    <t>* Disminución de la capacidad de atención.
* Investigaciones disciplinarias, penales y fiscales tanto para el funcionario como para el instituto.
* Perdida de la confianza del NNAJ hacia el   Instituto.
* Dejar en riesgo la integridad del NNAJ y su familia.
* Uso inadeacuado de la información en contra de la gestión del Instituto.</t>
  </si>
  <si>
    <r>
      <rPr>
        <b/>
        <sz val="10"/>
        <rFont val="Times New Roman"/>
        <family val="1"/>
      </rPr>
      <t xml:space="preserve">Espiritualidad: 
</t>
    </r>
    <r>
      <rPr>
        <sz val="10"/>
        <rFont val="Times New Roman"/>
        <family val="1"/>
      </rPr>
      <t xml:space="preserve">1. Se establece una jornada informativa semestral al funcionario, contratista y/o voluntario por parte del  Área para garantizar que los procesos y actividades realizados están conforme a lo establecido por el Instituto, en formatos de acta A-GDO-FT-004 y de asistencia A-GDH-FT-010.
2. Se realiza seguimiento mensual por parte de la coordinación del área a las actividades realizadas por parte de los funcionarios y/o contratistas, dejando los hallazgos encontrados en el formato Acta A-GDO-FT-004. 
3. Capacitación mensual a los funcionarios y/o contratistas sobre el manejo del NNAJ, la prevención y transparencia en la atención y la estrategia pedagógica del Instituto por parte de la coordinación del área, registrando dicho proceso en el formato de acta A-GDO-FT-004. 
4. Seguimiento mensual a las atenciones y NNAJ beneficiados por cada una de las línea de acción del área por medio del formato talleres y acciones formativas M-MEX-FT-007, consignándolo en formato de acta A-GDO-FT-004.
</t>
    </r>
    <r>
      <rPr>
        <b/>
        <sz val="10"/>
        <rFont val="Times New Roman"/>
        <family val="1"/>
      </rPr>
      <t xml:space="preserve">Sociolegal: 
</t>
    </r>
    <r>
      <rPr>
        <sz val="10"/>
        <rFont val="Times New Roman"/>
        <family val="1"/>
      </rPr>
      <t xml:space="preserve">1. Se cuenta con controles de las acciones registradas a diario en el Sistema de Información Misional SIMI por los colaboradores del Área, soportadas en el formato CONTROL DE ATENCIONES, ACCIONES Y-O SEGUIMIENTO M-MEX-FT-006. </t>
    </r>
    <r>
      <rPr>
        <sz val="10"/>
        <color rgb="FFFF0000"/>
        <rFont val="Times New Roman"/>
        <family val="1"/>
      </rPr>
      <t xml:space="preserve">
</t>
    </r>
    <r>
      <rPr>
        <sz val="10"/>
        <rFont val="Times New Roman"/>
        <family val="1"/>
      </rPr>
      <t>2.  Se realiza reunión mensual con el equipo del área, verificando el cumplimiento de las cláusulas de confidencialidad (en el formato Minuta Contrato de Prestación de Servicios A-GCO-FT-022, para los colaboradores vinculados por esta modalidad, y el formato Acuerdo de confidencialidad y de no divulgación de la información A-TIC-FT-017, para el personal de planta, mediante las cuales se salvaguarda la información suministrada en las acciones desarrolladas por el Área, con la población de NNAJ y familias), la cual es documentada en formato acta A-GDO-FT-004.</t>
    </r>
  </si>
  <si>
    <t>N/A</t>
  </si>
  <si>
    <t>* Acta de seguimiento que evidencie la cantidad de atenciones y NNAJ beneficiados de las acciones de cada línea del Área de Espiritualidad, planteando mejoras a condiciones no ajustadas a plataforma y lineamientos.
* Solicitar de manera inmediata la consolidación de bases de datos y realizar back up a los equipos de cómputo del Área Sociolegal y JR.
* Identificar y reportar de acuerdo a los lineamientos internos y legales, las acciones inadecuadas e ilegales que atenten contra la información de los NNAJ y aquella que se registre y maneje al interior del área Sociolegal y Justicia Restaurativa (ley 1098 de 2006- ley 1581 de 2012).
* Implementar estrategias y/o herramientas  de seguridad digital a fin de evitar el acceso a la información de los NNAJ, en el Área Sociolegal y JR.</t>
  </si>
  <si>
    <t>1. Se realiza retroalimentación al equipo de trabajo el día 22 de noviembre 2021, sobre los procesos y actividades que deben estar en coherencia y pertinencia a los lineamientos institucionales
(Acta de reunión, en el punto 2). 
2. Se realiza seguimiento a coherencia y pertinencia actividades realizadas por el equipo de trabajo durante los meses de septiembre, octubre y noviembre
(Actas de reunión de fechas 06/09, 07/10 y 22/11/2021).
3. Se realiza retroalimentación  al equipo de trabajo el día 22 de noviembre 2021 sobre estrategia pedagógica en manejo de NNAJ 
(Acta de reunión, punto 2).
4. Se realiza seguimiento a las atenciones por componente y línea de acción de la estrategia del área, durante los meses de sept. (punto 2), oct. (punto 2 y 3) y nov. (puntos 6, 7 y 8)
(Actas de reunión).</t>
  </si>
  <si>
    <t xml:space="preserve">La inobservancia de los principios y valores institucionales, el mal uso de la información suministrada por los NNAJ y sus familias y la debilidad en el seguimiento a las acciones, puede generar la justificación de procesos inexistentes, procedimientos no alineados al SIG y la fuga de información confidencial hacia personas con intereses políticos y económicos, poniendo en riesgo la integridad personal de NNAJ y familias, así como en entredicho la gestión institucional. </t>
  </si>
  <si>
    <t>1. Se anexan controles de atenciones de 8 profesionales y apoyo a la gestión del Área Sociolegal y Justicia Restaurativa, correspondiente a los meses de jun., jul., ago., oct., nov. y dic.
(Formatos M-MEX-FT-006).
2. Se anexan actas de reunión del Área donde se indaga sobre el conocimiento de actos o hechos relacionados con fuga de información suministrada por los NNAJ y sus familias
(Actas de 15/06, 13/07, 18/08, 26/10 y 22/11/2021)
Tercer Seguimiento OAP: Teniendo en cuenta el nivel de riesgo en donde se encuentra el riesgo, se deben formular acciones para el dortalecimiento de las acciones de control.</t>
  </si>
  <si>
    <t>Líder Área Sociolegal y Profesional de apoyo</t>
  </si>
  <si>
    <t xml:space="preserve">* El campo "Área" solo aplica al interior del IDIPRON para entender el objetivo del área donde se genera el riesgo y el alcance del mismo  </t>
  </si>
  <si>
    <t>4. MODERADO</t>
  </si>
  <si>
    <t>CONTROL DE CAMBIOS</t>
  </si>
  <si>
    <t>5. MODERADO</t>
  </si>
  <si>
    <t>ACTUALIZACIÓN</t>
  </si>
  <si>
    <t>DESCRIPCIÓN DE CAMBIOS EN RIESGOS</t>
  </si>
  <si>
    <t>FECHA  (DD/MM/AAAA)</t>
  </si>
  <si>
    <t>ELABORÓ</t>
  </si>
  <si>
    <t>1</t>
  </si>
  <si>
    <t>Se consolidan los riesgos de los mapas formulados por SE3 y Contextos en este Mapa Misional, con el fin de responder al manejo de los mismos por proceso (Modelo Pedagógico) conforme lo establece la Guía de Administración del Riesgo para el Sector Público y la Política de Administración del Riesgo del Instituto, esta unificación implica ajuste en las variables de análisis del riesgo, evaluación del riesgo y riesgo residual.</t>
  </si>
  <si>
    <r>
      <rPr>
        <sz val="10"/>
        <rFont val="Times New Roman"/>
        <family val="1"/>
      </rPr>
      <t>Edith Johanna Fuentes</t>
    </r>
    <r>
      <rPr>
        <sz val="10"/>
        <color theme="1"/>
        <rFont val="Times New Roman"/>
        <family val="1"/>
      </rPr>
      <t>-Juan Manuel Cruz-Ingrid Alfonso-Adriana Lopez-Johanna Leon-Nidia Gutierrez-Jefferson Sterling-Freddy Martinez-Erika Tobar</t>
    </r>
    <r>
      <rPr>
        <sz val="10"/>
        <color theme="1"/>
        <rFont val="Times New Roman"/>
        <family val="1"/>
      </rPr>
      <t>-Sandra Patricia Serrato-Yenny Zapata-Constanza Mancipe-Audi Flores-Yasmín Padilla Rodríguez</t>
    </r>
  </si>
  <si>
    <t>Se realiza 1er. Seguimiento</t>
  </si>
  <si>
    <t>Se realizan ajustes en las actividades de control definiendo solamente aquellas que son efectivamente aplicadas y evidenciadas en un documento de control, se incorporaron las frecuencias para cada una de ellas, se verificó y actualizó la evaluación de efectividad de las actividades de control con lo cual se modificó la necesidad o no de implementar actividades de fortalecimiento del control, se ajusta la redacción de algunas actividades de contingencia y se proyectaron actividades de fortalecimiento en los casos que así se requería. Lo anterior como resultado del análisis de las observaciones presentadas por la Oficina de Control Interno OCI al 1er. Seguimiento Cuatrimestral de Mapas entregado. En el riesgo 4, se elimina la participación del Contexto Internado, por cuanto la labor de control y seguimiento de todas las solicitudes de transporte quedó en cabeza del Equipo de Recursos de la STMEO.</t>
  </si>
  <si>
    <r>
      <rPr>
        <sz val="10"/>
        <rFont val="Times New Roman"/>
        <family val="1"/>
      </rPr>
      <t>Edith Johana Fuentes</t>
    </r>
    <r>
      <rPr>
        <sz val="10"/>
        <color theme="1"/>
        <rFont val="Times New Roman"/>
        <family val="1"/>
      </rPr>
      <t>-Juan Manuel Cruz-Ingrid Alfonso-Adriana Lopez-Johanna Leon-Nidia Gutierrez-Jefferson Sterling-Freddy Martinez-</t>
    </r>
    <r>
      <rPr>
        <sz val="10"/>
        <rFont val="Times New Roman"/>
        <family val="1"/>
      </rPr>
      <t>Erika Tobar</t>
    </r>
    <r>
      <rPr>
        <sz val="10"/>
        <color theme="1"/>
        <rFont val="Times New Roman"/>
        <family val="1"/>
      </rPr>
      <t>-Sandra Patricia Serrato-Yenny Zapata-Constanza Mancipe-Eunice Campos-Audi Flores-Ginna Gonzalez-Natalia Vargas-Karen Rodríguez-Sara Romero-Yenny Corzo-Yasmín Padilla Rodríguez</t>
    </r>
  </si>
  <si>
    <t>Se realiza 2do. Seguimiento Cuatrimestral</t>
  </si>
  <si>
    <t>Edith Johana Fuentes-Juan Manuel Cruz-Adriana Lopez-Johanna Leon-Nidia Gutierrez-Jefferson Sterling-Miguel Perez-Erika Tobar-Sandra Patricia Serrato-Yenny Zapata-Constanza Mancipe-Eunice Campos-Audi Flores-Ginna Gonzalez-Natalia Vargas-Karen Rodríguez-Sara Romero-Yenny Corzo-Yasmín Padilla Rodríguez</t>
  </si>
  <si>
    <t>Se realiza 3er. Seguimiento Cuatrimestral. Se unifica en el Riesgo 1 para el Área de Espiritualidad las actividades 2 y 3 ya que se realizan en un mismo momento. Se ajusta en el Riesgo 2 para el Área de Espiritualidad en actividades de control, el formato de ENTREGA DE ELEMENTOS DE CONSUMO A SERVIDORES A-GLO-FT-010 ya que se actualizó con la siguiente nomenclatura M-MEX-FT-029; Así mismo se ajusta en este riesgo la actividad de control de Emprender en cuanto a 2 formatos de entregas de elementos que se utilizan para jóvenes de CPS. Se actualiza en el Riesgo 3 en el Contexto Externado las comunicaciones de la STMEO en el tema de suministro de alimentación en las Upi. Se ajusta en el Riesgo 6 para el Área de Espiritualidad, la acción de contingencia de manera que responda en forma efectiva a posible materialización del riesgo.</t>
  </si>
  <si>
    <t>Edith Johana Fuentes-Juan Manuel Cruz-Adriana Lopez-Johanna Leon-Nidia Gutierrez-Jefferson Sterling-Miguel Perez-Erika Tobar-Sandra Patricia Serrato-Lyner Bustos-Constanza Mancipe-Eunice Campos-Audi Flores-Ginna Gonzalez-Natalia Vargas-Karen Rodríguez-Sara Romero-Yenny Corzo-Yasmín Padilla Rodríguez</t>
  </si>
  <si>
    <t>REVISION Y APROBACIÓN</t>
  </si>
  <si>
    <t>5. ALTO</t>
  </si>
  <si>
    <t>REVISÓ</t>
  </si>
  <si>
    <t>APROBACIÓN LÍDER DEL PROCESO</t>
  </si>
  <si>
    <t>APOYO OFICINA DE ASESORA DE PLANEACIÓN</t>
  </si>
  <si>
    <t>6. ALTO</t>
  </si>
  <si>
    <t>NOMBRE:</t>
  </si>
  <si>
    <t>YASMÍN PADILLA RODRÍGUEZ</t>
  </si>
  <si>
    <t>YESID ALONSO SALAMANCA ZULUAGA</t>
  </si>
  <si>
    <t>Yury Orjuela</t>
  </si>
  <si>
    <t>7. ALTO</t>
  </si>
  <si>
    <t>CARGO:</t>
  </si>
  <si>
    <t>PROFESIONALES Y TÉCNICOS SUBDIRECCIÓN DE MÉTODOS EDUCATIVOS Y OPERATIVOS - SE3 Y CONTEXTOS</t>
  </si>
  <si>
    <t>TÉCNICO OPERATIVO 314-5 - SUBDIRECCIÓN DE MÉTODOS EDUCATIVOS Y OPERATIVOS</t>
  </si>
  <si>
    <t>SUBDIRECTOR OPERATIVO ( E )</t>
  </si>
  <si>
    <t xml:space="preserve">Contratista - profesional </t>
  </si>
  <si>
    <t xml:space="preserve"> </t>
  </si>
  <si>
    <r>
      <t xml:space="preserve">Salud: </t>
    </r>
    <r>
      <rPr>
        <sz val="10"/>
        <rFont val="Times New Roman"/>
        <family val="1"/>
      </rPr>
      <t>1. Diligenciamiento diario de los formatos de KÁRDEX INVENTARIO DE INSUMOS DE ENFERMERÍA Y ODONTOLOGÍA M-MSD-FT-030 y REGISTRO DIARIO DE ENFERMERÍA M-MSDFT-033 - SIMI. 2. Revisiones periódicas semestrales a las áreas de enfermería y odontología para la verificación, seguimiento y rotación de los insumos entregados por el Área de Salud y cotejo de la información registrada en las planillas en físico versus registros en el SIMI, documentadas en formato Acta de Reunión A-GDO-FT-004.</t>
    </r>
    <r>
      <rPr>
        <b/>
        <sz val="10"/>
        <rFont val="Times New Roman"/>
        <family val="1"/>
      </rPr>
      <t xml:space="preserve">
Educación: </t>
    </r>
    <r>
      <rPr>
        <sz val="10"/>
        <rFont val="Times New Roman"/>
        <family val="1"/>
      </rPr>
      <t xml:space="preserve">1. Socialización semestral a los talleristas de lineamientos sobre procedimiento del gasto de insumos y su reporte, documentado en formato Acta de Reunión M-GDO-FT-004. 2. Uso de formatos ENTREGA DE ELEMENTOS DE CONSUMO A SERVIDORES A-GLO-FT-010 y  TRASLADO, SALIDA Y ENTREGA DE ELEMENTOS DE CONSUMO, CONSUMO CONTROLADO Y/O DEVOLUTIVOS A-GLO-FT-005, para el control de la entrega de insumos, de acuerdo con la asignación de los mismos desde el Área de Almacén. 3. Aplicación y entrega mensual del formato Reporte del Gasto de Elementos de Consumo y Consumo Controlado M-MED-FT-014 en el drive establecido por el Componente de Formación Técnica. 4. Seguimiento mensual por parte del Área de Educación - Componente de Formación Técnica sobre el adecuado uso de insumos en los talleres, mediante comparación de saldos con soportes de entrega y verificación presentados, consignando el resultado de la revisión en la casilla de observación de la base de datos consolidada Gasto de Insumos en Talleres. 
</t>
    </r>
    <r>
      <rPr>
        <b/>
        <sz val="10"/>
        <rFont val="Times New Roman"/>
        <family val="1"/>
      </rPr>
      <t xml:space="preserve">Emprender: </t>
    </r>
    <r>
      <rPr>
        <sz val="10"/>
        <rFont val="Times New Roman"/>
        <family val="1"/>
      </rPr>
      <t xml:space="preserve">1. El formato TRASLADO, SALIDA Y ENTREGA DE ELEMENTOS DE CONSUMO, CONSUMO CONTROLADO Y/O DEVOLUTIVOS A-GLO-FT-005, controla los elementos o insumos que llegan del Área de Álmacén, conforme a disponibilidad de los recursos. 2. Se realiza entrega mensual de elementos e insumos a los jóvenes en el formato Entrega de Elementos de Consumo a Jóvenes M-MEX-FT-016 para Estímulo de Corresponsabilidad y en los formatos Registro de Asistencia A-GDH-FT-010 y Entrega de Elementos de Consumo a Servidores M-MEX-FT-029 para CPS, de acuerdo con los convenios que se encuentren en ejecución.
</t>
    </r>
    <r>
      <rPr>
        <b/>
        <sz val="10"/>
        <rFont val="Times New Roman"/>
        <family val="1"/>
      </rPr>
      <t xml:space="preserve">
Territorio: </t>
    </r>
    <r>
      <rPr>
        <sz val="10"/>
        <rFont val="Times New Roman"/>
        <family val="1"/>
      </rPr>
      <t>Se programan mensualmente las entregas de los insumos a los referentes zonales según el # de NNAJ atendidos en cada una de ellas, diligenciando los formatos Entrega de elementos de consumo a Servidores (M-MEX-FT-029) para Trabajo Calle y Acta de Reunión (A-GDO-F-004) para las demás estrategias. Los equipos que desarrollan las actividades con los NNAJ dejan consignadas las entregas de los recursos en el formato Acta de Encuentro (M-MTE-FT-002), cada vez que éstos se realizan. Los referentes zonales llevan a cabo reuniones mensuales de seguimiento con sus equipos, a fin de establecer el buen uso de los recursos entregados, dejando constancia en el Formato Acta de Reunión (M-GDO-FT-004).</t>
    </r>
    <r>
      <rPr>
        <u/>
        <sz val="10"/>
        <rFont val="Times New Roman"/>
        <family val="1"/>
      </rPr>
      <t xml:space="preserve"> </t>
    </r>
    <r>
      <rPr>
        <sz val="10"/>
        <rFont val="Times New Roman"/>
        <family val="1"/>
      </rPr>
      <t xml:space="preserve">
</t>
    </r>
    <r>
      <rPr>
        <b/>
        <sz val="10"/>
        <rFont val="Times New Roman"/>
        <family val="1"/>
      </rPr>
      <t xml:space="preserve">Internado y Externado: </t>
    </r>
    <r>
      <rPr>
        <sz val="10"/>
        <rFont val="Times New Roman"/>
        <family val="1"/>
      </rPr>
      <t xml:space="preserve"> 1. Reuniones mensuales organizadas por el Coordinador de Contexto Internado con los Responsables y Equipo en las Upi, haciendo énfasis en el cuidado de los recursos públicos e instalaciones los cuales son de uso exclusivo para la atención de los NNAJ del IDIPRON, consignándolas en formato Acta M-GDO-FT-004. 2. Realización de Comités Misionales de Contextos mensuales en los que se reitera la sensibilización frente a los controles de los ingresos de personas externas a las Unidades para el desarrollo de actividades, documentado en formato Acta M-GDO-FT-004. 3. Visitas semestrales de seguimiento a las Upi con el fin de verificar el adecuado uso de sus instalaciones, haciendo seguimiento a novedades de uso no relacionado con la misionalidad, así como a la toma de acciones correctivas en los casos presentados, mediante registro en los formatos M-MIN-FT-011 y Acta M-GDO-FT-004. 
</t>
    </r>
    <r>
      <rPr>
        <b/>
        <sz val="10"/>
        <rFont val="Times New Roman"/>
        <family val="1"/>
      </rPr>
      <t xml:space="preserve">Espiritualidad: </t>
    </r>
    <r>
      <rPr>
        <sz val="10"/>
        <rFont val="Times New Roman"/>
        <family val="1"/>
      </rPr>
      <t xml:space="preserve">1. Diligenciamento y control bimestral del formato digital CONTROL DE ESPACIOS DE ALMACENAMIENTO TEMPORAL M-MEX-FT-026. 2. Correo semestral al equipo de Recursos de la STMEO con las necesidades (insumos y/o materiales) para la ejecución de las actividades programadas. 3. Diligenciamiento mensual del formato taller educativo M-MEX-FT-007 en el cual  se registran los insumos descargados del formato de control y entregados para actividades con los NNAJ. 4. Seguimiento mensual al uso efectivo de estos recursos entregados, mediante la revisión de formatos de ENTREGA DE ELEMENTOS DE CONSUMO A SERVIDORES M-MEX-FT-029 y frente a los recursos usados descritos en los talleres realizados, documentando acta de reunión (A-GDO-FT-004) de los resultados.  </t>
    </r>
    <r>
      <rPr>
        <b/>
        <sz val="10"/>
        <rFont val="Times New Roman"/>
        <family val="1"/>
      </rPr>
      <t xml:space="preserve"> </t>
    </r>
    <r>
      <rPr>
        <sz val="10"/>
        <rFont val="Times New Roman"/>
        <family val="1"/>
      </rPr>
      <t xml:space="preserve">
</t>
    </r>
    <r>
      <rPr>
        <b/>
        <sz val="10"/>
        <rFont val="Times New Roman"/>
        <family val="1"/>
      </rPr>
      <t xml:space="preserve">STMEO: </t>
    </r>
    <r>
      <rPr>
        <sz val="10"/>
        <rFont val="Times New Roman"/>
        <family val="1"/>
      </rPr>
      <t xml:space="preserve">1. Llevar a cabo seguimiento semanal en el formato digital CONTROL DE ESPACIOS DE ALMACENAMIENTO TEMPORAL M-MEX-FT-026 (compartido a través de drive con las Unidades desde el correo recursos@idipron.gov.co), realizando a través de correo electrónico las retroalimentaciones necesarias para mantener actualizado el registro.  2. Se llevan a cabo visitas trimestrales de verificación que son documentadas en formato de Acta de Reunión M-GDO-FT-004 y listado asistencia. 
</t>
    </r>
    <r>
      <rPr>
        <b/>
        <sz val="10"/>
        <rFont val="Times New Roman"/>
        <family val="1"/>
      </rPr>
      <t>NOTA:</t>
    </r>
    <r>
      <rPr>
        <sz val="10"/>
        <rFont val="Times New Roman"/>
        <family val="1"/>
      </rPr>
      <t xml:space="preserve"> El Diligenciamiento del formato ENTREGA DE ELEMENTOS DE CONSUMO PARA EL DESARROLLO DE ACTIVIDADES A NNAJ M-MEX-FT-016 se lleva a cabo por parte de las áreas de Educación, Emprender, Espiritualidad y Territorio, según las necesidades que presenten los NNAJ.</t>
    </r>
  </si>
  <si>
    <t xml:space="preserve">En el análisis de los controles, se evidenció que las actividades son coherentes con el  riesgo identificado.  
Los controles definidos atienden a la mitigación del riesgo. 
Se identifica los responsables asignados para la ejecución de los controles.
Se observa periodicidad de los controles.
* Se observa un cambio en el riesgo residual, clasificándolo en este seguimiento como riesgo alto, mientras que en los anteriores seguimientos se encontraba clasificado como moderado, lo que puede representar inconsistencias en esta información.   
Verificación de las acciones de control: 
* Acciones del Área Emprender: se verifican soportes del proceso de postulación de jóvenes a actividades de corresponsabilidad y CPS, así como la trazabilidad de la información a partir de los formatos (Formatos M-MEM-FT-008, M-MEM-FT-006, M-MEM-FT-023, se identifican reportes en SIMI.  Se aportaron evidencias del mes de agosto pendientes de aportar en el seguimiento anterior; se observaron algunos registros con fecha del mes de junio (ejemplo UPI Perdomo) y fechas con año 2020 (ejemplo Conservatorio) en el formato M-MEM-FT-006, se recomienda verificar el registro adecuado de la información para evitar inconsistencias. Del formato M-MEM-FT-008, se observaron soportes con fechas del mes de julio  que no se encuentran dentro del periodo de reporte, algunos sin registro de firmas (UPI Servitá).   
No se observaron soportes del mes de diciembre.
Se evidenció Base atención a jóvenes para empleabilidad en formatos M-MEM-FT-005 y M-MEM-FT-010 y registros de verificación. 
* Acciones del Contexto Externado: Se verifican acciones de seguimiento con base en los reportes de postulación y a través de comités, verificando además las mejoras adelantadas. Se recomienda revisar el adecuado registro de los datos, pues se observó por ejemplo, en uno de los soportes del formato M-MEM-FT-011, correspondiente al mes de noviembre que la fecha de firma del acuerdo es 26/11/2021 pero el inicio de actividades registra 27/09/2021. 
Se observa acta de seguimiento acciones de mejora postulaciones.
</t>
  </si>
  <si>
    <t>Sulama Esperanza Avendaño Muñoz - Zuly Marcela Rojas Tolosa</t>
  </si>
  <si>
    <t>Contratista - Profesional Universitario Especializado.</t>
  </si>
  <si>
    <r>
      <t xml:space="preserve">En el análisis de los controles, se evidenció que las actividades son coherentes con el  riesgo identificado.  
Los controles definidos atienden a la mitigación del riesgo.
Se identifica los responsables asignados para la ejecución de los controles.
Se observa periodicidad de los controles.
Se corroboró la fecha de actualización al III tercer seguimiento 31/12/2021.
Verificación de las acciones de control: 
</t>
    </r>
    <r>
      <rPr>
        <b/>
        <sz val="10"/>
        <color theme="1"/>
        <rFont val="Times New Roman"/>
        <family val="1"/>
      </rPr>
      <t xml:space="preserve">Sicosocial: </t>
    </r>
    <r>
      <rPr>
        <sz val="10"/>
        <color theme="1"/>
        <rFont val="Times New Roman"/>
        <family val="1"/>
      </rPr>
      <t xml:space="preserve">
Las acciones implementadas para mitigar el riesgo se pudieron confrontar las cuales son las actas donde se deja documentado lo gestionado en las jornadas de valoración para este cuatrimestre se realizaron dos.  
</t>
    </r>
    <r>
      <rPr>
        <b/>
        <sz val="10"/>
        <rFont val="Times New Roman"/>
        <family val="1"/>
      </rPr>
      <t xml:space="preserve">Educación: 
</t>
    </r>
    <r>
      <rPr>
        <sz val="10"/>
        <rFont val="Times New Roman"/>
        <family val="1"/>
      </rPr>
      <t xml:space="preserve">De acuerdo a lo propuesto como actividad de control para este cuatrimestre fue soportado un documento en work donde se enuncian los lineamientos para comisión de evaluación y promoción diciembre 2021 y otro documento en work en este se observa el cronograma de las comisiones para cada una de las unidades y unos pantallazos de los correos enviados. </t>
    </r>
    <r>
      <rPr>
        <sz val="10"/>
        <color rgb="FFFF0000"/>
        <rFont val="Times New Roman"/>
        <family val="1"/>
      </rPr>
      <t xml:space="preserve">
</t>
    </r>
    <r>
      <rPr>
        <b/>
        <sz val="10"/>
        <rFont val="Times New Roman"/>
        <family val="1"/>
      </rPr>
      <t>Espiritualidad:</t>
    </r>
    <r>
      <rPr>
        <sz val="10"/>
        <rFont val="Times New Roman"/>
        <family val="1"/>
      </rPr>
      <t xml:space="preserve"> 
De acuerdo a las actas entregadas con fechas de 20/09, 07/10 y  22/11 del 2021 donde se observa el seguimiento a la estrategia de los componentes de las líneas de acción.
Al analizar los controles, se evidenció que las actividades son coherentes con el  riesgo identificado atendiendo así la mitigación del mismo. Se observa que las acciones tienen asignado responsables
Se recomienda el registro de indicadores que faciliten la medición del cumplimiento de la ejecución del control y el análisis de su efectividad en la mitigación del riesgo.</t>
    </r>
    <r>
      <rPr>
        <sz val="10"/>
        <color rgb="FFFF0000"/>
        <rFont val="Times New Roman"/>
        <family val="1"/>
      </rPr>
      <t xml:space="preserve">
</t>
    </r>
  </si>
  <si>
    <t xml:space="preserve">En el análisis de los controles, se evidenció que las actividades son coherentes con el  riesgo identificado.  
Los controles definidos atienden a la mitigación del riesgo.
Se identifica los responsables asignados para la ejecución de los controles.
Se observa periodicidad de los controles.
Salud: 
Acción 1: De acuerdo al control establecido por el área de salud no se pudo validar los formatos de Kárdex inventarios de insumos de enfermería y odontología M-MSD-FT-030 como tampoco el formato registro diario de enfermería M-MSD-FT-033-SIMI dado que las carpetas de las evidencias no contenían información.
Acción 2: El proceso definió como mecanismo de control las actas de las visitas periódicas a las áreas de enfermería y odontología donde  se realiza la verificación, seguimiento y rotación de los insumos entregados por el Área de Salud para el III seguimiento soportaron las actas 01/08, 02/09, 19/10 y 11/11 se recomienda tener en cuenta que el seguimiento que se realiza es del periodo de septiembre a diciembre.
Educación: 
Acción 1. De acuerdo a los soportes proporcionados para esta acción se pudo evidenciar un acta con fecha del 17/09/2021 donde se relaciona la entrega de informes y lineamientos del gasto para la unidad de Perdomo no se pudo observar de ninguna otra unidad.
Acción 2. Para la segunda acción la cual esta asociada con los formatos entrega de elementos de consumo a servidores A-GLO-FT-010  y traslado, salid y entrega de elementos de consumo, consumo controlado y/o devolutivos A-GLO-FT-005 no fueron soportados para este seguimiento.
Acción 3 de acuerdo al área de Derecho de educación el control establecido es la aplicación y entrega mensual del formato Reporte del Gasto de Elementos de Consumo y Consumo Controlado M-MED-FT-014 en el drive establecido por el Componente de Formación Técnica para ello se pudo corroborar este formato diligenciado en la unidad de la 32 para los talleres que allí se realizan. 
Acción 4. Para esta acción fue soportado un Excel donde relacionaron el seguimiento mes a mes por parte del Área de Educación - Componente de Formación Técnica sobre el adecuado uso de insumos en los talleres cuyo nombre es reporte al gasto de insumos de agosto a noviembre 2021, se recomienda revisar si este formato se incluye en el SIGID.
Emprender: 
Acción 1. El área de emprender definió como control  el formato Traslado, salida, y entrega de elementos de consumo, consumo controlado y/o devolutivos A-GLO-FT-005, el cual controla los elementos o insumos que llegan del Área de Almacén, conforme a disponibilidad de los recursos.
Acción2. La actividad de control definida para esta acción fueron los formatos de entrega de elementos de consumo a jóvenes M-MEX-FT-016 para estímulo de corresponsabilidad el cual se realiza mensualmente, los formatos Registro de Asistencia A-GDH-FT-010 y Entrega de Elementos de Consumo a Servidores M-MEX-FT-029 para CPS, de acuerdo con los convenios que se encuentren en ejecución para este seguimiento fueron aportados de los (convenios 4 entidades, baños públicos, secretaría de movilidad y Transmilenio).
Territorio: 
Acción 1: Territorio relacionó como actividad para el control de inventarios de insumos  el diligenciamiento de los formatos entrega de elementos de consumo a Servidores (M-MEX-FT-029) para Trabajo Calle y Acta de Reunión (A-GDO-F-004) de la estrategia caminando relajado.
Acción 2: Los equipos que desarrollan las actividades con los NNAJ dejan consignadas las entregas de los recursos en el formato Acta de Encuentro (M-MTE-FT-002) .
Acción 3: Como acción de control definieron el formato acta de Reunión (M-GDO-FT-004), para este cuatrimestre fueron aportadas las actas de los proyectos caminando relajado, prevención y trabajo en calle.
Internado y Externado:  
Acción  1. De acuerdo con el contexto de internado el mecanismo de control para el uso y cuidado de las instalaciones es el formato Acta M-GDO-FT-004 para el III seguimiento fueron aportadas las actas de las unidades Arcadia, Edén, La 27, La Rioja, Liberia, Luna park y San Francisco.
Acción 2. El contexto de externado aporto el formato Acta M-GDO- FT-004 con fechas del 10/09, 25/10 y 16/11, este formato fue definido como control de los ingresos de las personas externas a las Unidades dejando consignado en el comités repara el desarrollo de actividades, documentado en formato Acta M-GDO-FT-004. 
Acción 3. Por medio de visitas semestrales de seguimiento a las Upi se realiza la verificación del adecuado uso de sus instalaciones, esto se ve reflejado en los formato Acta M-GDO-FT-004 y M-MIN-FT-011 y Acta M-GDO-FT-004. Los soportes suministrados por el área concuerdan con las acciones establecidas por lo contextos de internado y externado las cuales son actas de reuniones mensuales, comités y visitas.  
Espiritualidad: 
Acción 1. Para esta actividad el área de espiritualidad definió como control el diligenciamiento y control bimestral del formato digital CONTROL DE ESPACIOS DE ALMACENAMIENTO TEMPORAL M-MEX-FT-026, la evidencia aportada fue el formato con última fecha de actualización del 27/10, teniendo en cuenta que este seguimiento se debe realizar bimensual se recomienda al momento de aportar evidencias suministrar dos formatos dado que el los seguimientos a los mapas se realizan cuatrimestral.
Acción 2. Para este actividad fue aportado el correo semestral al equipo de Recursos de la STMEO con las necesidades (insumos y/o materiales) para la ejecución de las actividades programadas. 
Acción 3. Para esta acción de acuerdo al control definido por el área de espiritualidad se debe diligenciar mensual del formato taller educativo M-MEX-FT-007 en el cual  se registran los insumos descargados del formato de control y entregados para actividades con los NNAJ, se pudo corroborar un formato diligenciado con fecha del 28/09/21 de un taller realizado en la unidad de la Florida. Se recomienda tener en cuenta que se esta realizando seguimiento cuatrimestral y que este control se realizar mensualmente se deberían haber aportado como mínimo cuatro formatos.
Acción 4. Al verificar el control definido para esta actividad el cual es  la revisión mensual de formatos de Entrega de elementos de consumo a  servidores M-MEX-FT-029 y frente a los recursos usados descritos en los talleres realizados, documentando acta de reunión (A-GDO-FT-004) de los resultados.  Fueron aportados el formato M-MEX-FT-029 con fecha del 24/09 con una solicitud de unos conos deportivos, y con respecto al formato de reunión 004 es el acta de seguimiento a los elementos entregados (conos deportivos con fecha 04/10.
STMEO: 
Acción 1. De acuerdo al control definido por la STMEO aportó el correos electrónicos con las retroalimentaciones para mantener actualizado el formato digital control de espacios de almacenamiento temporal M-MEX-FT-026 .  
Acción 2. Se evidenció las actas de reunión Acta de Reunión M-GDO-FT-004 de verificación de los seguimientos de lo espacios temporales.
</t>
  </si>
  <si>
    <t>En el análisis de los controles, se evidenció que las actividades son coherentes con el  riesgo identificado.  
Los controles definidos atienden a la mitigación del riesgo.
Se identifica los responsables asignados para la ejecución de los controles.
Se observa periodicidad de los controles.
Salud(Economato): 
Acción1. Se pudo corroborar el registro mensual de la conciliación de las remisiones envidas por parte de las UPI en el formato M-MSD-FT-064 mes vencido por facturación de alimentos de los meses de agosto, septiembre y noviembre.
Acción 2.Se verificó el diligenciamiento mensual del formato M-MSD-FT-062 mes vencido se observaron  formatos de los insumos de carne, huevos, lácteos, pescado y tamal. 
Acción 3.Fueron aportados soportes de los correos electrónicos de la programación semanal a las UPIS de las cantidades . 
Acción 4. Se evidenció correos solicitando las coberturas de programación de alimentos de acuerdo con reporte solicitado a soportesimi@idipron.gov.co para programación de alimentos. 
Acción 5. Se validaron los soportes aportados evidenciando para esta acción correos asociados por grupos y cuatro archivos en Excel donde se observan un seguimiento realizado al cumplimiento de en el diligenciamiento de formatos.
Acción 6. Se verificó la programación semanal de los alimentos recepcionados, para información de seguimiento a personal de cocina. 
Externado: 
Acción 1. Fueron aportadas actas de las reuniones de Comité Misional de los meses de septiembre, octubre y noviembre 2021. 
Acción 2. Frente al control asociado a esta acción se pudo confrontar el diligenciamiento del formato Planilla de encargadurías y acompañamiento al proceso formativo M-MEX-FT-028 de los meses septiembre, octubre y noviembre 2021. 
Acción 3. Fueron aportadas las plantillas de asistencias de la entrega de canastas de las unidades de Belén, Bosa, Conservatorio, La 32, Luna Park, Molinos, Perdomo, Santa lucia y Servita.</t>
  </si>
  <si>
    <t xml:space="preserve">En el análisis de los controles, se evidenció que las actividades son coherentes con el  riesgo identificado.  
Los controles definidos atienden a la mitigación del riesgo.
Se identifica los responsables asignados para la ejecución de los controles.
Se observa periodicidad de los controles.
* Se observa un cambio en el riesgo residual, clasificándolo en este seguimiento como riesgo alto, mientras que en los anteriores seguimientos se encontraba clasificado como moderado, lo que puede representar inconsistencias en esta información.    
Verificación de las acciones de control: 
* Acciones STMEO: se observa evidencia de carpeta en correo electrónico e instrumento "Control y seguimiento Solicitudes transporte - STMEO" en el que se registra la información relacionada con el trámite de solicitudes de transporte para la movilización de NNAJ y las novedades presentadas.
* Acciones Contexto Externado y coordinación convenio SITP:
Actividad 1:  Verificado soporte solicitud de tarjeta SITP para AJ, formato  M-MEX-FT-002
Actividad 2: Verificada planilla de entrega de tarjetas prepagadas o SITP AGFI-FT-007 y memorandos remisorios de la entrega de las tarjetas. 
Actividad 3: Verificado inventario documental como registro del archivo de las planillas físicas de control SITP. 
Actividad 4: Se presenta matriz en Excel con muestra de dos meses del registro de información asociada al control de planillas y cruce con asistencia en SIMI para verificación.  
Actividad 5: se observan soportes enunciados sobre reporte de inconsistencias de acuerdo a las verificaciones realizadas, muestra de los meses de octubre y noviembre.
Actividad 6: Se observan actas de comité misional Externados de los meses de septiembre, octubre y noviembre en los que  se registra que no existen novedades relacionadas con las tarjetas SITP; sólo se observa registro de asistencia del comité de septiembre.  
Actividad 7: se evidencian soportes en formato Taller y Acciones Formativas dirigido a beneficiarios, con temas asociados al uso de tarjeta SITP, en los meses de octubre y noviembre.
Actividad 8: Se soportan dos capacitaciones realizadas entre los meses de septiembre y octubre.
</t>
  </si>
  <si>
    <t>En el análisis de los controles, se evidenció que las actividades son coherentes con el  riesgo identificado.  
Los controles definidos atienden a la mitigación del riesgo.  
Se identifica los responsables asignados para la ejecución de los controles.
Se observa periodicidad de los controles. 
* Se observa un cambio en el riesgo residual, clasificándolo en este seguimiento como riesgo alto, mientras que en los anteriores seguimientos se encontraba clasificado como moderado, lo que puede representar inconsistencias en esta información.   
Verificación de las acciones de control:
Acciones Área de Espiritualidad: 
Actividad 1: se soporta una jornada de retroalimentación con el equipo del Área de Espiritualidad, incluyendo temas relacionados con lineamientos institucionales. Realizada en el mes de noviembre.
Actividad 2: se verifican las actas de reunión mensual seguimiento a las actividades del equipo del Área, en los meses de septiembre, octubre y noviembre; no se observa reunión en el mes de diciembre.
Actividad 3: Se soporta en acta de retroalimentación con el equipo del Área, de fecha  22 de noviembre.
Actividad 4: se observan reuniones de seguimiento a actividades por componente y líneas de acción teniendo en cuenta información del SIMI, correspondientes a los meses de septiembre, octubre y noviembre, en el contenido de las actas se describen las novedades significativas y las recomendaciones. No se evidencia soporte para el mes de diciembre.  
Acciones Área Sociolegal: 
Actividad 1: Se verificaron los soportes de los colaboradores del área, formato control de atenciones M-MEX-FT-006 , cuya información debe ser coincidente con lo que se registra en SIMI, al respecto no se identifica soporte en el que se pueda contrastar. No se observaron soportes del mes de diciembre.
Actividad 2: Se observaron actas de reunión de algunos meses correspondientes al periodo de seguimiento anterior; del presente seguimiento se observaron actas de los meses octubre y noviembre, faltando soportes de septiembre y diciembre. En el contenido de las actas soportadas se hace mención a que no se encuentran novedades respecto a fugas de información confidencial y personal de los NNAJ y las familias.
De manera general para todos los riesgos:
1. Desde la Subdirección de Métodos se articuló con los diferentes involucrados, el análisis de las observaciones y recomendaciones generadas por la Oficina de Control Interno  al segundo seguimiento a los mapas de riesgo, revisando e identificando ajustes que consideraron pertinentes. Se adjuntó acta de fecha 30/11/2021. 
2. Es importante para la formulación del mapa de la vigencia 2022, mantener la atención en las recomendaciones de la Oficina de control Interno realizadas en los diferentes seguimientos, que en armonía con los lineamientos de la Guía de Administración del Riesgo del DAFP y la metodología establecida por la Oficina Asesora de Planeación para la administración del riesgo, contribuyen a una adecuada identificación y gestión de los riesgos asociados al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</si>
</sst>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b/>
      <sz val="11"/>
      <name val="Times New Roman"/>
      <family val="1"/>
    </font>
    <font>
      <b/>
      <sz val="10"/>
      <name val="Times New Roman"/>
      <family val="1"/>
    </font>
    <font>
      <b/>
      <sz val="12"/>
      <name val="Times New Roman"/>
      <family val="1"/>
    </font>
    <font>
      <b/>
      <sz val="14"/>
      <color theme="1"/>
      <name val="Times New Roman"/>
      <family val="1"/>
    </font>
    <font>
      <sz val="10"/>
      <name val="Times New Roman"/>
      <family val="1"/>
    </font>
    <font>
      <sz val="12"/>
      <color theme="1"/>
      <name val="Times New Roman"/>
      <family val="1"/>
    </font>
    <font>
      <b/>
      <sz val="16"/>
      <color theme="1"/>
      <name val="Times New Roman"/>
      <family val="1"/>
    </font>
    <font>
      <b/>
      <sz val="12"/>
      <color theme="1"/>
      <name val="Times New Roman"/>
      <family val="1"/>
    </font>
    <font>
      <sz val="10"/>
      <color theme="0" tint="-0.34998626667073579"/>
      <name val="Times New Roman"/>
      <family val="1"/>
    </font>
    <font>
      <sz val="10"/>
      <color rgb="FFFF0000"/>
      <name val="Times New Roman"/>
      <family val="1"/>
    </font>
    <font>
      <b/>
      <sz val="10"/>
      <color rgb="FFFF0000"/>
      <name val="Times New Roman"/>
      <family val="1"/>
    </font>
    <font>
      <b/>
      <u/>
      <sz val="10"/>
      <color rgb="FFFF0000"/>
      <name val="Times New Roman"/>
      <family val="1"/>
    </font>
    <font>
      <u/>
      <sz val="10"/>
      <name val="Times New Roman"/>
      <family val="1"/>
    </font>
    <font>
      <b/>
      <u/>
      <sz val="10"/>
      <color theme="1"/>
      <name val="Times New Roman"/>
      <family val="1"/>
    </font>
    <font>
      <u/>
      <sz val="11"/>
      <color theme="10"/>
      <name val="Calibri"/>
      <family val="2"/>
      <scheme val="minor"/>
    </font>
    <font>
      <sz val="10"/>
      <color rgb="FFC00000"/>
      <name val="Times New Roman"/>
      <family val="1"/>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00B0F0"/>
        <bgColor indexed="64"/>
      </patternFill>
    </fill>
    <fill>
      <patternFill patternType="solid">
        <fgColor theme="8"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2">
    <xf numFmtId="0" fontId="0" fillId="0" borderId="0"/>
    <xf numFmtId="0" fontId="19" fillId="0" borderId="0" applyNumberFormat="0" applyFill="0" applyBorder="0" applyAlignment="0" applyProtection="0"/>
  </cellStyleXfs>
  <cellXfs count="197">
    <xf numFmtId="0" fontId="0" fillId="0" borderId="0" xfId="0"/>
    <xf numFmtId="0" fontId="3" fillId="0" borderId="0" xfId="0" applyFont="1"/>
    <xf numFmtId="0" fontId="1" fillId="3" borderId="1"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5" xfId="0" applyFont="1" applyFill="1" applyBorder="1" applyAlignment="1">
      <alignment horizontal="center" vertical="center"/>
    </xf>
    <xf numFmtId="0" fontId="2" fillId="0" borderId="0" xfId="0" applyFont="1"/>
    <xf numFmtId="0" fontId="6" fillId="3" borderId="13" xfId="0" applyFont="1" applyFill="1" applyBorder="1" applyAlignment="1">
      <alignment horizontal="center" vertical="center"/>
    </xf>
    <xf numFmtId="0" fontId="7" fillId="3" borderId="14" xfId="0" applyFont="1" applyFill="1" applyBorder="1" applyAlignment="1">
      <alignment horizontal="center" vertical="center" wrapText="1"/>
    </xf>
    <xf numFmtId="0" fontId="6" fillId="3" borderId="1" xfId="0" applyFont="1" applyFill="1" applyBorder="1" applyAlignment="1">
      <alignment horizontal="center" vertical="center"/>
    </xf>
    <xf numFmtId="0" fontId="3" fillId="0" borderId="0" xfId="0" applyFont="1" applyProtection="1">
      <protection locked="0"/>
    </xf>
    <xf numFmtId="0" fontId="5" fillId="0" borderId="0" xfId="0" applyFont="1" applyAlignment="1">
      <alignment vertical="center" wrapText="1"/>
    </xf>
    <xf numFmtId="0" fontId="6" fillId="0" borderId="1" xfId="0" applyFont="1" applyBorder="1" applyAlignment="1">
      <alignment horizontal="left" vertical="center"/>
    </xf>
    <xf numFmtId="0" fontId="6" fillId="0" borderId="1" xfId="0" applyFont="1" applyBorder="1" applyAlignment="1">
      <alignment vertical="center"/>
    </xf>
    <xf numFmtId="0" fontId="6" fillId="0" borderId="3" xfId="0" applyFont="1" applyBorder="1" applyAlignment="1">
      <alignment vertical="center"/>
    </xf>
    <xf numFmtId="0" fontId="6" fillId="0" borderId="14" xfId="0" applyFont="1" applyBorder="1" applyAlignment="1">
      <alignment horizontal="left" vertical="center"/>
    </xf>
    <xf numFmtId="0" fontId="0" fillId="0" borderId="0" xfId="0" applyProtection="1">
      <protection locked="0"/>
    </xf>
    <xf numFmtId="0" fontId="6" fillId="0" borderId="0" xfId="0" applyFont="1" applyAlignment="1">
      <alignment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2" borderId="1" xfId="0" applyFill="1" applyBorder="1" applyAlignment="1">
      <alignment horizontal="center" vertical="center"/>
    </xf>
    <xf numFmtId="0" fontId="3" fillId="0" borderId="0" xfId="0" applyFont="1" applyAlignment="1">
      <alignment vertical="center"/>
    </xf>
    <xf numFmtId="0" fontId="3" fillId="4" borderId="0" xfId="0" applyFont="1" applyFill="1" applyProtection="1">
      <protection locked="0"/>
    </xf>
    <xf numFmtId="0" fontId="3" fillId="4" borderId="0" xfId="0" applyFont="1" applyFill="1"/>
    <xf numFmtId="0" fontId="6" fillId="6" borderId="11" xfId="0" applyFont="1" applyFill="1" applyBorder="1" applyAlignment="1" applyProtection="1">
      <alignment horizontal="center" vertical="center" wrapText="1"/>
      <protection locked="0"/>
    </xf>
    <xf numFmtId="0" fontId="10" fillId="6" borderId="1" xfId="0" applyFont="1" applyFill="1" applyBorder="1" applyAlignment="1">
      <alignment horizontal="justify" vertical="top" wrapText="1"/>
    </xf>
    <xf numFmtId="0" fontId="2" fillId="6" borderId="1" xfId="0" applyFont="1" applyFill="1" applyBorder="1" applyAlignment="1" applyProtection="1">
      <alignment horizontal="center" vertical="center" wrapText="1"/>
      <protection locked="0"/>
    </xf>
    <xf numFmtId="1" fontId="10" fillId="6" borderId="1" xfId="0" applyNumberFormat="1" applyFont="1" applyFill="1" applyBorder="1" applyAlignment="1">
      <alignment horizontal="center" vertical="center"/>
    </xf>
    <xf numFmtId="0" fontId="3" fillId="6" borderId="0" xfId="0" applyFont="1" applyFill="1"/>
    <xf numFmtId="0" fontId="10" fillId="6" borderId="1" xfId="0" applyFont="1" applyFill="1" applyBorder="1" applyAlignment="1">
      <alignment vertical="top" wrapText="1"/>
    </xf>
    <xf numFmtId="0" fontId="10" fillId="6" borderId="1" xfId="0" applyFont="1" applyFill="1" applyBorder="1" applyAlignment="1">
      <alignment horizontal="center" vertical="center" wrapText="1"/>
    </xf>
    <xf numFmtId="0" fontId="9" fillId="6" borderId="1"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9" fillId="6" borderId="11"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protection locked="0"/>
    </xf>
    <xf numFmtId="0" fontId="14" fillId="6" borderId="1" xfId="0" applyFont="1" applyFill="1" applyBorder="1" applyAlignment="1" applyProtection="1">
      <alignment horizontal="center" vertical="center" wrapText="1"/>
      <protection locked="0"/>
    </xf>
    <xf numFmtId="0" fontId="14" fillId="6" borderId="11" xfId="0" applyFont="1" applyFill="1" applyBorder="1" applyAlignment="1" applyProtection="1">
      <alignment horizontal="center" vertical="center" wrapText="1"/>
      <protection locked="0"/>
    </xf>
    <xf numFmtId="0" fontId="3" fillId="6" borderId="11" xfId="0" applyFont="1" applyFill="1" applyBorder="1" applyAlignment="1" applyProtection="1">
      <alignment horizontal="center" vertical="center" wrapText="1"/>
      <protection locked="0"/>
    </xf>
    <xf numFmtId="14" fontId="3" fillId="0" borderId="5" xfId="0" applyNumberFormat="1"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9" fillId="2" borderId="1" xfId="0" applyFont="1" applyFill="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 xfId="0" applyFont="1" applyBorder="1" applyAlignment="1" applyProtection="1">
      <alignment horizontal="center" vertical="top" wrapText="1"/>
      <protection locked="0"/>
    </xf>
    <xf numFmtId="0" fontId="3" fillId="0" borderId="1" xfId="0" applyFont="1" applyBorder="1" applyAlignment="1" applyProtection="1">
      <alignment horizontal="center" wrapText="1"/>
      <protection locked="0"/>
    </xf>
    <xf numFmtId="0" fontId="3" fillId="6" borderId="11" xfId="0" applyFont="1" applyFill="1" applyBorder="1" applyAlignment="1" applyProtection="1">
      <alignment horizontal="center" vertical="center" wrapText="1"/>
      <protection locked="0"/>
    </xf>
    <xf numFmtId="0" fontId="3" fillId="6" borderId="13" xfId="0" applyFont="1" applyFill="1" applyBorder="1" applyAlignment="1" applyProtection="1">
      <alignment horizontal="center" vertical="center" wrapText="1"/>
      <protection locked="0"/>
    </xf>
    <xf numFmtId="0" fontId="3" fillId="6" borderId="14" xfId="0" applyFont="1" applyFill="1" applyBorder="1" applyAlignment="1" applyProtection="1">
      <alignment horizontal="center" vertical="center" wrapText="1"/>
      <protection locked="0"/>
    </xf>
    <xf numFmtId="0" fontId="11" fillId="6" borderId="1"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9" fillId="6" borderId="11" xfId="0" applyFont="1" applyFill="1" applyBorder="1" applyAlignment="1" applyProtection="1">
      <alignment horizontal="center" vertical="center" wrapText="1"/>
      <protection locked="0"/>
    </xf>
    <xf numFmtId="0" fontId="9" fillId="6" borderId="13" xfId="0" applyFont="1" applyFill="1" applyBorder="1" applyAlignment="1" applyProtection="1">
      <alignment horizontal="center" vertical="center" wrapText="1"/>
      <protection locked="0"/>
    </xf>
    <xf numFmtId="0" fontId="9" fillId="6" borderId="14" xfId="0" applyFont="1" applyFill="1" applyBorder="1" applyAlignment="1" applyProtection="1">
      <alignment horizontal="center" vertical="center" wrapText="1"/>
      <protection locked="0"/>
    </xf>
    <xf numFmtId="0" fontId="8" fillId="6" borderId="1"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11" fillId="6" borderId="1" xfId="0" applyFont="1" applyFill="1" applyBorder="1" applyAlignment="1">
      <alignment horizontal="center" vertical="center"/>
    </xf>
    <xf numFmtId="0" fontId="3" fillId="6" borderId="11" xfId="0" applyFont="1" applyFill="1" applyBorder="1" applyAlignment="1">
      <alignment horizontal="center"/>
    </xf>
    <xf numFmtId="0" fontId="3" fillId="6" borderId="13" xfId="0" applyFont="1" applyFill="1" applyBorder="1" applyAlignment="1">
      <alignment horizontal="center"/>
    </xf>
    <xf numFmtId="0" fontId="11" fillId="6" borderId="13" xfId="0" applyFont="1" applyFill="1" applyBorder="1" applyAlignment="1">
      <alignment horizontal="center" vertical="top" wrapText="1"/>
    </xf>
    <xf numFmtId="0" fontId="11" fillId="6" borderId="14" xfId="0" applyFont="1" applyFill="1" applyBorder="1" applyAlignment="1">
      <alignment horizontal="center" vertical="top" wrapText="1"/>
    </xf>
    <xf numFmtId="0" fontId="4" fillId="6" borderId="1"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3" fillId="6" borderId="1" xfId="0" applyFont="1" applyFill="1" applyBorder="1" applyAlignment="1" applyProtection="1">
      <alignment horizontal="center" vertical="center" wrapText="1"/>
      <protection locked="0"/>
    </xf>
    <xf numFmtId="0" fontId="2" fillId="3" borderId="11"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3" fillId="6" borderId="11" xfId="0" applyFont="1" applyFill="1" applyBorder="1" applyAlignment="1" applyProtection="1">
      <alignment horizontal="center" vertical="center"/>
      <protection locked="0"/>
    </xf>
    <xf numFmtId="0" fontId="3" fillId="6" borderId="13" xfId="0" applyFont="1" applyFill="1" applyBorder="1" applyAlignment="1" applyProtection="1">
      <alignment horizontal="center" vertical="center"/>
      <protection locked="0"/>
    </xf>
    <xf numFmtId="0" fontId="3" fillId="6" borderId="14" xfId="0" applyFont="1" applyFill="1" applyBorder="1" applyAlignment="1" applyProtection="1">
      <alignment horizontal="center" vertical="center"/>
      <protection locked="0"/>
    </xf>
    <xf numFmtId="0" fontId="14" fillId="6" borderId="11" xfId="0" applyFont="1" applyFill="1" applyBorder="1" applyAlignment="1" applyProtection="1">
      <alignment horizontal="center" vertical="center" wrapText="1"/>
      <protection locked="0"/>
    </xf>
    <xf numFmtId="0" fontId="14" fillId="6" borderId="13" xfId="0" applyFont="1" applyFill="1" applyBorder="1" applyAlignment="1" applyProtection="1">
      <alignment horizontal="center" vertical="center" wrapText="1"/>
      <protection locked="0"/>
    </xf>
    <xf numFmtId="0" fontId="14" fillId="6" borderId="14" xfId="0" applyFont="1" applyFill="1" applyBorder="1" applyAlignment="1" applyProtection="1">
      <alignment horizontal="center" vertical="center" wrapText="1"/>
      <protection locked="0"/>
    </xf>
    <xf numFmtId="0" fontId="2" fillId="3" borderId="5" xfId="0" applyFont="1" applyFill="1" applyBorder="1" applyAlignment="1">
      <alignment horizontal="center"/>
    </xf>
    <xf numFmtId="0" fontId="2" fillId="3" borderId="10" xfId="0" applyFont="1" applyFill="1" applyBorder="1" applyAlignment="1">
      <alignment horizontal="center"/>
    </xf>
    <xf numFmtId="0" fontId="2" fillId="3" borderId="6" xfId="0" applyFont="1" applyFill="1" applyBorder="1" applyAlignment="1">
      <alignment horizontal="center"/>
    </xf>
    <xf numFmtId="0" fontId="2" fillId="3" borderId="12" xfId="0" applyFont="1" applyFill="1" applyBorder="1" applyAlignment="1">
      <alignment horizontal="center"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 fillId="6" borderId="6" xfId="0" applyFont="1" applyFill="1" applyBorder="1" applyAlignment="1" applyProtection="1">
      <alignment horizontal="center" vertical="center" wrapText="1"/>
      <protection locked="0"/>
    </xf>
    <xf numFmtId="0" fontId="3" fillId="6" borderId="4" xfId="0" applyFont="1" applyFill="1" applyBorder="1" applyAlignment="1" applyProtection="1">
      <alignment horizontal="center" vertical="center" wrapText="1"/>
      <protection locked="0"/>
    </xf>
    <xf numFmtId="0" fontId="13" fillId="6" borderId="13" xfId="0" applyFont="1" applyFill="1" applyBorder="1" applyAlignment="1" applyProtection="1">
      <alignment horizontal="center" vertical="center" wrapText="1"/>
      <protection locked="0"/>
    </xf>
    <xf numFmtId="0" fontId="13" fillId="6" borderId="14"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protection locked="0"/>
    </xf>
    <xf numFmtId="0" fontId="9" fillId="6" borderId="11" xfId="0" applyFont="1" applyFill="1" applyBorder="1" applyAlignment="1" applyProtection="1">
      <alignment horizontal="center" vertical="center"/>
      <protection locked="0"/>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14" fontId="2" fillId="2" borderId="5" xfId="0" applyNumberFormat="1" applyFont="1" applyFill="1" applyBorder="1" applyAlignment="1">
      <alignment horizontal="center" vertical="center"/>
    </xf>
    <xf numFmtId="0" fontId="3" fillId="6" borderId="1" xfId="0" applyFont="1" applyFill="1" applyBorder="1" applyAlignment="1" applyProtection="1">
      <alignment horizontal="center" vertical="center"/>
      <protection locked="0"/>
    </xf>
    <xf numFmtId="0" fontId="2" fillId="3" borderId="1" xfId="0" applyFont="1" applyFill="1" applyBorder="1" applyAlignment="1" applyProtection="1">
      <alignment horizontal="left" vertical="center"/>
      <protection locked="0"/>
    </xf>
    <xf numFmtId="14"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3" fillId="3" borderId="5" xfId="0" applyFont="1" applyFill="1" applyBorder="1" applyAlignment="1">
      <alignment horizontal="center"/>
    </xf>
    <xf numFmtId="0" fontId="3" fillId="3" borderId="10" xfId="0" applyFont="1" applyFill="1" applyBorder="1" applyAlignment="1">
      <alignment horizontal="center"/>
    </xf>
    <xf numFmtId="0" fontId="3" fillId="3" borderId="6" xfId="0" applyFont="1" applyFill="1" applyBorder="1" applyAlignment="1">
      <alignment horizontal="center"/>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2" fillId="2" borderId="6" xfId="0" applyFont="1" applyFill="1" applyBorder="1" applyAlignment="1">
      <alignment horizontal="right"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3" borderId="1" xfId="0" applyFont="1" applyFill="1" applyBorder="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49" fontId="2" fillId="2" borderId="5"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0" fontId="2" fillId="6" borderId="11" xfId="0" applyFont="1" applyFill="1" applyBorder="1" applyAlignment="1" applyProtection="1">
      <alignment horizontal="justify" vertical="top" wrapText="1"/>
      <protection locked="0"/>
    </xf>
    <xf numFmtId="0" fontId="2" fillId="6" borderId="13" xfId="0" applyFont="1" applyFill="1" applyBorder="1" applyAlignment="1" applyProtection="1">
      <alignment horizontal="justify" vertical="top" wrapText="1"/>
      <protection locked="0"/>
    </xf>
    <xf numFmtId="0" fontId="2" fillId="3" borderId="13"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xf>
    <xf numFmtId="0" fontId="2" fillId="3" borderId="14" xfId="0" applyFont="1" applyFill="1" applyBorder="1" applyAlignment="1">
      <alignment horizontal="center"/>
    </xf>
    <xf numFmtId="0" fontId="6" fillId="6" borderId="1" xfId="0" applyFont="1" applyFill="1" applyBorder="1" applyAlignment="1" applyProtection="1">
      <alignment horizontal="center" vertical="center" wrapText="1"/>
      <protection locked="0"/>
    </xf>
    <xf numFmtId="0" fontId="6" fillId="6" borderId="11"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justify" vertical="top" wrapText="1"/>
      <protection locked="0"/>
    </xf>
    <xf numFmtId="0" fontId="9" fillId="6" borderId="1" xfId="0" applyFont="1" applyFill="1" applyBorder="1" applyAlignment="1" applyProtection="1">
      <alignment horizontal="justify" vertical="top"/>
      <protection locked="0"/>
    </xf>
    <xf numFmtId="0" fontId="9" fillId="6" borderId="11" xfId="0" applyFont="1" applyFill="1" applyBorder="1" applyAlignment="1" applyProtection="1">
      <alignment horizontal="justify" vertical="top"/>
      <protection locked="0"/>
    </xf>
    <xf numFmtId="1" fontId="11" fillId="6" borderId="1" xfId="0" applyNumberFormat="1"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8" fillId="6" borderId="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2" fillId="6" borderId="11" xfId="0" applyFont="1" applyFill="1" applyBorder="1" applyAlignment="1" applyProtection="1">
      <alignment horizontal="center" vertical="center" wrapText="1"/>
      <protection locked="0"/>
    </xf>
    <xf numFmtId="0" fontId="2" fillId="6" borderId="13"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justify" vertical="top"/>
      <protection locked="0"/>
    </xf>
    <xf numFmtId="0" fontId="3" fillId="6" borderId="11" xfId="0" applyFont="1" applyFill="1" applyBorder="1" applyAlignment="1" applyProtection="1">
      <alignment horizontal="justify" vertical="top"/>
      <protection locked="0"/>
    </xf>
    <xf numFmtId="0" fontId="14" fillId="6" borderId="1" xfId="0" applyFont="1" applyFill="1" applyBorder="1" applyAlignment="1" applyProtection="1">
      <alignment horizontal="justify" vertical="top"/>
      <protection locked="0"/>
    </xf>
    <xf numFmtId="0" fontId="14" fillId="6" borderId="11" xfId="0" applyFont="1" applyFill="1" applyBorder="1" applyAlignment="1" applyProtection="1">
      <alignment horizontal="justify" vertical="top"/>
      <protection locked="0"/>
    </xf>
    <xf numFmtId="0" fontId="7" fillId="6" borderId="11" xfId="0" applyFont="1" applyFill="1" applyBorder="1" applyAlignment="1">
      <alignment horizontal="center" vertical="center"/>
    </xf>
    <xf numFmtId="0" fontId="7" fillId="6" borderId="13" xfId="0" applyFont="1" applyFill="1" applyBorder="1" applyAlignment="1">
      <alignment horizontal="center" vertical="center"/>
    </xf>
    <xf numFmtId="0" fontId="2" fillId="6" borderId="1" xfId="0" applyFont="1" applyFill="1" applyBorder="1" applyAlignment="1" applyProtection="1">
      <alignment horizontal="justify" vertical="top" wrapText="1"/>
      <protection locked="0"/>
    </xf>
    <xf numFmtId="0" fontId="11" fillId="6" borderId="13" xfId="0" applyFont="1" applyFill="1" applyBorder="1" applyAlignment="1">
      <alignment horizontal="center" vertical="center" wrapText="1"/>
    </xf>
    <xf numFmtId="0" fontId="9" fillId="6" borderId="11" xfId="0" applyFont="1" applyFill="1" applyBorder="1" applyAlignment="1" applyProtection="1">
      <alignment horizontal="justify" vertical="top" wrapText="1"/>
      <protection locked="0"/>
    </xf>
    <xf numFmtId="0" fontId="6" fillId="6" borderId="1" xfId="0" applyFont="1" applyFill="1" applyBorder="1" applyAlignment="1" applyProtection="1">
      <alignment horizontal="justify" vertical="top" wrapText="1"/>
      <protection locked="0"/>
    </xf>
    <xf numFmtId="0" fontId="7" fillId="6" borderId="1"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13" xfId="0" applyFont="1" applyFill="1" applyBorder="1" applyAlignment="1">
      <alignment horizontal="center" vertical="center" wrapText="1"/>
    </xf>
    <xf numFmtId="14" fontId="3" fillId="6" borderId="1" xfId="0" applyNumberFormat="1" applyFont="1" applyFill="1" applyBorder="1" applyAlignment="1" applyProtection="1">
      <alignment horizontal="center" vertical="center"/>
      <protection locked="0"/>
    </xf>
    <xf numFmtId="0" fontId="9" fillId="6" borderId="14" xfId="0" applyFont="1" applyFill="1" applyBorder="1" applyAlignment="1" applyProtection="1">
      <alignment horizontal="center" vertical="center"/>
      <protection locked="0"/>
    </xf>
    <xf numFmtId="0" fontId="11" fillId="6" borderId="11" xfId="0" applyFont="1" applyFill="1" applyBorder="1" applyAlignment="1" applyProtection="1">
      <alignment horizontal="center" vertical="center"/>
      <protection locked="0"/>
    </xf>
    <xf numFmtId="0" fontId="11" fillId="6" borderId="1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9" fillId="6" borderId="11" xfId="1" applyFont="1" applyFill="1" applyBorder="1" applyAlignment="1" applyProtection="1">
      <alignment horizontal="center" vertical="center" wrapText="1"/>
      <protection locked="0"/>
    </xf>
    <xf numFmtId="0" fontId="16" fillId="6" borderId="11" xfId="0" applyFont="1" applyFill="1" applyBorder="1" applyAlignment="1" applyProtection="1">
      <alignment horizontal="center" vertical="center" wrapText="1"/>
      <protection locked="0"/>
    </xf>
    <xf numFmtId="0" fontId="16" fillId="6" borderId="13" xfId="0" applyFont="1" applyFill="1" applyBorder="1" applyAlignment="1" applyProtection="1">
      <alignment horizontal="center" vertical="center" wrapText="1"/>
      <protection locked="0"/>
    </xf>
    <xf numFmtId="0" fontId="9" fillId="6" borderId="13" xfId="0" applyFont="1" applyFill="1" applyBorder="1" applyAlignment="1" applyProtection="1">
      <alignment horizontal="center" vertical="center"/>
      <protection locked="0"/>
    </xf>
    <xf numFmtId="0" fontId="2" fillId="3" borderId="8" xfId="0" applyFont="1" applyFill="1" applyBorder="1" applyAlignment="1">
      <alignment horizontal="center"/>
    </xf>
    <xf numFmtId="0" fontId="3" fillId="6" borderId="5" xfId="0" applyFont="1" applyFill="1" applyBorder="1" applyAlignment="1" applyProtection="1">
      <alignment horizontal="center" vertical="center" wrapText="1"/>
      <protection locked="0"/>
    </xf>
    <xf numFmtId="0" fontId="3" fillId="6" borderId="4" xfId="0" applyFont="1" applyFill="1" applyBorder="1" applyAlignment="1" applyProtection="1">
      <alignment horizontal="center" vertical="center"/>
      <protection locked="0"/>
    </xf>
    <xf numFmtId="0" fontId="3" fillId="6" borderId="15" xfId="0" applyFont="1" applyFill="1" applyBorder="1" applyAlignment="1" applyProtection="1">
      <alignment horizontal="center" vertical="center"/>
      <protection locked="0"/>
    </xf>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pplyProtection="1">
      <alignment horizontal="center" vertical="center"/>
      <protection locked="0"/>
    </xf>
    <xf numFmtId="0" fontId="2" fillId="5" borderId="1" xfId="0" applyFont="1" applyFill="1" applyBorder="1" applyAlignment="1">
      <alignment horizontal="center" wrapText="1"/>
    </xf>
    <xf numFmtId="0" fontId="5" fillId="0" borderId="14"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5" fillId="6" borderId="1" xfId="0" applyFont="1" applyFill="1" applyBorder="1" applyAlignment="1" applyProtection="1">
      <alignment horizontal="justify" vertical="top" wrapText="1"/>
      <protection locked="0"/>
    </xf>
    <xf numFmtId="0" fontId="2" fillId="0" borderId="1" xfId="0" applyFont="1" applyBorder="1" applyAlignment="1" applyProtection="1">
      <alignment horizontal="center" vertical="top" wrapText="1"/>
      <protection locked="0"/>
    </xf>
    <xf numFmtId="0" fontId="3" fillId="0" borderId="1" xfId="0" applyFont="1" applyBorder="1" applyAlignment="1" applyProtection="1">
      <alignment horizontal="left" vertical="top" wrapText="1"/>
      <protection locked="0"/>
    </xf>
    <xf numFmtId="0" fontId="2" fillId="5" borderId="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4" xfId="0" applyFont="1" applyFill="1" applyBorder="1" applyAlignment="1">
      <alignment horizontal="center" vertical="center"/>
    </xf>
    <xf numFmtId="49" fontId="3" fillId="0" borderId="5" xfId="0" applyNumberFormat="1"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14" fontId="3" fillId="0" borderId="5" xfId="0" applyNumberFormat="1"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6" borderId="1" xfId="0" applyFont="1" applyFill="1" applyBorder="1" applyAlignment="1" applyProtection="1">
      <alignment horizontal="justify" vertical="top" wrapText="1"/>
      <protection locked="0"/>
    </xf>
    <xf numFmtId="0" fontId="3" fillId="6" borderId="11" xfId="0" applyFont="1" applyFill="1" applyBorder="1" applyAlignment="1" applyProtection="1">
      <alignment horizontal="justify" vertical="top" wrapText="1"/>
      <protection locked="0"/>
    </xf>
  </cellXfs>
  <cellStyles count="2">
    <cellStyle name="Hipervínculo" xfId="1" builtinId="8"/>
    <cellStyle name="Normal" xfId="0" builtinId="0"/>
  </cellStyles>
  <dxfs count="28">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s>
  <tableStyles count="0" defaultTableStyle="TableStyleMedium2" defaultPivotStyle="PivotStyleLight16"/>
  <colors>
    <mruColors>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65126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9451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69"/>
  <sheetViews>
    <sheetView tabSelected="1" view="pageBreakPreview" topLeftCell="L1" zoomScale="40" zoomScaleNormal="40" zoomScaleSheetLayoutView="40" workbookViewId="0">
      <selection activeCell="AD6" sqref="AD6:AG8"/>
    </sheetView>
  </sheetViews>
  <sheetFormatPr baseColWidth="10" defaultColWidth="11.453125" defaultRowHeight="13" x14ac:dyDescent="0.3"/>
  <cols>
    <col min="1" max="1" width="22.54296875" style="1" customWidth="1"/>
    <col min="2" max="2" width="43" style="1" customWidth="1"/>
    <col min="3" max="3" width="45.54296875" style="1" customWidth="1"/>
    <col min="4" max="4" width="21.453125" style="21" customWidth="1"/>
    <col min="5" max="5" width="34.7265625" style="1" customWidth="1"/>
    <col min="6" max="6" width="24.453125" style="1" customWidth="1"/>
    <col min="7" max="7" width="19.1796875" style="1" customWidth="1"/>
    <col min="8" max="8" width="22.54296875" style="1" customWidth="1"/>
    <col min="9" max="9" width="25.26953125" style="1" hidden="1" customWidth="1"/>
    <col min="10" max="10" width="22.81640625" style="1" customWidth="1"/>
    <col min="11" max="11" width="73.26953125" style="1" customWidth="1"/>
    <col min="12" max="12" width="48.7265625" style="1" customWidth="1"/>
    <col min="13" max="13" width="26" style="1" hidden="1" customWidth="1"/>
    <col min="14" max="14" width="7.7265625" style="1" hidden="1" customWidth="1"/>
    <col min="15" max="15" width="21.1796875" style="1" hidden="1" customWidth="1"/>
    <col min="16" max="16" width="16.7265625" style="1" hidden="1" customWidth="1"/>
    <col min="17" max="17" width="16.54296875" style="1" hidden="1" customWidth="1"/>
    <col min="18" max="18" width="22.1796875" style="1" hidden="1" customWidth="1"/>
    <col min="19" max="19" width="24.1796875" style="23" hidden="1" customWidth="1"/>
    <col min="20" max="20" width="26.81640625" style="23" hidden="1" customWidth="1"/>
    <col min="21" max="21" width="23.453125" style="1" hidden="1" customWidth="1"/>
    <col min="22" max="22" width="21" style="1" hidden="1" customWidth="1"/>
    <col min="23" max="23" width="27.7265625" style="1" hidden="1" customWidth="1"/>
    <col min="24" max="24" width="37.54296875" style="1" customWidth="1"/>
    <col min="25" max="25" width="60.81640625" style="1" hidden="1" customWidth="1"/>
    <col min="26" max="26" width="30.81640625" style="1" customWidth="1"/>
    <col min="27" max="27" width="26.81640625" style="1" customWidth="1"/>
    <col min="28" max="28" width="34.81640625" style="1" customWidth="1"/>
    <col min="29" max="29" width="18" style="1" customWidth="1"/>
    <col min="30" max="30" width="62.54296875" style="1" customWidth="1"/>
    <col min="31" max="31" width="19.1796875" style="1" customWidth="1"/>
    <col min="32" max="32" width="27.54296875" style="1" customWidth="1"/>
    <col min="33" max="33" width="78.26953125" style="1" customWidth="1"/>
    <col min="34" max="34" width="17.26953125" style="1" hidden="1" customWidth="1"/>
    <col min="35" max="42" width="11.453125" style="1" hidden="1" customWidth="1"/>
    <col min="43" max="16384" width="11.453125" style="1"/>
  </cols>
  <sheetData>
    <row r="1" spans="1:42" customFormat="1" ht="27" customHeight="1" x14ac:dyDescent="0.35">
      <c r="A1" s="111"/>
      <c r="B1" s="112" t="s">
        <v>0</v>
      </c>
      <c r="C1" s="113"/>
      <c r="D1" s="113"/>
      <c r="E1" s="114"/>
      <c r="F1" s="112" t="s">
        <v>1</v>
      </c>
      <c r="G1" s="113"/>
      <c r="H1" s="113"/>
      <c r="I1" s="113"/>
      <c r="J1" s="113"/>
      <c r="K1" s="113"/>
      <c r="L1" s="113"/>
      <c r="M1" s="113"/>
      <c r="N1" s="113"/>
      <c r="O1" s="113"/>
      <c r="P1" s="113"/>
      <c r="Q1" s="113"/>
      <c r="R1" s="113"/>
      <c r="S1" s="113"/>
      <c r="T1" s="113"/>
      <c r="U1" s="113"/>
      <c r="V1" s="113"/>
      <c r="W1" s="113"/>
      <c r="X1" s="113"/>
      <c r="Y1" s="113"/>
      <c r="Z1" s="113"/>
      <c r="AA1" s="113"/>
      <c r="AB1" s="113"/>
      <c r="AC1" s="114"/>
      <c r="AD1" s="95" t="s">
        <v>2</v>
      </c>
      <c r="AE1" s="96"/>
      <c r="AF1" s="95" t="s">
        <v>3</v>
      </c>
      <c r="AG1" s="96"/>
      <c r="AH1" s="1"/>
      <c r="AI1" s="1"/>
      <c r="AJ1" s="1"/>
      <c r="AK1" s="1" t="s">
        <v>4</v>
      </c>
      <c r="AL1" s="1" t="s">
        <v>5</v>
      </c>
      <c r="AM1" s="1"/>
      <c r="AN1" s="1" t="s">
        <v>6</v>
      </c>
      <c r="AO1" s="1"/>
      <c r="AP1" s="1"/>
    </row>
    <row r="2" spans="1:42" customFormat="1" ht="27" customHeight="1" x14ac:dyDescent="0.35">
      <c r="A2" s="111"/>
      <c r="B2" s="115"/>
      <c r="C2" s="116"/>
      <c r="D2" s="116"/>
      <c r="E2" s="117"/>
      <c r="F2" s="115"/>
      <c r="G2" s="116"/>
      <c r="H2" s="116"/>
      <c r="I2" s="116"/>
      <c r="J2" s="116"/>
      <c r="K2" s="116"/>
      <c r="L2" s="116"/>
      <c r="M2" s="116"/>
      <c r="N2" s="116"/>
      <c r="O2" s="116"/>
      <c r="P2" s="116"/>
      <c r="Q2" s="116"/>
      <c r="R2" s="116"/>
      <c r="S2" s="116"/>
      <c r="T2" s="116"/>
      <c r="U2" s="116"/>
      <c r="V2" s="116"/>
      <c r="W2" s="116"/>
      <c r="X2" s="116"/>
      <c r="Y2" s="116"/>
      <c r="Z2" s="116"/>
      <c r="AA2" s="116"/>
      <c r="AB2" s="116"/>
      <c r="AC2" s="117"/>
      <c r="AD2" s="95" t="s">
        <v>7</v>
      </c>
      <c r="AE2" s="96"/>
      <c r="AF2" s="118" t="s">
        <v>8</v>
      </c>
      <c r="AG2" s="119"/>
      <c r="AH2" s="1" t="s">
        <v>9</v>
      </c>
      <c r="AI2" s="1" t="s">
        <v>10</v>
      </c>
      <c r="AJ2" s="1"/>
      <c r="AK2" s="1"/>
      <c r="AL2" s="1" t="s">
        <v>11</v>
      </c>
      <c r="AM2" s="1"/>
      <c r="AN2" s="1" t="s">
        <v>12</v>
      </c>
      <c r="AO2" s="1"/>
      <c r="AP2" s="1"/>
    </row>
    <row r="3" spans="1:42" customFormat="1" ht="27" customHeight="1" x14ac:dyDescent="0.35">
      <c r="A3" s="111"/>
      <c r="B3" s="112" t="s">
        <v>13</v>
      </c>
      <c r="C3" s="113"/>
      <c r="D3" s="113"/>
      <c r="E3" s="114"/>
      <c r="F3" s="112" t="s">
        <v>14</v>
      </c>
      <c r="G3" s="113"/>
      <c r="H3" s="113"/>
      <c r="I3" s="113"/>
      <c r="J3" s="113"/>
      <c r="K3" s="113"/>
      <c r="L3" s="113"/>
      <c r="M3" s="113"/>
      <c r="N3" s="113"/>
      <c r="O3" s="113"/>
      <c r="P3" s="113"/>
      <c r="Q3" s="113"/>
      <c r="R3" s="113"/>
      <c r="S3" s="113"/>
      <c r="T3" s="113"/>
      <c r="U3" s="113"/>
      <c r="V3" s="113"/>
      <c r="W3" s="113"/>
      <c r="X3" s="113"/>
      <c r="Y3" s="113"/>
      <c r="Z3" s="113"/>
      <c r="AA3" s="113"/>
      <c r="AB3" s="113"/>
      <c r="AC3" s="114"/>
      <c r="AD3" s="95" t="s">
        <v>15</v>
      </c>
      <c r="AE3" s="96"/>
      <c r="AF3" s="95" t="s">
        <v>16</v>
      </c>
      <c r="AG3" s="96"/>
      <c r="AH3" s="1" t="s">
        <v>17</v>
      </c>
      <c r="AI3" s="1" t="s">
        <v>18</v>
      </c>
      <c r="AJ3" s="1"/>
      <c r="AK3" s="1"/>
      <c r="AL3" s="1" t="s">
        <v>19</v>
      </c>
      <c r="AM3" s="1"/>
      <c r="AN3" s="1" t="s">
        <v>20</v>
      </c>
      <c r="AO3" s="1"/>
      <c r="AP3" s="1"/>
    </row>
    <row r="4" spans="1:42" customFormat="1" ht="27" customHeight="1" x14ac:dyDescent="0.35">
      <c r="A4" s="111"/>
      <c r="B4" s="115"/>
      <c r="C4" s="116"/>
      <c r="D4" s="116"/>
      <c r="E4" s="117"/>
      <c r="F4" s="115"/>
      <c r="G4" s="116"/>
      <c r="H4" s="116"/>
      <c r="I4" s="116"/>
      <c r="J4" s="116"/>
      <c r="K4" s="116"/>
      <c r="L4" s="116"/>
      <c r="M4" s="116"/>
      <c r="N4" s="116"/>
      <c r="O4" s="116"/>
      <c r="P4" s="116"/>
      <c r="Q4" s="116"/>
      <c r="R4" s="116"/>
      <c r="S4" s="116"/>
      <c r="T4" s="116"/>
      <c r="U4" s="116"/>
      <c r="V4" s="116"/>
      <c r="W4" s="116"/>
      <c r="X4" s="116"/>
      <c r="Y4" s="116"/>
      <c r="Z4" s="116"/>
      <c r="AA4" s="116"/>
      <c r="AB4" s="116"/>
      <c r="AC4" s="117"/>
      <c r="AD4" s="95" t="s">
        <v>21</v>
      </c>
      <c r="AE4" s="96"/>
      <c r="AF4" s="97">
        <v>43846</v>
      </c>
      <c r="AG4" s="96"/>
      <c r="AH4" s="1" t="s">
        <v>22</v>
      </c>
      <c r="AI4" s="1" t="s">
        <v>23</v>
      </c>
      <c r="AJ4" s="1"/>
      <c r="AK4" s="1" t="s">
        <v>24</v>
      </c>
      <c r="AL4" s="1" t="s">
        <v>25</v>
      </c>
      <c r="AM4" s="1"/>
      <c r="AN4" s="1" t="s">
        <v>26</v>
      </c>
      <c r="AO4" s="1"/>
      <c r="AP4" s="1"/>
    </row>
    <row r="5" spans="1:42" ht="24.75" customHeight="1" x14ac:dyDescent="0.3">
      <c r="A5" s="99" t="s">
        <v>27</v>
      </c>
      <c r="B5" s="99"/>
      <c r="C5" s="100">
        <v>44561</v>
      </c>
      <c r="D5" s="101"/>
      <c r="E5" s="101"/>
      <c r="F5" s="101"/>
      <c r="G5" s="102"/>
      <c r="H5" s="103"/>
      <c r="I5" s="103"/>
      <c r="J5" s="103"/>
      <c r="K5" s="103"/>
      <c r="L5" s="104"/>
      <c r="M5" s="105" t="s">
        <v>28</v>
      </c>
      <c r="N5" s="106"/>
      <c r="O5" s="106"/>
      <c r="P5" s="106"/>
      <c r="Q5" s="106"/>
      <c r="R5" s="106"/>
      <c r="S5" s="106"/>
      <c r="T5" s="106"/>
      <c r="U5" s="106"/>
      <c r="V5" s="107"/>
      <c r="W5" s="2" t="s">
        <v>29</v>
      </c>
      <c r="X5" s="19"/>
      <c r="Y5" s="3" t="s">
        <v>30</v>
      </c>
      <c r="Z5" s="108"/>
      <c r="AA5" s="109"/>
      <c r="AB5" s="2" t="s">
        <v>31</v>
      </c>
      <c r="AC5" s="19"/>
      <c r="AD5" s="4" t="s">
        <v>32</v>
      </c>
      <c r="AE5" s="20" t="s">
        <v>33</v>
      </c>
      <c r="AF5" s="110"/>
      <c r="AG5" s="110"/>
      <c r="AH5" s="1" t="s">
        <v>34</v>
      </c>
      <c r="AI5" s="1" t="s">
        <v>35</v>
      </c>
      <c r="AJ5" s="1" t="s">
        <v>36</v>
      </c>
      <c r="AN5" s="1" t="s">
        <v>37</v>
      </c>
    </row>
    <row r="6" spans="1:42" x14ac:dyDescent="0.3">
      <c r="A6" s="124" t="s">
        <v>38</v>
      </c>
      <c r="B6" s="124"/>
      <c r="C6" s="124"/>
      <c r="D6" s="124"/>
      <c r="E6" s="124"/>
      <c r="F6" s="124"/>
      <c r="G6" s="75" t="s">
        <v>39</v>
      </c>
      <c r="H6" s="76"/>
      <c r="I6" s="76"/>
      <c r="J6" s="76"/>
      <c r="K6" s="76"/>
      <c r="L6" s="76"/>
      <c r="M6" s="76"/>
      <c r="N6" s="76"/>
      <c r="O6" s="76"/>
      <c r="P6" s="76"/>
      <c r="Q6" s="76"/>
      <c r="R6" s="76"/>
      <c r="S6" s="76"/>
      <c r="T6" s="76"/>
      <c r="U6" s="76"/>
      <c r="V6" s="76"/>
      <c r="W6" s="76"/>
      <c r="X6" s="162"/>
      <c r="Y6" s="76"/>
      <c r="Z6" s="76"/>
      <c r="AA6" s="76"/>
      <c r="AB6" s="77"/>
      <c r="AC6" s="66" t="s">
        <v>40</v>
      </c>
      <c r="AD6" s="78" t="s">
        <v>41</v>
      </c>
      <c r="AE6" s="79"/>
      <c r="AF6" s="79"/>
      <c r="AG6" s="79"/>
      <c r="AH6" s="1" t="s">
        <v>42</v>
      </c>
      <c r="AI6" s="1" t="s">
        <v>43</v>
      </c>
      <c r="AN6" s="1" t="s">
        <v>44</v>
      </c>
    </row>
    <row r="7" spans="1:42" s="5" customFormat="1" ht="14.25" customHeight="1" x14ac:dyDescent="0.3">
      <c r="A7" s="82" t="s">
        <v>45</v>
      </c>
      <c r="B7" s="85" t="s">
        <v>46</v>
      </c>
      <c r="C7" s="82" t="s">
        <v>47</v>
      </c>
      <c r="D7" s="82" t="s">
        <v>6</v>
      </c>
      <c r="E7" s="82" t="s">
        <v>48</v>
      </c>
      <c r="F7" s="123" t="s">
        <v>49</v>
      </c>
      <c r="G7" s="124" t="s">
        <v>50</v>
      </c>
      <c r="H7" s="124"/>
      <c r="I7" s="124"/>
      <c r="J7" s="124"/>
      <c r="K7" s="75" t="s">
        <v>51</v>
      </c>
      <c r="L7" s="76"/>
      <c r="M7" s="76"/>
      <c r="N7" s="76"/>
      <c r="O7" s="76"/>
      <c r="P7" s="76"/>
      <c r="Q7" s="76"/>
      <c r="R7" s="76"/>
      <c r="S7" s="76"/>
      <c r="T7" s="77"/>
      <c r="U7" s="75" t="s">
        <v>52</v>
      </c>
      <c r="V7" s="76"/>
      <c r="W7" s="76"/>
      <c r="X7" s="76"/>
      <c r="Y7" s="76"/>
      <c r="Z7" s="76"/>
      <c r="AA7" s="76"/>
      <c r="AB7" s="77"/>
      <c r="AC7" s="67"/>
      <c r="AD7" s="78"/>
      <c r="AE7" s="79"/>
      <c r="AF7" s="79"/>
      <c r="AG7" s="79"/>
      <c r="AH7" s="1" t="s">
        <v>53</v>
      </c>
      <c r="AI7" s="1" t="s">
        <v>54</v>
      </c>
      <c r="AJ7" s="1" t="s">
        <v>55</v>
      </c>
    </row>
    <row r="8" spans="1:42" s="5" customFormat="1" ht="20.25" customHeight="1" x14ac:dyDescent="0.3">
      <c r="A8" s="82"/>
      <c r="B8" s="122"/>
      <c r="C8" s="82"/>
      <c r="D8" s="82"/>
      <c r="E8" s="82"/>
      <c r="F8" s="123"/>
      <c r="G8" s="125" t="s">
        <v>56</v>
      </c>
      <c r="H8" s="125"/>
      <c r="I8" s="125"/>
      <c r="J8" s="125"/>
      <c r="K8" s="83" t="s">
        <v>57</v>
      </c>
      <c r="L8" s="123" t="s">
        <v>58</v>
      </c>
      <c r="M8" s="123" t="s">
        <v>59</v>
      </c>
      <c r="N8" s="66" t="s">
        <v>60</v>
      </c>
      <c r="O8" s="82" t="s">
        <v>61</v>
      </c>
      <c r="P8" s="122" t="s">
        <v>62</v>
      </c>
      <c r="Q8" s="85" t="s">
        <v>63</v>
      </c>
      <c r="R8" s="82" t="s">
        <v>64</v>
      </c>
      <c r="S8" s="82" t="s">
        <v>65</v>
      </c>
      <c r="T8" s="82" t="s">
        <v>66</v>
      </c>
      <c r="U8" s="84" t="s">
        <v>67</v>
      </c>
      <c r="V8" s="82" t="s">
        <v>68</v>
      </c>
      <c r="W8" s="83" t="s">
        <v>69</v>
      </c>
      <c r="X8" s="85" t="s">
        <v>70</v>
      </c>
      <c r="Y8" s="82" t="s">
        <v>71</v>
      </c>
      <c r="Z8" s="82"/>
      <c r="AA8" s="82"/>
      <c r="AB8" s="82"/>
      <c r="AC8" s="67"/>
      <c r="AD8" s="80"/>
      <c r="AE8" s="81"/>
      <c r="AF8" s="81"/>
      <c r="AG8" s="81"/>
      <c r="AH8" s="5" t="s">
        <v>72</v>
      </c>
      <c r="AI8" s="5" t="s">
        <v>73</v>
      </c>
      <c r="AJ8" s="5" t="s">
        <v>74</v>
      </c>
      <c r="AL8" s="5" t="s">
        <v>75</v>
      </c>
      <c r="AO8" s="1" t="s">
        <v>76</v>
      </c>
    </row>
    <row r="9" spans="1:42" s="5" customFormat="1" ht="57.75" customHeight="1" x14ac:dyDescent="0.3">
      <c r="A9" s="85"/>
      <c r="B9" s="86"/>
      <c r="C9" s="85"/>
      <c r="D9" s="85"/>
      <c r="E9" s="85"/>
      <c r="F9" s="66"/>
      <c r="G9" s="6" t="s">
        <v>77</v>
      </c>
      <c r="H9" s="6" t="s">
        <v>4</v>
      </c>
      <c r="I9" s="6"/>
      <c r="J9" s="7" t="s">
        <v>78</v>
      </c>
      <c r="K9" s="84"/>
      <c r="L9" s="123"/>
      <c r="M9" s="123"/>
      <c r="N9" s="68"/>
      <c r="O9" s="82"/>
      <c r="P9" s="86"/>
      <c r="Q9" s="86"/>
      <c r="R9" s="82"/>
      <c r="S9" s="82"/>
      <c r="T9" s="82"/>
      <c r="U9" s="87"/>
      <c r="V9" s="82"/>
      <c r="W9" s="84"/>
      <c r="X9" s="86"/>
      <c r="Y9" s="17" t="s">
        <v>79</v>
      </c>
      <c r="Z9" s="17" t="s">
        <v>80</v>
      </c>
      <c r="AA9" s="18" t="s">
        <v>81</v>
      </c>
      <c r="AB9" s="18" t="s">
        <v>82</v>
      </c>
      <c r="AC9" s="68"/>
      <c r="AD9" s="8" t="s">
        <v>83</v>
      </c>
      <c r="AE9" s="8" t="s">
        <v>84</v>
      </c>
      <c r="AF9" s="8" t="s">
        <v>85</v>
      </c>
      <c r="AG9" s="17" t="s">
        <v>86</v>
      </c>
      <c r="AH9" s="5" t="s">
        <v>87</v>
      </c>
      <c r="AI9" s="5" t="s">
        <v>18</v>
      </c>
      <c r="AL9" s="5" t="s">
        <v>88</v>
      </c>
      <c r="AO9" s="1" t="s">
        <v>89</v>
      </c>
    </row>
    <row r="10" spans="1:42" s="28" customFormat="1" ht="96" customHeight="1" x14ac:dyDescent="0.3">
      <c r="A10" s="138" t="s">
        <v>90</v>
      </c>
      <c r="B10" s="120" t="s">
        <v>91</v>
      </c>
      <c r="C10" s="128" t="s">
        <v>92</v>
      </c>
      <c r="D10" s="135" t="s">
        <v>93</v>
      </c>
      <c r="E10" s="46" t="s">
        <v>94</v>
      </c>
      <c r="F10" s="65" t="s">
        <v>95</v>
      </c>
      <c r="G10" s="126" t="s">
        <v>11</v>
      </c>
      <c r="H10" s="126" t="s">
        <v>96</v>
      </c>
      <c r="I10" s="24" t="str">
        <f>CONCATENATE(G10,H10)</f>
        <v>IMPROBABLEMAYOR</v>
      </c>
      <c r="J10" s="144" t="str">
        <f>I11</f>
        <v>2. ALTO</v>
      </c>
      <c r="K10" s="128" t="s">
        <v>97</v>
      </c>
      <c r="L10" s="25" t="s">
        <v>98</v>
      </c>
      <c r="M10" s="26" t="s">
        <v>9</v>
      </c>
      <c r="N10" s="27">
        <f>IF(M10="ASIGNADO",15,IF(M10="NO ASIGNADO",0,""))</f>
        <v>15</v>
      </c>
      <c r="O10" s="131">
        <f>SUM(N10:N16)</f>
        <v>100</v>
      </c>
      <c r="P10" s="132" t="s">
        <v>72</v>
      </c>
      <c r="Q10" s="56">
        <f>IF(Q13="DÉBIL",0,IF(Q13="MODERADO",50,IF(Q13="FUERTE",100,"")))</f>
        <v>100</v>
      </c>
      <c r="R10" s="57"/>
      <c r="S10" s="61" t="s">
        <v>99</v>
      </c>
      <c r="T10" s="61" t="s">
        <v>99</v>
      </c>
      <c r="U10" s="136" t="s">
        <v>100</v>
      </c>
      <c r="V10" s="151" t="s">
        <v>101</v>
      </c>
      <c r="W10" s="98">
        <v>2018</v>
      </c>
      <c r="X10" s="92" t="s">
        <v>102</v>
      </c>
      <c r="Y10" s="65"/>
      <c r="Z10" s="69"/>
      <c r="AA10" s="155" t="s">
        <v>103</v>
      </c>
      <c r="AB10" s="46"/>
      <c r="AC10" s="153">
        <v>44561</v>
      </c>
      <c r="AD10" s="51" t="s">
        <v>104</v>
      </c>
      <c r="AE10" s="51" t="s">
        <v>105</v>
      </c>
      <c r="AF10" s="65"/>
      <c r="AG10" s="195" t="s">
        <v>252</v>
      </c>
      <c r="AH10" s="28" t="s">
        <v>106</v>
      </c>
      <c r="AI10" s="28" t="s">
        <v>107</v>
      </c>
      <c r="AJ10" s="28" t="s">
        <v>24</v>
      </c>
      <c r="AK10" s="28" t="s">
        <v>76</v>
      </c>
      <c r="AL10" s="28" t="s">
        <v>24</v>
      </c>
      <c r="AN10" s="28" t="s">
        <v>103</v>
      </c>
      <c r="AO10" s="28" t="s">
        <v>108</v>
      </c>
    </row>
    <row r="11" spans="1:42" s="28" customFormat="1" ht="96" customHeight="1" x14ac:dyDescent="0.3">
      <c r="A11" s="139"/>
      <c r="B11" s="121"/>
      <c r="C11" s="140"/>
      <c r="D11" s="136"/>
      <c r="E11" s="47"/>
      <c r="F11" s="98"/>
      <c r="G11" s="126"/>
      <c r="H11" s="126"/>
      <c r="I11" s="24"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2. ALTO</v>
      </c>
      <c r="J11" s="145"/>
      <c r="K11" s="128"/>
      <c r="L11" s="25" t="s">
        <v>109</v>
      </c>
      <c r="M11" s="34" t="s">
        <v>22</v>
      </c>
      <c r="N11" s="27">
        <f>IF(M11="ADECUADO",15,IF(M11="INADECUADO",0,""))</f>
        <v>15</v>
      </c>
      <c r="O11" s="131"/>
      <c r="P11" s="133"/>
      <c r="Q11" s="56"/>
      <c r="R11" s="58"/>
      <c r="S11" s="61"/>
      <c r="T11" s="61"/>
      <c r="U11" s="136"/>
      <c r="V11" s="152"/>
      <c r="W11" s="98"/>
      <c r="X11" s="93"/>
      <c r="Y11" s="65"/>
      <c r="Z11" s="70"/>
      <c r="AA11" s="156"/>
      <c r="AB11" s="48"/>
      <c r="AC11" s="98"/>
      <c r="AD11" s="53"/>
      <c r="AE11" s="53"/>
      <c r="AF11" s="65"/>
      <c r="AG11" s="195"/>
      <c r="AH11" s="28" t="s">
        <v>99</v>
      </c>
      <c r="AI11" s="28" t="s">
        <v>110</v>
      </c>
      <c r="AL11" s="28" t="s">
        <v>96</v>
      </c>
      <c r="AN11" s="28" t="s">
        <v>111</v>
      </c>
      <c r="AO11" s="28" t="s">
        <v>100</v>
      </c>
    </row>
    <row r="12" spans="1:42" s="28" customFormat="1" ht="140.25" customHeight="1" x14ac:dyDescent="0.3">
      <c r="A12" s="139"/>
      <c r="B12" s="121"/>
      <c r="C12" s="140"/>
      <c r="D12" s="136"/>
      <c r="E12" s="47"/>
      <c r="F12" s="98"/>
      <c r="G12" s="126"/>
      <c r="H12" s="126"/>
      <c r="I12" s="24"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145"/>
      <c r="K12" s="128"/>
      <c r="L12" s="29" t="s">
        <v>112</v>
      </c>
      <c r="M12" s="26" t="s">
        <v>113</v>
      </c>
      <c r="N12" s="27">
        <f>IF(M12="OPORTUNA",15,IF(M12="INOPORTUNA",0,""))</f>
        <v>15</v>
      </c>
      <c r="O12" s="131"/>
      <c r="P12" s="133"/>
      <c r="Q12" s="56"/>
      <c r="R12" s="58"/>
      <c r="S12" s="30" t="s">
        <v>114</v>
      </c>
      <c r="T12" s="30" t="s">
        <v>115</v>
      </c>
      <c r="U12" s="136"/>
      <c r="V12" s="152"/>
      <c r="W12" s="98"/>
      <c r="X12" s="93"/>
      <c r="Y12" s="46"/>
      <c r="Z12" s="70"/>
      <c r="AA12" s="156"/>
      <c r="AB12" s="72"/>
      <c r="AC12" s="98"/>
      <c r="AD12" s="51" t="s">
        <v>116</v>
      </c>
      <c r="AE12" s="92" t="s">
        <v>117</v>
      </c>
      <c r="AF12" s="65"/>
      <c r="AG12" s="195"/>
      <c r="AH12" s="28" t="s">
        <v>118</v>
      </c>
      <c r="AI12" s="28" t="s">
        <v>101</v>
      </c>
      <c r="AJ12" s="28" t="s">
        <v>119</v>
      </c>
      <c r="AK12" s="28" t="s">
        <v>120</v>
      </c>
      <c r="AL12" s="28" t="s">
        <v>121</v>
      </c>
      <c r="AO12" s="28" t="s">
        <v>122</v>
      </c>
    </row>
    <row r="13" spans="1:42" s="28" customFormat="1" ht="129.75" customHeight="1" x14ac:dyDescent="0.3">
      <c r="A13" s="139"/>
      <c r="B13" s="121"/>
      <c r="C13" s="140"/>
      <c r="D13" s="136"/>
      <c r="E13" s="26" t="s">
        <v>123</v>
      </c>
      <c r="F13" s="98"/>
      <c r="G13" s="126"/>
      <c r="H13" s="126"/>
      <c r="I13" s="24"/>
      <c r="J13" s="145"/>
      <c r="K13" s="128"/>
      <c r="L13" s="25" t="s">
        <v>124</v>
      </c>
      <c r="M13" s="34" t="s">
        <v>125</v>
      </c>
      <c r="N13" s="27">
        <f>IF(M13="PREVENIR",15,IF(M13="DETECTAR",10,IF(M13="NO ES UN CONTROL",0,"")))</f>
        <v>15</v>
      </c>
      <c r="O13" s="54" t="str">
        <f>IF(O10&lt;86,"DÉBIL",IF(O10&lt;96,"MODERADO",IF(O10&lt;101,"FUERTE","")))</f>
        <v>FUERTE</v>
      </c>
      <c r="P13" s="133"/>
      <c r="Q13" s="54" t="str">
        <f>IF(AND(O13="FUERTE",P10="FUERTE (SIEMPRE SE EJECUTA)"),"FUERTE",IF(OR(O13="DÉBIL",P10="DÉBIL (NO SE EJECUTA)"),"DÉBIL",IF(OR(O13="MODERADO",P10="MODERADO (ALGUNAS VECES)"),"MODERADO")))</f>
        <v>FUERTE</v>
      </c>
      <c r="R13" s="59" t="str">
        <f>IF(AND(O13="FUERTE",P10="FUERTE (SIEMPRE SE EJECUTA)"),"NO","SÍ")</f>
        <v>NO</v>
      </c>
      <c r="S13" s="49">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50">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136"/>
      <c r="V13" s="152"/>
      <c r="W13" s="98"/>
      <c r="X13" s="93"/>
      <c r="Y13" s="48"/>
      <c r="Z13" s="71"/>
      <c r="AA13" s="156"/>
      <c r="AB13" s="74"/>
      <c r="AC13" s="98"/>
      <c r="AD13" s="154"/>
      <c r="AE13" s="92"/>
      <c r="AF13" s="65"/>
      <c r="AG13" s="195"/>
      <c r="AH13" s="28" t="s">
        <v>99</v>
      </c>
      <c r="AO13" s="28" t="s">
        <v>126</v>
      </c>
    </row>
    <row r="14" spans="1:42" s="28" customFormat="1" ht="62.25" customHeight="1" x14ac:dyDescent="0.3">
      <c r="A14" s="139"/>
      <c r="B14" s="121"/>
      <c r="C14" s="140"/>
      <c r="D14" s="136"/>
      <c r="E14" s="47" t="s">
        <v>127</v>
      </c>
      <c r="F14" s="98"/>
      <c r="G14" s="126"/>
      <c r="H14" s="126"/>
      <c r="I14" s="24"/>
      <c r="J14" s="145"/>
      <c r="K14" s="128"/>
      <c r="L14" s="25" t="s">
        <v>128</v>
      </c>
      <c r="M14" s="26" t="s">
        <v>34</v>
      </c>
      <c r="N14" s="27">
        <f>IF(M14="CONFIABLE",15,IF(M14="NO CONFIABLE",0,""))</f>
        <v>15</v>
      </c>
      <c r="O14" s="54"/>
      <c r="P14" s="133"/>
      <c r="Q14" s="54"/>
      <c r="R14" s="59"/>
      <c r="S14" s="49"/>
      <c r="T14" s="147"/>
      <c r="U14" s="136"/>
      <c r="V14" s="152"/>
      <c r="W14" s="98"/>
      <c r="X14" s="93"/>
      <c r="Y14" s="46"/>
      <c r="Z14" s="26" t="s">
        <v>129</v>
      </c>
      <c r="AA14" s="156"/>
      <c r="AB14" s="46"/>
      <c r="AC14" s="98"/>
      <c r="AD14" s="51" t="s">
        <v>130</v>
      </c>
      <c r="AE14" s="51" t="s">
        <v>131</v>
      </c>
      <c r="AF14" s="65"/>
      <c r="AG14" s="195"/>
      <c r="AH14" s="28" t="s">
        <v>132</v>
      </c>
      <c r="AJ14" s="28" t="s">
        <v>133</v>
      </c>
      <c r="AK14" s="28" t="s">
        <v>125</v>
      </c>
      <c r="AL14" s="28" t="s">
        <v>134</v>
      </c>
      <c r="AO14" s="28" t="s">
        <v>135</v>
      </c>
    </row>
    <row r="15" spans="1:42" s="28" customFormat="1" ht="66.75" customHeight="1" x14ac:dyDescent="0.3">
      <c r="A15" s="139"/>
      <c r="B15" s="121"/>
      <c r="C15" s="140"/>
      <c r="D15" s="136"/>
      <c r="E15" s="47"/>
      <c r="F15" s="98"/>
      <c r="G15" s="126"/>
      <c r="H15" s="126"/>
      <c r="I15" s="24"/>
      <c r="J15" s="145"/>
      <c r="K15" s="128"/>
      <c r="L15" s="25" t="s">
        <v>136</v>
      </c>
      <c r="M15" s="34" t="s">
        <v>42</v>
      </c>
      <c r="N15" s="27">
        <f>IF(M15="SE INVESTIGAN Y SE RESUELVEN OPORTUNAMENTE",15,IF(M15="NO SE INVESTIGAN Y SE RESUELVEN OPORTUNAMENTE",0,""))</f>
        <v>15</v>
      </c>
      <c r="O15" s="54"/>
      <c r="P15" s="133"/>
      <c r="Q15" s="54"/>
      <c r="R15" s="59"/>
      <c r="S15" s="49"/>
      <c r="T15" s="147"/>
      <c r="U15" s="136"/>
      <c r="V15" s="152"/>
      <c r="W15" s="98"/>
      <c r="X15" s="93"/>
      <c r="Y15" s="47"/>
      <c r="Z15" s="46"/>
      <c r="AA15" s="156"/>
      <c r="AB15" s="47"/>
      <c r="AC15" s="98"/>
      <c r="AD15" s="161"/>
      <c r="AE15" s="52"/>
      <c r="AF15" s="65"/>
      <c r="AG15" s="195"/>
      <c r="AH15" s="28" t="s">
        <v>110</v>
      </c>
      <c r="AO15" s="28" t="s">
        <v>137</v>
      </c>
    </row>
    <row r="16" spans="1:42" s="28" customFormat="1" ht="64.5" customHeight="1" x14ac:dyDescent="0.3">
      <c r="A16" s="139"/>
      <c r="B16" s="121"/>
      <c r="C16" s="141"/>
      <c r="D16" s="137"/>
      <c r="E16" s="48"/>
      <c r="F16" s="69"/>
      <c r="G16" s="127"/>
      <c r="H16" s="127"/>
      <c r="I16" s="24"/>
      <c r="J16" s="145"/>
      <c r="K16" s="148"/>
      <c r="L16" s="25" t="s">
        <v>138</v>
      </c>
      <c r="M16" s="26" t="s">
        <v>53</v>
      </c>
      <c r="N16" s="27">
        <f>IF(M16="COMPLETA",10,IF(M16="INCOMPLETA",5,IF(M16="NO EXISTE",0,"")))</f>
        <v>10</v>
      </c>
      <c r="O16" s="54"/>
      <c r="P16" s="134"/>
      <c r="Q16" s="55"/>
      <c r="R16" s="60"/>
      <c r="S16" s="50"/>
      <c r="T16" s="147"/>
      <c r="U16" s="137"/>
      <c r="V16" s="152"/>
      <c r="W16" s="69"/>
      <c r="X16" s="94"/>
      <c r="Y16" s="48"/>
      <c r="Z16" s="71"/>
      <c r="AA16" s="157"/>
      <c r="AB16" s="48"/>
      <c r="AC16" s="69"/>
      <c r="AD16" s="154"/>
      <c r="AE16" s="53"/>
      <c r="AF16" s="46"/>
      <c r="AG16" s="196"/>
      <c r="AO16" s="28" t="s">
        <v>139</v>
      </c>
    </row>
    <row r="17" spans="1:41" s="28" customFormat="1" ht="282" customHeight="1" x14ac:dyDescent="0.3">
      <c r="A17" s="139"/>
      <c r="B17" s="120" t="s">
        <v>140</v>
      </c>
      <c r="C17" s="128" t="s">
        <v>141</v>
      </c>
      <c r="D17" s="135" t="s">
        <v>93</v>
      </c>
      <c r="E17" s="51" t="s">
        <v>142</v>
      </c>
      <c r="F17" s="65" t="s">
        <v>143</v>
      </c>
      <c r="G17" s="126" t="s">
        <v>11</v>
      </c>
      <c r="H17" s="126" t="s">
        <v>96</v>
      </c>
      <c r="I17" s="24" t="str">
        <f>CONCATENATE(G17,H17)</f>
        <v>IMPROBABLEMAYOR</v>
      </c>
      <c r="J17" s="144" t="str">
        <f>I18</f>
        <v>2. ALTO</v>
      </c>
      <c r="K17" s="149" t="s">
        <v>248</v>
      </c>
      <c r="L17" s="25" t="s">
        <v>98</v>
      </c>
      <c r="M17" s="26" t="s">
        <v>9</v>
      </c>
      <c r="N17" s="27">
        <f>IF(M17="ASIGNADO",15,IF(M17="NO ASIGNADO",0,""))</f>
        <v>15</v>
      </c>
      <c r="O17" s="131">
        <f>SUM(N17:N23)</f>
        <v>100</v>
      </c>
      <c r="P17" s="150" t="s">
        <v>72</v>
      </c>
      <c r="Q17" s="56">
        <f>IF(Q20="DÉBIL",0,IF(Q20="MODERADO",50,IF(Q20="FUERTE",100,"")))</f>
        <v>100</v>
      </c>
      <c r="R17" s="57"/>
      <c r="S17" s="61" t="s">
        <v>99</v>
      </c>
      <c r="T17" s="61" t="s">
        <v>99</v>
      </c>
      <c r="U17" s="136" t="s">
        <v>100</v>
      </c>
      <c r="V17" s="151" t="s">
        <v>101</v>
      </c>
      <c r="W17" s="98">
        <v>2018</v>
      </c>
      <c r="X17" s="92" t="s">
        <v>144</v>
      </c>
      <c r="Y17" s="35"/>
      <c r="Z17" s="69" t="s">
        <v>247</v>
      </c>
      <c r="AA17" s="155" t="s">
        <v>111</v>
      </c>
      <c r="AB17" s="32"/>
      <c r="AC17" s="153">
        <v>44561</v>
      </c>
      <c r="AD17" s="31" t="s">
        <v>145</v>
      </c>
      <c r="AE17" s="31" t="s">
        <v>146</v>
      </c>
      <c r="AF17" s="65"/>
      <c r="AG17" s="195" t="s">
        <v>253</v>
      </c>
      <c r="AH17" s="28" t="s">
        <v>106</v>
      </c>
      <c r="AI17" s="28" t="s">
        <v>107</v>
      </c>
      <c r="AJ17" s="28" t="s">
        <v>24</v>
      </c>
      <c r="AK17" s="28" t="s">
        <v>76</v>
      </c>
      <c r="AL17" s="28" t="s">
        <v>24</v>
      </c>
      <c r="AN17" s="28" t="s">
        <v>103</v>
      </c>
      <c r="AO17" s="28" t="s">
        <v>147</v>
      </c>
    </row>
    <row r="18" spans="1:41" s="28" customFormat="1" ht="230.25" customHeight="1" x14ac:dyDescent="0.3">
      <c r="A18" s="139"/>
      <c r="B18" s="121"/>
      <c r="C18" s="129"/>
      <c r="D18" s="136"/>
      <c r="E18" s="52"/>
      <c r="F18" s="98"/>
      <c r="G18" s="126"/>
      <c r="H18" s="126"/>
      <c r="I18" s="24"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2. ALTO</v>
      </c>
      <c r="J18" s="145"/>
      <c r="K18" s="129"/>
      <c r="L18" s="25" t="s">
        <v>109</v>
      </c>
      <c r="M18" s="34" t="s">
        <v>22</v>
      </c>
      <c r="N18" s="27">
        <f>IF(M18="ADECUADO",15,IF(M18="INADECUADO",0,""))</f>
        <v>15</v>
      </c>
      <c r="O18" s="131"/>
      <c r="P18" s="150"/>
      <c r="Q18" s="56"/>
      <c r="R18" s="58"/>
      <c r="S18" s="61"/>
      <c r="T18" s="61"/>
      <c r="U18" s="136"/>
      <c r="V18" s="152"/>
      <c r="W18" s="98"/>
      <c r="X18" s="92"/>
      <c r="Y18" s="31"/>
      <c r="Z18" s="70"/>
      <c r="AA18" s="156"/>
      <c r="AB18" s="31"/>
      <c r="AC18" s="98"/>
      <c r="AD18" s="32" t="s">
        <v>148</v>
      </c>
      <c r="AE18" s="31" t="s">
        <v>149</v>
      </c>
      <c r="AF18" s="65"/>
      <c r="AG18" s="195"/>
      <c r="AH18" s="28" t="s">
        <v>99</v>
      </c>
      <c r="AI18" s="28" t="s">
        <v>110</v>
      </c>
      <c r="AL18" s="28" t="s">
        <v>96</v>
      </c>
      <c r="AN18" s="28" t="s">
        <v>111</v>
      </c>
      <c r="AO18" s="28" t="s">
        <v>150</v>
      </c>
    </row>
    <row r="19" spans="1:41" s="28" customFormat="1" ht="146.25" customHeight="1" x14ac:dyDescent="0.3">
      <c r="A19" s="139"/>
      <c r="B19" s="121"/>
      <c r="C19" s="129"/>
      <c r="D19" s="136"/>
      <c r="E19" s="52"/>
      <c r="F19" s="98"/>
      <c r="G19" s="126"/>
      <c r="H19" s="126"/>
      <c r="I19" s="24"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ALTO</v>
      </c>
      <c r="J19" s="145"/>
      <c r="K19" s="129"/>
      <c r="L19" s="29" t="s">
        <v>112</v>
      </c>
      <c r="M19" s="26" t="s">
        <v>113</v>
      </c>
      <c r="N19" s="27">
        <f>IF(M19="OPORTUNA",15,IF(M19="INOPORTUNA",0,""))</f>
        <v>15</v>
      </c>
      <c r="O19" s="131"/>
      <c r="P19" s="150"/>
      <c r="Q19" s="56"/>
      <c r="R19" s="58"/>
      <c r="S19" s="30" t="s">
        <v>114</v>
      </c>
      <c r="T19" s="30" t="s">
        <v>115</v>
      </c>
      <c r="U19" s="136"/>
      <c r="V19" s="152"/>
      <c r="W19" s="98"/>
      <c r="X19" s="92"/>
      <c r="Y19" s="31"/>
      <c r="Z19" s="70"/>
      <c r="AA19" s="156"/>
      <c r="AB19" s="32"/>
      <c r="AC19" s="98"/>
      <c r="AD19" s="32" t="s">
        <v>151</v>
      </c>
      <c r="AE19" s="31" t="s">
        <v>152</v>
      </c>
      <c r="AF19" s="65"/>
      <c r="AG19" s="195"/>
      <c r="AH19" s="28" t="s">
        <v>118</v>
      </c>
      <c r="AI19" s="28" t="s">
        <v>101</v>
      </c>
      <c r="AJ19" s="28" t="s">
        <v>119</v>
      </c>
      <c r="AK19" s="28" t="s">
        <v>120</v>
      </c>
      <c r="AL19" s="28" t="s">
        <v>121</v>
      </c>
      <c r="AO19" s="28" t="s">
        <v>153</v>
      </c>
    </row>
    <row r="20" spans="1:41" s="28" customFormat="1" ht="258.75" customHeight="1" x14ac:dyDescent="0.3">
      <c r="A20" s="139"/>
      <c r="B20" s="121"/>
      <c r="C20" s="129"/>
      <c r="D20" s="136"/>
      <c r="E20" s="26" t="s">
        <v>123</v>
      </c>
      <c r="F20" s="98"/>
      <c r="G20" s="126"/>
      <c r="H20" s="126"/>
      <c r="I20" s="24"/>
      <c r="J20" s="145"/>
      <c r="K20" s="129"/>
      <c r="L20" s="25" t="s">
        <v>124</v>
      </c>
      <c r="M20" s="34" t="s">
        <v>125</v>
      </c>
      <c r="N20" s="27">
        <f>IF(M20="PREVENIR",15,IF(M20="DETECTAR",10,IF(M20="NO ES UN CONTROL",0,"")))</f>
        <v>15</v>
      </c>
      <c r="O20" s="54" t="str">
        <f>IF(O17&lt;86,"DÉBIL",IF(O17&lt;96,"MODERADO",IF(O17&lt;101,"FUERTE","")))</f>
        <v>FUERTE</v>
      </c>
      <c r="P20" s="150"/>
      <c r="Q20" s="54" t="str">
        <f>IF(AND(O20="FUERTE",P17="FUERTE (SIEMPRE SE EJECUTA)"),"FUERTE",IF(OR(O20="DÉBIL",P17="DÉBIL (NO SE EJECUTA)"),"DÉBIL",IF(OR(O20="MODERADO",P17="MODERADO (ALGUNAS VECES)"),"MODERADO")))</f>
        <v>FUERTE</v>
      </c>
      <c r="R20" s="59" t="str">
        <f>IF(AND(O20="FUERTE",P17="FUERTE (SIEMPRE SE EJECUTA)"),"NO","SÍ")</f>
        <v>NO</v>
      </c>
      <c r="S20" s="49">
        <f>IF(AND($Q20="FUERTE",$S17="DIRECTAMENTE",$T17="DIRECTAMENTE"),2,IF(AND($Q20="FUERTE",$S17="DIRECTAMENTE",$T17="INDIRECTAMENTE"),2,IF(AND($Q20="FUERTE",$S17="DIRECTAMENTE",$T17="NO DISMINUYE"),2,IF(AND($Q20="FUERTE",$S17="NO DISMINUYE",$T17="DIRECTAMENTE"),0,IF(AND($Q20="MODERADO",$S17="DIRECTAMENTE",$T17="DIRECTAMENTE"),1,IF(AND($Q20="MODERADO",$S17="DIRECTAMENTE",$T17="INDIRECTAMENTE"),1,IF(AND($Q20="MODERADO",$S17="DIRECTAMENTE",$T17="NO DISMINUYE"),1,IF(AND($Q20="MODERADO",$S17="NO DISMINUYE",$T17="DIRECTAMENTE"),0,"N/A"))))))))</f>
        <v>2</v>
      </c>
      <c r="T20" s="50">
        <f>IF(AND($Q20="FUERTE",$S17="DIRECTAMENTE",$T17="DIRECTAMENTE"),2,IF(AND($Q20="FUERTE",$S17="DIRECTAMENTE",$T17="INDIRECTAMENTE"),1,IF(AND($Q20="FUERTE",$S17="DIRECTAMENTE",$T17="NO DISMINUYE"),0,IF(AND($Q20="FUERTE",$S17="NO DISMINUYE",$T17="DIRECTAMENTE"),2,IF(AND($Q20="MODERADO",$S17="DIRECTAMENTE",$T17="DIRECTAMENTE"),1,IF(AND($Q20="MODERADO",$S17="DIRECTAMENTE",$T17="INDIRECTAMENTE"),0,IF(AND($Q20="MODERADO",$S17="DIRECTAMENTE",$T17="NO DISMINUYE"),0,IF(AND($Q20="MODERADO",$S17="NO DISMINUYE",$T17="DIRECTAMENTE"),1,"N/A"))))))))</f>
        <v>2</v>
      </c>
      <c r="U20" s="136"/>
      <c r="V20" s="152"/>
      <c r="W20" s="98"/>
      <c r="X20" s="92"/>
      <c r="Y20" s="35"/>
      <c r="Z20" s="71"/>
      <c r="AA20" s="156"/>
      <c r="AB20" s="35"/>
      <c r="AC20" s="98"/>
      <c r="AD20" s="32" t="s">
        <v>154</v>
      </c>
      <c r="AE20" s="31" t="s">
        <v>155</v>
      </c>
      <c r="AF20" s="65"/>
      <c r="AG20" s="195"/>
      <c r="AH20" s="28" t="s">
        <v>99</v>
      </c>
      <c r="AO20" s="28" t="s">
        <v>156</v>
      </c>
    </row>
    <row r="21" spans="1:41" s="28" customFormat="1" ht="329.25" customHeight="1" x14ac:dyDescent="0.3">
      <c r="A21" s="139"/>
      <c r="B21" s="121"/>
      <c r="C21" s="129"/>
      <c r="D21" s="136"/>
      <c r="E21" s="47" t="s">
        <v>157</v>
      </c>
      <c r="F21" s="98"/>
      <c r="G21" s="126"/>
      <c r="H21" s="126"/>
      <c r="I21" s="24"/>
      <c r="J21" s="145"/>
      <c r="K21" s="129"/>
      <c r="L21" s="25" t="s">
        <v>128</v>
      </c>
      <c r="M21" s="26" t="s">
        <v>34</v>
      </c>
      <c r="N21" s="27">
        <f>IF(M21="CONFIABLE",15,IF(M21="NO CONFIABLE",0,""))</f>
        <v>15</v>
      </c>
      <c r="O21" s="54"/>
      <c r="P21" s="150"/>
      <c r="Q21" s="54"/>
      <c r="R21" s="59"/>
      <c r="S21" s="49"/>
      <c r="T21" s="147"/>
      <c r="U21" s="136"/>
      <c r="V21" s="152"/>
      <c r="W21" s="98"/>
      <c r="X21" s="92"/>
      <c r="Y21" s="33"/>
      <c r="Z21" s="26" t="s">
        <v>129</v>
      </c>
      <c r="AA21" s="156"/>
      <c r="AB21" s="33"/>
      <c r="AC21" s="98"/>
      <c r="AD21" s="31" t="s">
        <v>158</v>
      </c>
      <c r="AE21" s="33" t="s">
        <v>159</v>
      </c>
      <c r="AF21" s="65"/>
      <c r="AG21" s="195"/>
      <c r="AH21" s="28" t="s">
        <v>132</v>
      </c>
      <c r="AJ21" s="28" t="s">
        <v>133</v>
      </c>
      <c r="AK21" s="28" t="s">
        <v>125</v>
      </c>
      <c r="AL21" s="28" t="s">
        <v>134</v>
      </c>
      <c r="AO21" s="28" t="s">
        <v>160</v>
      </c>
    </row>
    <row r="22" spans="1:41" s="28" customFormat="1" ht="209.25" customHeight="1" x14ac:dyDescent="0.3">
      <c r="A22" s="139"/>
      <c r="B22" s="121"/>
      <c r="C22" s="129"/>
      <c r="D22" s="136"/>
      <c r="E22" s="47"/>
      <c r="F22" s="98"/>
      <c r="G22" s="126"/>
      <c r="H22" s="126"/>
      <c r="I22" s="24"/>
      <c r="J22" s="145"/>
      <c r="K22" s="129"/>
      <c r="L22" s="25" t="s">
        <v>136</v>
      </c>
      <c r="M22" s="26" t="s">
        <v>42</v>
      </c>
      <c r="N22" s="27">
        <f>IF(M22="SE INVESTIGAN Y SE RESUELVEN OPORTUNAMENTE",15,IF(M22="NO SE INVESTIGAN Y SE RESUELVEN OPORTUNAMENTE",0,""))</f>
        <v>15</v>
      </c>
      <c r="O22" s="54"/>
      <c r="P22" s="150"/>
      <c r="Q22" s="54"/>
      <c r="R22" s="59"/>
      <c r="S22" s="49"/>
      <c r="T22" s="147"/>
      <c r="U22" s="136"/>
      <c r="V22" s="152"/>
      <c r="W22" s="98"/>
      <c r="X22" s="92"/>
      <c r="Y22" s="33"/>
      <c r="Z22" s="46"/>
      <c r="AA22" s="156"/>
      <c r="AB22" s="33"/>
      <c r="AC22" s="98"/>
      <c r="AD22" s="32" t="s">
        <v>161</v>
      </c>
      <c r="AE22" s="33" t="s">
        <v>131</v>
      </c>
      <c r="AF22" s="65"/>
      <c r="AG22" s="195"/>
      <c r="AH22" s="28" t="s">
        <v>110</v>
      </c>
      <c r="AO22" s="28" t="s">
        <v>162</v>
      </c>
    </row>
    <row r="23" spans="1:41" s="28" customFormat="1" ht="288.75" customHeight="1" x14ac:dyDescent="0.3">
      <c r="A23" s="139"/>
      <c r="B23" s="121"/>
      <c r="C23" s="130"/>
      <c r="D23" s="137"/>
      <c r="E23" s="48"/>
      <c r="F23" s="69"/>
      <c r="G23" s="127"/>
      <c r="H23" s="127"/>
      <c r="I23" s="24"/>
      <c r="J23" s="145"/>
      <c r="K23" s="130"/>
      <c r="L23" s="25" t="s">
        <v>138</v>
      </c>
      <c r="M23" s="34" t="s">
        <v>53</v>
      </c>
      <c r="N23" s="27">
        <f>IF(M23="COMPLETA",10,IF(M23="INCOMPLETA",5,IF(M23="NO EXISTE",0,"")))</f>
        <v>10</v>
      </c>
      <c r="O23" s="54"/>
      <c r="P23" s="150"/>
      <c r="Q23" s="55"/>
      <c r="R23" s="60"/>
      <c r="S23" s="50"/>
      <c r="T23" s="147"/>
      <c r="U23" s="137"/>
      <c r="V23" s="152"/>
      <c r="W23" s="69"/>
      <c r="X23" s="51"/>
      <c r="Y23" s="36"/>
      <c r="Z23" s="71"/>
      <c r="AA23" s="157"/>
      <c r="AB23" s="33"/>
      <c r="AC23" s="69"/>
      <c r="AD23" s="37" t="s">
        <v>163</v>
      </c>
      <c r="AE23" s="33" t="s">
        <v>164</v>
      </c>
      <c r="AF23" s="46"/>
      <c r="AG23" s="196"/>
      <c r="AO23" s="28" t="s">
        <v>165</v>
      </c>
    </row>
    <row r="24" spans="1:41" s="28" customFormat="1" ht="99" customHeight="1" x14ac:dyDescent="0.3">
      <c r="A24" s="139"/>
      <c r="B24" s="120" t="s">
        <v>166</v>
      </c>
      <c r="C24" s="128" t="s">
        <v>167</v>
      </c>
      <c r="D24" s="135" t="s">
        <v>93</v>
      </c>
      <c r="E24" s="46" t="s">
        <v>168</v>
      </c>
      <c r="F24" s="92" t="s">
        <v>169</v>
      </c>
      <c r="G24" s="126" t="s">
        <v>25</v>
      </c>
      <c r="H24" s="126" t="s">
        <v>96</v>
      </c>
      <c r="I24" s="24" t="str">
        <f>CONCATENATE(G24,H24)</f>
        <v>PROBABLEMAYOR</v>
      </c>
      <c r="J24" s="144" t="str">
        <f>I25</f>
        <v>5. EXTREMO</v>
      </c>
      <c r="K24" s="149" t="s">
        <v>170</v>
      </c>
      <c r="L24" s="25" t="s">
        <v>98</v>
      </c>
      <c r="M24" s="26" t="s">
        <v>9</v>
      </c>
      <c r="N24" s="27">
        <f>IF(M24="ASIGNADO",15,IF(M24="NO ASIGNADO",0,""))</f>
        <v>15</v>
      </c>
      <c r="O24" s="131">
        <f>SUM(N24:N30)</f>
        <v>100</v>
      </c>
      <c r="P24" s="133" t="s">
        <v>72</v>
      </c>
      <c r="Q24" s="56">
        <f>IF(Q27="DÉBIL",0,IF(Q27="MODERADO",50,IF(Q27="FUERTE",100,"")))</f>
        <v>100</v>
      </c>
      <c r="R24" s="57"/>
      <c r="S24" s="61" t="s">
        <v>99</v>
      </c>
      <c r="T24" s="61" t="s">
        <v>99</v>
      </c>
      <c r="U24" s="136" t="s">
        <v>122</v>
      </c>
      <c r="V24" s="151" t="s">
        <v>101</v>
      </c>
      <c r="W24" s="98">
        <v>2019</v>
      </c>
      <c r="X24" s="163" t="s">
        <v>171</v>
      </c>
      <c r="Y24" s="72"/>
      <c r="Z24" s="164"/>
      <c r="AA24" s="155" t="s">
        <v>111</v>
      </c>
      <c r="AB24" s="72"/>
      <c r="AC24" s="153">
        <v>44561</v>
      </c>
      <c r="AD24" s="46" t="s">
        <v>172</v>
      </c>
      <c r="AE24" s="51" t="s">
        <v>146</v>
      </c>
      <c r="AF24" s="65"/>
      <c r="AG24" s="195" t="s">
        <v>254</v>
      </c>
      <c r="AH24" s="28" t="s">
        <v>106</v>
      </c>
      <c r="AI24" s="28" t="s">
        <v>107</v>
      </c>
      <c r="AJ24" s="28" t="s">
        <v>24</v>
      </c>
      <c r="AK24" s="28" t="s">
        <v>76</v>
      </c>
      <c r="AL24" s="28" t="s">
        <v>24</v>
      </c>
      <c r="AN24" s="28" t="s">
        <v>103</v>
      </c>
      <c r="AO24" s="28" t="s">
        <v>173</v>
      </c>
    </row>
    <row r="25" spans="1:41" s="28" customFormat="1" ht="101.25" customHeight="1" x14ac:dyDescent="0.3">
      <c r="A25" s="139"/>
      <c r="B25" s="121"/>
      <c r="C25" s="129"/>
      <c r="D25" s="136"/>
      <c r="E25" s="47"/>
      <c r="F25" s="93"/>
      <c r="G25" s="126"/>
      <c r="H25" s="126"/>
      <c r="I25" s="24" t="str">
        <f>IF(I24="RARA VEZINSIGNIFICANTE","1. BAJO",IF(I24="RARA VEZMENOR","2. BAJO",IF(I24="IMPROBABLEINSIGNIFICANTE","3. BAJO",IF(I24="IMPROBABLEMENOR","4. BAJO",IF(I24="POSIBLEINSIGNIFICANTE","5. BAJO",IF(I24="RARA VEZMODERADO","1. MODERADO",IF(I24="IMPROBABLEMODERADO","2. MODERADO",IF(I24="POSIBLEMENOR","3. MODERADO",IF(I24="PROBABLEINSIGNIFICANTE","4. MODERADO",IF(I24="RARA VEZMAYOR","1. ALTO",IF(I24="IMPROBABLEMAYOR","2. ALTO",IF(I24="POSIBLEMODERADO","3. ALTO",IF(I24="PROBABLEMENOR","4. ALTO",IF(I24="PROBABLEMODERADO","5. ALTO",IF(I24="CASI SEGUROINSIGNIFICANTE","6. ALTO",IF(I24="CASI SEGUROMENOR","7. ALTO",IF(I24="RARA VEZCATASTRÓFICO","1. EXTREMO",IF(I24="IMPROBABLECATASTRÓFICO","2. EXTREMO",IF(I24="POSIBLEMAYOR","3. EXTREMO",IF(I24="POSIBLECATASTRÓFICO","4. EXTREMO",IF(I24="PROBABLEMAYOR","5. EXTREMO",IF(I24="PROBABLECATASTRÓFICO","6. EXTREMO",IF(I24="CASI SEGUROMODERADO","7. EXTREMO",IF(I24="CASI SEGUROMAYOR","8. EXTREMO",IF(I24="CASI SEGUROCATASTRÓFICO","9. EXTREMO","")))))))))))))))))))))))))</f>
        <v>5. EXTREMO</v>
      </c>
      <c r="J25" s="145"/>
      <c r="K25" s="129"/>
      <c r="L25" s="25" t="s">
        <v>109</v>
      </c>
      <c r="M25" s="26" t="s">
        <v>22</v>
      </c>
      <c r="N25" s="27">
        <f>IF(M25="ADECUADO",15,IF(M25="INADECUADO",0,""))</f>
        <v>15</v>
      </c>
      <c r="O25" s="131"/>
      <c r="P25" s="133"/>
      <c r="Q25" s="56"/>
      <c r="R25" s="58"/>
      <c r="S25" s="61"/>
      <c r="T25" s="61"/>
      <c r="U25" s="136"/>
      <c r="V25" s="152"/>
      <c r="W25" s="98"/>
      <c r="X25" s="163"/>
      <c r="Y25" s="73"/>
      <c r="Z25" s="165"/>
      <c r="AA25" s="156"/>
      <c r="AB25" s="73"/>
      <c r="AC25" s="98"/>
      <c r="AD25" s="70"/>
      <c r="AE25" s="90"/>
      <c r="AF25" s="65"/>
      <c r="AG25" s="195"/>
      <c r="AH25" s="28" t="s">
        <v>99</v>
      </c>
      <c r="AI25" s="28" t="s">
        <v>110</v>
      </c>
      <c r="AL25" s="28" t="s">
        <v>96</v>
      </c>
      <c r="AN25" s="28" t="s">
        <v>111</v>
      </c>
      <c r="AO25" s="28" t="s">
        <v>174</v>
      </c>
    </row>
    <row r="26" spans="1:41" s="28" customFormat="1" ht="86.25" customHeight="1" x14ac:dyDescent="0.3">
      <c r="A26" s="139"/>
      <c r="B26" s="121"/>
      <c r="C26" s="129"/>
      <c r="D26" s="136"/>
      <c r="E26" s="47"/>
      <c r="F26" s="93"/>
      <c r="G26" s="126"/>
      <c r="H26" s="126"/>
      <c r="I26" s="24" t="str">
        <f>IF(OR(I25="1. BAJO",I25="2. BAJO",I25="3. BAJO",I25="4. BAJO",I25="5. BAJO"),"BAJO",IF(OR(I25="1. MODERADO",I25="2. MODERADO",I25="3. MODERADO",I25="4. MODERADO"),"MODERADO",IF(OR(I25="1. ALTO",I25="2. ALTO",I25="3. ALTO",I25="4. ALTO",I25="5. ALTO",I25="6. ALTO",I25="7. ALTO"),"ALTO",IF(OR(I25="1. EXTREMO",I25="2. EXTREMO",I25="3. EXTREMO",I25="4. EXTREMO",I25="5. EXTREMO",I25="6. EXTREMO",I25="7. EXTREMO",I25="8. EXTREMO",I25="9. EXTREMO"),"EXTREMO",""))))</f>
        <v>EXTREMO</v>
      </c>
      <c r="J26" s="145"/>
      <c r="K26" s="129"/>
      <c r="L26" s="25" t="s">
        <v>112</v>
      </c>
      <c r="M26" s="26" t="s">
        <v>113</v>
      </c>
      <c r="N26" s="27">
        <f>IF(M26="OPORTUNA",15,IF(M26="INOPORTUNA",0,""))</f>
        <v>15</v>
      </c>
      <c r="O26" s="131"/>
      <c r="P26" s="133"/>
      <c r="Q26" s="56"/>
      <c r="R26" s="58"/>
      <c r="S26" s="30" t="s">
        <v>114</v>
      </c>
      <c r="T26" s="30" t="s">
        <v>115</v>
      </c>
      <c r="U26" s="136"/>
      <c r="V26" s="152"/>
      <c r="W26" s="98"/>
      <c r="X26" s="163"/>
      <c r="Y26" s="73"/>
      <c r="Z26" s="165"/>
      <c r="AA26" s="156"/>
      <c r="AB26" s="73"/>
      <c r="AC26" s="98"/>
      <c r="AD26" s="70"/>
      <c r="AE26" s="90"/>
      <c r="AF26" s="65"/>
      <c r="AG26" s="195"/>
      <c r="AH26" s="28" t="s">
        <v>118</v>
      </c>
      <c r="AI26" s="28" t="s">
        <v>101</v>
      </c>
      <c r="AJ26" s="28" t="s">
        <v>119</v>
      </c>
      <c r="AK26" s="28" t="s">
        <v>120</v>
      </c>
      <c r="AL26" s="28" t="s">
        <v>121</v>
      </c>
      <c r="AO26" s="28" t="s">
        <v>175</v>
      </c>
    </row>
    <row r="27" spans="1:41" s="28" customFormat="1" ht="99" customHeight="1" x14ac:dyDescent="0.3">
      <c r="A27" s="139"/>
      <c r="B27" s="121"/>
      <c r="C27" s="129"/>
      <c r="D27" s="136"/>
      <c r="E27" s="26" t="s">
        <v>123</v>
      </c>
      <c r="F27" s="93"/>
      <c r="G27" s="126"/>
      <c r="H27" s="126"/>
      <c r="I27" s="24"/>
      <c r="J27" s="145"/>
      <c r="K27" s="129"/>
      <c r="L27" s="25" t="s">
        <v>176</v>
      </c>
      <c r="M27" s="26" t="s">
        <v>125</v>
      </c>
      <c r="N27" s="27">
        <f>IF(M27="PREVENIR",15,IF(M27="DETECTAR",10,IF(M27="NO ES UN CONTROL",0,"")))</f>
        <v>15</v>
      </c>
      <c r="O27" s="54" t="str">
        <f>IF(O24&lt;86,"DÉBIL",IF(O24&lt;96,"MODERADO",IF(O24&lt;101,"FUERTE","")))</f>
        <v>FUERTE</v>
      </c>
      <c r="P27" s="133"/>
      <c r="Q27" s="54" t="str">
        <f>IF(AND(O27="FUERTE",P24="FUERTE (SIEMPRE SE EJECUTA)"),"FUERTE",IF(OR(O27="DÉBIL",P24="DÉBIL (NO SE EJECUTA)"),"DÉBIL",IF(OR(O27="MODERADO",P24="MODERADO (ALGUNAS VECES)"),"MODERADO")))</f>
        <v>FUERTE</v>
      </c>
      <c r="R27" s="59" t="str">
        <f>IF(AND(O27="FUERTE",P24="FUERTE (SIEMPRE SE EJECUTA)"),"NO","SÍ")</f>
        <v>NO</v>
      </c>
      <c r="S27" s="49">
        <f>IF(AND($Q27="FUERTE",$S24="DIRECTAMENTE",$T24="DIRECTAMENTE"),2,IF(AND($Q27="FUERTE",$S24="DIRECTAMENTE",$T24="INDIRECTAMENTE"),2,IF(AND($Q27="FUERTE",$S24="DIRECTAMENTE",$T24="NO DISMINUYE"),2,IF(AND($Q27="FUERTE",$S24="NO DISMINUYE",$T24="DIRECTAMENTE"),0,IF(AND($Q27="MODERADO",$S24="DIRECTAMENTE",$T24="DIRECTAMENTE"),1,IF(AND($Q27="MODERADO",$S24="DIRECTAMENTE",$T24="INDIRECTAMENTE"),1,IF(AND($Q27="MODERADO",$S24="DIRECTAMENTE",$T24="NO DISMINUYE"),1,IF(AND($Q27="MODERADO",$S24="NO DISMINUYE",$T24="DIRECTAMENTE"),0,"N/A"))))))))</f>
        <v>2</v>
      </c>
      <c r="T27" s="50">
        <f>IF(AND($Q27="FUERTE",$S24="DIRECTAMENTE",$T24="DIRECTAMENTE"),2,IF(AND($Q27="FUERTE",$S24="DIRECTAMENTE",$T24="INDIRECTAMENTE"),1,IF(AND($Q27="FUERTE",$S24="DIRECTAMENTE",$T24="NO DISMINUYE"),0,IF(AND($Q27="FUERTE",$S24="NO DISMINUYE",$T24="DIRECTAMENTE"),2,IF(AND($Q27="MODERADO",$S24="DIRECTAMENTE",$T24="DIRECTAMENTE"),1,IF(AND($Q27="MODERADO",$S24="DIRECTAMENTE",$T24="INDIRECTAMENTE"),0,IF(AND($Q27="MODERADO",$S24="DIRECTAMENTE",$T24="NO DISMINUYE"),0,IF(AND($Q27="MODERADO",$S24="NO DISMINUYE",$T24="DIRECTAMENTE"),1,"N/A"))))))))</f>
        <v>2</v>
      </c>
      <c r="U27" s="136"/>
      <c r="V27" s="152"/>
      <c r="W27" s="98"/>
      <c r="X27" s="65"/>
      <c r="Y27" s="74"/>
      <c r="Z27" s="71"/>
      <c r="AA27" s="156"/>
      <c r="AB27" s="74"/>
      <c r="AC27" s="98"/>
      <c r="AD27" s="71"/>
      <c r="AE27" s="91"/>
      <c r="AF27" s="88"/>
      <c r="AG27" s="195"/>
      <c r="AH27" s="28" t="s">
        <v>99</v>
      </c>
      <c r="AO27" s="28" t="s">
        <v>177</v>
      </c>
    </row>
    <row r="28" spans="1:41" s="28" customFormat="1" ht="93" customHeight="1" x14ac:dyDescent="0.3">
      <c r="A28" s="139"/>
      <c r="B28" s="121"/>
      <c r="C28" s="129"/>
      <c r="D28" s="136"/>
      <c r="E28" s="47" t="s">
        <v>178</v>
      </c>
      <c r="F28" s="93"/>
      <c r="G28" s="126"/>
      <c r="H28" s="126"/>
      <c r="I28" s="24"/>
      <c r="J28" s="145"/>
      <c r="K28" s="129"/>
      <c r="L28" s="25" t="s">
        <v>128</v>
      </c>
      <c r="M28" s="26" t="s">
        <v>34</v>
      </c>
      <c r="N28" s="27">
        <f>IF(M28="CONFIABLE",15,IF(M28="NO CONFIABLE",0,""))</f>
        <v>15</v>
      </c>
      <c r="O28" s="54"/>
      <c r="P28" s="133"/>
      <c r="Q28" s="54"/>
      <c r="R28" s="59"/>
      <c r="S28" s="49"/>
      <c r="T28" s="147"/>
      <c r="U28" s="136"/>
      <c r="V28" s="152"/>
      <c r="W28" s="98"/>
      <c r="X28" s="65"/>
      <c r="Y28" s="72"/>
      <c r="Z28" s="26" t="s">
        <v>129</v>
      </c>
      <c r="AA28" s="156"/>
      <c r="AB28" s="72"/>
      <c r="AC28" s="98"/>
      <c r="AD28" s="51" t="s">
        <v>179</v>
      </c>
      <c r="AE28" s="51" t="s">
        <v>180</v>
      </c>
      <c r="AF28" s="88"/>
      <c r="AG28" s="195"/>
      <c r="AH28" s="28" t="s">
        <v>132</v>
      </c>
      <c r="AJ28" s="28" t="s">
        <v>133</v>
      </c>
      <c r="AK28" s="28" t="s">
        <v>125</v>
      </c>
      <c r="AL28" s="28" t="s">
        <v>134</v>
      </c>
      <c r="AO28" s="28" t="s">
        <v>89</v>
      </c>
    </row>
    <row r="29" spans="1:41" s="28" customFormat="1" ht="108" customHeight="1" x14ac:dyDescent="0.3">
      <c r="A29" s="139"/>
      <c r="B29" s="121"/>
      <c r="C29" s="129"/>
      <c r="D29" s="136"/>
      <c r="E29" s="47"/>
      <c r="F29" s="93"/>
      <c r="G29" s="126"/>
      <c r="H29" s="126"/>
      <c r="I29" s="24"/>
      <c r="J29" s="145"/>
      <c r="K29" s="129"/>
      <c r="L29" s="25" t="s">
        <v>136</v>
      </c>
      <c r="M29" s="26" t="s">
        <v>42</v>
      </c>
      <c r="N29" s="27">
        <f>IF(M29="SE INVESTIGAN Y SE RESUELVEN OPORTUNAMENTE",15,IF(M29="NO SE INVESTIGAN Y SE RESUELVEN OPORTUNAMENTE",0,""))</f>
        <v>15</v>
      </c>
      <c r="O29" s="54"/>
      <c r="P29" s="133"/>
      <c r="Q29" s="54"/>
      <c r="R29" s="59"/>
      <c r="S29" s="49"/>
      <c r="T29" s="147"/>
      <c r="U29" s="136"/>
      <c r="V29" s="152"/>
      <c r="W29" s="98"/>
      <c r="X29" s="65"/>
      <c r="Y29" s="52"/>
      <c r="Z29" s="51"/>
      <c r="AA29" s="156"/>
      <c r="AB29" s="73"/>
      <c r="AC29" s="98"/>
      <c r="AD29" s="161"/>
      <c r="AE29" s="90"/>
      <c r="AF29" s="88"/>
      <c r="AG29" s="195"/>
      <c r="AH29" s="28" t="s">
        <v>110</v>
      </c>
      <c r="AO29" s="28" t="s">
        <v>108</v>
      </c>
    </row>
    <row r="30" spans="1:41" s="28" customFormat="1" ht="101.25" customHeight="1" x14ac:dyDescent="0.3">
      <c r="A30" s="139"/>
      <c r="B30" s="121"/>
      <c r="C30" s="130"/>
      <c r="D30" s="137"/>
      <c r="E30" s="48"/>
      <c r="F30" s="94"/>
      <c r="G30" s="127"/>
      <c r="H30" s="127"/>
      <c r="I30" s="24"/>
      <c r="J30" s="145"/>
      <c r="K30" s="130"/>
      <c r="L30" s="25" t="s">
        <v>138</v>
      </c>
      <c r="M30" s="26" t="s">
        <v>53</v>
      </c>
      <c r="N30" s="27">
        <f>IF(M30="COMPLETA",10,IF(M30="INCOMPLETA",5,IF(M30="NO EXISTE",0,"")))</f>
        <v>10</v>
      </c>
      <c r="O30" s="54"/>
      <c r="P30" s="134"/>
      <c r="Q30" s="55"/>
      <c r="R30" s="60"/>
      <c r="S30" s="50"/>
      <c r="T30" s="147"/>
      <c r="U30" s="137"/>
      <c r="V30" s="152"/>
      <c r="W30" s="69"/>
      <c r="X30" s="46"/>
      <c r="Y30" s="53"/>
      <c r="Z30" s="154"/>
      <c r="AA30" s="157"/>
      <c r="AB30" s="74"/>
      <c r="AC30" s="69"/>
      <c r="AD30" s="154"/>
      <c r="AE30" s="91"/>
      <c r="AF30" s="89"/>
      <c r="AG30" s="196"/>
      <c r="AO30" s="28" t="s">
        <v>181</v>
      </c>
    </row>
    <row r="31" spans="1:41" ht="44.25" customHeight="1" x14ac:dyDescent="0.3">
      <c r="A31" s="139"/>
      <c r="B31" s="120" t="s">
        <v>182</v>
      </c>
      <c r="C31" s="128" t="s">
        <v>183</v>
      </c>
      <c r="D31" s="135" t="s">
        <v>93</v>
      </c>
      <c r="E31" s="46" t="s">
        <v>184</v>
      </c>
      <c r="F31" s="65" t="s">
        <v>185</v>
      </c>
      <c r="G31" s="126" t="s">
        <v>19</v>
      </c>
      <c r="H31" s="126" t="s">
        <v>96</v>
      </c>
      <c r="I31" s="24" t="str">
        <f>CONCATENATE(G31,H31)</f>
        <v>POSIBLEMAYOR</v>
      </c>
      <c r="J31" s="144" t="str">
        <f>I32</f>
        <v>3. EXTREMO</v>
      </c>
      <c r="K31" s="146" t="s">
        <v>186</v>
      </c>
      <c r="L31" s="25" t="s">
        <v>98</v>
      </c>
      <c r="M31" s="26" t="s">
        <v>9</v>
      </c>
      <c r="N31" s="27">
        <f>IF(M31="ASIGNADO",15,IF(M31="NO ASIGNADO",0,""))</f>
        <v>15</v>
      </c>
      <c r="O31" s="131">
        <f>SUM(N31:N37)</f>
        <v>100</v>
      </c>
      <c r="P31" s="62" t="s">
        <v>72</v>
      </c>
      <c r="Q31" s="56">
        <f>IF(Q34="DÉBIL",0,IF(Q34="MODERADO",50,IF(Q34="FUERTE",100,"")))</f>
        <v>100</v>
      </c>
      <c r="R31" s="57"/>
      <c r="S31" s="61" t="s">
        <v>99</v>
      </c>
      <c r="T31" s="61" t="s">
        <v>99</v>
      </c>
      <c r="U31" s="136" t="s">
        <v>122</v>
      </c>
      <c r="V31" s="151" t="s">
        <v>101</v>
      </c>
      <c r="W31" s="98">
        <v>2018</v>
      </c>
      <c r="X31" s="92" t="s">
        <v>187</v>
      </c>
      <c r="Y31" s="159"/>
      <c r="Z31" s="69"/>
      <c r="AA31" s="155" t="s">
        <v>111</v>
      </c>
      <c r="AB31" s="65"/>
      <c r="AC31" s="153">
        <v>44561</v>
      </c>
      <c r="AD31" s="158" t="s">
        <v>188</v>
      </c>
      <c r="AE31" s="51" t="s">
        <v>189</v>
      </c>
      <c r="AF31" s="46"/>
      <c r="AG31" s="195" t="s">
        <v>255</v>
      </c>
      <c r="AH31" s="1" t="s">
        <v>106</v>
      </c>
      <c r="AI31" s="1" t="s">
        <v>107</v>
      </c>
      <c r="AJ31" s="1" t="s">
        <v>24</v>
      </c>
      <c r="AK31" s="1" t="s">
        <v>76</v>
      </c>
      <c r="AL31" s="1" t="s">
        <v>24</v>
      </c>
      <c r="AN31" s="1" t="s">
        <v>103</v>
      </c>
      <c r="AO31" s="1" t="s">
        <v>173</v>
      </c>
    </row>
    <row r="32" spans="1:41" ht="57" customHeight="1" x14ac:dyDescent="0.3">
      <c r="A32" s="139"/>
      <c r="B32" s="121"/>
      <c r="C32" s="129"/>
      <c r="D32" s="136"/>
      <c r="E32" s="47"/>
      <c r="F32" s="98"/>
      <c r="G32" s="126"/>
      <c r="H32" s="126"/>
      <c r="I32" s="24" t="str">
        <f>IF(I31="RARA VEZINSIGNIFICANTE","1. BAJO",IF(I31="RARA VEZMENOR","2. BAJO",IF(I31="IMPROBABLEINSIGNIFICANTE","3. BAJO",IF(I31="IMPROBABLEMENOR","4. BAJO",IF(I31="POSIBLEINSIGNIFICANTE","5. BAJO",IF(I31="RARA VEZMODERADO","1. MODERADO",IF(I31="IMPROBABLEMODERADO","2. MODERADO",IF(I31="POSIBLEMENOR","3. MODERADO",IF(I31="PROBABLEINSIGNIFICANTE","4. MODERADO",IF(I31="RARA VEZMAYOR","1. ALTO",IF(I31="IMPROBABLEMAYOR","2. ALTO",IF(I31="POSIBLEMODERADO","3. ALTO",IF(I31="PROBABLEMENOR","4. ALTO",IF(I31="PROBABLEMODERADO","5. ALTO",IF(I31="CASI SEGUROINSIGNIFICANTE","6. ALTO",IF(I31="CASI SEGUROMENOR","7. ALTO",IF(I31="RARA VEZCATASTRÓFICO","1. EXTREMO",IF(I31="IMPROBABLECATASTRÓFICO","2. EXTREMO",IF(I31="POSIBLEMAYOR","3. EXTREMO",IF(I31="POSIBLECATASTRÓFICO","4. EXTREMO",IF(I31="PROBABLEMAYOR","5. EXTREMO",IF(I31="PROBABLECATASTRÓFICO","6. EXTREMO",IF(I31="CASI SEGUROMODERADO","7. EXTREMO",IF(I31="CASI SEGUROMAYOR","8. EXTREMO",IF(I31="CASI SEGUROCATASTRÓFICO","9. EXTREMO","")))))))))))))))))))))))))</f>
        <v>3. EXTREMO</v>
      </c>
      <c r="J32" s="145"/>
      <c r="K32" s="129"/>
      <c r="L32" s="25" t="s">
        <v>109</v>
      </c>
      <c r="M32" s="26" t="s">
        <v>22</v>
      </c>
      <c r="N32" s="27">
        <f>IF(M32="ADECUADO",15,IF(M32="INADECUADO",0,""))</f>
        <v>15</v>
      </c>
      <c r="O32" s="131"/>
      <c r="P32" s="63"/>
      <c r="Q32" s="56"/>
      <c r="R32" s="58"/>
      <c r="S32" s="61"/>
      <c r="T32" s="61"/>
      <c r="U32" s="136"/>
      <c r="V32" s="152"/>
      <c r="W32" s="98"/>
      <c r="X32" s="93"/>
      <c r="Y32" s="160"/>
      <c r="Z32" s="70"/>
      <c r="AA32" s="156"/>
      <c r="AB32" s="65"/>
      <c r="AC32" s="98"/>
      <c r="AD32" s="47"/>
      <c r="AE32" s="52"/>
      <c r="AF32" s="47"/>
      <c r="AG32" s="195"/>
      <c r="AH32" s="1" t="s">
        <v>99</v>
      </c>
      <c r="AI32" s="1" t="s">
        <v>110</v>
      </c>
      <c r="AL32" s="1" t="s">
        <v>96</v>
      </c>
      <c r="AN32" s="1" t="s">
        <v>111</v>
      </c>
      <c r="AO32" s="1" t="s">
        <v>174</v>
      </c>
    </row>
    <row r="33" spans="1:41" ht="61.5" customHeight="1" x14ac:dyDescent="0.3">
      <c r="A33" s="139"/>
      <c r="B33" s="121"/>
      <c r="C33" s="129"/>
      <c r="D33" s="136"/>
      <c r="E33" s="47"/>
      <c r="F33" s="98"/>
      <c r="G33" s="126"/>
      <c r="H33" s="126"/>
      <c r="I33" s="24" t="str">
        <f>IF(OR(I32="1. BAJO",I32="2. BAJO",I32="3. BAJO",I32="4. BAJO",I32="5. BAJO"),"BAJO",IF(OR(I32="1. MODERADO",I32="2. MODERADO",I32="3. MODERADO",I32="4. MODERADO"),"MODERADO",IF(OR(I32="1. ALTO",I32="2. ALTO",I32="3. ALTO",I32="4. ALTO",I32="5. ALTO",I32="6. ALTO",I32="7. ALTO"),"ALTO",IF(OR(I32="1. EXTREMO",I32="2. EXTREMO",I32="3. EXTREMO",I32="4. EXTREMO",I32="5. EXTREMO",I32="6. EXTREMO",I32="7. EXTREMO",I32="8. EXTREMO",I32="9. EXTREMO"),"EXTREMO",""))))</f>
        <v>EXTREMO</v>
      </c>
      <c r="J33" s="145"/>
      <c r="K33" s="129"/>
      <c r="L33" s="29" t="s">
        <v>112</v>
      </c>
      <c r="M33" s="26" t="s">
        <v>113</v>
      </c>
      <c r="N33" s="27">
        <f>IF(M33="OPORTUNA",15,IF(M33="INOPORTUNA",0,""))</f>
        <v>15</v>
      </c>
      <c r="O33" s="131"/>
      <c r="P33" s="63"/>
      <c r="Q33" s="56"/>
      <c r="R33" s="58"/>
      <c r="S33" s="30" t="s">
        <v>114</v>
      </c>
      <c r="T33" s="30" t="s">
        <v>115</v>
      </c>
      <c r="U33" s="136"/>
      <c r="V33" s="152"/>
      <c r="W33" s="98"/>
      <c r="X33" s="93"/>
      <c r="Y33" s="160"/>
      <c r="Z33" s="70"/>
      <c r="AA33" s="156"/>
      <c r="AB33" s="65"/>
      <c r="AC33" s="98"/>
      <c r="AD33" s="47"/>
      <c r="AE33" s="52"/>
      <c r="AF33" s="47"/>
      <c r="AG33" s="195"/>
      <c r="AH33" s="1" t="s">
        <v>118</v>
      </c>
      <c r="AI33" s="1" t="s">
        <v>101</v>
      </c>
      <c r="AJ33" s="1" t="s">
        <v>119</v>
      </c>
      <c r="AK33" s="1" t="s">
        <v>120</v>
      </c>
      <c r="AL33" s="1" t="s">
        <v>121</v>
      </c>
      <c r="AO33" s="1" t="s">
        <v>175</v>
      </c>
    </row>
    <row r="34" spans="1:41" ht="69.75" customHeight="1" x14ac:dyDescent="0.3">
      <c r="A34" s="139"/>
      <c r="B34" s="121"/>
      <c r="C34" s="129"/>
      <c r="D34" s="136"/>
      <c r="E34" s="26" t="s">
        <v>123</v>
      </c>
      <c r="F34" s="98"/>
      <c r="G34" s="126"/>
      <c r="H34" s="126"/>
      <c r="I34" s="24"/>
      <c r="J34" s="145"/>
      <c r="K34" s="129"/>
      <c r="L34" s="25" t="s">
        <v>124</v>
      </c>
      <c r="M34" s="26" t="s">
        <v>125</v>
      </c>
      <c r="N34" s="27">
        <f>IF(M34="PREVENIR",15,IF(M34="DETECTAR",10,IF(M34="NO ES UN CONTROL",0,"")))</f>
        <v>15</v>
      </c>
      <c r="O34" s="54" t="str">
        <f>IF(O31&lt;86,"DÉBIL",IF(O31&lt;96,"MODERADO",IF(O31&lt;101,"FUERTE","")))</f>
        <v>FUERTE</v>
      </c>
      <c r="P34" s="63"/>
      <c r="Q34" s="54" t="str">
        <f>IF(AND(O34="FUERTE",P31="FUERTE (SIEMPRE SE EJECUTA)"),"FUERTE",IF(OR(O34="DÉBIL",P31="DÉBIL (NO SE EJECUTA)"),"DÉBIL",IF(OR(O34="MODERADO",P31="MODERADO (ALGUNAS VECES)"),"MODERADO")))</f>
        <v>FUERTE</v>
      </c>
      <c r="R34" s="59" t="str">
        <f>IF(AND(O34="FUERTE",P31="FUERTE (SIEMPRE SE EJECUTA)"),"NO","SÍ")</f>
        <v>NO</v>
      </c>
      <c r="S34" s="49">
        <f>IF(AND($Q34="FUERTE",$S31="DIRECTAMENTE",$T31="DIRECTAMENTE"),2,IF(AND($Q34="FUERTE",$S31="DIRECTAMENTE",$T31="INDIRECTAMENTE"),2,IF(AND($Q34="FUERTE",$S31="DIRECTAMENTE",$T31="NO DISMINUYE"),2,IF(AND($Q34="FUERTE",$S31="NO DISMINUYE",$T31="DIRECTAMENTE"),0,IF(AND($Q34="MODERADO",$S31="DIRECTAMENTE",$T31="DIRECTAMENTE"),1,IF(AND($Q34="MODERADO",$S31="DIRECTAMENTE",$T31="INDIRECTAMENTE"),1,IF(AND($Q34="MODERADO",$S31="DIRECTAMENTE",$T31="NO DISMINUYE"),1,IF(AND($Q34="MODERADO",$S31="NO DISMINUYE",$T31="DIRECTAMENTE"),0,"N/A"))))))))</f>
        <v>2</v>
      </c>
      <c r="T34" s="50">
        <f>IF(AND($Q34="FUERTE",$S31="DIRECTAMENTE",$T31="DIRECTAMENTE"),2,IF(AND($Q34="FUERTE",$S31="DIRECTAMENTE",$T31="INDIRECTAMENTE"),1,IF(AND($Q34="FUERTE",$S31="DIRECTAMENTE",$T31="NO DISMINUYE"),0,IF(AND($Q34="FUERTE",$S31="NO DISMINUYE",$T31="DIRECTAMENTE"),2,IF(AND($Q34="MODERADO",$S31="DIRECTAMENTE",$T31="DIRECTAMENTE"),1,IF(AND($Q34="MODERADO",$S31="DIRECTAMENTE",$T31="INDIRECTAMENTE"),0,IF(AND($Q34="MODERADO",$S31="DIRECTAMENTE",$T31="NO DISMINUYE"),0,IF(AND($Q34="MODERADO",$S31="NO DISMINUYE",$T31="DIRECTAMENTE"),1,"N/A"))))))))</f>
        <v>2</v>
      </c>
      <c r="U34" s="136"/>
      <c r="V34" s="152"/>
      <c r="W34" s="98"/>
      <c r="X34" s="93"/>
      <c r="Y34" s="160"/>
      <c r="Z34" s="71"/>
      <c r="AA34" s="156"/>
      <c r="AB34" s="65"/>
      <c r="AC34" s="98"/>
      <c r="AD34" s="48"/>
      <c r="AE34" s="53"/>
      <c r="AF34" s="48"/>
      <c r="AG34" s="195"/>
      <c r="AH34" s="1" t="s">
        <v>99</v>
      </c>
      <c r="AO34" s="1" t="s">
        <v>177</v>
      </c>
    </row>
    <row r="35" spans="1:41" ht="160.5" customHeight="1" x14ac:dyDescent="0.3">
      <c r="A35" s="139"/>
      <c r="B35" s="121"/>
      <c r="C35" s="129"/>
      <c r="D35" s="136"/>
      <c r="E35" s="47" t="s">
        <v>190</v>
      </c>
      <c r="F35" s="98"/>
      <c r="G35" s="126"/>
      <c r="H35" s="126"/>
      <c r="I35" s="24"/>
      <c r="J35" s="145"/>
      <c r="K35" s="129"/>
      <c r="L35" s="25" t="s">
        <v>128</v>
      </c>
      <c r="M35" s="26" t="s">
        <v>34</v>
      </c>
      <c r="N35" s="27">
        <f>IF(M35="CONFIABLE",15,IF(M35="NO CONFIABLE",0,""))</f>
        <v>15</v>
      </c>
      <c r="O35" s="54"/>
      <c r="P35" s="63"/>
      <c r="Q35" s="54"/>
      <c r="R35" s="59"/>
      <c r="S35" s="49"/>
      <c r="T35" s="147"/>
      <c r="U35" s="136"/>
      <c r="V35" s="152"/>
      <c r="W35" s="98"/>
      <c r="X35" s="93"/>
      <c r="Y35" s="73"/>
      <c r="Z35" s="26" t="s">
        <v>129</v>
      </c>
      <c r="AA35" s="156"/>
      <c r="AB35" s="47"/>
      <c r="AC35" s="98"/>
      <c r="AD35" s="51" t="s">
        <v>191</v>
      </c>
      <c r="AE35" s="51" t="s">
        <v>192</v>
      </c>
      <c r="AF35" s="46"/>
      <c r="AG35" s="195"/>
      <c r="AH35" s="1" t="s">
        <v>132</v>
      </c>
      <c r="AJ35" s="1" t="s">
        <v>133</v>
      </c>
      <c r="AK35" s="1" t="s">
        <v>125</v>
      </c>
      <c r="AL35" s="1" t="s">
        <v>134</v>
      </c>
      <c r="AO35" s="1" t="s">
        <v>89</v>
      </c>
    </row>
    <row r="36" spans="1:41" ht="133.5" customHeight="1" x14ac:dyDescent="0.3">
      <c r="A36" s="139"/>
      <c r="B36" s="121"/>
      <c r="C36" s="129"/>
      <c r="D36" s="136"/>
      <c r="E36" s="47"/>
      <c r="F36" s="98"/>
      <c r="G36" s="126"/>
      <c r="H36" s="126"/>
      <c r="I36" s="24"/>
      <c r="J36" s="145"/>
      <c r="K36" s="129"/>
      <c r="L36" s="25" t="s">
        <v>136</v>
      </c>
      <c r="M36" s="26" t="s">
        <v>42</v>
      </c>
      <c r="N36" s="27">
        <f>IF(M36="SE INVESTIGAN Y SE RESUELVEN OPORTUNAMENTE",15,IF(M36="NO SE INVESTIGAN Y SE RESUELVEN OPORTUNAMENTE",0,""))</f>
        <v>15</v>
      </c>
      <c r="O36" s="54"/>
      <c r="P36" s="63"/>
      <c r="Q36" s="54"/>
      <c r="R36" s="59"/>
      <c r="S36" s="49"/>
      <c r="T36" s="147"/>
      <c r="U36" s="136"/>
      <c r="V36" s="152"/>
      <c r="W36" s="98"/>
      <c r="X36" s="93"/>
      <c r="Y36" s="73"/>
      <c r="Z36" s="46"/>
      <c r="AA36" s="156"/>
      <c r="AB36" s="47"/>
      <c r="AC36" s="98"/>
      <c r="AD36" s="161"/>
      <c r="AE36" s="52"/>
      <c r="AF36" s="47"/>
      <c r="AG36" s="195"/>
      <c r="AH36" s="1" t="s">
        <v>110</v>
      </c>
      <c r="AO36" s="1" t="s">
        <v>108</v>
      </c>
    </row>
    <row r="37" spans="1:41" ht="159.75" customHeight="1" x14ac:dyDescent="0.3">
      <c r="A37" s="139"/>
      <c r="B37" s="121"/>
      <c r="C37" s="130"/>
      <c r="D37" s="137"/>
      <c r="E37" s="48"/>
      <c r="F37" s="69"/>
      <c r="G37" s="127"/>
      <c r="H37" s="127"/>
      <c r="I37" s="24"/>
      <c r="J37" s="145"/>
      <c r="K37" s="130"/>
      <c r="L37" s="25" t="s">
        <v>138</v>
      </c>
      <c r="M37" s="26" t="s">
        <v>53</v>
      </c>
      <c r="N37" s="27">
        <f>IF(M37="COMPLETA",10,IF(M37="INCOMPLETA",5,IF(M37="NO EXISTE",0,"")))</f>
        <v>10</v>
      </c>
      <c r="O37" s="54"/>
      <c r="P37" s="64"/>
      <c r="Q37" s="55"/>
      <c r="R37" s="60"/>
      <c r="S37" s="50"/>
      <c r="T37" s="147"/>
      <c r="U37" s="137"/>
      <c r="V37" s="152"/>
      <c r="W37" s="69"/>
      <c r="X37" s="94"/>
      <c r="Y37" s="74"/>
      <c r="Z37" s="71"/>
      <c r="AA37" s="157"/>
      <c r="AB37" s="48"/>
      <c r="AC37" s="69"/>
      <c r="AD37" s="154"/>
      <c r="AE37" s="53"/>
      <c r="AF37" s="48"/>
      <c r="AG37" s="196"/>
      <c r="AO37" s="1" t="s">
        <v>181</v>
      </c>
    </row>
    <row r="38" spans="1:41" ht="64.5" customHeight="1" x14ac:dyDescent="0.3">
      <c r="A38" s="139"/>
      <c r="B38" s="120" t="s">
        <v>193</v>
      </c>
      <c r="C38" s="128" t="s">
        <v>194</v>
      </c>
      <c r="D38" s="135" t="s">
        <v>93</v>
      </c>
      <c r="E38" s="51" t="s">
        <v>195</v>
      </c>
      <c r="F38" s="65" t="s">
        <v>196</v>
      </c>
      <c r="G38" s="126" t="s">
        <v>11</v>
      </c>
      <c r="H38" s="126" t="s">
        <v>96</v>
      </c>
      <c r="I38" s="24" t="str">
        <f>CONCATENATE(G38,H38)</f>
        <v>IMPROBABLEMAYOR</v>
      </c>
      <c r="J38" s="144" t="str">
        <f>I39</f>
        <v>2. ALTO</v>
      </c>
      <c r="K38" s="149" t="s">
        <v>197</v>
      </c>
      <c r="L38" s="25" t="s">
        <v>98</v>
      </c>
      <c r="M38" s="26" t="s">
        <v>9</v>
      </c>
      <c r="N38" s="27">
        <f>IF(M38="ASIGNADO",15,IF(M38="NO ASIGNADO",0,""))</f>
        <v>15</v>
      </c>
      <c r="O38" s="131">
        <f>SUM(N38:N44)</f>
        <v>100</v>
      </c>
      <c r="P38" s="132" t="s">
        <v>72</v>
      </c>
      <c r="Q38" s="56">
        <f>IF(Q41="DÉBIL",0,IF(Q41="MODERADO",50,IF(Q41="FUERTE",100,"")))</f>
        <v>100</v>
      </c>
      <c r="R38" s="57"/>
      <c r="S38" s="61" t="s">
        <v>99</v>
      </c>
      <c r="T38" s="61" t="s">
        <v>99</v>
      </c>
      <c r="U38" s="136" t="s">
        <v>100</v>
      </c>
      <c r="V38" s="151" t="s">
        <v>101</v>
      </c>
      <c r="W38" s="98">
        <v>2018</v>
      </c>
      <c r="X38" s="65" t="s">
        <v>198</v>
      </c>
      <c r="Y38" s="92"/>
      <c r="Z38" s="69"/>
      <c r="AA38" s="155" t="s">
        <v>111</v>
      </c>
      <c r="AB38" s="51"/>
      <c r="AC38" s="153">
        <v>44561</v>
      </c>
      <c r="AD38" s="46" t="s">
        <v>199</v>
      </c>
      <c r="AE38" s="51" t="s">
        <v>152</v>
      </c>
      <c r="AF38" s="46"/>
      <c r="AG38" s="195" t="s">
        <v>249</v>
      </c>
      <c r="AH38" s="1" t="s">
        <v>106</v>
      </c>
      <c r="AI38" s="1" t="s">
        <v>107</v>
      </c>
      <c r="AJ38" s="1" t="s">
        <v>24</v>
      </c>
      <c r="AK38" s="1" t="s">
        <v>76</v>
      </c>
      <c r="AL38" s="1" t="s">
        <v>24</v>
      </c>
      <c r="AN38" s="1" t="s">
        <v>103</v>
      </c>
      <c r="AO38" s="1" t="s">
        <v>173</v>
      </c>
    </row>
    <row r="39" spans="1:41" ht="63.75" customHeight="1" x14ac:dyDescent="0.3">
      <c r="A39" s="139"/>
      <c r="B39" s="121"/>
      <c r="C39" s="142"/>
      <c r="D39" s="136"/>
      <c r="E39" s="52"/>
      <c r="F39" s="98"/>
      <c r="G39" s="126"/>
      <c r="H39" s="126"/>
      <c r="I39" s="24" t="str">
        <f>IF(I38="RARA VEZINSIGNIFICANTE","1. BAJO",IF(I38="RARA VEZMENOR","2. BAJO",IF(I38="IMPROBABLEINSIGNIFICANTE","3. BAJO",IF(I38="IMPROBABLEMENOR","4. BAJO",IF(I38="POSIBLEINSIGNIFICANTE","5. BAJO",IF(I38="RARA VEZMODERADO","1. MODERADO",IF(I38="IMPROBABLEMODERADO","2. MODERADO",IF(I38="POSIBLEMENOR","3. MODERADO",IF(I38="PROBABLEINSIGNIFICANTE","4. MODERADO",IF(I38="RARA VEZMAYOR","1. ALTO",IF(I38="IMPROBABLEMAYOR","2. ALTO",IF(I38="POSIBLEMODERADO","3. ALTO",IF(I38="PROBABLEMENOR","4. ALTO",IF(I38="PROBABLEMODERADO","5. ALTO",IF(I38="CASI SEGUROINSIGNIFICANTE","6. ALTO",IF(I38="CASI SEGUROMENOR","7. ALTO",IF(I38="RARA VEZCATASTRÓFICO","1. EXTREMO",IF(I38="IMPROBABLECATASTRÓFICO","2. EXTREMO",IF(I38="POSIBLEMAYOR","3. EXTREMO",IF(I38="POSIBLECATASTRÓFICO","4. EXTREMO",IF(I38="PROBABLEMAYOR","5. EXTREMO",IF(I38="PROBABLECATASTRÓFICO","6. EXTREMO",IF(I38="CASI SEGUROMODERADO","7. EXTREMO",IF(I38="CASI SEGUROMAYOR","8. EXTREMO",IF(I38="CASI SEGUROCATASTRÓFICO","9. EXTREMO","")))))))))))))))))))))))))</f>
        <v>2. ALTO</v>
      </c>
      <c r="J39" s="145"/>
      <c r="K39" s="129"/>
      <c r="L39" s="25" t="s">
        <v>109</v>
      </c>
      <c r="M39" s="26" t="s">
        <v>22</v>
      </c>
      <c r="N39" s="27">
        <f>IF(M39="ADECUADO",15,IF(M39="INADECUADO",0,""))</f>
        <v>15</v>
      </c>
      <c r="O39" s="131"/>
      <c r="P39" s="133"/>
      <c r="Q39" s="56"/>
      <c r="R39" s="58"/>
      <c r="S39" s="61"/>
      <c r="T39" s="61"/>
      <c r="U39" s="136"/>
      <c r="V39" s="152"/>
      <c r="W39" s="98"/>
      <c r="X39" s="65"/>
      <c r="Y39" s="92"/>
      <c r="Z39" s="70"/>
      <c r="AA39" s="156"/>
      <c r="AB39" s="52"/>
      <c r="AC39" s="98"/>
      <c r="AD39" s="47"/>
      <c r="AE39" s="52"/>
      <c r="AF39" s="47"/>
      <c r="AG39" s="195"/>
      <c r="AH39" s="1" t="s">
        <v>99</v>
      </c>
      <c r="AI39" s="1" t="s">
        <v>110</v>
      </c>
      <c r="AL39" s="1" t="s">
        <v>96</v>
      </c>
      <c r="AN39" s="1" t="s">
        <v>111</v>
      </c>
      <c r="AO39" s="1" t="s">
        <v>174</v>
      </c>
    </row>
    <row r="40" spans="1:41" ht="93" customHeight="1" x14ac:dyDescent="0.3">
      <c r="A40" s="139"/>
      <c r="B40" s="121"/>
      <c r="C40" s="142"/>
      <c r="D40" s="136"/>
      <c r="E40" s="52"/>
      <c r="F40" s="98"/>
      <c r="G40" s="126"/>
      <c r="H40" s="126"/>
      <c r="I40" s="24" t="str">
        <f>IF(OR(I39="1. BAJO",I39="2. BAJO",I39="3. BAJO",I39="4. BAJO",I39="5. BAJO"),"BAJO",IF(OR(I39="1. MODERADO",I39="2. MODERADO",I39="3. MODERADO",I39="4. MODERADO"),"MODERADO",IF(OR(I39="1. ALTO",I39="2. ALTO",I39="3. ALTO",I39="4. ALTO",I39="5. ALTO",I39="6. ALTO",I39="7. ALTO"),"ALTO",IF(OR(I39="1. EXTREMO",I39="2. EXTREMO",I39="3. EXTREMO",I39="4. EXTREMO",I39="5. EXTREMO",I39="6. EXTREMO",I39="7. EXTREMO",I39="8. EXTREMO",I39="9. EXTREMO"),"EXTREMO",""))))</f>
        <v>ALTO</v>
      </c>
      <c r="J40" s="145"/>
      <c r="K40" s="129"/>
      <c r="L40" s="29" t="s">
        <v>112</v>
      </c>
      <c r="M40" s="26" t="s">
        <v>113</v>
      </c>
      <c r="N40" s="27">
        <f>IF(M40="OPORTUNA",15,IF(M40="INOPORTUNA",0,""))</f>
        <v>15</v>
      </c>
      <c r="O40" s="131"/>
      <c r="P40" s="133"/>
      <c r="Q40" s="56"/>
      <c r="R40" s="58"/>
      <c r="S40" s="30" t="s">
        <v>114</v>
      </c>
      <c r="T40" s="30" t="s">
        <v>115</v>
      </c>
      <c r="U40" s="136"/>
      <c r="V40" s="152"/>
      <c r="W40" s="98"/>
      <c r="X40" s="65"/>
      <c r="Y40" s="92"/>
      <c r="Z40" s="70"/>
      <c r="AA40" s="156"/>
      <c r="AB40" s="53"/>
      <c r="AC40" s="98"/>
      <c r="AD40" s="47"/>
      <c r="AE40" s="52"/>
      <c r="AF40" s="47"/>
      <c r="AG40" s="195"/>
      <c r="AH40" s="1" t="s">
        <v>118</v>
      </c>
      <c r="AI40" s="1" t="s">
        <v>101</v>
      </c>
      <c r="AJ40" s="1" t="s">
        <v>119</v>
      </c>
      <c r="AK40" s="1" t="s">
        <v>120</v>
      </c>
      <c r="AL40" s="1" t="s">
        <v>121</v>
      </c>
      <c r="AO40" s="1" t="s">
        <v>175</v>
      </c>
    </row>
    <row r="41" spans="1:41" ht="77.25" customHeight="1" x14ac:dyDescent="0.3">
      <c r="A41" s="139"/>
      <c r="B41" s="121"/>
      <c r="C41" s="142"/>
      <c r="D41" s="136"/>
      <c r="E41" s="26" t="s">
        <v>123</v>
      </c>
      <c r="F41" s="98"/>
      <c r="G41" s="126"/>
      <c r="H41" s="126"/>
      <c r="I41" s="24"/>
      <c r="J41" s="145"/>
      <c r="K41" s="129"/>
      <c r="L41" s="25" t="s">
        <v>124</v>
      </c>
      <c r="M41" s="26" t="s">
        <v>125</v>
      </c>
      <c r="N41" s="27">
        <f>IF(M41="PREVENIR",15,IF(M41="DETECTAR",10,IF(M41="NO ES UN CONTROL",0,"")))</f>
        <v>15</v>
      </c>
      <c r="O41" s="54" t="str">
        <f>IF(O38&lt;86,"DÉBIL",IF(O38&lt;96,"MODERADO",IF(O38&lt;101,"FUERTE","")))</f>
        <v>FUERTE</v>
      </c>
      <c r="P41" s="133"/>
      <c r="Q41" s="54" t="str">
        <f>IF(AND(O41="FUERTE",P38="FUERTE (SIEMPRE SE EJECUTA)"),"FUERTE",IF(OR(O41="DÉBIL",P38="DÉBIL (NO SE EJECUTA)"),"DÉBIL",IF(OR(O41="MODERADO",P38="MODERADO (ALGUNAS VECES)"),"MODERADO")))</f>
        <v>FUERTE</v>
      </c>
      <c r="R41" s="59" t="str">
        <f>IF(AND(O41="FUERTE",P38="FUERTE (SIEMPRE SE EJECUTA)"),"NO","SÍ")</f>
        <v>NO</v>
      </c>
      <c r="S41" s="49">
        <f>IF(AND($Q41="FUERTE",$S38="DIRECTAMENTE",$T38="DIRECTAMENTE"),2,IF(AND($Q41="FUERTE",$S38="DIRECTAMENTE",$T38="INDIRECTAMENTE"),2,IF(AND($Q41="FUERTE",$S38="DIRECTAMENTE",$T38="NO DISMINUYE"),2,IF(AND($Q41="FUERTE",$S38="NO DISMINUYE",$T38="DIRECTAMENTE"),0,IF(AND($Q41="MODERADO",$S38="DIRECTAMENTE",$T38="DIRECTAMENTE"),1,IF(AND($Q41="MODERADO",$S38="DIRECTAMENTE",$T38="INDIRECTAMENTE"),1,IF(AND($Q41="MODERADO",$S38="DIRECTAMENTE",$T38="NO DISMINUYE"),1,IF(AND($Q41="MODERADO",$S38="NO DISMINUYE",$T38="DIRECTAMENTE"),0,"N/A"))))))))</f>
        <v>2</v>
      </c>
      <c r="T41" s="50">
        <f>IF(AND($Q41="FUERTE",$S38="DIRECTAMENTE",$T38="DIRECTAMENTE"),2,IF(AND($Q41="FUERTE",$S38="DIRECTAMENTE",$T38="INDIRECTAMENTE"),1,IF(AND($Q41="FUERTE",$S38="DIRECTAMENTE",$T38="NO DISMINUYE"),0,IF(AND($Q41="FUERTE",$S38="NO DISMINUYE",$T38="DIRECTAMENTE"),2,IF(AND($Q41="MODERADO",$S38="DIRECTAMENTE",$T38="DIRECTAMENTE"),1,IF(AND($Q41="MODERADO",$S38="DIRECTAMENTE",$T38="INDIRECTAMENTE"),0,IF(AND($Q41="MODERADO",$S38="DIRECTAMENTE",$T38="NO DISMINUYE"),0,IF(AND($Q41="MODERADO",$S38="NO DISMINUYE",$T38="DIRECTAMENTE"),1,"N/A"))))))))</f>
        <v>2</v>
      </c>
      <c r="U41" s="136"/>
      <c r="V41" s="152"/>
      <c r="W41" s="98"/>
      <c r="X41" s="65"/>
      <c r="Y41" s="52"/>
      <c r="Z41" s="71"/>
      <c r="AA41" s="156"/>
      <c r="AB41" s="51"/>
      <c r="AC41" s="98"/>
      <c r="AD41" s="48"/>
      <c r="AE41" s="53"/>
      <c r="AF41" s="48"/>
      <c r="AG41" s="195"/>
      <c r="AH41" s="1" t="s">
        <v>99</v>
      </c>
      <c r="AO41" s="1" t="s">
        <v>177</v>
      </c>
    </row>
    <row r="42" spans="1:41" ht="67.5" customHeight="1" x14ac:dyDescent="0.3">
      <c r="A42" s="139"/>
      <c r="B42" s="121"/>
      <c r="C42" s="142"/>
      <c r="D42" s="136"/>
      <c r="E42" s="47" t="s">
        <v>200</v>
      </c>
      <c r="F42" s="98"/>
      <c r="G42" s="126"/>
      <c r="H42" s="126"/>
      <c r="I42" s="24"/>
      <c r="J42" s="145"/>
      <c r="K42" s="129"/>
      <c r="L42" s="25" t="s">
        <v>128</v>
      </c>
      <c r="M42" s="26" t="s">
        <v>34</v>
      </c>
      <c r="N42" s="27">
        <f>IF(M42="CONFIABLE",15,IF(M42="NO CONFIABLE",0,""))</f>
        <v>15</v>
      </c>
      <c r="O42" s="54"/>
      <c r="P42" s="133"/>
      <c r="Q42" s="54"/>
      <c r="R42" s="59"/>
      <c r="S42" s="49"/>
      <c r="T42" s="147"/>
      <c r="U42" s="136"/>
      <c r="V42" s="152"/>
      <c r="W42" s="98"/>
      <c r="X42" s="65"/>
      <c r="Y42" s="52"/>
      <c r="Z42" s="26" t="s">
        <v>129</v>
      </c>
      <c r="AA42" s="156"/>
      <c r="AB42" s="52"/>
      <c r="AC42" s="98"/>
      <c r="AD42" s="51" t="s">
        <v>201</v>
      </c>
      <c r="AE42" s="51" t="s">
        <v>180</v>
      </c>
      <c r="AF42" s="46"/>
      <c r="AG42" s="195"/>
      <c r="AH42" s="1" t="s">
        <v>132</v>
      </c>
      <c r="AJ42" s="1" t="s">
        <v>133</v>
      </c>
      <c r="AK42" s="1" t="s">
        <v>125</v>
      </c>
      <c r="AL42" s="1" t="s">
        <v>134</v>
      </c>
      <c r="AO42" s="1" t="s">
        <v>89</v>
      </c>
    </row>
    <row r="43" spans="1:41" ht="85.5" customHeight="1" x14ac:dyDescent="0.3">
      <c r="A43" s="139"/>
      <c r="B43" s="121"/>
      <c r="C43" s="142"/>
      <c r="D43" s="136"/>
      <c r="E43" s="47"/>
      <c r="F43" s="98"/>
      <c r="G43" s="126"/>
      <c r="H43" s="126"/>
      <c r="I43" s="24"/>
      <c r="J43" s="145"/>
      <c r="K43" s="129"/>
      <c r="L43" s="25" t="s">
        <v>136</v>
      </c>
      <c r="M43" s="26" t="s">
        <v>42</v>
      </c>
      <c r="N43" s="27">
        <f>IF(M43="SE INVESTIGAN Y SE RESUELVEN OPORTUNAMENTE",15,IF(M43="NO SE INVESTIGAN Y SE RESUELVEN OPORTUNAMENTE",0,""))</f>
        <v>15</v>
      </c>
      <c r="O43" s="54"/>
      <c r="P43" s="133"/>
      <c r="Q43" s="54"/>
      <c r="R43" s="59"/>
      <c r="S43" s="49"/>
      <c r="T43" s="147"/>
      <c r="U43" s="136"/>
      <c r="V43" s="152"/>
      <c r="W43" s="98"/>
      <c r="X43" s="65"/>
      <c r="Y43" s="52"/>
      <c r="Z43" s="46"/>
      <c r="AA43" s="156"/>
      <c r="AB43" s="52"/>
      <c r="AC43" s="98"/>
      <c r="AD43" s="52"/>
      <c r="AE43" s="52"/>
      <c r="AF43" s="47"/>
      <c r="AG43" s="195"/>
      <c r="AH43" s="1" t="s">
        <v>110</v>
      </c>
      <c r="AO43" s="1" t="s">
        <v>108</v>
      </c>
    </row>
    <row r="44" spans="1:41" ht="71.25" customHeight="1" x14ac:dyDescent="0.3">
      <c r="A44" s="139"/>
      <c r="B44" s="121"/>
      <c r="C44" s="143"/>
      <c r="D44" s="137"/>
      <c r="E44" s="48"/>
      <c r="F44" s="69"/>
      <c r="G44" s="127"/>
      <c r="H44" s="127"/>
      <c r="I44" s="24"/>
      <c r="J44" s="145"/>
      <c r="K44" s="130"/>
      <c r="L44" s="25" t="s">
        <v>138</v>
      </c>
      <c r="M44" s="26" t="s">
        <v>53</v>
      </c>
      <c r="N44" s="27">
        <f>IF(M44="COMPLETA",10,IF(M44="INCOMPLETA",5,IF(M44="NO EXISTE",0,"")))</f>
        <v>10</v>
      </c>
      <c r="O44" s="54"/>
      <c r="P44" s="134"/>
      <c r="Q44" s="55"/>
      <c r="R44" s="60"/>
      <c r="S44" s="50"/>
      <c r="T44" s="147"/>
      <c r="U44" s="137"/>
      <c r="V44" s="152"/>
      <c r="W44" s="69"/>
      <c r="X44" s="46"/>
      <c r="Y44" s="53"/>
      <c r="Z44" s="71"/>
      <c r="AA44" s="157"/>
      <c r="AB44" s="53"/>
      <c r="AC44" s="69"/>
      <c r="AD44" s="53"/>
      <c r="AE44" s="53"/>
      <c r="AF44" s="48"/>
      <c r="AG44" s="196"/>
      <c r="AO44" s="1" t="s">
        <v>181</v>
      </c>
    </row>
    <row r="45" spans="1:41" ht="37.5" customHeight="1" x14ac:dyDescent="0.3">
      <c r="A45" s="139"/>
      <c r="B45" s="120" t="s">
        <v>202</v>
      </c>
      <c r="C45" s="128" t="s">
        <v>203</v>
      </c>
      <c r="D45" s="135" t="s">
        <v>93</v>
      </c>
      <c r="E45" s="46" t="s">
        <v>204</v>
      </c>
      <c r="F45" s="65" t="s">
        <v>205</v>
      </c>
      <c r="G45" s="126" t="s">
        <v>5</v>
      </c>
      <c r="H45" s="126" t="s">
        <v>96</v>
      </c>
      <c r="I45" s="24" t="str">
        <f>CONCATENATE(G45,H45)</f>
        <v>RARA VEZMAYOR</v>
      </c>
      <c r="J45" s="144" t="str">
        <f>I46</f>
        <v>1. ALTO</v>
      </c>
      <c r="K45" s="182" t="s">
        <v>206</v>
      </c>
      <c r="L45" s="25" t="s">
        <v>98</v>
      </c>
      <c r="M45" s="26" t="s">
        <v>9</v>
      </c>
      <c r="N45" s="27">
        <f>IF(M45="ASIGNADO",15,IF(M45="NO ASIGNADO",0,""))</f>
        <v>15</v>
      </c>
      <c r="O45" s="131">
        <f>SUM(N45:N51)</f>
        <v>100</v>
      </c>
      <c r="P45" s="62" t="s">
        <v>72</v>
      </c>
      <c r="Q45" s="56">
        <f>IF(Q48="DÉBIL",0,IF(Q48="MODERADO",50,IF(Q48="FUERTE",100,"")))</f>
        <v>100</v>
      </c>
      <c r="R45" s="57"/>
      <c r="S45" s="61" t="s">
        <v>99</v>
      </c>
      <c r="T45" s="61" t="s">
        <v>99</v>
      </c>
      <c r="U45" s="136" t="s">
        <v>100</v>
      </c>
      <c r="V45" s="151" t="s">
        <v>101</v>
      </c>
      <c r="W45" s="98" t="s">
        <v>207</v>
      </c>
      <c r="X45" s="65" t="s">
        <v>208</v>
      </c>
      <c r="Y45" s="51"/>
      <c r="Z45" s="69"/>
      <c r="AA45" s="155" t="s">
        <v>111</v>
      </c>
      <c r="AB45" s="46"/>
      <c r="AC45" s="153">
        <v>44561</v>
      </c>
      <c r="AD45" s="46" t="s">
        <v>209</v>
      </c>
      <c r="AE45" s="46" t="s">
        <v>131</v>
      </c>
      <c r="AF45" s="46"/>
      <c r="AG45" s="195" t="s">
        <v>256</v>
      </c>
      <c r="AH45" s="1" t="s">
        <v>106</v>
      </c>
      <c r="AI45" s="1" t="s">
        <v>107</v>
      </c>
      <c r="AJ45" s="1" t="s">
        <v>24</v>
      </c>
      <c r="AK45" s="1" t="s">
        <v>76</v>
      </c>
      <c r="AL45" s="1" t="s">
        <v>24</v>
      </c>
      <c r="AN45" s="1" t="s">
        <v>103</v>
      </c>
      <c r="AO45" s="1" t="s">
        <v>173</v>
      </c>
    </row>
    <row r="46" spans="1:41" ht="51.75" customHeight="1" x14ac:dyDescent="0.3">
      <c r="A46" s="139"/>
      <c r="B46" s="121"/>
      <c r="C46" s="142"/>
      <c r="D46" s="136"/>
      <c r="E46" s="47"/>
      <c r="F46" s="98"/>
      <c r="G46" s="126"/>
      <c r="H46" s="126"/>
      <c r="I46" s="24" t="str">
        <f>IF(I45="RARA VEZINSIGNIFICANTE","1. BAJO",IF(I45="RARA VEZMENOR","2. BAJO",IF(I45="IMPROBABLEINSIGNIFICANTE","3. BAJO",IF(I45="IMPROBABLEMENOR","4. BAJO",IF(I45="POSIBLEINSIGNIFICANTE","5. BAJO",IF(I45="RARA VEZMODERADO","1. MODERADO",IF(I45="IMPROBABLEMODERADO","2. MODERADO",IF(I45="POSIBLEMENOR","3. MODERADO",IF(I45="PROBABLEINSIGNIFICANTE","4. MODERADO",IF(I45="RARA VEZMAYOR","1. ALTO",IF(I45="IMPROBABLEMAYOR","2. ALTO",IF(I45="POSIBLEMODERADO","3. ALTO",IF(I45="PROBABLEMENOR","4. ALTO",IF(I45="PROBABLEMODERADO","5. ALTO",IF(I45="CASI SEGUROINSIGNIFICANTE","6. ALTO",IF(I45="CASI SEGUROMENOR","7. ALTO",IF(I45="RARA VEZCATASTRÓFICO","1. EXTREMO",IF(I45="IMPROBABLECATASTRÓFICO","2. EXTREMO",IF(I45="POSIBLEMAYOR","3. EXTREMO",IF(I45="POSIBLECATASTRÓFICO","4. EXTREMO",IF(I45="PROBABLEMAYOR","5. EXTREMO",IF(I45="PROBABLECATASTRÓFICO","6. EXTREMO",IF(I45="CASI SEGUROMODERADO","7. EXTREMO",IF(I45="CASI SEGUROMAYOR","8. EXTREMO",IF(I45="CASI SEGUROCATASTRÓFICO","9. EXTREMO","")))))))))))))))))))))))))</f>
        <v>1. ALTO</v>
      </c>
      <c r="J46" s="145"/>
      <c r="K46" s="142"/>
      <c r="L46" s="25" t="s">
        <v>109</v>
      </c>
      <c r="M46" s="26" t="s">
        <v>22</v>
      </c>
      <c r="N46" s="27">
        <f>IF(M46="ADECUADO",15,IF(M46="INADECUADO",0,""))</f>
        <v>15</v>
      </c>
      <c r="O46" s="131"/>
      <c r="P46" s="63"/>
      <c r="Q46" s="56"/>
      <c r="R46" s="58"/>
      <c r="S46" s="61"/>
      <c r="T46" s="61"/>
      <c r="U46" s="136"/>
      <c r="V46" s="152"/>
      <c r="W46" s="98"/>
      <c r="X46" s="98"/>
      <c r="Y46" s="52"/>
      <c r="Z46" s="70"/>
      <c r="AA46" s="156"/>
      <c r="AB46" s="47"/>
      <c r="AC46" s="98"/>
      <c r="AD46" s="47"/>
      <c r="AE46" s="47"/>
      <c r="AF46" s="47"/>
      <c r="AG46" s="195"/>
      <c r="AH46" s="1" t="s">
        <v>99</v>
      </c>
      <c r="AI46" s="1" t="s">
        <v>110</v>
      </c>
      <c r="AL46" s="1" t="s">
        <v>96</v>
      </c>
      <c r="AN46" s="1" t="s">
        <v>111</v>
      </c>
      <c r="AO46" s="1" t="s">
        <v>174</v>
      </c>
    </row>
    <row r="47" spans="1:41" ht="69.75" customHeight="1" x14ac:dyDescent="0.3">
      <c r="A47" s="139"/>
      <c r="B47" s="121"/>
      <c r="C47" s="142"/>
      <c r="D47" s="136"/>
      <c r="E47" s="47"/>
      <c r="F47" s="98"/>
      <c r="G47" s="126"/>
      <c r="H47" s="126"/>
      <c r="I47" s="24" t="str">
        <f>IF(OR(I46="1. BAJO",I46="2. BAJO",I46="3. BAJO",I46="4. BAJO",I46="5. BAJO"),"BAJO",IF(OR(I46="1. MODERADO",I46="2. MODERADO",I46="3. MODERADO",I46="4. MODERADO"),"MODERADO",IF(OR(I46="1. ALTO",I46="2. ALTO",I46="3. ALTO",I46="4. ALTO",I46="5. ALTO",I46="6. ALTO",I46="7. ALTO"),"ALTO",IF(OR(I46="1. EXTREMO",I46="2. EXTREMO",I46="3. EXTREMO",I46="4. EXTREMO",I46="5. EXTREMO",I46="6. EXTREMO",I46="7. EXTREMO",I46="8. EXTREMO",I46="9. EXTREMO"),"EXTREMO",""))))</f>
        <v>ALTO</v>
      </c>
      <c r="J47" s="145"/>
      <c r="K47" s="142"/>
      <c r="L47" s="29" t="s">
        <v>112</v>
      </c>
      <c r="M47" s="26" t="s">
        <v>113</v>
      </c>
      <c r="N47" s="27">
        <f>IF(M47="OPORTUNA",15,IF(M47="INOPORTUNA",0,""))</f>
        <v>15</v>
      </c>
      <c r="O47" s="131"/>
      <c r="P47" s="63"/>
      <c r="Q47" s="56"/>
      <c r="R47" s="58"/>
      <c r="S47" s="30" t="s">
        <v>114</v>
      </c>
      <c r="T47" s="30" t="s">
        <v>115</v>
      </c>
      <c r="U47" s="136"/>
      <c r="V47" s="152"/>
      <c r="W47" s="98"/>
      <c r="X47" s="98"/>
      <c r="Y47" s="52"/>
      <c r="Z47" s="70"/>
      <c r="AA47" s="156"/>
      <c r="AB47" s="47"/>
      <c r="AC47" s="98"/>
      <c r="AD47" s="47"/>
      <c r="AE47" s="47"/>
      <c r="AF47" s="47"/>
      <c r="AG47" s="195"/>
      <c r="AH47" s="1" t="s">
        <v>118</v>
      </c>
      <c r="AI47" s="1" t="s">
        <v>101</v>
      </c>
      <c r="AJ47" s="1" t="s">
        <v>119</v>
      </c>
      <c r="AK47" s="1" t="s">
        <v>120</v>
      </c>
      <c r="AL47" s="1" t="s">
        <v>121</v>
      </c>
      <c r="AO47" s="1" t="s">
        <v>175</v>
      </c>
    </row>
    <row r="48" spans="1:41" ht="84" customHeight="1" x14ac:dyDescent="0.3">
      <c r="A48" s="139"/>
      <c r="B48" s="121"/>
      <c r="C48" s="142"/>
      <c r="D48" s="136"/>
      <c r="E48" s="26" t="s">
        <v>123</v>
      </c>
      <c r="F48" s="98"/>
      <c r="G48" s="126"/>
      <c r="H48" s="126"/>
      <c r="I48" s="24"/>
      <c r="J48" s="145"/>
      <c r="K48" s="142"/>
      <c r="L48" s="25" t="s">
        <v>124</v>
      </c>
      <c r="M48" s="26" t="s">
        <v>125</v>
      </c>
      <c r="N48" s="27">
        <f>IF(M48="PREVENIR",15,IF(M48="DETECTAR",10,IF(M48="NO ES UN CONTROL",0,"")))</f>
        <v>15</v>
      </c>
      <c r="O48" s="54" t="str">
        <f>IF(O45&lt;86,"DÉBIL",IF(O45&lt;96,"MODERADO",IF(O45&lt;101,"FUERTE","")))</f>
        <v>FUERTE</v>
      </c>
      <c r="P48" s="63"/>
      <c r="Q48" s="54" t="str">
        <f>IF(AND(O48="FUERTE",P45="FUERTE (SIEMPRE SE EJECUTA)"),"FUERTE",IF(OR(O48="DÉBIL",P45="DÉBIL (NO SE EJECUTA)"),"DÉBIL",IF(OR(O48="MODERADO",P45="MODERADO (ALGUNAS VECES)"),"MODERADO")))</f>
        <v>FUERTE</v>
      </c>
      <c r="R48" s="59" t="str">
        <f>IF(AND(O48="FUERTE",P45="FUERTE (SIEMPRE SE EJECUTA)"),"NO","SÍ")</f>
        <v>NO</v>
      </c>
      <c r="S48" s="49">
        <f>IF(AND($Q48="FUERTE",$S45="DIRECTAMENTE",$T45="DIRECTAMENTE"),2,IF(AND($Q48="FUERTE",$S45="DIRECTAMENTE",$T45="INDIRECTAMENTE"),2,IF(AND($Q48="FUERTE",$S45="DIRECTAMENTE",$T45="NO DISMINUYE"),2,IF(AND($Q48="FUERTE",$S45="NO DISMINUYE",$T45="DIRECTAMENTE"),0,IF(AND($Q48="MODERADO",$S45="DIRECTAMENTE",$T45="DIRECTAMENTE"),1,IF(AND($Q48="MODERADO",$S45="DIRECTAMENTE",$T45="INDIRECTAMENTE"),1,IF(AND($Q48="MODERADO",$S45="DIRECTAMENTE",$T45="NO DISMINUYE"),1,IF(AND($Q48="MODERADO",$S45="NO DISMINUYE",$T45="DIRECTAMENTE"),0,"N/A"))))))))</f>
        <v>2</v>
      </c>
      <c r="T48" s="50">
        <f>IF(AND($Q48="FUERTE",$S45="DIRECTAMENTE",$T45="DIRECTAMENTE"),2,IF(AND($Q48="FUERTE",$S45="DIRECTAMENTE",$T45="INDIRECTAMENTE"),1,IF(AND($Q48="FUERTE",$S45="DIRECTAMENTE",$T45="NO DISMINUYE"),0,IF(AND($Q48="FUERTE",$S45="NO DISMINUYE",$T45="DIRECTAMENTE"),2,IF(AND($Q48="MODERADO",$S45="DIRECTAMENTE",$T45="DIRECTAMENTE"),1,IF(AND($Q48="MODERADO",$S45="DIRECTAMENTE",$T45="INDIRECTAMENTE"),0,IF(AND($Q48="MODERADO",$S45="DIRECTAMENTE",$T45="NO DISMINUYE"),0,IF(AND($Q48="MODERADO",$S45="NO DISMINUYE",$T45="DIRECTAMENTE"),1,"N/A"))))))))</f>
        <v>2</v>
      </c>
      <c r="U48" s="136"/>
      <c r="V48" s="152"/>
      <c r="W48" s="98"/>
      <c r="X48" s="98"/>
      <c r="Y48" s="53"/>
      <c r="Z48" s="71"/>
      <c r="AA48" s="156"/>
      <c r="AB48" s="48"/>
      <c r="AC48" s="98"/>
      <c r="AD48" s="48"/>
      <c r="AE48" s="48"/>
      <c r="AF48" s="48"/>
      <c r="AG48" s="195"/>
      <c r="AH48" s="1" t="s">
        <v>99</v>
      </c>
      <c r="AO48" s="1" t="s">
        <v>177</v>
      </c>
    </row>
    <row r="49" spans="1:41" ht="55.5" customHeight="1" x14ac:dyDescent="0.3">
      <c r="A49" s="139"/>
      <c r="B49" s="121"/>
      <c r="C49" s="142"/>
      <c r="D49" s="136"/>
      <c r="E49" s="47" t="s">
        <v>210</v>
      </c>
      <c r="F49" s="98"/>
      <c r="G49" s="126"/>
      <c r="H49" s="126"/>
      <c r="I49" s="24"/>
      <c r="J49" s="145"/>
      <c r="K49" s="142"/>
      <c r="L49" s="25" t="s">
        <v>128</v>
      </c>
      <c r="M49" s="26" t="s">
        <v>34</v>
      </c>
      <c r="N49" s="27">
        <f>IF(M49="CONFIABLE",15,IF(M49="NO CONFIABLE",0,""))</f>
        <v>15</v>
      </c>
      <c r="O49" s="54"/>
      <c r="P49" s="63"/>
      <c r="Q49" s="54"/>
      <c r="R49" s="59"/>
      <c r="S49" s="49"/>
      <c r="T49" s="147"/>
      <c r="U49" s="136"/>
      <c r="V49" s="152"/>
      <c r="W49" s="98"/>
      <c r="X49" s="98"/>
      <c r="Y49" s="46"/>
      <c r="Z49" s="26" t="s">
        <v>129</v>
      </c>
      <c r="AA49" s="156"/>
      <c r="AB49" s="46"/>
      <c r="AC49" s="98"/>
      <c r="AD49" s="46" t="s">
        <v>211</v>
      </c>
      <c r="AE49" s="51" t="s">
        <v>212</v>
      </c>
      <c r="AF49" s="46"/>
      <c r="AG49" s="195"/>
      <c r="AH49" s="1" t="s">
        <v>132</v>
      </c>
      <c r="AJ49" s="1" t="s">
        <v>133</v>
      </c>
      <c r="AK49" s="1" t="s">
        <v>125</v>
      </c>
      <c r="AL49" s="1" t="s">
        <v>134</v>
      </c>
      <c r="AO49" s="1" t="s">
        <v>89</v>
      </c>
    </row>
    <row r="50" spans="1:41" ht="66.75" customHeight="1" x14ac:dyDescent="0.3">
      <c r="A50" s="139"/>
      <c r="B50" s="121"/>
      <c r="C50" s="142"/>
      <c r="D50" s="136"/>
      <c r="E50" s="47"/>
      <c r="F50" s="98"/>
      <c r="G50" s="126"/>
      <c r="H50" s="126"/>
      <c r="I50" s="24"/>
      <c r="J50" s="145"/>
      <c r="K50" s="142"/>
      <c r="L50" s="25" t="s">
        <v>136</v>
      </c>
      <c r="M50" s="26" t="s">
        <v>42</v>
      </c>
      <c r="N50" s="27">
        <f>IF(M50="SE INVESTIGAN Y SE RESUELVEN OPORTUNAMENTE",15,IF(M50="NO SE INVESTIGAN Y SE RESUELVEN OPORTUNAMENTE",0,""))</f>
        <v>15</v>
      </c>
      <c r="O50" s="54"/>
      <c r="P50" s="63"/>
      <c r="Q50" s="54"/>
      <c r="R50" s="59"/>
      <c r="S50" s="49"/>
      <c r="T50" s="147"/>
      <c r="U50" s="136"/>
      <c r="V50" s="152"/>
      <c r="W50" s="98"/>
      <c r="X50" s="98"/>
      <c r="Y50" s="47"/>
      <c r="Z50" s="51"/>
      <c r="AA50" s="156"/>
      <c r="AB50" s="47"/>
      <c r="AC50" s="98"/>
      <c r="AD50" s="70"/>
      <c r="AE50" s="52"/>
      <c r="AF50" s="47"/>
      <c r="AG50" s="195"/>
      <c r="AH50" s="1" t="s">
        <v>110</v>
      </c>
      <c r="AO50" s="1" t="s">
        <v>108</v>
      </c>
    </row>
    <row r="51" spans="1:41" ht="60.75" customHeight="1" x14ac:dyDescent="0.3">
      <c r="A51" s="139"/>
      <c r="B51" s="121"/>
      <c r="C51" s="143"/>
      <c r="D51" s="137"/>
      <c r="E51" s="48"/>
      <c r="F51" s="69"/>
      <c r="G51" s="127"/>
      <c r="H51" s="127"/>
      <c r="I51" s="24"/>
      <c r="J51" s="145"/>
      <c r="K51" s="143"/>
      <c r="L51" s="25" t="s">
        <v>138</v>
      </c>
      <c r="M51" s="26" t="s">
        <v>53</v>
      </c>
      <c r="N51" s="27">
        <f>IF(M51="COMPLETA",10,IF(M51="INCOMPLETA",5,IF(M51="NO EXISTE",0,"")))</f>
        <v>10</v>
      </c>
      <c r="O51" s="54"/>
      <c r="P51" s="64"/>
      <c r="Q51" s="55"/>
      <c r="R51" s="60"/>
      <c r="S51" s="50"/>
      <c r="T51" s="147"/>
      <c r="U51" s="137"/>
      <c r="V51" s="152"/>
      <c r="W51" s="69"/>
      <c r="X51" s="69"/>
      <c r="Y51" s="48"/>
      <c r="Z51" s="154"/>
      <c r="AA51" s="157"/>
      <c r="AB51" s="48"/>
      <c r="AC51" s="69"/>
      <c r="AD51" s="71"/>
      <c r="AE51" s="53"/>
      <c r="AF51" s="48"/>
      <c r="AG51" s="196"/>
      <c r="AO51" s="1" t="s">
        <v>181</v>
      </c>
    </row>
    <row r="52" spans="1:41" ht="27.75" customHeight="1" x14ac:dyDescent="0.3">
      <c r="A52" s="184" t="s">
        <v>213</v>
      </c>
      <c r="B52" s="184"/>
      <c r="C52" s="184"/>
      <c r="D52" s="184"/>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O52" s="1" t="s">
        <v>214</v>
      </c>
    </row>
    <row r="53" spans="1:41" ht="21.75" customHeight="1" x14ac:dyDescent="0.3">
      <c r="A53" s="185" t="s">
        <v>215</v>
      </c>
      <c r="B53" s="185"/>
      <c r="C53" s="185"/>
      <c r="D53" s="185"/>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O53" s="1" t="s">
        <v>216</v>
      </c>
    </row>
    <row r="54" spans="1:41" ht="27.75" customHeight="1" x14ac:dyDescent="0.3">
      <c r="A54" s="186" t="s">
        <v>217</v>
      </c>
      <c r="B54" s="186"/>
      <c r="C54" s="186" t="s">
        <v>218</v>
      </c>
      <c r="D54" s="186"/>
      <c r="E54" s="186"/>
      <c r="F54" s="186"/>
      <c r="G54" s="186"/>
      <c r="H54" s="186"/>
      <c r="I54" s="186"/>
      <c r="J54" s="186"/>
      <c r="K54" s="186"/>
      <c r="L54" s="186"/>
      <c r="M54" s="186"/>
      <c r="N54" s="186"/>
      <c r="O54" s="186"/>
      <c r="P54" s="186"/>
      <c r="Q54" s="186"/>
      <c r="R54" s="186"/>
      <c r="S54" s="186"/>
      <c r="T54" s="186"/>
      <c r="U54" s="186"/>
      <c r="V54" s="186"/>
      <c r="W54" s="186"/>
      <c r="X54" s="186"/>
      <c r="Y54" s="186"/>
      <c r="Z54" s="187" t="s">
        <v>219</v>
      </c>
      <c r="AA54" s="187"/>
      <c r="AB54" s="187"/>
      <c r="AC54" s="187"/>
      <c r="AD54" s="111" t="s">
        <v>220</v>
      </c>
      <c r="AE54" s="111"/>
      <c r="AF54" s="111"/>
      <c r="AG54" s="111"/>
      <c r="AO54" s="1" t="s">
        <v>100</v>
      </c>
    </row>
    <row r="55" spans="1:41" s="9" customFormat="1" ht="27.75" customHeight="1" x14ac:dyDescent="0.3">
      <c r="A55" s="188" t="s">
        <v>221</v>
      </c>
      <c r="B55" s="189"/>
      <c r="C55" s="190" t="s">
        <v>222</v>
      </c>
      <c r="D55" s="191"/>
      <c r="E55" s="191"/>
      <c r="F55" s="191"/>
      <c r="G55" s="191"/>
      <c r="H55" s="191"/>
      <c r="I55" s="191"/>
      <c r="J55" s="191"/>
      <c r="K55" s="191"/>
      <c r="L55" s="191"/>
      <c r="M55" s="191"/>
      <c r="N55" s="191"/>
      <c r="O55" s="191"/>
      <c r="P55" s="191"/>
      <c r="Q55" s="191"/>
      <c r="R55" s="191"/>
      <c r="S55" s="191"/>
      <c r="T55" s="191"/>
      <c r="U55" s="191"/>
      <c r="V55" s="191"/>
      <c r="W55" s="191"/>
      <c r="X55" s="191"/>
      <c r="Y55" s="191"/>
      <c r="Z55" s="192">
        <v>44314</v>
      </c>
      <c r="AA55" s="193"/>
      <c r="AB55" s="193"/>
      <c r="AC55" s="194"/>
      <c r="AD55" s="45" t="s">
        <v>223</v>
      </c>
      <c r="AE55" s="45"/>
      <c r="AF55" s="45"/>
      <c r="AG55" s="45"/>
      <c r="AO55" s="1" t="s">
        <v>122</v>
      </c>
    </row>
    <row r="56" spans="1:41" s="9" customFormat="1" ht="27.75" customHeight="1" x14ac:dyDescent="0.3">
      <c r="A56" s="42">
        <v>2</v>
      </c>
      <c r="B56" s="43"/>
      <c r="C56" s="44" t="s">
        <v>224</v>
      </c>
      <c r="D56" s="183"/>
      <c r="E56" s="183"/>
      <c r="F56" s="183"/>
      <c r="G56" s="183"/>
      <c r="H56" s="183"/>
      <c r="I56" s="183"/>
      <c r="J56" s="183"/>
      <c r="K56" s="183"/>
      <c r="L56" s="183"/>
      <c r="M56" s="183"/>
      <c r="N56" s="183"/>
      <c r="O56" s="183"/>
      <c r="P56" s="183"/>
      <c r="Q56" s="183"/>
      <c r="R56" s="183"/>
      <c r="S56" s="183"/>
      <c r="T56" s="183"/>
      <c r="U56" s="183"/>
      <c r="V56" s="183"/>
      <c r="W56" s="183"/>
      <c r="X56" s="183"/>
      <c r="Y56" s="183"/>
      <c r="Z56" s="38">
        <v>44316</v>
      </c>
      <c r="AA56" s="39"/>
      <c r="AB56" s="39"/>
      <c r="AC56" s="40"/>
      <c r="AD56" s="45" t="s">
        <v>223</v>
      </c>
      <c r="AE56" s="45"/>
      <c r="AF56" s="45"/>
      <c r="AG56" s="45"/>
      <c r="AO56" s="1" t="s">
        <v>126</v>
      </c>
    </row>
    <row r="57" spans="1:41" s="9" customFormat="1" ht="41.25" customHeight="1" x14ac:dyDescent="0.3">
      <c r="A57" s="42">
        <v>3</v>
      </c>
      <c r="B57" s="43"/>
      <c r="C57" s="44" t="s">
        <v>225</v>
      </c>
      <c r="D57" s="44"/>
      <c r="E57" s="44"/>
      <c r="F57" s="44"/>
      <c r="G57" s="44"/>
      <c r="H57" s="44"/>
      <c r="I57" s="44"/>
      <c r="J57" s="44"/>
      <c r="K57" s="44"/>
      <c r="L57" s="44"/>
      <c r="M57" s="44"/>
      <c r="N57" s="44"/>
      <c r="O57" s="44"/>
      <c r="P57" s="44"/>
      <c r="Q57" s="44"/>
      <c r="R57" s="44"/>
      <c r="S57" s="44"/>
      <c r="T57" s="44"/>
      <c r="U57" s="44"/>
      <c r="V57" s="44"/>
      <c r="W57" s="44"/>
      <c r="X57" s="44"/>
      <c r="Y57" s="44"/>
      <c r="Z57" s="38">
        <v>44408</v>
      </c>
      <c r="AA57" s="39"/>
      <c r="AB57" s="39"/>
      <c r="AC57" s="40"/>
      <c r="AD57" s="45" t="s">
        <v>226</v>
      </c>
      <c r="AE57" s="45"/>
      <c r="AF57" s="45"/>
      <c r="AG57" s="45"/>
      <c r="AO57" s="1" t="s">
        <v>135</v>
      </c>
    </row>
    <row r="58" spans="1:41" s="9" customFormat="1" ht="39" customHeight="1" x14ac:dyDescent="0.3">
      <c r="A58" s="42">
        <v>4</v>
      </c>
      <c r="B58" s="43"/>
      <c r="C58" s="44" t="s">
        <v>227</v>
      </c>
      <c r="D58" s="44"/>
      <c r="E58" s="44"/>
      <c r="F58" s="44"/>
      <c r="G58" s="44"/>
      <c r="H58" s="44"/>
      <c r="I58" s="44"/>
      <c r="J58" s="44"/>
      <c r="K58" s="44"/>
      <c r="L58" s="44"/>
      <c r="M58" s="44"/>
      <c r="N58" s="44"/>
      <c r="O58" s="44"/>
      <c r="P58" s="44"/>
      <c r="Q58" s="44"/>
      <c r="R58" s="44"/>
      <c r="S58" s="44"/>
      <c r="T58" s="44"/>
      <c r="U58" s="44"/>
      <c r="V58" s="44"/>
      <c r="W58" s="44"/>
      <c r="X58" s="44"/>
      <c r="Y58" s="44"/>
      <c r="Z58" s="38">
        <v>44446</v>
      </c>
      <c r="AA58" s="39"/>
      <c r="AB58" s="39"/>
      <c r="AC58" s="40"/>
      <c r="AD58" s="41" t="s">
        <v>228</v>
      </c>
      <c r="AE58" s="41"/>
      <c r="AF58" s="41"/>
      <c r="AG58" s="41"/>
      <c r="AO58" s="1" t="s">
        <v>135</v>
      </c>
    </row>
    <row r="59" spans="1:41" s="9" customFormat="1" ht="39" customHeight="1" x14ac:dyDescent="0.3">
      <c r="A59" s="42">
        <v>5</v>
      </c>
      <c r="B59" s="43"/>
      <c r="C59" s="44" t="s">
        <v>229</v>
      </c>
      <c r="D59" s="44"/>
      <c r="E59" s="44"/>
      <c r="F59" s="44"/>
      <c r="G59" s="44"/>
      <c r="H59" s="44"/>
      <c r="I59" s="44"/>
      <c r="J59" s="44"/>
      <c r="K59" s="44"/>
      <c r="L59" s="44"/>
      <c r="M59" s="44"/>
      <c r="N59" s="44"/>
      <c r="O59" s="44"/>
      <c r="P59" s="44"/>
      <c r="Q59" s="44"/>
      <c r="R59" s="44"/>
      <c r="S59" s="44"/>
      <c r="T59" s="44"/>
      <c r="U59" s="44"/>
      <c r="V59" s="44"/>
      <c r="W59" s="44"/>
      <c r="X59" s="44"/>
      <c r="Y59" s="44"/>
      <c r="Z59" s="38">
        <v>44561</v>
      </c>
      <c r="AA59" s="39"/>
      <c r="AB59" s="39"/>
      <c r="AC59" s="40"/>
      <c r="AD59" s="41" t="s">
        <v>230</v>
      </c>
      <c r="AE59" s="41"/>
      <c r="AF59" s="41"/>
      <c r="AG59" s="41"/>
      <c r="AO59" s="1" t="s">
        <v>135</v>
      </c>
    </row>
    <row r="60" spans="1:41" ht="15" customHeight="1" x14ac:dyDescent="0.3">
      <c r="A60" s="171" t="s">
        <v>231</v>
      </c>
      <c r="B60" s="171"/>
      <c r="C60" s="171"/>
      <c r="D60" s="171"/>
      <c r="E60" s="171"/>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c r="AF60" s="171"/>
      <c r="AG60" s="171"/>
      <c r="AO60" s="1" t="s">
        <v>232</v>
      </c>
    </row>
    <row r="61" spans="1:41" customFormat="1" ht="30.75" customHeight="1" x14ac:dyDescent="0.35">
      <c r="A61" s="172" t="s">
        <v>220</v>
      </c>
      <c r="B61" s="172"/>
      <c r="C61" s="172"/>
      <c r="D61" s="172"/>
      <c r="E61" s="172"/>
      <c r="F61" s="172"/>
      <c r="G61" s="172" t="s">
        <v>233</v>
      </c>
      <c r="H61" s="172"/>
      <c r="I61" s="172"/>
      <c r="J61" s="172"/>
      <c r="K61" s="172"/>
      <c r="L61" s="172"/>
      <c r="M61" s="173" t="s">
        <v>234</v>
      </c>
      <c r="N61" s="174"/>
      <c r="O61" s="174"/>
      <c r="P61" s="174"/>
      <c r="Q61" s="174"/>
      <c r="R61" s="174"/>
      <c r="S61" s="174"/>
      <c r="T61" s="174"/>
      <c r="U61" s="174"/>
      <c r="V61" s="175"/>
      <c r="W61" s="173" t="s">
        <v>235</v>
      </c>
      <c r="X61" s="174"/>
      <c r="Y61" s="174"/>
      <c r="Z61" s="174"/>
      <c r="AA61" s="175"/>
      <c r="AB61" s="176" t="str">
        <f>IF(X5="X","APOYO OFICINA ASESORA DE PLANEACIÓN","APOYO OFICINA DE CONTROL INTERNO")</f>
        <v>APOYO OFICINA DE CONTROL INTERNO</v>
      </c>
      <c r="AC61" s="176"/>
      <c r="AD61" s="176"/>
      <c r="AE61" s="176"/>
      <c r="AF61" s="176"/>
      <c r="AG61" s="176"/>
      <c r="AH61" s="10"/>
      <c r="AO61" s="1" t="s">
        <v>236</v>
      </c>
    </row>
    <row r="62" spans="1:41" s="15" customFormat="1" ht="48" customHeight="1" x14ac:dyDescent="0.35">
      <c r="A62" s="11" t="s">
        <v>237</v>
      </c>
      <c r="B62" s="177" t="s">
        <v>230</v>
      </c>
      <c r="C62" s="178"/>
      <c r="D62" s="178"/>
      <c r="E62" s="178"/>
      <c r="F62" s="179"/>
      <c r="G62" s="12" t="s">
        <v>237</v>
      </c>
      <c r="H62" s="166" t="s">
        <v>238</v>
      </c>
      <c r="I62" s="167"/>
      <c r="J62" s="167"/>
      <c r="K62" s="167"/>
      <c r="L62" s="168"/>
      <c r="M62" s="12" t="s">
        <v>237</v>
      </c>
      <c r="N62" s="13"/>
      <c r="O62" s="180" t="s">
        <v>239</v>
      </c>
      <c r="P62" s="180"/>
      <c r="Q62" s="180"/>
      <c r="R62" s="180"/>
      <c r="S62" s="180"/>
      <c r="T62" s="180"/>
      <c r="U62" s="180"/>
      <c r="V62" s="181"/>
      <c r="W62" s="14" t="s">
        <v>237</v>
      </c>
      <c r="X62" s="166" t="s">
        <v>240</v>
      </c>
      <c r="Y62" s="167"/>
      <c r="Z62" s="167"/>
      <c r="AA62" s="168"/>
      <c r="AB62" s="14" t="s">
        <v>237</v>
      </c>
      <c r="AC62" s="170" t="s">
        <v>250</v>
      </c>
      <c r="AD62" s="170"/>
      <c r="AE62" s="170"/>
      <c r="AF62" s="170"/>
      <c r="AG62" s="170"/>
      <c r="AO62" s="1" t="s">
        <v>241</v>
      </c>
    </row>
    <row r="63" spans="1:41" s="15" customFormat="1" ht="32.25" customHeight="1" x14ac:dyDescent="0.35">
      <c r="A63" s="11" t="s">
        <v>242</v>
      </c>
      <c r="B63" s="166" t="s">
        <v>243</v>
      </c>
      <c r="C63" s="167"/>
      <c r="D63" s="167"/>
      <c r="E63" s="167"/>
      <c r="F63" s="168"/>
      <c r="G63" s="11" t="s">
        <v>242</v>
      </c>
      <c r="H63" s="169" t="s">
        <v>244</v>
      </c>
      <c r="I63" s="169"/>
      <c r="J63" s="169"/>
      <c r="K63" s="169"/>
      <c r="L63" s="169"/>
      <c r="M63" s="12" t="s">
        <v>242</v>
      </c>
      <c r="N63" s="16"/>
      <c r="O63" s="169" t="s">
        <v>245</v>
      </c>
      <c r="P63" s="169"/>
      <c r="Q63" s="169"/>
      <c r="R63" s="169"/>
      <c r="S63" s="169"/>
      <c r="T63" s="169"/>
      <c r="U63" s="169"/>
      <c r="V63" s="169"/>
      <c r="W63" s="11" t="s">
        <v>242</v>
      </c>
      <c r="X63" s="166" t="s">
        <v>246</v>
      </c>
      <c r="Y63" s="167"/>
      <c r="Z63" s="167"/>
      <c r="AA63" s="168"/>
      <c r="AB63" s="11" t="s">
        <v>242</v>
      </c>
      <c r="AC63" s="170" t="s">
        <v>251</v>
      </c>
      <c r="AD63" s="170"/>
      <c r="AE63" s="170"/>
      <c r="AF63" s="170"/>
      <c r="AG63" s="170"/>
      <c r="AO63" s="1" t="s">
        <v>137</v>
      </c>
    </row>
    <row r="64" spans="1:41" s="9" customFormat="1" x14ac:dyDescent="0.3">
      <c r="D64" s="21"/>
      <c r="S64" s="22"/>
      <c r="T64" s="22"/>
      <c r="AO64" s="1" t="s">
        <v>139</v>
      </c>
    </row>
    <row r="65" spans="41:41" x14ac:dyDescent="0.3">
      <c r="AO65" s="1" t="s">
        <v>147</v>
      </c>
    </row>
    <row r="66" spans="41:41" x14ac:dyDescent="0.3">
      <c r="AO66" s="1" t="s">
        <v>150</v>
      </c>
    </row>
    <row r="67" spans="41:41" x14ac:dyDescent="0.3">
      <c r="AO67" s="1" t="s">
        <v>153</v>
      </c>
    </row>
    <row r="68" spans="41:41" x14ac:dyDescent="0.3">
      <c r="AO68" s="1" t="s">
        <v>156</v>
      </c>
    </row>
    <row r="69" spans="41:41" x14ac:dyDescent="0.3">
      <c r="AO69" s="1" t="s">
        <v>160</v>
      </c>
    </row>
  </sheetData>
  <sheetProtection selectLockedCells="1"/>
  <dataConsolidate link="1"/>
  <mergeCells count="327">
    <mergeCell ref="AF31:AF34"/>
    <mergeCell ref="AF35:AF37"/>
    <mergeCell ref="T48:T51"/>
    <mergeCell ref="Z45:Z48"/>
    <mergeCell ref="AA45:AA51"/>
    <mergeCell ref="AC45:AC51"/>
    <mergeCell ref="T45:T46"/>
    <mergeCell ref="U45:U51"/>
    <mergeCell ref="V45:V51"/>
    <mergeCell ref="W45:W51"/>
    <mergeCell ref="X45:X51"/>
    <mergeCell ref="T38:T39"/>
    <mergeCell ref="U38:U44"/>
    <mergeCell ref="V38:V44"/>
    <mergeCell ref="W38:W44"/>
    <mergeCell ref="X38:X44"/>
    <mergeCell ref="Y38:Y40"/>
    <mergeCell ref="Z43:Z44"/>
    <mergeCell ref="AB38:AB40"/>
    <mergeCell ref="Y41:Y44"/>
    <mergeCell ref="AB41:AB44"/>
    <mergeCell ref="Y45:Y48"/>
    <mergeCell ref="AD42:AD44"/>
    <mergeCell ref="AD35:AD37"/>
    <mergeCell ref="Q45:Q47"/>
    <mergeCell ref="A56:B56"/>
    <mergeCell ref="C56:Y56"/>
    <mergeCell ref="Z56:AC56"/>
    <mergeCell ref="AD56:AG56"/>
    <mergeCell ref="A52:AG52"/>
    <mergeCell ref="A53:AG53"/>
    <mergeCell ref="A54:B54"/>
    <mergeCell ref="C54:Y54"/>
    <mergeCell ref="Z54:AC54"/>
    <mergeCell ref="AD54:AG54"/>
    <mergeCell ref="A55:B55"/>
    <mergeCell ref="C55:Y55"/>
    <mergeCell ref="Z55:AC55"/>
    <mergeCell ref="AD55:AG55"/>
    <mergeCell ref="AF45:AF48"/>
    <mergeCell ref="AF49:AF51"/>
    <mergeCell ref="AD45:AD48"/>
    <mergeCell ref="AD49:AD51"/>
    <mergeCell ref="B45:B51"/>
    <mergeCell ref="C45:C51"/>
    <mergeCell ref="D45:D51"/>
    <mergeCell ref="E45:E47"/>
    <mergeCell ref="F45:F51"/>
    <mergeCell ref="C58:Y58"/>
    <mergeCell ref="AG38:AG44"/>
    <mergeCell ref="T41:T44"/>
    <mergeCell ref="Z38:Z41"/>
    <mergeCell ref="AA38:AA44"/>
    <mergeCell ref="AC38:AC44"/>
    <mergeCell ref="AB45:AB48"/>
    <mergeCell ref="H38:H44"/>
    <mergeCell ref="J38:J44"/>
    <mergeCell ref="K45:K51"/>
    <mergeCell ref="H45:H51"/>
    <mergeCell ref="J45:J51"/>
    <mergeCell ref="K38:K44"/>
    <mergeCell ref="O38:O40"/>
    <mergeCell ref="P38:P44"/>
    <mergeCell ref="O48:O51"/>
    <mergeCell ref="AG45:AG51"/>
    <mergeCell ref="AE45:AE48"/>
    <mergeCell ref="AE49:AE51"/>
    <mergeCell ref="R48:R51"/>
    <mergeCell ref="O45:O47"/>
    <mergeCell ref="Z50:Z51"/>
    <mergeCell ref="S45:S46"/>
    <mergeCell ref="Y49:Y51"/>
    <mergeCell ref="B63:F63"/>
    <mergeCell ref="H63:L63"/>
    <mergeCell ref="O63:V63"/>
    <mergeCell ref="X63:AA63"/>
    <mergeCell ref="AC63:AG63"/>
    <mergeCell ref="A59:B59"/>
    <mergeCell ref="C59:Y59"/>
    <mergeCell ref="Z59:AC59"/>
    <mergeCell ref="AD59:AG59"/>
    <mergeCell ref="A60:AG60"/>
    <mergeCell ref="A61:F61"/>
    <mergeCell ref="G61:L61"/>
    <mergeCell ref="M61:V61"/>
    <mergeCell ref="W61:AA61"/>
    <mergeCell ref="AB61:AG61"/>
    <mergeCell ref="B62:F62"/>
    <mergeCell ref="H62:L62"/>
    <mergeCell ref="O62:V62"/>
    <mergeCell ref="X62:AA62"/>
    <mergeCell ref="AC62:AG62"/>
    <mergeCell ref="P31:P37"/>
    <mergeCell ref="Q31:Q33"/>
    <mergeCell ref="R31:R33"/>
    <mergeCell ref="S31:S32"/>
    <mergeCell ref="T31:T32"/>
    <mergeCell ref="S24:S25"/>
    <mergeCell ref="Q27:Q30"/>
    <mergeCell ref="R27:R30"/>
    <mergeCell ref="S27:S30"/>
    <mergeCell ref="T34:T37"/>
    <mergeCell ref="S34:S37"/>
    <mergeCell ref="Q34:Q37"/>
    <mergeCell ref="R34:R37"/>
    <mergeCell ref="P24:P30"/>
    <mergeCell ref="Q24:Q26"/>
    <mergeCell ref="R24:R26"/>
    <mergeCell ref="A6:F6"/>
    <mergeCell ref="G6:AB6"/>
    <mergeCell ref="E14:E16"/>
    <mergeCell ref="AE12:AE13"/>
    <mergeCell ref="Y12:Y13"/>
    <mergeCell ref="O17:O19"/>
    <mergeCell ref="T27:T30"/>
    <mergeCell ref="T24:T25"/>
    <mergeCell ref="Z10:Z13"/>
    <mergeCell ref="AA10:AA16"/>
    <mergeCell ref="AC10:AC16"/>
    <mergeCell ref="U10:U16"/>
    <mergeCell ref="V10:V16"/>
    <mergeCell ref="X24:X30"/>
    <mergeCell ref="AB12:AB13"/>
    <mergeCell ref="Z24:Z27"/>
    <mergeCell ref="AA24:AA30"/>
    <mergeCell ref="H24:H30"/>
    <mergeCell ref="J24:J30"/>
    <mergeCell ref="K24:K30"/>
    <mergeCell ref="O24:O26"/>
    <mergeCell ref="Q13:Q16"/>
    <mergeCell ref="R13:R16"/>
    <mergeCell ref="S13:S16"/>
    <mergeCell ref="AE31:AE34"/>
    <mergeCell ref="AE35:AE37"/>
    <mergeCell ref="AD31:AD34"/>
    <mergeCell ref="AA31:AA37"/>
    <mergeCell ref="AC31:AC37"/>
    <mergeCell ref="Z36:Z37"/>
    <mergeCell ref="Y31:Y34"/>
    <mergeCell ref="Y35:Y37"/>
    <mergeCell ref="AD10:AD11"/>
    <mergeCell ref="AD12:AD13"/>
    <mergeCell ref="AD14:AD16"/>
    <mergeCell ref="AE24:AE27"/>
    <mergeCell ref="AD24:AD27"/>
    <mergeCell ref="AD28:AD30"/>
    <mergeCell ref="AE14:AE16"/>
    <mergeCell ref="AF20:AF23"/>
    <mergeCell ref="Z17:Z20"/>
    <mergeCell ref="AA17:AA23"/>
    <mergeCell ref="AC17:AC23"/>
    <mergeCell ref="T17:T18"/>
    <mergeCell ref="U17:U23"/>
    <mergeCell ref="V17:V23"/>
    <mergeCell ref="W17:W23"/>
    <mergeCell ref="X17:X23"/>
    <mergeCell ref="AF17:AF19"/>
    <mergeCell ref="V31:V37"/>
    <mergeCell ref="Z22:Z23"/>
    <mergeCell ref="U31:U37"/>
    <mergeCell ref="W31:W37"/>
    <mergeCell ref="X31:X37"/>
    <mergeCell ref="U24:U30"/>
    <mergeCell ref="V24:V30"/>
    <mergeCell ref="W24:W30"/>
    <mergeCell ref="AC24:AC30"/>
    <mergeCell ref="Z29:Z30"/>
    <mergeCell ref="Y28:Y30"/>
    <mergeCell ref="Y24:Y27"/>
    <mergeCell ref="AB31:AB34"/>
    <mergeCell ref="AB35:AB37"/>
    <mergeCell ref="T13:T16"/>
    <mergeCell ref="K10:K16"/>
    <mergeCell ref="Q10:Q12"/>
    <mergeCell ref="J17:J23"/>
    <mergeCell ref="H10:H16"/>
    <mergeCell ref="J10:J16"/>
    <mergeCell ref="R10:R12"/>
    <mergeCell ref="S10:S11"/>
    <mergeCell ref="T10:T11"/>
    <mergeCell ref="K17:K23"/>
    <mergeCell ref="S17:S18"/>
    <mergeCell ref="P17:P23"/>
    <mergeCell ref="Q17:Q19"/>
    <mergeCell ref="R17:R19"/>
    <mergeCell ref="O20:O23"/>
    <mergeCell ref="Q20:Q23"/>
    <mergeCell ref="R20:R23"/>
    <mergeCell ref="S20:S23"/>
    <mergeCell ref="T20:T23"/>
    <mergeCell ref="O31:O33"/>
    <mergeCell ref="C24:C30"/>
    <mergeCell ref="D24:D30"/>
    <mergeCell ref="E24:E26"/>
    <mergeCell ref="F24:F30"/>
    <mergeCell ref="G24:G30"/>
    <mergeCell ref="E28:E30"/>
    <mergeCell ref="E42:E44"/>
    <mergeCell ref="E31:E33"/>
    <mergeCell ref="F31:F37"/>
    <mergeCell ref="G31:G37"/>
    <mergeCell ref="E35:E37"/>
    <mergeCell ref="D31:D37"/>
    <mergeCell ref="H31:H37"/>
    <mergeCell ref="J31:J37"/>
    <mergeCell ref="K31:K37"/>
    <mergeCell ref="O34:O37"/>
    <mergeCell ref="G45:G51"/>
    <mergeCell ref="E49:E51"/>
    <mergeCell ref="B17:B23"/>
    <mergeCell ref="C17:C23"/>
    <mergeCell ref="R8:R9"/>
    <mergeCell ref="O10:O12"/>
    <mergeCell ref="P10:P16"/>
    <mergeCell ref="D17:D23"/>
    <mergeCell ref="A10:A51"/>
    <mergeCell ref="B10:B16"/>
    <mergeCell ref="C10:C16"/>
    <mergeCell ref="D10:D16"/>
    <mergeCell ref="E10:E12"/>
    <mergeCell ref="F10:F16"/>
    <mergeCell ref="G10:G16"/>
    <mergeCell ref="B38:B44"/>
    <mergeCell ref="C38:C44"/>
    <mergeCell ref="D38:D44"/>
    <mergeCell ref="E38:E40"/>
    <mergeCell ref="F38:F44"/>
    <mergeCell ref="G38:G44"/>
    <mergeCell ref="E21:E23"/>
    <mergeCell ref="B31:B37"/>
    <mergeCell ref="C31:C37"/>
    <mergeCell ref="B24:B30"/>
    <mergeCell ref="A7:A9"/>
    <mergeCell ref="B7:B9"/>
    <mergeCell ref="C7:C9"/>
    <mergeCell ref="D7:D9"/>
    <mergeCell ref="E7:E9"/>
    <mergeCell ref="F7:F9"/>
    <mergeCell ref="G7:J7"/>
    <mergeCell ref="K7:T7"/>
    <mergeCell ref="G8:J8"/>
    <mergeCell ref="K8:K9"/>
    <mergeCell ref="L8:L9"/>
    <mergeCell ref="M8:M9"/>
    <mergeCell ref="N8:N9"/>
    <mergeCell ref="O8:O9"/>
    <mergeCell ref="P8:P9"/>
    <mergeCell ref="S8:S9"/>
    <mergeCell ref="T8:T9"/>
    <mergeCell ref="O27:O30"/>
    <mergeCell ref="E17:E19"/>
    <mergeCell ref="F17:F23"/>
    <mergeCell ref="G17:G23"/>
    <mergeCell ref="H17:H23"/>
    <mergeCell ref="O13:O16"/>
    <mergeCell ref="AF3:AG3"/>
    <mergeCell ref="AD4:AE4"/>
    <mergeCell ref="AF4:AG4"/>
    <mergeCell ref="W10:W16"/>
    <mergeCell ref="Z15:Z16"/>
    <mergeCell ref="Y10:Y11"/>
    <mergeCell ref="Y14:Y16"/>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Q8:Q9"/>
    <mergeCell ref="AG10:AG16"/>
    <mergeCell ref="AC6:AC9"/>
    <mergeCell ref="AF24:AF26"/>
    <mergeCell ref="AG24:AG30"/>
    <mergeCell ref="Z31:Z34"/>
    <mergeCell ref="AB10:AB11"/>
    <mergeCell ref="AB14:AB16"/>
    <mergeCell ref="AB24:AB27"/>
    <mergeCell ref="AB28:AB30"/>
    <mergeCell ref="AF10:AF12"/>
    <mergeCell ref="AG31:AG37"/>
    <mergeCell ref="AF13:AF16"/>
    <mergeCell ref="AE10:AE11"/>
    <mergeCell ref="U7:AB7"/>
    <mergeCell ref="AD6:AG8"/>
    <mergeCell ref="Y8:AB8"/>
    <mergeCell ref="W8:W9"/>
    <mergeCell ref="X8:X9"/>
    <mergeCell ref="AG17:AG23"/>
    <mergeCell ref="U8:U9"/>
    <mergeCell ref="V8:V9"/>
    <mergeCell ref="AF27:AF30"/>
    <mergeCell ref="AE28:AE30"/>
    <mergeCell ref="X10:X16"/>
    <mergeCell ref="Z58:AC58"/>
    <mergeCell ref="AD58:AG58"/>
    <mergeCell ref="A57:B57"/>
    <mergeCell ref="C57:Y57"/>
    <mergeCell ref="Z57:AC57"/>
    <mergeCell ref="AD57:AG57"/>
    <mergeCell ref="AF38:AF41"/>
    <mergeCell ref="AF42:AF44"/>
    <mergeCell ref="S48:S51"/>
    <mergeCell ref="AB49:AB51"/>
    <mergeCell ref="AD38:AD41"/>
    <mergeCell ref="AE42:AE44"/>
    <mergeCell ref="AE38:AE41"/>
    <mergeCell ref="Q48:Q51"/>
    <mergeCell ref="Q38:Q40"/>
    <mergeCell ref="R38:R40"/>
    <mergeCell ref="O41:O44"/>
    <mergeCell ref="Q41:Q44"/>
    <mergeCell ref="R41:R44"/>
    <mergeCell ref="S41:S44"/>
    <mergeCell ref="S38:S39"/>
    <mergeCell ref="R45:R47"/>
    <mergeCell ref="P45:P51"/>
    <mergeCell ref="A58:B58"/>
  </mergeCells>
  <conditionalFormatting sqref="U10:U51">
    <cfRule type="containsText" dxfId="27" priority="29" operator="containsText" text="EXTREMO">
      <formula>NOT(ISERROR(SEARCH("EXTREMO",U10)))</formula>
    </cfRule>
    <cfRule type="containsText" dxfId="26" priority="30" operator="containsText" text="MODERADO">
      <formula>NOT(ISERROR(SEARCH("MODERADO",U10)))</formula>
    </cfRule>
    <cfRule type="containsText" dxfId="25" priority="31" operator="containsText" text="ALTO">
      <formula>NOT(ISERROR(SEARCH("ALTO",U10)))</formula>
    </cfRule>
    <cfRule type="containsText" dxfId="24" priority="32" operator="containsText" text="BAJO">
      <formula>NOT(ISERROR(SEARCH("BAJO",U10)))</formula>
    </cfRule>
  </conditionalFormatting>
  <conditionalFormatting sqref="J10:J16">
    <cfRule type="containsText" dxfId="23" priority="25" operator="containsText" text="EXTREMO">
      <formula>NOT(ISERROR(SEARCH("EXTREMO",J10)))</formula>
    </cfRule>
    <cfRule type="containsText" dxfId="22" priority="26" operator="containsText" text="ALTO">
      <formula>NOT(ISERROR(SEARCH("ALTO",J10)))</formula>
    </cfRule>
    <cfRule type="containsText" dxfId="21" priority="27" operator="containsText" text="MODERADO">
      <formula>NOT(ISERROR(SEARCH("MODERADO",J10)))</formula>
    </cfRule>
    <cfRule type="containsText" dxfId="20" priority="28" operator="containsText" text="BAJO">
      <formula>NOT(ISERROR(SEARCH("BAJO",J10)))</formula>
    </cfRule>
  </conditionalFormatting>
  <conditionalFormatting sqref="J17:J23">
    <cfRule type="containsText" dxfId="19" priority="21" operator="containsText" text="EXTREMO">
      <formula>NOT(ISERROR(SEARCH("EXTREMO",J17)))</formula>
    </cfRule>
    <cfRule type="containsText" dxfId="18" priority="22" operator="containsText" text="ALTO">
      <formula>NOT(ISERROR(SEARCH("ALTO",J17)))</formula>
    </cfRule>
    <cfRule type="containsText" dxfId="17" priority="23" operator="containsText" text="MODERADO">
      <formula>NOT(ISERROR(SEARCH("MODERADO",J17)))</formula>
    </cfRule>
    <cfRule type="containsText" dxfId="16" priority="24" operator="containsText" text="BAJO">
      <formula>NOT(ISERROR(SEARCH("BAJO",J17)))</formula>
    </cfRule>
  </conditionalFormatting>
  <conditionalFormatting sqref="J24:J30">
    <cfRule type="containsText" dxfId="15" priority="17" operator="containsText" text="EXTREMO">
      <formula>NOT(ISERROR(SEARCH("EXTREMO",J24)))</formula>
    </cfRule>
    <cfRule type="containsText" dxfId="14" priority="18" operator="containsText" text="ALTO">
      <formula>NOT(ISERROR(SEARCH("ALTO",J24)))</formula>
    </cfRule>
    <cfRule type="containsText" dxfId="13" priority="19" operator="containsText" text="MODERADO">
      <formula>NOT(ISERROR(SEARCH("MODERADO",J24)))</formula>
    </cfRule>
    <cfRule type="containsText" dxfId="12" priority="20" operator="containsText" text="BAJO">
      <formula>NOT(ISERROR(SEARCH("BAJO",J24)))</formula>
    </cfRule>
  </conditionalFormatting>
  <conditionalFormatting sqref="J31:J37">
    <cfRule type="containsText" dxfId="11" priority="13" operator="containsText" text="EXTREMO">
      <formula>NOT(ISERROR(SEARCH("EXTREMO",J31)))</formula>
    </cfRule>
    <cfRule type="containsText" dxfId="10" priority="14" operator="containsText" text="ALTO">
      <formula>NOT(ISERROR(SEARCH("ALTO",J31)))</formula>
    </cfRule>
    <cfRule type="containsText" dxfId="9" priority="15" operator="containsText" text="MODERADO">
      <formula>NOT(ISERROR(SEARCH("MODERADO",J31)))</formula>
    </cfRule>
    <cfRule type="containsText" dxfId="8" priority="16" operator="containsText" text="BAJO">
      <formula>NOT(ISERROR(SEARCH("BAJO",J31)))</formula>
    </cfRule>
  </conditionalFormatting>
  <conditionalFormatting sqref="J38:J44">
    <cfRule type="containsText" dxfId="7" priority="9" operator="containsText" text="EXTREMO">
      <formula>NOT(ISERROR(SEARCH("EXTREMO",J38)))</formula>
    </cfRule>
    <cfRule type="containsText" dxfId="6" priority="10" operator="containsText" text="ALTO">
      <formula>NOT(ISERROR(SEARCH("ALTO",J38)))</formula>
    </cfRule>
    <cfRule type="containsText" dxfId="5" priority="11" operator="containsText" text="MODERADO">
      <formula>NOT(ISERROR(SEARCH("MODERADO",J38)))</formula>
    </cfRule>
    <cfRule type="containsText" dxfId="4" priority="12" operator="containsText" text="BAJO">
      <formula>NOT(ISERROR(SEARCH("BAJO",J38)))</formula>
    </cfRule>
  </conditionalFormatting>
  <conditionalFormatting sqref="J45:J51">
    <cfRule type="containsText" dxfId="3" priority="5" operator="containsText" text="EXTREMO">
      <formula>NOT(ISERROR(SEARCH("EXTREMO",J45)))</formula>
    </cfRule>
    <cfRule type="containsText" dxfId="2" priority="6" operator="containsText" text="ALTO">
      <formula>NOT(ISERROR(SEARCH("ALTO",J45)))</formula>
    </cfRule>
    <cfRule type="containsText" dxfId="1" priority="7" operator="containsText" text="MODERADO">
      <formula>NOT(ISERROR(SEARCH("MODERADO",J45)))</formula>
    </cfRule>
    <cfRule type="containsText" dxfId="0" priority="8" operator="containsText" text="BAJO">
      <formula>NOT(ISERROR(SEARCH("BAJO",J45)))</formula>
    </cfRule>
  </conditionalFormatting>
  <dataValidations count="15">
    <dataValidation type="list" allowBlank="1" showInputMessage="1" showErrorMessage="1" sqref="M12 M19 M26 M33 M40 M47" xr:uid="{00000000-0002-0000-0000-000000000000}">
      <formula1>#REF!</formula1>
    </dataValidation>
    <dataValidation type="list" allowBlank="1" showInputMessage="1" showErrorMessage="1" sqref="M11 M18 M25 M32 M39 M46" xr:uid="{00000000-0002-0000-0000-000001000000}">
      <formula1>$AH$4:$AI$4</formula1>
    </dataValidation>
    <dataValidation type="list" allowBlank="1" showInputMessage="1" showErrorMessage="1" sqref="M10 M17 M24 M31 M38 M45" xr:uid="{00000000-0002-0000-0000-000002000000}">
      <formula1>$AH$2:$AH$3</formula1>
    </dataValidation>
    <dataValidation type="list" allowBlank="1" showInputMessage="1" showErrorMessage="1" sqref="D10:D51" xr:uid="{00000000-0002-0000-0000-000003000000}">
      <formula1>$AJ$13:$AK$13</formula1>
    </dataValidation>
    <dataValidation type="list" allowBlank="1" showInputMessage="1" showErrorMessage="1" sqref="G10:G51" xr:uid="{00000000-0002-0000-0000-000004000000}">
      <formula1>$AL$1:$AL$5</formula1>
    </dataValidation>
    <dataValidation type="list" allowBlank="1" showInputMessage="1" showErrorMessage="1" sqref="V10:V51" xr:uid="{00000000-0002-0000-0000-000005000000}">
      <formula1>$AI$12:$AK$12</formula1>
    </dataValidation>
    <dataValidation type="list" allowBlank="1" showInputMessage="1" showErrorMessage="1" sqref="U10:U51" xr:uid="{00000000-0002-0000-0000-000006000000}">
      <formula1>$AO$8:$AO$23</formula1>
    </dataValidation>
    <dataValidation type="list" allowBlank="1" showInputMessage="1" showErrorMessage="1" sqref="H10:H51" xr:uid="{00000000-0002-0000-0000-000007000000}">
      <formula1>$AL$10:$AL$12</formula1>
    </dataValidation>
    <dataValidation type="list" allowBlank="1" showInputMessage="1" showErrorMessage="1" sqref="AA10:AA51" xr:uid="{00000000-0002-0000-0000-000008000000}">
      <formula1>$AN$10:$AN$11</formula1>
    </dataValidation>
    <dataValidation type="list" allowBlank="1" showInputMessage="1" showErrorMessage="1" sqref="M13 M20 M27 M34 M41 M48" xr:uid="{00000000-0002-0000-0000-000009000000}">
      <formula1>$AJ$14:$AL$14</formula1>
    </dataValidation>
    <dataValidation type="list" allowBlank="1" showInputMessage="1" showErrorMessage="1" sqref="T10 S10:S11 T17 S17:S18 T24 S24:S25 T31 S31:S32 T38 S38:S39 T45 S45:S46" xr:uid="{00000000-0002-0000-0000-00000A000000}">
      <formula1>$AH$13:$AH$15</formula1>
    </dataValidation>
    <dataValidation type="list" allowBlank="1" showInputMessage="1" showErrorMessage="1" sqref="P10 P17 P24 P31 P38 P45" xr:uid="{00000000-0002-0000-0000-00000B000000}">
      <formula1>$AH$8:$AJ$8</formula1>
    </dataValidation>
    <dataValidation type="list" allowBlank="1" showInputMessage="1" showErrorMessage="1" sqref="M15 M22 M29 M36 M43 M50" xr:uid="{00000000-0002-0000-0000-00000C000000}">
      <formula1>$AH$6:$AI$6</formula1>
    </dataValidation>
    <dataValidation type="list" allowBlank="1" showInputMessage="1" showErrorMessage="1" sqref="M14 M21 M28 M35 M42 M49" xr:uid="{00000000-0002-0000-0000-00000D000000}">
      <formula1>$AH$5:$AI$5</formula1>
    </dataValidation>
    <dataValidation type="list" allowBlank="1" showInputMessage="1" showErrorMessage="1" sqref="M16 M23 M30 M37 M44 M51" xr:uid="{00000000-0002-0000-0000-00000E000000}">
      <formula1>$AH$7:$AJ$7</formula1>
    </dataValidation>
  </dataValidations>
  <printOptions horizontalCentered="1"/>
  <pageMargins left="0" right="0" top="0.39370078740157483" bottom="0.51181102362204722" header="0.31496062992125984" footer="0.31496062992125984"/>
  <pageSetup scale="22" orientation="landscape" r:id="rId1"/>
  <colBreaks count="1" manualBreakCount="1">
    <brk id="24" max="67"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960FE7278092C44B5607AA964C04AD8" ma:contentTypeVersion="12" ma:contentTypeDescription="Crear nuevo documento." ma:contentTypeScope="" ma:versionID="d9408cb9c5db6ab8804f49330aab317d">
  <xsd:schema xmlns:xsd="http://www.w3.org/2001/XMLSchema" xmlns:xs="http://www.w3.org/2001/XMLSchema" xmlns:p="http://schemas.microsoft.com/office/2006/metadata/properties" xmlns:ns2="8befd943-4f51-4e42-85af-a07052259448" xmlns:ns3="d8efec78-3424-4c97-abf4-c2ff1d9e6d03" targetNamespace="http://schemas.microsoft.com/office/2006/metadata/properties" ma:root="true" ma:fieldsID="a8095750b0f617f1e45f46d449950194" ns2:_="" ns3:_="">
    <xsd:import namespace="8befd943-4f51-4e42-85af-a07052259448"/>
    <xsd:import namespace="d8efec78-3424-4c97-abf4-c2ff1d9e6d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fd943-4f51-4e42-85af-a07052259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efec78-3424-4c97-abf4-c2ff1d9e6d0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F69CDAE-9809-4DCF-B3C4-991B28FC2833}">
  <ds:schemaRefs>
    <ds:schemaRef ds:uri="http://schemas.microsoft.com/sharepoint/v3/contenttype/forms"/>
  </ds:schemaRefs>
</ds:datastoreItem>
</file>

<file path=customXml/itemProps2.xml><?xml version="1.0" encoding="utf-8"?>
<ds:datastoreItem xmlns:ds="http://schemas.openxmlformats.org/officeDocument/2006/customXml" ds:itemID="{61ABD861-7E73-4027-AC01-4132512371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fd943-4f51-4e42-85af-a07052259448"/>
    <ds:schemaRef ds:uri="d8efec78-3424-4c97-abf4-c2ff1d9e6d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35F22A-4EBA-4965-A1EC-A5AB77E80E2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Misional</vt:lpstr>
      <vt:lpstr>Misional!Área_de_impresión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Betancour Garcia</dc:creator>
  <cp:keywords/>
  <dc:description/>
  <cp:lastModifiedBy>Marcela Delgado</cp:lastModifiedBy>
  <cp:revision/>
  <dcterms:created xsi:type="dcterms:W3CDTF">2020-01-16T20:08:19Z</dcterms:created>
  <dcterms:modified xsi:type="dcterms:W3CDTF">2022-01-14T22:18:00Z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0x010100C960FE7278092C44B5607AA964C04AD8</vt:lpwstr>
  </property>
</Properties>
</file>