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A902DD69-3382-4930-BD64-558C8D280066}" xr6:coauthVersionLast="46" xr6:coauthVersionMax="47" xr10:uidLastSave="{00000000-0000-0000-0000-000000000000}"/>
  <bookViews>
    <workbookView xWindow="-110" yWindow="-110" windowWidth="19420" windowHeight="10420" activeTab="3" xr2:uid="{2579297E-D4BD-4FED-8B8D-AC0D98AED7DA}"/>
  </bookViews>
  <sheets>
    <sheet name="PLANEACION" sheetId="2" r:id="rId1"/>
    <sheet name="INVESTIGACION" sheetId="3" r:id="rId2"/>
    <sheet name="COMUNICACIONES " sheetId="4" r:id="rId3"/>
    <sheet name="GMEJORAMIENTO"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1" i="5" l="1"/>
  <c r="N23" i="5"/>
  <c r="N22" i="5"/>
  <c r="N21" i="5"/>
  <c r="N20" i="5"/>
  <c r="N19" i="5"/>
  <c r="N18" i="5"/>
  <c r="I18" i="5"/>
  <c r="I19" i="5" s="1"/>
  <c r="O17" i="5"/>
  <c r="O20" i="5" s="1"/>
  <c r="N17" i="5"/>
  <c r="J17" i="5"/>
  <c r="I17" i="5"/>
  <c r="N16" i="5"/>
  <c r="N15" i="5"/>
  <c r="N14" i="5"/>
  <c r="N13" i="5"/>
  <c r="N12" i="5"/>
  <c r="N11" i="5"/>
  <c r="O10" i="5"/>
  <c r="O13" i="5" s="1"/>
  <c r="N10" i="5"/>
  <c r="I10" i="5"/>
  <c r="I11" i="5" s="1"/>
  <c r="N16" i="4"/>
  <c r="N15" i="4"/>
  <c r="N14" i="4"/>
  <c r="N13" i="4"/>
  <c r="N12" i="4"/>
  <c r="N11" i="4"/>
  <c r="I11" i="4"/>
  <c r="I12" i="4" s="1"/>
  <c r="O10" i="4"/>
  <c r="O13" i="4" s="1"/>
  <c r="Q13" i="4" s="1"/>
  <c r="N10" i="4"/>
  <c r="J10" i="4"/>
  <c r="I10" i="4"/>
  <c r="I12" i="5" l="1"/>
  <c r="J10" i="5"/>
  <c r="Q13" i="5"/>
  <c r="R10" i="5"/>
  <c r="R20" i="5"/>
  <c r="Q20" i="5"/>
  <c r="Q17" i="5" s="1"/>
  <c r="S13" i="4"/>
  <c r="Q10" i="4"/>
  <c r="T13" i="4"/>
  <c r="AB24" i="3"/>
  <c r="N16" i="3"/>
  <c r="N15" i="3"/>
  <c r="N14" i="3"/>
  <c r="N13" i="3"/>
  <c r="N12" i="3"/>
  <c r="N11" i="3"/>
  <c r="I11" i="3"/>
  <c r="I12" i="3" s="1"/>
  <c r="O10" i="3"/>
  <c r="O13" i="3" s="1"/>
  <c r="N10" i="3"/>
  <c r="J10" i="3"/>
  <c r="I10" i="3"/>
  <c r="T20" i="5" l="1"/>
  <c r="T13" i="5"/>
  <c r="Q10" i="5"/>
  <c r="S20" i="5"/>
  <c r="S13" i="5"/>
  <c r="R13" i="3"/>
  <c r="Q13" i="3"/>
  <c r="T13" i="3" l="1"/>
  <c r="Q10" i="3"/>
  <c r="S13" i="3"/>
  <c r="N23" i="2" l="1"/>
  <c r="N22" i="2"/>
  <c r="N21" i="2"/>
  <c r="N20" i="2"/>
  <c r="N19" i="2"/>
  <c r="N18" i="2"/>
  <c r="N17" i="2"/>
  <c r="O17" i="2" s="1"/>
  <c r="O20" i="2" s="1"/>
  <c r="I17" i="2"/>
  <c r="I18" i="2" s="1"/>
  <c r="N16" i="2"/>
  <c r="N15" i="2"/>
  <c r="N14" i="2"/>
  <c r="N13" i="2"/>
  <c r="N12" i="2"/>
  <c r="N11" i="2"/>
  <c r="N10" i="2"/>
  <c r="O10" i="2" s="1"/>
  <c r="O13" i="2" s="1"/>
  <c r="I10" i="2"/>
  <c r="I11" i="2" s="1"/>
  <c r="R10" i="2" l="1"/>
  <c r="Q13" i="2"/>
  <c r="R17" i="2"/>
  <c r="Q20" i="2"/>
  <c r="Q17" i="2" s="1"/>
  <c r="J10" i="2"/>
  <c r="I12" i="2"/>
  <c r="J17" i="2"/>
  <c r="I19" i="2"/>
  <c r="S20" i="2" l="1"/>
  <c r="S13" i="2"/>
  <c r="T20" i="2"/>
  <c r="T13" i="2"/>
  <c r="Q10" i="2"/>
</calcChain>
</file>

<file path=xl/sharedStrings.xml><?xml version="1.0" encoding="utf-8"?>
<sst xmlns="http://schemas.openxmlformats.org/spreadsheetml/2006/main" count="949" uniqueCount="286">
  <si>
    <t>PROCESO</t>
  </si>
  <si>
    <t>PLANEACIÓN</t>
  </si>
  <si>
    <t>CÓDIGO</t>
  </si>
  <si>
    <t>E-PLA-FT 020</t>
  </si>
  <si>
    <t>IMPACTO</t>
  </si>
  <si>
    <t>RARA VEZ</t>
  </si>
  <si>
    <t>TIPO DE RIESGO</t>
  </si>
  <si>
    <t>VERSIÓN</t>
  </si>
  <si>
    <t xml:space="preserve">  05</t>
  </si>
  <si>
    <t>ASIGNADO</t>
  </si>
  <si>
    <t>SÍ</t>
  </si>
  <si>
    <t>IMPROBABLE</t>
  </si>
  <si>
    <t>ESTRATÉGICO</t>
  </si>
  <si>
    <t>FORMATO</t>
  </si>
  <si>
    <t>MAPA DE RIESGOS DE CORRUPCIÓN</t>
  </si>
  <si>
    <t>PÁGINA</t>
  </si>
  <si>
    <t xml:space="preserve">1 de 1 </t>
  </si>
  <si>
    <t>NO ASIGNADO</t>
  </si>
  <si>
    <t>NO</t>
  </si>
  <si>
    <t>POSIBLE</t>
  </si>
  <si>
    <t>DE IMAGEN O REPUTACIÓN</t>
  </si>
  <si>
    <t>VIGENTE DESDE</t>
  </si>
  <si>
    <t>ADECUADO</t>
  </si>
  <si>
    <t>INADECUADO</t>
  </si>
  <si>
    <t>MODERADO</t>
  </si>
  <si>
    <t>PROBABLE</t>
  </si>
  <si>
    <t>OPERATIVO</t>
  </si>
  <si>
    <t>FECHA DE ACTUALIZACIÓN:</t>
  </si>
  <si>
    <r>
      <t xml:space="preserve">ACCIÓN: </t>
    </r>
    <r>
      <rPr>
        <sz val="11"/>
        <color theme="1"/>
        <rFont val="Times New Roman"/>
        <family val="1"/>
      </rPr>
      <t>(Marcar con "X")</t>
    </r>
  </si>
  <si>
    <t>FORMULACIÓN</t>
  </si>
  <si>
    <t>SEGUIMIENTO 1</t>
  </si>
  <si>
    <t>SEGUIMIENTO 2</t>
  </si>
  <si>
    <t>SEGUIMIENTO 3</t>
  </si>
  <si>
    <t>X</t>
  </si>
  <si>
    <t>CONFIABLE</t>
  </si>
  <si>
    <t>NO CONFIABLE</t>
  </si>
  <si>
    <t>TECNOLOGÍA</t>
  </si>
  <si>
    <t>CASI SEGURO</t>
  </si>
  <si>
    <t xml:space="preserve">DE CUMPLIMIENTO </t>
  </si>
  <si>
    <t>IDENTIFICACIÓN DEL RIESGO</t>
  </si>
  <si>
    <t>VALORACIÓN DEL RIESGO</t>
  </si>
  <si>
    <t>FECHA</t>
  </si>
  <si>
    <t>MONITOREO Y REVISIÓN</t>
  </si>
  <si>
    <t>SE INVESTIGAN Y SE RESUELVEN OPORTUNAMENTE</t>
  </si>
  <si>
    <t>NO SE INVESTIGAN Y SE RESUELVEN OPORTUNAMENTE</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</si>
  <si>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</si>
  <si>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</si>
  <si>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</si>
  <si>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</si>
  <si>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</si>
  <si>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</si>
  <si>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</si>
  <si>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</si>
  <si>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</si>
  <si>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</si>
  <si>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</si>
  <si>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</si>
  <si>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</si>
  <si>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CARACTERÍSTICAS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</si>
  <si>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</si>
  <si>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</si>
  <si>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</si>
  <si>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</si>
  <si>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</si>
  <si>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</si>
  <si>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</si>
  <si>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</si>
  <si>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</si>
  <si>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</si>
  <si>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</si>
  <si>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</si>
  <si>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</si>
  <si>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</si>
  <si>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</si>
  <si>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</si>
  <si>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</si>
  <si>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</si>
  <si>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PROBABILIDAD</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</si>
  <si>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</si>
  <si>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</si>
  <si>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</si>
  <si>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</si>
  <si>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</si>
  <si>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</si>
  <si>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</si>
  <si>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</si>
  <si>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</si>
  <si>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</si>
  <si>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</si>
  <si>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</si>
  <si>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PLANEACIÓN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</si>
  <si>
    <t xml:space="preserve">PLANEACIÓN </t>
  </si>
  <si>
    <t>1. Acceso de usuarios a la información sensible del NNAJ  registrada en el Sistema de Información Misional - SIMI.
2. Usuarios del Sistema de Información Misional que no conocen la política de confidencialidad del Instituto</t>
  </si>
  <si>
    <t>CORRUPCIÓN</t>
  </si>
  <si>
    <t>Posibilidad de favorecimiento a terceros entregando información de NNAJ con fines políticos o económicos.</t>
  </si>
  <si>
    <t>1. Entrega de información sensible de los NNAJ sin autorización o solicitud oficial
2. Uso de la información con fines políticos, económicos o sociales que incida en la imagen institucional.
3. Sanciones legales, fiscales y disciplinarias
4. Vulnerar derechos constitucionales de los NNAJ</t>
  </si>
  <si>
    <t>Se cuenta con un profesional Administrador de SIMI, el cual es la persona responsable de otorgar los permisos de los roles temporales (Dependiendo del tiempo del contrato) Creación, edición y/o consulta. 
Se establece que solo el administrador de SIMI podrá realizar la adjudicación de roles. 
El SIMI muestra en pantalla la cedula y la fecha de inserción del profesional que ingreso información al sistema igualmente para las modificaciones que se realizan.</t>
  </si>
  <si>
    <t>¿Existe un responsable asignado a la ejecución del control?</t>
  </si>
  <si>
    <t>DIRECTAMENTE</t>
  </si>
  <si>
    <t>1. MODERADO</t>
  </si>
  <si>
    <t>REDUCIR EL RIESGO</t>
  </si>
  <si>
    <t>No se materializó el riesgo</t>
  </si>
  <si>
    <t>En caso de que encuentre el acceso irregular al Sistema de Información Misional se debe bloquear  inmediatamente el acceso, identificar la información que pudo ser alterada, informar al (la) Jefe de Planeación.</t>
  </si>
  <si>
    <t>Realizar adjudicación de roles de activación y creación para el uso de la información únicamente a través de solicitud realizada mediante del formato A-TIC-FT-015 y se lleva registro de los acceso otorgados.</t>
  </si>
  <si>
    <t>ANUAL</t>
  </si>
  <si>
    <t>PREVENTIVO</t>
  </si>
  <si>
    <t>Copia de requerimientos realizados</t>
  </si>
  <si>
    <t xml:space="preserve">Tercer Seguimiento:
 Se lleva un control de todos los usuarios creados, habilitado,o editados para ellos se solicita un el formato 015 gestion de usuarios,  debe ser enviado desde el correo de supervisor de contrato, se acepta con la firma o no de funcionario, pero como ya se dijo anteriormente debe ser enviado desde el correo, no se crea usuarios sin el formato enviado. se da respuesta oportuna a todos los requimientos de gestión de usuario enviaso desde los correos de supervision.     </t>
  </si>
  <si>
    <t>WILMAR FERNANDO SANABRIA HIGUERA</t>
  </si>
  <si>
    <t>EFICACIA:
RESULTADO DE
Índice de cumplimiento actividades=# Número de requerimientos realizados(768)/# número de requerimientos recibidos
Por demanda (768)
se tramita los formularios enviados por correo electronico y fisico , para dar acceso al sistema de informacion, el cual si no se tiene dicho formato no se realiza el tramite correspondiente para este periodo no dan un 100% de eficacia</t>
  </si>
  <si>
    <r>
      <t xml:space="preserve">Todos los requerimientos realizados son procesados  por la administración de SIMI                                                                                                                                                                No se han otorgado permisos sin el formato A-TIC-FT-015 en 2020, por tanto el nivel de efectividad del control se mantiene en comparación con 2019.    </t>
    </r>
    <r>
      <rPr>
        <b/>
        <sz val="10"/>
        <color theme="1"/>
        <rFont val="Times New Roman"/>
        <family val="1"/>
      </rPr>
      <t>CONTROL INTERNO:</t>
    </r>
    <r>
      <rPr>
        <sz val="10"/>
        <color theme="1"/>
        <rFont val="Times New Roman"/>
        <family val="1"/>
      </rPr>
      <t xml:space="preserve">  Se realiza el tercer seguimiento.   Cuenta con responsable de los controles  para ejercer la actividad.  Sobre la periodicidad de los controles: se indica que es por demanda.
Se cuenta con evidencias de los controles:  gestión usuario nuevo SIMI, durante los meses de septiembre a diciembre.  No se ha materializado el riesgo.
</t>
    </r>
  </si>
  <si>
    <t>EXTREMO</t>
  </si>
  <si>
    <t>ALTO</t>
  </si>
  <si>
    <t>2. BAJO</t>
  </si>
  <si>
    <t>¿El responsable tiene la autoridad y adecuada segregación de funciones en la ejecución del control?</t>
  </si>
  <si>
    <t>INDIRECTAMENTE</t>
  </si>
  <si>
    <t>MAYOR</t>
  </si>
  <si>
    <t>DETECTIVO</t>
  </si>
  <si>
    <t>3. BAJO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</si>
  <si>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</si>
  <si>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</si>
  <si>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</si>
  <si>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</si>
  <si>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ACEPTAR EL RIESGO</t>
  </si>
  <si>
    <t>EVITAR EL RIESGO</t>
  </si>
  <si>
    <t>COMPARTIR EL RIESGO</t>
  </si>
  <si>
    <t>CATASTRÓFICO</t>
  </si>
  <si>
    <t>4. BAJO</t>
  </si>
  <si>
    <t>DESCRIPCIÓN DEL RIESGO</t>
  </si>
  <si>
    <t>¿Las actividades que se desarrollan en el
control realmente buscan por si sola prevenir o detectar las causas que pueden dar origen al riesgo, Ej.: verificar, validar, cotejar, comparar, revisar, etc.?</t>
  </si>
  <si>
    <t>PREVENIR</t>
  </si>
  <si>
    <t>EFECTIVIDAD:
 RESULTADO DE
Efectividad del
plan de manejo
de riesgos=
# de permiso creados sin formato(0)/# número de requerimientos recibidos
Por demanda(768)  da como resultado el 0% ya que no se genera ninguna gestión si no se tiene el soporte diligenciado</t>
  </si>
  <si>
    <t>FRAUDE</t>
  </si>
  <si>
    <t>5. BAJO</t>
  </si>
  <si>
    <t>En caso de materializarse el riesgo, se vulneran derechos fundamentales de los NNAJ beneficiarios del IDIPRON</t>
  </si>
  <si>
    <t>¿La fuente de información que se utiliza en el desarrollo del control es información confiable que permita mitigar el riesgo?</t>
  </si>
  <si>
    <t>FRECUENCIA DE EJECUCIÓN DE LAS ACCIONES DE CONTROL PLANTEADAS</t>
  </si>
  <si>
    <t>NO DISMINUYE</t>
  </si>
  <si>
    <t>DETECTAR</t>
  </si>
  <si>
    <t>NO ES UN CONTROL</t>
  </si>
  <si>
    <t>¿Las observaciones, desviaciones o diferencias identificadas como resultados de la ejecución del control son investigadas y resueltas de manera oportuna?</t>
  </si>
  <si>
    <t>POR DEMANDA</t>
  </si>
  <si>
    <t>2. MODERADO</t>
  </si>
  <si>
    <t>¿Se deja evidencia o rastro de la ejecución del control que permita a cualquier tercero con la evidencia llegar a la misma conclusión?</t>
  </si>
  <si>
    <t>3. MODERADO</t>
  </si>
  <si>
    <t>1. Inflar cifras de los proyectos para obtención de mayor presupuesto</t>
  </si>
  <si>
    <t>Posibilidad de manipular la información o realizar seguimiento inadecuado de los proyectos formulándolos y direccionándolos a intereses particulares y no a necesidades reales de los beneficiarios</t>
  </si>
  <si>
    <t>1. Perdida de recursos del presupuesto
2. Pérdida de credibilidad e imagen de la entidad
3. Pérdida por sanción o indemnización de daños por desvío o pérdida de recursos</t>
  </si>
  <si>
    <t>la formulación y el seguimiento de los proyectos de IDIPRON se realizan de forma participativa, incluyendo a los lideres de la Entidad.
Se cuenta con controles externos como enviar la información a la Secretaria de Hacienda para Garantizar que la información relacionada con el presupuesto y la contratación este oportunamente publicada y sea objeto de control.
Se puede verificar la información en: 
http://www.idipron.gov.co/presupuesto-en-ejecucion-e-histor</t>
  </si>
  <si>
    <t xml:space="preserve">Mantener actualizada la información en el link de Transparencia y acceso a la información Pública realizando la publicaciones dentro de los tiempos establecidos por la ley.  </t>
  </si>
  <si>
    <t>Publicaciones en el Link de Transparencia</t>
  </si>
  <si>
    <t xml:space="preserve">PRIMER SEGUIMIENTO
Se realizó actualización de información en página web link de transparencia  con: 16 documentos Planeación
SEGUNDO SEGUIMIENTO
Se realizó actualización de información en página web link de transparencia  con: 19 documentos en temas relacionados con  Planeación
TERCER SEGUIMIENTO
Se realizó actualización de información en página web link de transparencia  con: 24 documentos en temas relacionados con  Planeación. En 7 solicitudes de publicación
</t>
  </si>
  <si>
    <t>LIGIA STELLA ROZO REINA</t>
  </si>
  <si>
    <t xml:space="preserve">EFICACIA:
Se realizaron 6 Publicaciones y 19 documentos de Planeación
RESULTADO DE 
# de publicaciones realizadas en la vigencia
Uno por cada acción
Tercer seguimiento:
RESULTADO DE 
# de publicaciones realizadas en la vigencia
Uno por cada acción
</t>
  </si>
  <si>
    <t>Se realiza el tercer seguimiento. Se analizaron los controles. Cuenta con responsable de los controles  para ejercer la actividad. Sobre la periodicidad de los controles: se indica que es por demanda. Se cuenta con evidencias de los controles: con 1 pieza de solicitud comunicacional. Además, se recomienda continuar con la aplicación de acciones preventivas enfocadas a mantener actualizada la información en el link de Transparencia y acceso a la información Pública del Idipron. No se ha materializado el riesgo.</t>
  </si>
  <si>
    <t xml:space="preserve">EFECTIVIDAD:
6 SOLICITUDES - Se realizaron todas las publicaciones solicitadas
 RESULTADO DEL INDICADOR: 100%
Efectividad del
plan de manejo
de riesgos=
No. De publicaciones no subidas en página a tiempo/No. De Publicaciones solicitadas subir*100
Tercer seguimiento:
RESULTADO DEL INDICADOR: 100%
Efectividad del
plan de manejo
de riesgos=
No. De publicaciones no subidas en página a tiempo/No. De Publicaciones solicitadas subir*100
</t>
  </si>
  <si>
    <t>En caso de materializarse el riesgo, los proyectos de inversión no apuntan a su población objeto</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</si>
  <si>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</si>
  <si>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</si>
  <si>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</si>
  <si>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</si>
  <si>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</si>
  <si>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</si>
  <si>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(DÍA/MES/AÑO)</t>
  </si>
  <si>
    <t>ELABORÓ</t>
  </si>
  <si>
    <t>1. ALTO</t>
  </si>
  <si>
    <t>Formulación, cambios en los riesgos o acciones y adición indicador efectividad</t>
  </si>
  <si>
    <t>2. ALTO</t>
  </si>
  <si>
    <t>#</t>
  </si>
  <si>
    <t>3. ALTO</t>
  </si>
  <si>
    <t>4. ALTO</t>
  </si>
  <si>
    <t>REVISIÓN Y APROBACIÓN</t>
  </si>
  <si>
    <t>5. ALTO</t>
  </si>
  <si>
    <t>REVISÓ</t>
  </si>
  <si>
    <t>APROBACIÓN LÍDER DEL PROCESO</t>
  </si>
  <si>
    <t>APOYO OFICINA DE ASESORA DE PLANEACIÓN</t>
  </si>
  <si>
    <t>APOYO OFICINA CONTROL INTERNO</t>
  </si>
  <si>
    <t>6. ALTO</t>
  </si>
  <si>
    <t>NOMBRE:</t>
  </si>
  <si>
    <t>LIGIA STELLA ROZO REINA
WILMAR FERNANDO SANABRIA HIGUERA</t>
  </si>
  <si>
    <t>YULI CRISTEL PEÑA ARBOLEDA</t>
  </si>
  <si>
    <t>FABIAN ANDRÉS CORREA ÁLVAREZ</t>
  </si>
  <si>
    <t>SONIA VERÓNICA MUÑOZ CÁRDENAS</t>
  </si>
  <si>
    <t>7. ALTO</t>
  </si>
  <si>
    <t>CARGO:</t>
  </si>
  <si>
    <t xml:space="preserve">PROFESIONAL ESPECIALIZADO
ADMINISTRADOR SIMI </t>
  </si>
  <si>
    <t>PROFESIONAL CONTRATISTA</t>
  </si>
  <si>
    <t>JEFE DE OFICINA ASESORA DE PLANEACIÓN</t>
  </si>
  <si>
    <t>CONTRATISTA OFICINA DE CONTROL INTERNO</t>
  </si>
  <si>
    <t>1. EXTREMO</t>
  </si>
  <si>
    <t>DE IMAGEN O REPUTACIONAL</t>
  </si>
  <si>
    <t>TÉCNOLOGIA</t>
  </si>
  <si>
    <t xml:space="preserve">CARACTERISTICAS DEL CONTROL </t>
  </si>
  <si>
    <t>INVESTIGACIÓN:
Producción de conocimiento  con el propósito de aportar en la transformación de las condiciones de vida de niñas, niños, adolescentes y jóvenes que se encuentran en situación de calle y/o en riesgo de calle, por medio del mejoramiento de los procesos misionales y la comprensión de las problemáticas relacionadas con la vida en calle.</t>
  </si>
  <si>
    <t>INVESTIGACIÓN:
Producir conocimiento con el propósito de aportar en la transformación de las condiciones de vida de las Niñas, Niños, Adolescentes y Jóvenes que se encuentran en situación de calle, o en riesgo de calle o fragilidad social, por medio del mejoramiento de los procesos misionales la comprensión de las problemáticas relacionadas con la vida en calle.</t>
  </si>
  <si>
    <t>Existencia de intereses personales, políticos, entre otros, que puedan incidir en la entrega y manipulación de la información.       
Falta de supervisión en el desarrollo de los estudios y/o trabajos de investigación.    
Falta de seguimiento a la toma de decisiones basadas en la información proporcionada.
Falta de principios éticos en las personas que producen la información, a quienes se les entrega y/o a quien hace seguimiento a la información en un nivel jerárquico superior. 
Negligencia en la custodia de la información.</t>
  </si>
  <si>
    <t xml:space="preserve"> 
Divulgar o compartir información sensible del Instituto (estudios o trabajos de investigación) con el fin de favorecer intereses particulares de terceros.
</t>
  </si>
  <si>
    <t xml:space="preserve">
Pérdida de credibilidad institucional.
Demandas a la entidad.
Poner en riesgo la integridad de las personas que forman parte del Área y/o de las fuentes de información externas.
Afectación de la imagen institucional y del cumplimiento de la misión.
Pérdida de confianza en la entidad por parte de las fuentes externas que entregan información al Área de Investigación.</t>
  </si>
  <si>
    <t xml:space="preserve">
Seguimiento a la entrega de productos de investigación por parte de la persona que coordina el Área de Investigación según el procedimiento "Conformación de grupos de investigación" E-INV-PR-001
</t>
  </si>
  <si>
    <t>5. EXTREMO</t>
  </si>
  <si>
    <t>Mayo de 2018</t>
  </si>
  <si>
    <t xml:space="preserve">Alertar a las personas y/o equipos que estén involucrados, mediante llamada telefónica y envío de correo electrónico informando respecto de la situación presentada.  
</t>
  </si>
  <si>
    <r>
      <rPr>
        <sz val="10"/>
        <rFont val="Times New Roman"/>
        <family val="1"/>
      </rPr>
      <t xml:space="preserve">Oficializar el documento interno: Condiciones para el manejo ético y responsable de la información en el IDIPRON.
</t>
    </r>
    <r>
      <rPr>
        <sz val="10"/>
        <color rgb="FFFF0000"/>
        <rFont val="Times New Roman"/>
        <family val="1"/>
      </rPr>
      <t xml:space="preserve">
</t>
    </r>
    <r>
      <rPr>
        <sz val="10"/>
        <rFont val="Times New Roman"/>
        <family val="1"/>
      </rPr>
      <t>Vigilancia al cumplimiento dentro del Área de Investigación  por medio del acta de reunión para el cumplimiento de la ley de datos sensibles y la confidencialidad de la información.</t>
    </r>
  </si>
  <si>
    <t>Documento interno: Condiciones para el manejo ético y responsable de la información en el IDIPRON.
Actas de seguimiento a los procesos y productos del Área de Investigación.</t>
  </si>
  <si>
    <t xml:space="preserve">
Tercer Seguimiento:
Se realizó oficialización del documento interno: Condiciones para el manejo ético y responsable de la información en el IDIPRON.
Se realizaron las reuniones de seguimiento a los procesos y productos de investigación en los cuales se realizó vigilancia al cumplimiento dentro del Área de la ley de datos sensibles y la confidencialidad de la información con la evidencia que reposa en el acta. </t>
  </si>
  <si>
    <t>Persona que coordina el área de investigación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</si>
  <si>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(4 de actividades cumplidas
/ 4 de actividades
programadas) x
100
Se cumplió con las 4 actividades programadas, de acuerdo con lo anterior el indicador se cumplió al 100%
 </t>
    </r>
  </si>
  <si>
    <t>En la casilla de “Acciones Implementadas” reportan que la oficialización del documento interno: Condiciones para el manejo ético y responsable de la información en el IDIPRON, documento el cual no fue aportado en la evidencia. 
De Igual forma el riesgo descrito no se identifican con precisión los componentes que definen un riesgo de corrupción. Se sugiere revisar la Guía de Administración del Riesgo 
*Se identifica plenamente el responsable de las acciones de control correspondientes al segundo riesgo
*Se establecieron periodos de controles.</t>
  </si>
  <si>
    <r>
      <rPr>
        <b/>
        <sz val="10"/>
        <color theme="1"/>
        <rFont val="Times New Roman"/>
        <family val="1"/>
      </rPr>
      <t xml:space="preserve">EFECTIVIDAD:
 RESULTADO DE 
</t>
    </r>
    <r>
      <rPr>
        <sz val="10"/>
        <color theme="1"/>
        <rFont val="Times New Roman"/>
        <family val="1"/>
      </rPr>
      <t>Efectividad del
plan de manejo
de riesgos=
(# de actividades que fueron insumo para el adecuado manejo de la información) / # de
de actividades desarrolladas) x 100
Las 4 actividades desarrolladas fueron insumo para el manejo adecuado de la información, de acuerdo con lo anterior el indicador se cumplió al 100%</t>
    </r>
  </si>
  <si>
    <t>Dada la existencia de intereses personales, políticos, entre otros, que puedan incidir en la entrega y manipulación de información sensible del Instituto (estudios o trabajos de investigación) con el fin de favorecer intereses particulares de terceros, se pone en  riesgo de la integridad de las personas que forman parte del Área de Investigación del IDIPRON y/o de otras fuentes de información internas o externas, así como la credibilidad institucional.</t>
  </si>
  <si>
    <t>cuatrimestral</t>
  </si>
  <si>
    <t>FECHA  (DIA/MES/AÑO)</t>
  </si>
  <si>
    <t>#1</t>
  </si>
  <si>
    <t xml:space="preserve">Acciones para el fortalecimiento. Se retiró la acción "establecer que todas las solicitudes para el Área de Investigación se realicen por escrito" pues esta acción se llevó a cabo el año pasado. </t>
  </si>
  <si>
    <t>SANDRA CONSTANZA MARTÍNEZ MURILLO</t>
  </si>
  <si>
    <t>REVISION Y APROBACIÓN</t>
  </si>
  <si>
    <t>WILLINGTON GRANADOS HERRERA</t>
  </si>
  <si>
    <t>FABIÁN ANDRÉS CORREA ÁLVAREZ</t>
  </si>
  <si>
    <t>ÁNGEL LEONARDO MARTÍNEZ MARTÍNEZ</t>
  </si>
  <si>
    <t>COORDINADORA ÁREA DE INVESTIGACIÓN</t>
  </si>
  <si>
    <t>PROFESIONAL OFICINA ASESORA DE PLANEACIÓN</t>
  </si>
  <si>
    <t>JEFE OFICINA ASESORA DE PLANEACIÓN</t>
  </si>
  <si>
    <t>ROFESIONAL OFICINA ASESORA DE PLANEACIÓN</t>
  </si>
  <si>
    <t xml:space="preserve">COMUNICACIONES </t>
  </si>
  <si>
    <t>El proceso de comunicaciones en el IDIPRON se fundamenta en la estrategia de comunicaciones para divulgar y promocionar la gestión del Instituto Distrital para la Protección de la Niñez y la Juventud -IDIPRON- dirigida a sus grupos de interés como usuarios, servidores, entidades distritales, entidades nacionales y ciudadanía en general con información clara, veraz y oportuna a través de los canales de comunicación propios y de medios de comunicación externos de carácter masivo, alternativo, digital y comunitario.</t>
  </si>
  <si>
    <t xml:space="preserve">Comunicaciones </t>
  </si>
  <si>
    <t>*Debilidad en los controles para el uso de los equipos de producción audiovisual del área de comunicaciones
*Desconocimiento de los integrantes del área de los procedimientos internos para el control del uso de los equipos de producción audiovisual del área de comunicaciones
*Presiones indebidas para el uso de los equipos</t>
  </si>
  <si>
    <t xml:space="preserve">Posibilidad de desviar el correcto uso de los equipos de producción audiovisual del área de comunicaciones para obtener un beneficio a nombre propio o de terceros. </t>
  </si>
  <si>
    <t>*Sanciones por los entes de control.  
*Detrimento de los equipos de producción audiovisual del área de comunicaciones 
*Pérdida de los equipos  de producción audiovisual del área de comunicaciones
*Incumplimiento de los compromisos del Instituto.</t>
  </si>
  <si>
    <r>
      <t xml:space="preserve">
Implementación del </t>
    </r>
    <r>
      <rPr>
        <b/>
        <i/>
        <sz val="10"/>
        <rFont val="Times New Roman"/>
        <family val="1"/>
      </rPr>
      <t>formato interno para controlar el uso de equipos de producción audiovisual E-COM-FT-004</t>
    </r>
    <r>
      <rPr>
        <sz val="10"/>
        <rFont val="Times New Roman"/>
        <family val="1"/>
      </rPr>
      <t xml:space="preserve"> que se diligencia cada vez que se requiere utilizar los equipos fuera de la entidad, este formato permite realizar una descripción detallada de la actividad que se va a cubrir y de los equipos que se utilizaran para la actividad y será entregado al funcionario de la empresa de vigilancia para el respectivo control. 
 </t>
    </r>
  </si>
  <si>
    <t xml:space="preserve">A la fecha de este reporte  no hay evidencia de la materialización del riesgo </t>
  </si>
  <si>
    <t xml:space="preserve">*Informar inmediatamente al líder del área del área de comunicaciones
*Informar  al supervisor del servicio de vigilancia 
*Revisar los formatos que se diligenciaron para sacar los equipos 
*Verificar el control interno del área de comunicaciones  para salida de equipos </t>
  </si>
  <si>
    <r>
      <t xml:space="preserve">Utilizar el </t>
    </r>
    <r>
      <rPr>
        <b/>
        <i/>
        <sz val="10"/>
        <rFont val="Times New Roman"/>
        <family val="1"/>
      </rPr>
      <t>formato interno E-COM-FT-004 salida de equipos</t>
    </r>
    <r>
      <rPr>
        <sz val="10"/>
        <rFont val="Times New Roman"/>
        <family val="1"/>
      </rPr>
      <t xml:space="preserve"> cada vez que se requiera salir a cubrir un evento.
Capacitar a los integrantes del área de comunicaciones en el uso del  </t>
    </r>
    <r>
      <rPr>
        <b/>
        <i/>
        <sz val="10"/>
        <rFont val="Times New Roman"/>
        <family val="1"/>
      </rPr>
      <t>formato interno E-COM-FT-004 salida de equipos</t>
    </r>
  </si>
  <si>
    <t xml:space="preserve">Durante la vigencia </t>
  </si>
  <si>
    <t>*E-COM-FT-004 diigenciados durante el período de seguimiento.</t>
  </si>
  <si>
    <r>
      <t xml:space="preserve">Implementación del formato </t>
    </r>
    <r>
      <rPr>
        <b/>
        <i/>
        <sz val="10"/>
        <color theme="1"/>
        <rFont val="Times New Roman"/>
        <family val="1"/>
      </rPr>
      <t xml:space="preserve">E-COM-FT-004  salida de equipos </t>
    </r>
    <r>
      <rPr>
        <sz val="10"/>
        <color theme="1"/>
        <rFont val="Times New Roman"/>
        <family val="1"/>
      </rPr>
      <t xml:space="preserve">cada vez que se utilicen los equipos de producción audiovisual del área de comunicaciones fuera de la entidad.
Durante el terecer cuatrimestre 2021, se diligenciaron treinta (30)  formatos de salidas de equipos E-COM-FT-004. 
Se adjunta los formatos diligenciados como evidencia.
</t>
    </r>
    <r>
      <rPr>
        <b/>
        <sz val="10"/>
        <color theme="1"/>
        <rFont val="Times New Roman"/>
        <family val="1"/>
      </rPr>
      <t>Seguimiento OAP</t>
    </r>
    <r>
      <rPr>
        <sz val="10"/>
        <color theme="1"/>
        <rFont val="Times New Roman"/>
        <family val="1"/>
      </rPr>
      <t xml:space="preserve">
Se sugiere al proceso revisar y ajustar si es el caso, el numero de formatos que fueron diligenciados, ya que en el monitoreo se hablan de 30 formatos pero en las evidencias solo aparecen 24 formatos.
Se sugiere  ademas que los formatos que se adjunten sean los formatos firmados por parte del responsable</t>
    </r>
  </si>
  <si>
    <t>Profesionales contratistas  y técnica auxiliar administrativa del área de comunicaciones</t>
  </si>
  <si>
    <t xml:space="preserve">De acuerdo con la metodología vigente para éste seguimiento, no se formulan indicadores
</t>
  </si>
  <si>
    <t>En las evidencias entregadas en el seguimiento se observan el formato E-COM-FT-004, el cual corresponde para la salida de equipos, los formatos aportados carecen de firmas lo cual constituye un riego tanto de gestión como de corrupción; de la evidencia aportada solo 4 formatos cuentan firmas.
*Se identifica plenamente el responsable de las acciones de control correspondientes al segundo riesgo
*Se establecieron periodos de controles.</t>
  </si>
  <si>
    <t>De acuerdo con la metodología vigente para éste seguimiento, no se formulan indicadores</t>
  </si>
  <si>
    <t xml:space="preserve">Uso de los equipos de producción audiovisual del área para realizar trabajos ajenos a la misionalidad del Instituto y funciones propias del área de comunicaciones para obtener un beneficio económico particular. </t>
  </si>
  <si>
    <t xml:space="preserve">Cuatrimestral </t>
  </si>
  <si>
    <t>FECHA  (6/09/2021)</t>
  </si>
  <si>
    <t>ELABORÓ:ANA MARÍA FORERO ROMERO</t>
  </si>
  <si>
    <t>Ajustes en el mapa de riesgos</t>
  </si>
  <si>
    <t>Formulación de indicadores</t>
  </si>
  <si>
    <t>Formulación de acciones de fortalecimiento</t>
  </si>
  <si>
    <t>APOYO OFICINA DE CONTROL INTERNO</t>
  </si>
  <si>
    <t>Ana María Forero Romero</t>
  </si>
  <si>
    <t xml:space="preserve">Roberto García Rubio </t>
  </si>
  <si>
    <t>Fabian  Andres Correa Alvarez</t>
  </si>
  <si>
    <t>Marisol Monsalve Usme</t>
  </si>
  <si>
    <t xml:space="preserve">Profesional contratista </t>
  </si>
  <si>
    <t xml:space="preserve">Líder de comunicaciones </t>
  </si>
  <si>
    <t>Jefe de Oficina Asesora de Planeación</t>
  </si>
  <si>
    <t xml:space="preserve">Profesional Oficina Asesora de Planeación </t>
  </si>
  <si>
    <r>
      <t xml:space="preserve">ACCIÓN: </t>
    </r>
    <r>
      <rPr>
        <sz val="10"/>
        <color theme="1"/>
        <rFont val="Times New Roman"/>
        <family val="1"/>
      </rPr>
      <t>(Marcar con "X")</t>
    </r>
  </si>
  <si>
    <t>Mejorar Continuamente el Sistema Integrado de Gestión mediante la aplicación de acciones de mejora fundamentadas en la medición de la eficacia, eficiencia y efectividad de las políticas, objetivos, los resultados de auditorias, indicadores, riesgos, producto no conforme, quejas y reclamos y revisión por la dirección con el fin de  satisfacer la necesidades y expectativas del cliente.</t>
  </si>
  <si>
    <t xml:space="preserve">GESTIÓN DE MEJORAMIENTO CONTINUO </t>
  </si>
  <si>
    <t xml:space="preserve">1. Susceptibilidad de modificación de documentos.
2. Permisos para el cargue de documentos en la plataforma.
3. Interes de actores que quieran favorecer a terceros
4. Amiguismo
</t>
  </si>
  <si>
    <t>Posibilidad de realizar ajustes u oficicializar documentación del instituto por intereses propios o de terceros</t>
  </si>
  <si>
    <t xml:space="preserve">1. Incumplimiento de la normatividad vigente. 
2. Sanciones legales, fiscales y disciplinarias
3. Pérdida de credibilidad e imagen de la entidad
</t>
  </si>
  <si>
    <t xml:space="preserve">Durante el transcurso de la gestión para oficiualizar un documento se cuentan con las siguientes acciones de control que son realizadas cada vez que se recibe un documento para oficializar dentro del SIGID:
En el aplicativo Aranda, el proceso debe subir el documento que se pretente crear, actualizar o dar en obsolecencia y el formato Control de documentos E-MEJ-FT-002 en el cual se relaciona al líder del proceso, una vez se realizan todas las revisiones de los documentos y se aprueba su creación, ajuste u obsolecencia, El líder del proceso debe envír desde su cuenta de correo el documento final para su oficialización en el Sistema Integrado de Gestión del IDIPRON - SIGID, El equipo MIPG verifica que el líder del proceso haya enviado el correo con el documento trabajado garantizando así que el líder del proceso conoce, ha  verificado y aprobado la pertinencia y conveniencia del ajuste del documento. </t>
  </si>
  <si>
    <t>NO SE TIENEN EVIDENCIAS DE SU MATERIALIZACIÓN</t>
  </si>
  <si>
    <t>En caso de encontrarse con un documento que pretenda por el beneficio irregular de un tercero debe ser detenido el proceso de oficialización e informar a las oficinas de Control Interno y Control Interno Disciplinario</t>
  </si>
  <si>
    <t>Revisar y actualizar de ser necesario los documentos  procedimiento Control de Documentos E-MEJ-PR-001 y Manual Mesa de Ayuda E-MEJ-MA-003 estableciendo los puntos de control y/o politicas de operación necesarios para garantizar que los ajustes y publicación de documentos se realiza con autorización de los líderes de los procesos.</t>
  </si>
  <si>
    <t>Documentos Control de Documentos E-MEJ-PR-001 y Manual Mesa de Ayuda E-MEJ-MA-003 revisados</t>
  </si>
  <si>
    <t>Durante el periodo mayo a agosto, el equipo MIPG realizó la oficialización de 66 documentos solicitados por los procesos a través del aplicativo ARANDA, para cada uno de ellos se solicito a través del mismo aplicativo el envío del correo por parte del Líder del proceso (Subdirector o Jefe de Oficina, según el caso). Para cada uno de los casos se recibió el correo por parte del líder del proceso solicitando la oficialización de los documentos.
Como soporte se entregan pantallazos de los correos recibidos y el listado de los documentos oficializados en el proceso.
Tercer Seguimiento
Para el periodo comprendido entre los meses de septiembre y diciembre de 2021, se oficializaron 391 documentos pertenecientes al Sistema Integrado de Gestión del IDIPRON - SIGID, para cada uno de ellos se abrio un caso en aranda para su gestión, y en cada caso el líder del proceso productor del documento aprobó su oficialización por medio de correo eletrónico enviado al correo mipg@idipron.gov.co
Asi mismo, el procedimiento E-MEJ-PR-01 Control de Documentos, fue actualizado y ajustados sus puntos de control y la nueva versión fue oficializada el dia 17-11-2021</t>
  </si>
  <si>
    <t>Profesionales de la Oficina Asesora de Planeación que acompañan los procesos.</t>
  </si>
  <si>
    <t>EFICACIA: 
# de documentos oficalizados (391) / # de documentos a oficializar (391)*100=100%</t>
  </si>
  <si>
    <t xml:space="preserve">Se realiza el tercer seguimiento.                   Se analizaron los controles. 
 Cuenta con responsable de los controles  para ejercer la actividad. 
 Una vez, como periodicidad de los controles no es suficiente.
Se cuenta con evidencias de los controles: Se aporta el  informe de publicación tercer seguimiento de riesgos. No se ha materializado el riesgo.
</t>
  </si>
  <si>
    <r>
      <rPr>
        <b/>
        <sz val="12"/>
        <color theme="1"/>
        <rFont val="Times New Roman"/>
        <family val="1"/>
      </rPr>
      <t>EFECTIVIDAD:</t>
    </r>
    <r>
      <rPr>
        <sz val="12"/>
        <color theme="1"/>
        <rFont val="Times New Roman"/>
        <family val="1"/>
      </rPr>
      <t xml:space="preserve"> 
(# de documentos detectados con oficialización irregular en 2021(0)  /   documentos detectados con oficialización irregular en 2020 (0)) *100 =0%
</t>
    </r>
  </si>
  <si>
    <t>Aprobación de documentación que permita que se permitan acciones que puedan desembocar en corrupción para el Instituto.</t>
  </si>
  <si>
    <t>Una vez</t>
  </si>
  <si>
    <t>REALIZAR IDENTIFICACIÓN EN LA FORMULACIÓN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</si>
  <si>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</si>
  <si>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</si>
  <si>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Se realiza la revisión de la formulación del Mapa de Riesgos para la vigencia, revisando riesgos, su valoración mapa de calor para la vigencia 2020</t>
  </si>
  <si>
    <t xml:space="preserve">Katherine Betancur García </t>
  </si>
  <si>
    <t>WILLINGTON GRANADOS HERRRERA</t>
  </si>
  <si>
    <t>YULI CRISTELL PEÑA</t>
  </si>
  <si>
    <t>FABIAN ANDRES CORREA ALVAREZ</t>
  </si>
  <si>
    <t>N/A</t>
  </si>
  <si>
    <t>CONTRATISTA OFICINA ASESORA DE PLANEACIÓN</t>
  </si>
  <si>
    <t>CONTRATISTA OFICINA CONTROL INTERNO</t>
  </si>
  <si>
    <t>Se realizó la actualización del mapa de acuerdo con los comentarios realizados por la Oficina de Control Interno en su tercer seguimiento de la vigencia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</si>
</sst>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1"/>
      <color theme="0" tint="-0.249977111117893"/>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sz val="10"/>
      <color rgb="FF000000"/>
      <name val="Times New Roman"/>
      <family val="1"/>
    </font>
    <font>
      <b/>
      <sz val="11"/>
      <name val="Times New Roman"/>
      <family val="1"/>
    </font>
    <font>
      <sz val="11"/>
      <name val="Times New Roman"/>
      <family val="1"/>
    </font>
    <font>
      <sz val="10"/>
      <color rgb="FFFF0000"/>
      <name val="Times New Roman"/>
      <family val="1"/>
    </font>
    <font>
      <sz val="14"/>
      <color theme="1"/>
      <name val="Times New Roman"/>
      <family val="1"/>
    </font>
    <font>
      <sz val="9"/>
      <name val="Times New Roman"/>
      <family val="1"/>
    </font>
    <font>
      <b/>
      <i/>
      <sz val="10"/>
      <name val="Times New Roman"/>
      <family val="1"/>
    </font>
    <font>
      <b/>
      <i/>
      <sz val="10"/>
      <color theme="1"/>
      <name val="Times New Roman"/>
      <family val="1"/>
    </font>
    <font>
      <sz val="10"/>
      <color theme="0" tint="-0.34998626667073579"/>
      <name val="Times New Roman"/>
      <family val="1"/>
    </font>
    <font>
      <b/>
      <sz val="10"/>
      <color theme="0" tint="-0.249977111117893"/>
      <name val="Times New Roman"/>
      <family val="1"/>
    </font>
    <font>
      <b/>
      <sz val="8"/>
      <color theme="1"/>
      <name val="Times New Roman"/>
      <family val="1"/>
    </font>
    <font>
      <sz val="8"/>
      <color theme="1"/>
      <name val="Times New Roman"/>
      <family val="1"/>
    </font>
    <font>
      <sz val="9"/>
      <color theme="1"/>
      <name val="Calibri"/>
      <family val="2"/>
      <scheme val="minor"/>
    </font>
    <font>
      <b/>
      <sz val="12"/>
      <color theme="1"/>
      <name val="Calibri"/>
      <family val="2"/>
      <scheme val="minor"/>
    </font>
    <font>
      <sz val="12"/>
      <color theme="1"/>
      <name val="Calibri"/>
      <family val="2"/>
      <scheme val="minor"/>
    </font>
    <font>
      <sz val="12"/>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hair">
        <color auto="1"/>
      </bottom>
      <diagonal/>
    </border>
    <border>
      <left style="hair">
        <color auto="1"/>
      </left>
      <right style="hair">
        <color auto="1"/>
      </right>
      <top/>
      <bottom style="hair">
        <color auto="1"/>
      </bottom>
      <diagonal/>
    </border>
    <border>
      <left style="hair">
        <color auto="1"/>
      </left>
      <right style="thin">
        <color auto="1"/>
      </right>
      <top style="thin">
        <color auto="1"/>
      </top>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bottom/>
      <diagonal/>
    </border>
    <border>
      <left style="hair">
        <color auto="1"/>
      </left>
      <right style="thin">
        <color auto="1"/>
      </right>
      <top style="hair">
        <color auto="1"/>
      </top>
      <bottom/>
      <diagonal/>
    </border>
    <border>
      <left/>
      <right/>
      <top style="hair">
        <color auto="1"/>
      </top>
      <bottom/>
      <diagonal/>
    </border>
    <border>
      <left style="hair">
        <color auto="1"/>
      </left>
      <right style="hair">
        <color auto="1"/>
      </right>
      <top style="hair">
        <color auto="1"/>
      </top>
      <bottom/>
      <diagonal/>
    </border>
    <border>
      <left style="medium">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s>
  <cellStyleXfs count="1">
    <xf numFmtId="0" fontId="0" fillId="0" borderId="0"/>
  </cellStyleXfs>
  <cellXfs count="357">
    <xf numFmtId="0" fontId="0" fillId="0" borderId="0" xfId="0"/>
    <xf numFmtId="0" fontId="3" fillId="0" borderId="0" xfId="0" applyFont="1"/>
    <xf numFmtId="0" fontId="1"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 xfId="0" applyFont="1" applyFill="1" applyBorder="1" applyAlignment="1">
      <alignment horizontal="center" vertical="center"/>
    </xf>
    <xf numFmtId="0" fontId="0" fillId="2" borderId="11" xfId="0" applyFill="1" applyBorder="1" applyAlignment="1">
      <alignment horizontal="center" vertical="center"/>
    </xf>
    <xf numFmtId="0" fontId="6" fillId="0" borderId="0" xfId="0" applyFont="1"/>
    <xf numFmtId="0" fontId="2" fillId="0" borderId="0" xfId="0" applyFont="1"/>
    <xf numFmtId="0" fontId="7" fillId="3" borderId="14" xfId="0" applyFont="1" applyFill="1" applyBorder="1" applyAlignment="1">
      <alignment horizontal="center" vertical="center"/>
    </xf>
    <xf numFmtId="0" fontId="8" fillId="3" borderId="1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5" xfId="0" applyFont="1" applyFill="1" applyBorder="1" applyAlignment="1">
      <alignment horizontal="center" vertical="center"/>
    </xf>
    <xf numFmtId="0" fontId="2" fillId="3" borderId="15" xfId="0" applyFont="1" applyFill="1" applyBorder="1" applyAlignment="1">
      <alignment horizontal="center" vertical="center" wrapText="1"/>
    </xf>
    <xf numFmtId="0" fontId="7" fillId="4" borderId="11" xfId="0" applyFont="1" applyFill="1" applyBorder="1" applyAlignment="1" applyProtection="1">
      <alignment horizontal="center" vertical="center" wrapText="1"/>
      <protection locked="0"/>
    </xf>
    <xf numFmtId="0" fontId="11" fillId="0" borderId="16" xfId="0" applyFont="1" applyBorder="1" applyAlignment="1">
      <alignment horizontal="justify" vertical="top" wrapText="1"/>
    </xf>
    <xf numFmtId="0" fontId="2" fillId="0" borderId="17" xfId="0" applyFont="1" applyBorder="1" applyAlignment="1" applyProtection="1">
      <alignment horizontal="center" vertical="center" wrapText="1"/>
      <protection locked="0"/>
    </xf>
    <xf numFmtId="1" fontId="11" fillId="0" borderId="17" xfId="0" applyNumberFormat="1" applyFont="1" applyBorder="1" applyAlignment="1">
      <alignment horizontal="center" vertical="center"/>
    </xf>
    <xf numFmtId="0" fontId="11" fillId="0" borderId="19" xfId="0" applyFont="1" applyBorder="1" applyAlignment="1">
      <alignment horizontal="justify" vertical="top" wrapText="1"/>
    </xf>
    <xf numFmtId="0" fontId="2" fillId="0" borderId="20" xfId="0" applyFont="1" applyBorder="1" applyAlignment="1" applyProtection="1">
      <alignment horizontal="center" vertical="center" wrapText="1"/>
      <protection locked="0"/>
    </xf>
    <xf numFmtId="1" fontId="11" fillId="0" borderId="20" xfId="0" applyNumberFormat="1" applyFont="1" applyBorder="1" applyAlignment="1">
      <alignment horizontal="center" vertical="center"/>
    </xf>
    <xf numFmtId="0" fontId="11" fillId="0" borderId="0" xfId="0" applyFont="1" applyAlignment="1">
      <alignment vertical="top" wrapText="1"/>
    </xf>
    <xf numFmtId="0" fontId="11" fillId="6" borderId="1" xfId="0" applyFont="1" applyFill="1" applyBorder="1" applyAlignment="1">
      <alignment horizontal="center" vertical="center" wrapText="1"/>
    </xf>
    <xf numFmtId="0" fontId="2" fillId="7" borderId="1" xfId="0" applyFont="1" applyFill="1" applyBorder="1" applyAlignment="1" applyProtection="1">
      <alignment horizontal="center" vertical="center" wrapText="1"/>
      <protection locked="0"/>
    </xf>
    <xf numFmtId="0" fontId="11" fillId="0" borderId="23" xfId="0" applyFont="1" applyBorder="1" applyAlignment="1">
      <alignment horizontal="justify" vertical="top" wrapText="1"/>
    </xf>
    <xf numFmtId="0" fontId="2" fillId="0" borderId="24" xfId="0" applyFont="1" applyBorder="1" applyAlignment="1" applyProtection="1">
      <alignment horizontal="center" vertical="center" wrapText="1"/>
      <protection locked="0"/>
    </xf>
    <xf numFmtId="1" fontId="11" fillId="0" borderId="24" xfId="0" applyNumberFormat="1" applyFont="1" applyBorder="1" applyAlignment="1">
      <alignment horizontal="center" vertical="center"/>
    </xf>
    <xf numFmtId="0" fontId="3" fillId="0" borderId="0" xfId="0" applyFont="1" applyProtection="1">
      <protection locked="0"/>
    </xf>
    <xf numFmtId="0" fontId="15" fillId="0" borderId="0" xfId="0" applyFont="1" applyAlignment="1">
      <alignment vertical="center" wrapText="1"/>
    </xf>
    <xf numFmtId="0" fontId="7" fillId="0" borderId="1" xfId="0" applyFont="1" applyBorder="1" applyAlignment="1">
      <alignment horizontal="left" vertical="center"/>
    </xf>
    <xf numFmtId="0" fontId="7" fillId="0" borderId="1" xfId="0" applyFont="1" applyBorder="1" applyAlignment="1">
      <alignment vertical="center"/>
    </xf>
    <xf numFmtId="0" fontId="7" fillId="0" borderId="15" xfId="0" applyFont="1" applyBorder="1" applyAlignment="1">
      <alignment horizontal="left" vertical="center"/>
    </xf>
    <xf numFmtId="0" fontId="0" fillId="0" borderId="0" xfId="0" applyProtection="1">
      <protection locked="0"/>
    </xf>
    <xf numFmtId="0" fontId="1" fillId="3" borderId="5" xfId="0" applyFont="1" applyFill="1" applyBorder="1" applyAlignment="1">
      <alignment horizontal="center" vertical="center"/>
    </xf>
    <xf numFmtId="0" fontId="0" fillId="2" borderId="1" xfId="0"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0" borderId="3" xfId="0" applyFont="1" applyBorder="1" applyAlignment="1">
      <alignment vertical="center"/>
    </xf>
    <xf numFmtId="0" fontId="7" fillId="0" borderId="0" xfId="0" applyFont="1" applyAlignment="1">
      <alignment vertical="center"/>
    </xf>
    <xf numFmtId="0" fontId="4" fillId="2" borderId="1" xfId="0" applyFont="1" applyFill="1" applyBorder="1" applyAlignment="1">
      <alignment horizontal="center" vertical="center"/>
    </xf>
    <xf numFmtId="0" fontId="3" fillId="0" borderId="0" xfId="0" applyFont="1" applyAlignment="1">
      <alignment vertical="center" wrapText="1"/>
    </xf>
    <xf numFmtId="0" fontId="2" fillId="0" borderId="1" xfId="0" applyFont="1" applyBorder="1" applyAlignment="1">
      <alignment horizontal="center" vertical="center" wrapText="1"/>
    </xf>
    <xf numFmtId="0" fontId="2" fillId="3"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7" fillId="3" borderId="14" xfId="0" applyFont="1" applyFill="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vertical="center" wrapText="1"/>
    </xf>
    <xf numFmtId="0" fontId="8" fillId="4" borderId="11" xfId="0" applyFont="1" applyFill="1" applyBorder="1" applyAlignment="1" applyProtection="1">
      <alignment horizontal="center" vertical="center" wrapText="1"/>
      <protection locked="0"/>
    </xf>
    <xf numFmtId="0" fontId="3" fillId="0" borderId="16" xfId="0" applyFont="1" applyBorder="1" applyAlignment="1">
      <alignment horizontal="justify" vertical="center" wrapText="1"/>
    </xf>
    <xf numFmtId="0" fontId="13" fillId="0" borderId="17" xfId="0" applyFont="1" applyBorder="1" applyAlignment="1" applyProtection="1">
      <alignment horizontal="center" vertical="center" wrapText="1"/>
      <protection locked="0"/>
    </xf>
    <xf numFmtId="1" fontId="11" fillId="0" borderId="17" xfId="0" applyNumberFormat="1" applyFont="1" applyBorder="1" applyAlignment="1">
      <alignment horizontal="center" vertical="center" wrapText="1"/>
    </xf>
    <xf numFmtId="0" fontId="3" fillId="0" borderId="19" xfId="0" applyFont="1" applyBorder="1" applyAlignment="1">
      <alignment horizontal="justify" vertical="center" wrapText="1"/>
    </xf>
    <xf numFmtId="0" fontId="13" fillId="0" borderId="20" xfId="0" applyFont="1" applyBorder="1" applyAlignment="1" applyProtection="1">
      <alignment horizontal="center" vertical="center" wrapText="1"/>
      <protection locked="0"/>
    </xf>
    <xf numFmtId="1" fontId="11" fillId="0" borderId="20" xfId="0" applyNumberFormat="1" applyFont="1" applyBorder="1" applyAlignment="1">
      <alignment horizontal="center" vertical="center" wrapText="1"/>
    </xf>
    <xf numFmtId="0" fontId="13" fillId="7" borderId="1" xfId="0" applyFont="1" applyFill="1" applyBorder="1" applyAlignment="1" applyProtection="1">
      <alignment horizontal="center" vertical="center" wrapText="1"/>
      <protection locked="0"/>
    </xf>
    <xf numFmtId="0" fontId="3" fillId="0" borderId="23" xfId="0" applyFont="1" applyBorder="1" applyAlignment="1">
      <alignment horizontal="justify" vertical="center" wrapText="1"/>
    </xf>
    <xf numFmtId="0" fontId="13" fillId="0" borderId="24" xfId="0" applyFont="1" applyBorder="1" applyAlignment="1" applyProtection="1">
      <alignment horizontal="center" vertical="center" wrapText="1"/>
      <protection locked="0"/>
    </xf>
    <xf numFmtId="1" fontId="11" fillId="0" borderId="24" xfId="0" applyNumberFormat="1" applyFont="1" applyBorder="1" applyAlignment="1">
      <alignment horizontal="center" vertical="center" wrapText="1"/>
    </xf>
    <xf numFmtId="1" fontId="3" fillId="0" borderId="17" xfId="0" applyNumberFormat="1" applyFont="1" applyBorder="1" applyAlignment="1">
      <alignment horizontal="center" vertical="center" wrapText="1"/>
    </xf>
    <xf numFmtId="1" fontId="3" fillId="0" borderId="20" xfId="0" applyNumberFormat="1" applyFont="1" applyBorder="1" applyAlignment="1">
      <alignment horizontal="center" vertical="center" wrapText="1"/>
    </xf>
    <xf numFmtId="0" fontId="3" fillId="6" borderId="1" xfId="0" applyFont="1" applyFill="1" applyBorder="1" applyAlignment="1">
      <alignment horizontal="center" vertical="center" wrapText="1"/>
    </xf>
    <xf numFmtId="1" fontId="3" fillId="0" borderId="24" xfId="0" applyNumberFormat="1" applyFont="1" applyBorder="1" applyAlignment="1">
      <alignment horizontal="center" vertical="center" wrapText="1"/>
    </xf>
    <xf numFmtId="0" fontId="3" fillId="0" borderId="0" xfId="0" applyFont="1" applyAlignment="1" applyProtection="1">
      <alignment vertical="center" wrapText="1"/>
      <protection locked="0"/>
    </xf>
    <xf numFmtId="0" fontId="7" fillId="0" borderId="0" xfId="0" applyFont="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3" fillId="0" borderId="0" xfId="0" applyFont="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4" fillId="3" borderId="1" xfId="0" applyFont="1" applyFill="1" applyBorder="1" applyAlignment="1" applyProtection="1">
      <alignment horizontal="left" vertical="center"/>
      <protection locked="0"/>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3" borderId="5" xfId="0" applyFont="1" applyFill="1" applyBorder="1" applyAlignment="1">
      <alignment horizontal="center"/>
    </xf>
    <xf numFmtId="0" fontId="6" fillId="3" borderId="10" xfId="0" applyFont="1" applyFill="1" applyBorder="1" applyAlignment="1">
      <alignment horizontal="center"/>
    </xf>
    <xf numFmtId="0" fontId="6" fillId="3" borderId="6" xfId="0" applyFont="1" applyFill="1" applyBorder="1" applyAlignment="1">
      <alignment horizontal="center"/>
    </xf>
    <xf numFmtId="0" fontId="4" fillId="2" borderId="5" xfId="0" applyFont="1" applyFill="1" applyBorder="1" applyAlignment="1">
      <alignment horizontal="right" vertical="center"/>
    </xf>
    <xf numFmtId="0" fontId="4" fillId="2" borderId="10" xfId="0" applyFont="1" applyFill="1" applyBorder="1" applyAlignment="1">
      <alignment horizontal="right" vertical="center"/>
    </xf>
    <xf numFmtId="0" fontId="4" fillId="2" borderId="6" xfId="0" applyFont="1" applyFill="1" applyBorder="1" applyAlignment="1">
      <alignment horizontal="righ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3" borderId="1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0" fontId="2" fillId="3" borderId="1" xfId="0" applyFont="1" applyFill="1" applyBorder="1" applyAlignment="1">
      <alignment horizontal="center"/>
    </xf>
    <xf numFmtId="0" fontId="2" fillId="3" borderId="5" xfId="0" applyFont="1" applyFill="1" applyBorder="1" applyAlignment="1">
      <alignment horizontal="center"/>
    </xf>
    <xf numFmtId="0" fontId="2" fillId="3" borderId="10" xfId="0" applyFont="1" applyFill="1" applyBorder="1" applyAlignment="1">
      <alignment horizontal="center"/>
    </xf>
    <xf numFmtId="0" fontId="2" fillId="3" borderId="8" xfId="0" applyFont="1" applyFill="1" applyBorder="1" applyAlignment="1">
      <alignment horizontal="center"/>
    </xf>
    <xf numFmtId="0" fontId="2" fillId="3" borderId="6" xfId="0" applyFont="1" applyFill="1" applyBorder="1" applyAlignment="1">
      <alignment horizontal="center"/>
    </xf>
    <xf numFmtId="0" fontId="2" fillId="3" borderId="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5" xfId="0" applyFont="1" applyFill="1" applyBorder="1" applyAlignment="1">
      <alignment horizontal="center"/>
    </xf>
    <xf numFmtId="0" fontId="7" fillId="3" borderId="1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2" fillId="0" borderId="1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3" fillId="0" borderId="11"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0" fontId="3" fillId="0" borderId="15" xfId="0" applyFont="1" applyBorder="1" applyAlignment="1" applyProtection="1">
      <alignment horizontal="justify" vertical="center" wrapText="1"/>
      <protection locked="0"/>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4" fillId="0" borderId="15" xfId="0" applyFont="1" applyBorder="1" applyAlignment="1">
      <alignment horizontal="center" vertical="top" wrapText="1"/>
    </xf>
    <xf numFmtId="0" fontId="3" fillId="0" borderId="15" xfId="0" applyFont="1" applyBorder="1" applyAlignment="1" applyProtection="1">
      <alignment horizontal="center" vertical="center" wrapText="1"/>
      <protection locked="0"/>
    </xf>
    <xf numFmtId="0" fontId="9" fillId="0" borderId="22" xfId="0" applyFont="1" applyBorder="1" applyAlignment="1">
      <alignment horizontal="center" vertical="center" wrapText="1"/>
    </xf>
    <xf numFmtId="0" fontId="9" fillId="0" borderId="21"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0" fillId="0" borderId="11"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1" fontId="12" fillId="0" borderId="18" xfId="0" applyNumberFormat="1" applyFont="1" applyBorder="1" applyAlignment="1">
      <alignment horizontal="center" vertical="center" wrapText="1"/>
    </xf>
    <xf numFmtId="1" fontId="12" fillId="0" borderId="21"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2" fillId="5" borderId="1"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4" xfId="0" applyFont="1" applyFill="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0" borderId="0" xfId="0" applyFont="1" applyAlignment="1" applyProtection="1">
      <alignment horizontal="center"/>
      <protection locked="0"/>
    </xf>
    <xf numFmtId="0" fontId="2"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protection locked="0"/>
    </xf>
    <xf numFmtId="0" fontId="2" fillId="8" borderId="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8" borderId="1" xfId="0" applyFont="1" applyFill="1" applyBorder="1" applyAlignment="1">
      <alignment horizontal="center" wrapText="1"/>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1" xfId="0" applyBorder="1" applyAlignment="1" applyProtection="1">
      <alignment horizontal="center" vertical="center"/>
      <protection locked="0"/>
    </xf>
    <xf numFmtId="0" fontId="7" fillId="0" borderId="1" xfId="0" applyFont="1" applyBorder="1" applyAlignment="1">
      <alignment horizontal="center" vertical="center"/>
    </xf>
    <xf numFmtId="14" fontId="16" fillId="0" borderId="1" xfId="0" applyNumberFormat="1"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6" fillId="3" borderId="1" xfId="0" applyFont="1" applyFill="1" applyBorder="1" applyAlignment="1">
      <alignment horizontal="center"/>
    </xf>
    <xf numFmtId="0" fontId="2" fillId="3" borderId="14"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16"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3" fillId="0" borderId="11" xfId="0" applyFont="1" applyBorder="1" applyAlignment="1">
      <alignment horizontal="center"/>
    </xf>
    <xf numFmtId="0" fontId="3" fillId="0" borderId="14" xfId="0" applyFont="1" applyBorder="1" applyAlignment="1">
      <alignment horizontal="center"/>
    </xf>
    <xf numFmtId="14" fontId="3" fillId="0" borderId="5" xfId="0" applyNumberFormat="1" applyFont="1" applyBorder="1" applyAlignment="1" applyProtection="1">
      <alignment horizontal="center"/>
      <protection locked="0"/>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1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2"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6" xfId="0" applyFont="1" applyFill="1" applyBorder="1" applyAlignment="1">
      <alignment horizontal="left" vertical="top" wrapText="1"/>
    </xf>
    <xf numFmtId="14" fontId="3" fillId="0" borderId="5"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 fillId="0" borderId="5"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3" fillId="0" borderId="1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 fillId="8" borderId="5" xfId="0" applyFont="1" applyFill="1" applyBorder="1" applyAlignment="1">
      <alignment horizontal="center" wrapText="1"/>
    </xf>
    <xf numFmtId="0" fontId="2" fillId="8" borderId="10" xfId="0" applyFont="1" applyFill="1" applyBorder="1" applyAlignment="1">
      <alignment horizontal="center" wrapText="1"/>
    </xf>
    <xf numFmtId="0" fontId="2" fillId="8" borderId="6" xfId="0" applyFont="1" applyFill="1" applyBorder="1" applyAlignment="1">
      <alignment horizontal="center" wrapText="1"/>
    </xf>
    <xf numFmtId="0" fontId="15" fillId="0" borderId="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4"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1" fontId="2" fillId="0" borderId="18" xfId="0" applyNumberFormat="1" applyFont="1" applyBorder="1" applyAlignment="1">
      <alignment horizontal="center" vertical="center" wrapText="1"/>
    </xf>
    <xf numFmtId="1" fontId="2" fillId="0" borderId="2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11" fillId="0" borderId="11" xfId="0" applyFont="1" applyBorder="1" applyAlignment="1" applyProtection="1">
      <alignment horizontal="justify" vertical="center" wrapText="1"/>
      <protection locked="0"/>
    </xf>
    <xf numFmtId="0" fontId="11" fillId="0" borderId="14" xfId="0" applyFont="1" applyBorder="1" applyAlignment="1" applyProtection="1">
      <alignment horizontal="justify" vertical="center" wrapText="1"/>
      <protection locked="0"/>
    </xf>
    <xf numFmtId="0" fontId="11" fillId="0" borderId="11"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 xfId="0" applyFont="1" applyBorder="1" applyAlignment="1" applyProtection="1">
      <alignment horizontal="justify" vertical="center" wrapText="1"/>
      <protection locked="0"/>
    </xf>
    <xf numFmtId="0" fontId="29" fillId="0" borderId="1"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3" fillId="0" borderId="22" xfId="0" applyFont="1" applyBorder="1" applyAlignment="1">
      <alignment horizontal="center" vertical="center" wrapText="1"/>
    </xf>
    <xf numFmtId="0" fontId="13" fillId="0" borderId="21" xfId="0" applyFont="1" applyBorder="1" applyAlignment="1">
      <alignment horizontal="center" vertical="center" wrapText="1"/>
    </xf>
    <xf numFmtId="0" fontId="13" fillId="5" borderId="1"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1" fillId="2" borderId="11" xfId="0" applyFont="1" applyFill="1" applyBorder="1" applyAlignment="1" applyProtection="1">
      <alignment horizontal="center" vertical="center" wrapText="1"/>
      <protection locked="0"/>
    </xf>
    <xf numFmtId="0" fontId="11" fillId="0" borderId="15" xfId="0" applyFont="1" applyBorder="1" applyAlignment="1" applyProtection="1">
      <alignment horizontal="justify" vertical="center" wrapText="1"/>
      <protection locked="0"/>
    </xf>
    <xf numFmtId="14" fontId="11" fillId="0" borderId="11" xfId="0" applyNumberFormat="1"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14" fontId="11"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2" borderId="1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29" fillId="0" borderId="1" xfId="0" applyFont="1" applyBorder="1" applyAlignment="1" applyProtection="1">
      <alignment horizontal="justify" vertical="center" wrapText="1"/>
      <protection locked="0"/>
    </xf>
    <xf numFmtId="0" fontId="29" fillId="0" borderId="11" xfId="0" applyFont="1" applyBorder="1" applyAlignment="1" applyProtection="1">
      <alignment horizontal="justify" vertical="center" wrapText="1"/>
      <protection locked="0"/>
    </xf>
    <xf numFmtId="1" fontId="13" fillId="0" borderId="18" xfId="0" applyNumberFormat="1" applyFont="1" applyBorder="1" applyAlignment="1">
      <alignment horizontal="center" vertical="center" wrapText="1"/>
    </xf>
    <xf numFmtId="1" fontId="13" fillId="0" borderId="21" xfId="0" applyNumberFormat="1" applyFont="1" applyBorder="1" applyAlignment="1">
      <alignment horizontal="center" vertical="center" wrapText="1"/>
    </xf>
    <xf numFmtId="0" fontId="26" fillId="0" borderId="25" xfId="0" applyFont="1" applyBorder="1" applyAlignment="1" applyProtection="1">
      <alignment horizontal="center" vertical="center" wrapText="1"/>
      <protection locked="0"/>
    </xf>
    <xf numFmtId="0" fontId="26" fillId="0" borderId="28" xfId="0" applyFont="1" applyBorder="1" applyAlignment="1" applyProtection="1">
      <alignment horizontal="center" vertical="center" wrapText="1"/>
      <protection locked="0"/>
    </xf>
    <xf numFmtId="0" fontId="27" fillId="0" borderId="26" xfId="0" applyFont="1" applyBorder="1" applyAlignment="1">
      <alignment horizontal="center" vertical="center" wrapText="1"/>
    </xf>
    <xf numFmtId="0" fontId="27" fillId="0" borderId="14" xfId="0" applyFont="1" applyBorder="1" applyAlignment="1">
      <alignment horizontal="center" vertical="center" wrapText="1"/>
    </xf>
    <xf numFmtId="0" fontId="28" fillId="0" borderId="27" xfId="0"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11" fillId="0" borderId="26"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0" fontId="2" fillId="3" borderId="1" xfId="0" applyFont="1" applyFill="1" applyBorder="1" applyAlignment="1" applyProtection="1">
      <alignment horizontal="left" vertical="center" wrapText="1"/>
      <protection locked="0"/>
    </xf>
    <xf numFmtId="14" fontId="23" fillId="0" borderId="1" xfId="0" applyNumberFormat="1"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2" borderId="5"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3" fillId="0" borderId="11" xfId="0" applyFont="1" applyBorder="1" applyAlignment="1" applyProtection="1">
      <alignment horizontal="justify" vertical="top" wrapText="1"/>
      <protection locked="0"/>
    </xf>
    <xf numFmtId="0" fontId="3" fillId="0" borderId="14" xfId="0" applyFont="1" applyBorder="1" applyAlignment="1" applyProtection="1">
      <alignment horizontal="justify" vertical="top" wrapText="1"/>
      <protection locked="0"/>
    </xf>
    <xf numFmtId="0" fontId="3" fillId="0" borderId="15"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11"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11" fillId="0" borderId="1" xfId="0" applyFont="1" applyBorder="1" applyAlignment="1" applyProtection="1">
      <alignment horizontal="justify" vertical="top" wrapText="1"/>
      <protection locked="0"/>
    </xf>
    <xf numFmtId="0" fontId="11" fillId="0" borderId="11" xfId="0" applyFont="1" applyBorder="1" applyAlignment="1" applyProtection="1">
      <alignment horizontal="justify" vertical="top" wrapText="1"/>
      <protection locked="0"/>
    </xf>
  </cellXfs>
  <cellStyles count="1">
    <cellStyle name="Normal" xfId="0" builtinId="0"/>
  </cellStyles>
  <dxfs count="48">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592638</xdr:colOff>
      <xdr:row>0</xdr:row>
      <xdr:rowOff>148648</xdr:rowOff>
    </xdr:from>
    <xdr:to>
      <xdr:col>0</xdr:col>
      <xdr:colOff>1495017</xdr:colOff>
      <xdr:row>3</xdr:row>
      <xdr:rowOff>150851</xdr:rowOff>
    </xdr:to>
    <xdr:pic>
      <xdr:nvPicPr>
        <xdr:cNvPr id="2" name="Imagen 16">
          <a:extLst>
            <a:ext uri="{FF2B5EF4-FFF2-40B4-BE49-F238E27FC236}">
              <a16:creationId xmlns:a16="http://schemas.microsoft.com/office/drawing/2014/main" id="{C8B08423-2112-40AF-A383-A037BD0F9D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2638" y="148648"/>
          <a:ext cx="902379" cy="1030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92C62BBD-827D-4475-BA56-55B4DCB3E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325938</xdr:colOff>
      <xdr:row>0</xdr:row>
      <xdr:rowOff>148648</xdr:rowOff>
    </xdr:from>
    <xdr:ext cx="902379" cy="1002328"/>
    <xdr:pic>
      <xdr:nvPicPr>
        <xdr:cNvPr id="2" name="Imagen 16">
          <a:extLst>
            <a:ext uri="{FF2B5EF4-FFF2-40B4-BE49-F238E27FC236}">
              <a16:creationId xmlns:a16="http://schemas.microsoft.com/office/drawing/2014/main" id="{3EEB8E62-5D09-46C4-B2E7-30421486A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0232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0485091A-A9A2-4CA2-8A7D-724EA4B211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02AD-2BD5-49C2-9E53-B4C4E5B10326}">
  <dimension ref="A1:AP33"/>
  <sheetViews>
    <sheetView topLeftCell="Z14" zoomScale="70" zoomScaleNormal="70" zoomScalePageLayoutView="70" workbookViewId="0">
      <selection activeCell="AG17" sqref="AG10:AG23"/>
    </sheetView>
  </sheetViews>
  <sheetFormatPr baseColWidth="10" defaultColWidth="11.453125" defaultRowHeight="14.5" x14ac:dyDescent="0.35"/>
  <cols>
    <col min="1" max="6" width="32.453125" customWidth="1"/>
    <col min="7" max="8" width="20.81640625" customWidth="1"/>
    <col min="9" max="9" width="20.81640625" hidden="1" customWidth="1"/>
    <col min="10" max="10" width="25.453125" customWidth="1"/>
    <col min="11" max="11" width="59.1796875" customWidth="1"/>
    <col min="12" max="12" width="53.7265625" customWidth="1"/>
    <col min="13" max="13" width="24.1796875" bestFit="1" customWidth="1"/>
    <col min="14" max="14" width="12.26953125" customWidth="1"/>
    <col min="15" max="17" width="17.453125" customWidth="1"/>
    <col min="18" max="18" width="19.7265625" customWidth="1"/>
    <col min="19" max="21" width="25.1796875" customWidth="1"/>
    <col min="22" max="22" width="16.453125" customWidth="1"/>
    <col min="23" max="29" width="25.453125" customWidth="1"/>
    <col min="30" max="30" width="33.7265625" customWidth="1"/>
    <col min="31" max="31" width="25.453125" customWidth="1"/>
    <col min="32" max="32" width="40" customWidth="1"/>
    <col min="33" max="33" width="34.81640625" customWidth="1"/>
    <col min="34" max="41" width="11.453125" hidden="1" customWidth="1"/>
    <col min="42" max="42" width="0" hidden="1" customWidth="1"/>
  </cols>
  <sheetData>
    <row r="1" spans="1:42" ht="27" customHeight="1" x14ac:dyDescent="0.35">
      <c r="A1" s="87"/>
      <c r="B1" s="88" t="s">
        <v>0</v>
      </c>
      <c r="C1" s="89"/>
      <c r="D1" s="89"/>
      <c r="E1" s="90"/>
      <c r="F1" s="88" t="s">
        <v>1</v>
      </c>
      <c r="G1" s="89"/>
      <c r="H1" s="89"/>
      <c r="I1" s="89"/>
      <c r="J1" s="89"/>
      <c r="K1" s="89"/>
      <c r="L1" s="89"/>
      <c r="M1" s="89"/>
      <c r="N1" s="89"/>
      <c r="O1" s="89"/>
      <c r="P1" s="89"/>
      <c r="Q1" s="89"/>
      <c r="R1" s="89"/>
      <c r="S1" s="89"/>
      <c r="T1" s="89"/>
      <c r="U1" s="89"/>
      <c r="V1" s="89"/>
      <c r="W1" s="89"/>
      <c r="X1" s="89"/>
      <c r="Y1" s="89"/>
      <c r="Z1" s="89"/>
      <c r="AA1" s="89"/>
      <c r="AB1" s="89"/>
      <c r="AC1" s="90"/>
      <c r="AD1" s="72" t="s">
        <v>2</v>
      </c>
      <c r="AE1" s="73"/>
      <c r="AF1" s="72" t="s">
        <v>3</v>
      </c>
      <c r="AG1" s="73"/>
      <c r="AH1" s="1"/>
      <c r="AI1" s="1"/>
      <c r="AJ1" s="1"/>
      <c r="AK1" s="1" t="s">
        <v>4</v>
      </c>
      <c r="AL1" s="1" t="s">
        <v>5</v>
      </c>
      <c r="AM1" s="1"/>
      <c r="AN1" s="1" t="s">
        <v>6</v>
      </c>
      <c r="AO1" s="1"/>
      <c r="AP1" s="1"/>
    </row>
    <row r="2" spans="1:42" ht="27" customHeight="1" x14ac:dyDescent="0.35">
      <c r="A2" s="87"/>
      <c r="B2" s="91"/>
      <c r="C2" s="92"/>
      <c r="D2" s="92"/>
      <c r="E2" s="93"/>
      <c r="F2" s="91"/>
      <c r="G2" s="92"/>
      <c r="H2" s="92"/>
      <c r="I2" s="92"/>
      <c r="J2" s="92"/>
      <c r="K2" s="92"/>
      <c r="L2" s="92"/>
      <c r="M2" s="92"/>
      <c r="N2" s="92"/>
      <c r="O2" s="92"/>
      <c r="P2" s="92"/>
      <c r="Q2" s="92"/>
      <c r="R2" s="92"/>
      <c r="S2" s="92"/>
      <c r="T2" s="92"/>
      <c r="U2" s="92"/>
      <c r="V2" s="92"/>
      <c r="W2" s="92"/>
      <c r="X2" s="92"/>
      <c r="Y2" s="92"/>
      <c r="Z2" s="92"/>
      <c r="AA2" s="92"/>
      <c r="AB2" s="92"/>
      <c r="AC2" s="93"/>
      <c r="AD2" s="72" t="s">
        <v>7</v>
      </c>
      <c r="AE2" s="73"/>
      <c r="AF2" s="94" t="s">
        <v>8</v>
      </c>
      <c r="AG2" s="95"/>
      <c r="AH2" s="1" t="s">
        <v>9</v>
      </c>
      <c r="AI2" s="1" t="s">
        <v>10</v>
      </c>
      <c r="AJ2" s="1"/>
      <c r="AK2" s="1"/>
      <c r="AL2" s="1" t="s">
        <v>11</v>
      </c>
      <c r="AM2" s="1"/>
      <c r="AN2" s="1" t="s">
        <v>12</v>
      </c>
      <c r="AO2" s="1"/>
      <c r="AP2" s="1"/>
    </row>
    <row r="3" spans="1:42" ht="27" customHeight="1" x14ac:dyDescent="0.35">
      <c r="A3" s="87"/>
      <c r="B3" s="88" t="s">
        <v>13</v>
      </c>
      <c r="C3" s="89"/>
      <c r="D3" s="89"/>
      <c r="E3" s="90"/>
      <c r="F3" s="88" t="s">
        <v>14</v>
      </c>
      <c r="G3" s="89"/>
      <c r="H3" s="89"/>
      <c r="I3" s="89"/>
      <c r="J3" s="89"/>
      <c r="K3" s="89"/>
      <c r="L3" s="89"/>
      <c r="M3" s="89"/>
      <c r="N3" s="89"/>
      <c r="O3" s="89"/>
      <c r="P3" s="89"/>
      <c r="Q3" s="89"/>
      <c r="R3" s="89"/>
      <c r="S3" s="89"/>
      <c r="T3" s="89"/>
      <c r="U3" s="89"/>
      <c r="V3" s="89"/>
      <c r="W3" s="89"/>
      <c r="X3" s="89"/>
      <c r="Y3" s="89"/>
      <c r="Z3" s="89"/>
      <c r="AA3" s="89"/>
      <c r="AB3" s="89"/>
      <c r="AC3" s="90"/>
      <c r="AD3" s="72" t="s">
        <v>15</v>
      </c>
      <c r="AE3" s="73"/>
      <c r="AF3" s="72" t="s">
        <v>16</v>
      </c>
      <c r="AG3" s="73"/>
      <c r="AH3" s="1" t="s">
        <v>17</v>
      </c>
      <c r="AI3" s="1" t="s">
        <v>18</v>
      </c>
      <c r="AJ3" s="1"/>
      <c r="AK3" s="1"/>
      <c r="AL3" s="1" t="s">
        <v>19</v>
      </c>
      <c r="AM3" s="1"/>
      <c r="AN3" s="1" t="s">
        <v>20</v>
      </c>
      <c r="AO3" s="1"/>
      <c r="AP3" s="1"/>
    </row>
    <row r="4" spans="1:42" ht="27" customHeight="1" x14ac:dyDescent="0.35">
      <c r="A4" s="87"/>
      <c r="B4" s="91"/>
      <c r="C4" s="92"/>
      <c r="D4" s="92"/>
      <c r="E4" s="93"/>
      <c r="F4" s="91"/>
      <c r="G4" s="92"/>
      <c r="H4" s="92"/>
      <c r="I4" s="92"/>
      <c r="J4" s="92"/>
      <c r="K4" s="92"/>
      <c r="L4" s="92"/>
      <c r="M4" s="92"/>
      <c r="N4" s="92"/>
      <c r="O4" s="92"/>
      <c r="P4" s="92"/>
      <c r="Q4" s="92"/>
      <c r="R4" s="92"/>
      <c r="S4" s="92"/>
      <c r="T4" s="92"/>
      <c r="U4" s="92"/>
      <c r="V4" s="92"/>
      <c r="W4" s="92"/>
      <c r="X4" s="92"/>
      <c r="Y4" s="92"/>
      <c r="Z4" s="92"/>
      <c r="AA4" s="92"/>
      <c r="AB4" s="92"/>
      <c r="AC4" s="93"/>
      <c r="AD4" s="72" t="s">
        <v>21</v>
      </c>
      <c r="AE4" s="73"/>
      <c r="AF4" s="74">
        <v>43846</v>
      </c>
      <c r="AG4" s="73"/>
      <c r="AH4" s="1" t="s">
        <v>22</v>
      </c>
      <c r="AI4" s="1" t="s">
        <v>23</v>
      </c>
      <c r="AJ4" s="1"/>
      <c r="AK4" s="1" t="s">
        <v>24</v>
      </c>
      <c r="AL4" s="1" t="s">
        <v>25</v>
      </c>
      <c r="AM4" s="1"/>
      <c r="AN4" s="1" t="s">
        <v>26</v>
      </c>
      <c r="AO4" s="1"/>
      <c r="AP4" s="1"/>
    </row>
    <row r="5" spans="1:42" x14ac:dyDescent="0.35">
      <c r="A5" s="75" t="s">
        <v>27</v>
      </c>
      <c r="B5" s="75"/>
      <c r="C5" s="76">
        <v>43853</v>
      </c>
      <c r="D5" s="77"/>
      <c r="E5" s="77"/>
      <c r="F5" s="77"/>
      <c r="G5" s="78"/>
      <c r="H5" s="79"/>
      <c r="I5" s="79"/>
      <c r="J5" s="79"/>
      <c r="K5" s="79"/>
      <c r="L5" s="80"/>
      <c r="M5" s="81" t="s">
        <v>28</v>
      </c>
      <c r="N5" s="82"/>
      <c r="O5" s="82"/>
      <c r="P5" s="82"/>
      <c r="Q5" s="82"/>
      <c r="R5" s="82"/>
      <c r="S5" s="82"/>
      <c r="T5" s="82"/>
      <c r="U5" s="82"/>
      <c r="V5" s="83"/>
      <c r="W5" s="2" t="s">
        <v>29</v>
      </c>
      <c r="X5" s="3"/>
      <c r="Y5" s="4" t="s">
        <v>30</v>
      </c>
      <c r="Z5" s="84"/>
      <c r="AA5" s="85"/>
      <c r="AB5" s="2" t="s">
        <v>31</v>
      </c>
      <c r="AC5" s="3"/>
      <c r="AD5" s="5" t="s">
        <v>32</v>
      </c>
      <c r="AE5" s="6" t="s">
        <v>33</v>
      </c>
      <c r="AF5" s="86"/>
      <c r="AG5" s="86"/>
      <c r="AH5" s="7" t="s">
        <v>34</v>
      </c>
      <c r="AI5" s="7" t="s">
        <v>35</v>
      </c>
      <c r="AJ5" s="7" t="s">
        <v>36</v>
      </c>
      <c r="AK5" s="7"/>
      <c r="AL5" s="7" t="s">
        <v>37</v>
      </c>
      <c r="AM5" s="7"/>
      <c r="AN5" s="7" t="s">
        <v>38</v>
      </c>
      <c r="AO5" s="7"/>
      <c r="AP5" s="7"/>
    </row>
    <row r="6" spans="1:42" x14ac:dyDescent="0.35">
      <c r="A6" s="96" t="s">
        <v>39</v>
      </c>
      <c r="B6" s="96"/>
      <c r="C6" s="96"/>
      <c r="D6" s="96"/>
      <c r="E6" s="96"/>
      <c r="F6" s="96"/>
      <c r="G6" s="97" t="s">
        <v>40</v>
      </c>
      <c r="H6" s="98"/>
      <c r="I6" s="98"/>
      <c r="J6" s="98"/>
      <c r="K6" s="98"/>
      <c r="L6" s="98"/>
      <c r="M6" s="98"/>
      <c r="N6" s="98"/>
      <c r="O6" s="98"/>
      <c r="P6" s="98"/>
      <c r="Q6" s="98"/>
      <c r="R6" s="98"/>
      <c r="S6" s="98"/>
      <c r="T6" s="98"/>
      <c r="U6" s="98"/>
      <c r="V6" s="98"/>
      <c r="W6" s="98"/>
      <c r="X6" s="99"/>
      <c r="Y6" s="98"/>
      <c r="Z6" s="98"/>
      <c r="AA6" s="98"/>
      <c r="AB6" s="100"/>
      <c r="AC6" s="101" t="s">
        <v>41</v>
      </c>
      <c r="AD6" s="104" t="s">
        <v>42</v>
      </c>
      <c r="AE6" s="104"/>
      <c r="AF6" s="104"/>
      <c r="AG6" s="104"/>
      <c r="AH6" s="1" t="s">
        <v>43</v>
      </c>
      <c r="AI6" s="1" t="s">
        <v>44</v>
      </c>
      <c r="AJ6" s="1"/>
      <c r="AK6" s="1"/>
      <c r="AL6" s="1"/>
      <c r="AM6" s="1"/>
      <c r="AN6" s="1" t="s">
        <v>36</v>
      </c>
      <c r="AO6" s="1"/>
      <c r="AP6" s="1"/>
    </row>
    <row r="7" spans="1:42" x14ac:dyDescent="0.35">
      <c r="A7" s="105" t="s">
        <v>45</v>
      </c>
      <c r="B7" s="106" t="s">
        <v>46</v>
      </c>
      <c r="C7" s="105" t="s">
        <v>47</v>
      </c>
      <c r="D7" s="105" t="s">
        <v>6</v>
      </c>
      <c r="E7" s="105" t="s">
        <v>48</v>
      </c>
      <c r="F7" s="109" t="s">
        <v>49</v>
      </c>
      <c r="G7" s="96" t="s">
        <v>50</v>
      </c>
      <c r="H7" s="96"/>
      <c r="I7" s="96"/>
      <c r="J7" s="96"/>
      <c r="K7" s="97" t="s">
        <v>51</v>
      </c>
      <c r="L7" s="98"/>
      <c r="M7" s="98"/>
      <c r="N7" s="98"/>
      <c r="O7" s="98"/>
      <c r="P7" s="98"/>
      <c r="Q7" s="98"/>
      <c r="R7" s="98"/>
      <c r="S7" s="98"/>
      <c r="T7" s="100"/>
      <c r="U7" s="97" t="s">
        <v>52</v>
      </c>
      <c r="V7" s="98"/>
      <c r="W7" s="98"/>
      <c r="X7" s="98"/>
      <c r="Y7" s="98"/>
      <c r="Z7" s="98"/>
      <c r="AA7" s="98"/>
      <c r="AB7" s="100"/>
      <c r="AC7" s="102"/>
      <c r="AD7" s="104"/>
      <c r="AE7" s="104"/>
      <c r="AF7" s="104"/>
      <c r="AG7" s="104"/>
      <c r="AH7" s="1" t="s">
        <v>53</v>
      </c>
      <c r="AI7" s="1" t="s">
        <v>54</v>
      </c>
      <c r="AJ7" s="1" t="s">
        <v>55</v>
      </c>
      <c r="AK7" s="8"/>
      <c r="AL7" s="8"/>
      <c r="AM7" s="8"/>
      <c r="AN7" s="8"/>
      <c r="AO7" s="8"/>
      <c r="AP7" s="8"/>
    </row>
    <row r="8" spans="1:42" x14ac:dyDescent="0.35">
      <c r="A8" s="105"/>
      <c r="B8" s="107"/>
      <c r="C8" s="105"/>
      <c r="D8" s="105"/>
      <c r="E8" s="105"/>
      <c r="F8" s="109"/>
      <c r="G8" s="111" t="s">
        <v>56</v>
      </c>
      <c r="H8" s="111"/>
      <c r="I8" s="111"/>
      <c r="J8" s="111"/>
      <c r="K8" s="112" t="s">
        <v>57</v>
      </c>
      <c r="L8" s="109" t="s">
        <v>58</v>
      </c>
      <c r="M8" s="109" t="s">
        <v>59</v>
      </c>
      <c r="N8" s="110" t="s">
        <v>60</v>
      </c>
      <c r="O8" s="105" t="s">
        <v>61</v>
      </c>
      <c r="P8" s="107" t="s">
        <v>62</v>
      </c>
      <c r="Q8" s="106" t="s">
        <v>63</v>
      </c>
      <c r="R8" s="105" t="s">
        <v>64</v>
      </c>
      <c r="S8" s="106" t="s">
        <v>65</v>
      </c>
      <c r="T8" s="106" t="s">
        <v>66</v>
      </c>
      <c r="U8" s="113" t="s">
        <v>67</v>
      </c>
      <c r="V8" s="105" t="s">
        <v>68</v>
      </c>
      <c r="W8" s="112" t="s">
        <v>69</v>
      </c>
      <c r="X8" s="106" t="s">
        <v>70</v>
      </c>
      <c r="Y8" s="105" t="s">
        <v>71</v>
      </c>
      <c r="Z8" s="105"/>
      <c r="AA8" s="105"/>
      <c r="AB8" s="105"/>
      <c r="AC8" s="102"/>
      <c r="AD8" s="104"/>
      <c r="AE8" s="104"/>
      <c r="AF8" s="104"/>
      <c r="AG8" s="104"/>
      <c r="AH8" s="8" t="s">
        <v>72</v>
      </c>
      <c r="AI8" s="8" t="s">
        <v>73</v>
      </c>
      <c r="AJ8" s="8" t="s">
        <v>74</v>
      </c>
      <c r="AK8" s="8"/>
      <c r="AL8" s="8" t="s">
        <v>75</v>
      </c>
      <c r="AM8" s="8"/>
      <c r="AN8" s="8"/>
      <c r="AO8" s="1" t="s">
        <v>76</v>
      </c>
      <c r="AP8" s="8"/>
    </row>
    <row r="9" spans="1:42" ht="39" x14ac:dyDescent="0.35">
      <c r="A9" s="106"/>
      <c r="B9" s="108"/>
      <c r="C9" s="106"/>
      <c r="D9" s="106"/>
      <c r="E9" s="106"/>
      <c r="F9" s="110"/>
      <c r="G9" s="9" t="s">
        <v>77</v>
      </c>
      <c r="H9" s="9" t="s">
        <v>4</v>
      </c>
      <c r="I9" s="9"/>
      <c r="J9" s="10" t="s">
        <v>78</v>
      </c>
      <c r="K9" s="113"/>
      <c r="L9" s="109"/>
      <c r="M9" s="109"/>
      <c r="N9" s="103"/>
      <c r="O9" s="105"/>
      <c r="P9" s="108"/>
      <c r="Q9" s="108"/>
      <c r="R9" s="105"/>
      <c r="S9" s="108"/>
      <c r="T9" s="108"/>
      <c r="U9" s="127"/>
      <c r="V9" s="105"/>
      <c r="W9" s="113"/>
      <c r="X9" s="108"/>
      <c r="Y9" s="11" t="s">
        <v>79</v>
      </c>
      <c r="Z9" s="11" t="s">
        <v>80</v>
      </c>
      <c r="AA9" s="12" t="s">
        <v>81</v>
      </c>
      <c r="AB9" s="12" t="s">
        <v>82</v>
      </c>
      <c r="AC9" s="103"/>
      <c r="AD9" s="13" t="s">
        <v>83</v>
      </c>
      <c r="AE9" s="14" t="s">
        <v>84</v>
      </c>
      <c r="AF9" s="14" t="s">
        <v>85</v>
      </c>
      <c r="AG9" s="15" t="s">
        <v>86</v>
      </c>
      <c r="AH9" s="8" t="s">
        <v>87</v>
      </c>
      <c r="AI9" s="8" t="s">
        <v>18</v>
      </c>
      <c r="AJ9" s="8"/>
      <c r="AK9" s="8"/>
      <c r="AL9" s="8" t="s">
        <v>88</v>
      </c>
      <c r="AM9" s="8"/>
      <c r="AN9" s="8"/>
      <c r="AO9" s="1" t="s">
        <v>89</v>
      </c>
      <c r="AP9" s="8"/>
    </row>
    <row r="10" spans="1:42" ht="77.150000000000006" customHeight="1" x14ac:dyDescent="0.35">
      <c r="A10" s="114" t="s">
        <v>90</v>
      </c>
      <c r="B10" s="114" t="s">
        <v>91</v>
      </c>
      <c r="C10" s="117" t="s">
        <v>92</v>
      </c>
      <c r="D10" s="120" t="s">
        <v>93</v>
      </c>
      <c r="E10" s="123" t="s">
        <v>94</v>
      </c>
      <c r="F10" s="117" t="s">
        <v>95</v>
      </c>
      <c r="G10" s="125" t="s">
        <v>5</v>
      </c>
      <c r="H10" s="125" t="s">
        <v>24</v>
      </c>
      <c r="I10" s="16" t="str">
        <f>CONCATENATE(G10,H10)</f>
        <v>RARA VEZMODERADO</v>
      </c>
      <c r="J10" s="163" t="str">
        <f>I11</f>
        <v>1. MODERADO</v>
      </c>
      <c r="K10" s="165" t="s">
        <v>96</v>
      </c>
      <c r="L10" s="17" t="s">
        <v>97</v>
      </c>
      <c r="M10" s="18" t="s">
        <v>9</v>
      </c>
      <c r="N10" s="19">
        <f>IF(M10="ASIGNADO",15,IF(M10="NO ASIGNADO",0,""))</f>
        <v>15</v>
      </c>
      <c r="O10" s="157">
        <f>SUM(N10:N16)</f>
        <v>100</v>
      </c>
      <c r="P10" s="159" t="s">
        <v>72</v>
      </c>
      <c r="Q10" s="162">
        <f>IF(Q13="DÉBIL",0,IF(Q13="MODERADO",50,IF(Q13="FUERTE",100,"")))</f>
        <v>100</v>
      </c>
      <c r="R10" s="151" t="str">
        <f>IF(AND(O13="FUERTE",P10="FUERTE (SIEMPRE SE EJECUTA)"),"NO","SÍ")</f>
        <v>NO</v>
      </c>
      <c r="S10" s="154" t="s">
        <v>98</v>
      </c>
      <c r="T10" s="154" t="s">
        <v>98</v>
      </c>
      <c r="U10" s="121" t="s">
        <v>99</v>
      </c>
      <c r="V10" s="155" t="s">
        <v>100</v>
      </c>
      <c r="W10" s="118" t="s">
        <v>101</v>
      </c>
      <c r="X10" s="117" t="s">
        <v>102</v>
      </c>
      <c r="Y10" s="142" t="s">
        <v>103</v>
      </c>
      <c r="Z10" s="119" t="s">
        <v>104</v>
      </c>
      <c r="AA10" s="147" t="s">
        <v>105</v>
      </c>
      <c r="AB10" s="117" t="s">
        <v>106</v>
      </c>
      <c r="AC10" s="150">
        <v>44561</v>
      </c>
      <c r="AD10" s="128" t="s">
        <v>107</v>
      </c>
      <c r="AE10" s="117" t="s">
        <v>108</v>
      </c>
      <c r="AF10" s="131" t="s">
        <v>109</v>
      </c>
      <c r="AG10" s="348" t="s">
        <v>110</v>
      </c>
      <c r="AH10" s="1" t="s">
        <v>111</v>
      </c>
      <c r="AI10" s="1" t="s">
        <v>112</v>
      </c>
      <c r="AJ10" s="1" t="s">
        <v>24</v>
      </c>
      <c r="AK10" s="1" t="s">
        <v>76</v>
      </c>
      <c r="AL10" s="1" t="s">
        <v>24</v>
      </c>
      <c r="AM10" s="1"/>
      <c r="AN10" s="1" t="s">
        <v>105</v>
      </c>
      <c r="AO10" s="1" t="s">
        <v>113</v>
      </c>
      <c r="AP10" s="1"/>
    </row>
    <row r="11" spans="1:42" ht="77.150000000000006" customHeight="1" x14ac:dyDescent="0.35">
      <c r="A11" s="115"/>
      <c r="B11" s="115"/>
      <c r="C11" s="118"/>
      <c r="D11" s="121"/>
      <c r="E11" s="124"/>
      <c r="F11" s="118"/>
      <c r="G11" s="125"/>
      <c r="H11" s="125"/>
      <c r="I11" s="1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MODERADO</v>
      </c>
      <c r="J11" s="164"/>
      <c r="K11" s="166"/>
      <c r="L11" s="20" t="s">
        <v>114</v>
      </c>
      <c r="M11" s="21" t="s">
        <v>22</v>
      </c>
      <c r="N11" s="22">
        <f>IF(M11="ADECUADO",15,IF(M11="INADECUADO",0,""))</f>
        <v>15</v>
      </c>
      <c r="O11" s="158"/>
      <c r="P11" s="160"/>
      <c r="Q11" s="162"/>
      <c r="R11" s="152"/>
      <c r="S11" s="154"/>
      <c r="T11" s="154"/>
      <c r="U11" s="121"/>
      <c r="V11" s="156"/>
      <c r="W11" s="118"/>
      <c r="X11" s="117"/>
      <c r="Y11" s="143"/>
      <c r="Z11" s="145"/>
      <c r="AA11" s="148"/>
      <c r="AB11" s="117"/>
      <c r="AC11" s="118"/>
      <c r="AD11" s="129"/>
      <c r="AE11" s="117"/>
      <c r="AF11" s="132"/>
      <c r="AG11" s="349"/>
      <c r="AH11" s="1" t="s">
        <v>98</v>
      </c>
      <c r="AI11" s="1" t="s">
        <v>115</v>
      </c>
      <c r="AJ11" s="1"/>
      <c r="AK11" s="1"/>
      <c r="AL11" s="1" t="s">
        <v>116</v>
      </c>
      <c r="AM11" s="1"/>
      <c r="AN11" s="1" t="s">
        <v>117</v>
      </c>
      <c r="AO11" s="1" t="s">
        <v>118</v>
      </c>
      <c r="AP11" s="1"/>
    </row>
    <row r="12" spans="1:42" ht="243" customHeight="1" x14ac:dyDescent="0.35">
      <c r="A12" s="115"/>
      <c r="B12" s="115"/>
      <c r="C12" s="118"/>
      <c r="D12" s="121"/>
      <c r="E12" s="124"/>
      <c r="F12" s="118"/>
      <c r="G12" s="125"/>
      <c r="H12" s="125"/>
      <c r="I12" s="1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164"/>
      <c r="K12" s="166"/>
      <c r="L12" s="23" t="s">
        <v>119</v>
      </c>
      <c r="M12" s="21" t="s">
        <v>120</v>
      </c>
      <c r="N12" s="22">
        <f>IF(M12="OPORTUNA",15,IF(M12="INOPORTUNA",0,""))</f>
        <v>15</v>
      </c>
      <c r="O12" s="158"/>
      <c r="P12" s="160"/>
      <c r="Q12" s="162"/>
      <c r="R12" s="152"/>
      <c r="S12" s="24" t="s">
        <v>121</v>
      </c>
      <c r="T12" s="24" t="s">
        <v>122</v>
      </c>
      <c r="U12" s="121"/>
      <c r="V12" s="156"/>
      <c r="W12" s="118"/>
      <c r="X12" s="117"/>
      <c r="Y12" s="143"/>
      <c r="Z12" s="145"/>
      <c r="AA12" s="148"/>
      <c r="AB12" s="117"/>
      <c r="AC12" s="118"/>
      <c r="AD12" s="129"/>
      <c r="AE12" s="117"/>
      <c r="AF12" s="133"/>
      <c r="AG12" s="349"/>
      <c r="AH12" s="1" t="s">
        <v>123</v>
      </c>
      <c r="AI12" s="1" t="s">
        <v>100</v>
      </c>
      <c r="AJ12" s="1" t="s">
        <v>124</v>
      </c>
      <c r="AK12" s="1" t="s">
        <v>125</v>
      </c>
      <c r="AL12" s="1" t="s">
        <v>126</v>
      </c>
      <c r="AM12" s="1"/>
      <c r="AN12" s="1"/>
      <c r="AO12" s="1" t="s">
        <v>127</v>
      </c>
      <c r="AP12" s="1"/>
    </row>
    <row r="13" spans="1:42" ht="86.25" customHeight="1" x14ac:dyDescent="0.35">
      <c r="A13" s="115"/>
      <c r="B13" s="115"/>
      <c r="C13" s="118"/>
      <c r="D13" s="121"/>
      <c r="E13" s="25" t="s">
        <v>128</v>
      </c>
      <c r="F13" s="118"/>
      <c r="G13" s="125"/>
      <c r="H13" s="125"/>
      <c r="I13" s="16"/>
      <c r="J13" s="164"/>
      <c r="K13" s="166"/>
      <c r="L13" s="20" t="s">
        <v>129</v>
      </c>
      <c r="M13" s="21" t="s">
        <v>130</v>
      </c>
      <c r="N13" s="22">
        <f>IF(M13="PREVENIR",15,IF(M13="DETECTAR",10,IF(M13="NO ES UN CONTROL",0,"")))</f>
        <v>15</v>
      </c>
      <c r="O13" s="135" t="str">
        <f>IF(O10&lt;86,"DÉBIL",IF(O10&lt;96,"MODERADO",IF(O10&lt;101,"FUERTE","")))</f>
        <v>FUERTE</v>
      </c>
      <c r="P13" s="160"/>
      <c r="Q13" s="137" t="str">
        <f>IF(AND(O13="FUERTE",P10="FUERTE (SIEMPRE SE EJECUTA)"),"FUERTE",IF(OR(O13="DÉBIL",P10="DÉBIL (NO SE EJECUTA)"),"DÉBIL",IF(OR(O13="MODERADO",P10="MODERADO (ALGUNAS VECES)"),"MODERADO")))</f>
        <v>FUERTE</v>
      </c>
      <c r="R13" s="152"/>
      <c r="S13" s="1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21"/>
      <c r="V13" s="156"/>
      <c r="W13" s="118"/>
      <c r="X13" s="117"/>
      <c r="Y13" s="143"/>
      <c r="Z13" s="146"/>
      <c r="AA13" s="148"/>
      <c r="AB13" s="117"/>
      <c r="AC13" s="118"/>
      <c r="AD13" s="129"/>
      <c r="AE13" s="117"/>
      <c r="AF13" s="131" t="s">
        <v>131</v>
      </c>
      <c r="AG13" s="349"/>
      <c r="AH13" s="1" t="s">
        <v>98</v>
      </c>
      <c r="AI13" s="1"/>
      <c r="AJ13" s="1" t="s">
        <v>93</v>
      </c>
      <c r="AK13" s="1" t="s">
        <v>132</v>
      </c>
      <c r="AL13" s="1"/>
      <c r="AM13" s="1"/>
      <c r="AN13" s="1"/>
      <c r="AO13" s="1" t="s">
        <v>133</v>
      </c>
      <c r="AP13" s="1"/>
    </row>
    <row r="14" spans="1:42" ht="75.75" customHeight="1" x14ac:dyDescent="0.35">
      <c r="A14" s="115"/>
      <c r="B14" s="115"/>
      <c r="C14" s="118"/>
      <c r="D14" s="121"/>
      <c r="E14" s="124" t="s">
        <v>134</v>
      </c>
      <c r="F14" s="118"/>
      <c r="G14" s="125"/>
      <c r="H14" s="125"/>
      <c r="I14" s="16"/>
      <c r="J14" s="164"/>
      <c r="K14" s="166"/>
      <c r="L14" s="20" t="s">
        <v>135</v>
      </c>
      <c r="M14" s="21" t="s">
        <v>34</v>
      </c>
      <c r="N14" s="22">
        <f>IF(M14="CONFIABLE",15,IF(M14="NO CONFIABLE",0,""))</f>
        <v>15</v>
      </c>
      <c r="O14" s="136"/>
      <c r="P14" s="160"/>
      <c r="Q14" s="137"/>
      <c r="R14" s="152"/>
      <c r="S14" s="139"/>
      <c r="T14" s="141"/>
      <c r="U14" s="121"/>
      <c r="V14" s="156"/>
      <c r="W14" s="118"/>
      <c r="X14" s="117"/>
      <c r="Y14" s="143"/>
      <c r="Z14" s="25" t="s">
        <v>136</v>
      </c>
      <c r="AA14" s="148"/>
      <c r="AB14" s="117"/>
      <c r="AC14" s="118"/>
      <c r="AD14" s="129"/>
      <c r="AE14" s="117"/>
      <c r="AF14" s="132"/>
      <c r="AG14" s="349"/>
      <c r="AH14" s="1" t="s">
        <v>137</v>
      </c>
      <c r="AI14" s="1"/>
      <c r="AJ14" s="1" t="s">
        <v>138</v>
      </c>
      <c r="AK14" s="1" t="s">
        <v>130</v>
      </c>
      <c r="AL14" s="1" t="s">
        <v>139</v>
      </c>
      <c r="AM14" s="1"/>
      <c r="AN14" s="1"/>
      <c r="AO14" s="1" t="s">
        <v>99</v>
      </c>
      <c r="AP14" s="1"/>
    </row>
    <row r="15" spans="1:42" ht="66.75" customHeight="1" x14ac:dyDescent="0.35">
      <c r="A15" s="115"/>
      <c r="B15" s="115"/>
      <c r="C15" s="118"/>
      <c r="D15" s="121"/>
      <c r="E15" s="124"/>
      <c r="F15" s="118"/>
      <c r="G15" s="125"/>
      <c r="H15" s="125"/>
      <c r="I15" s="16"/>
      <c r="J15" s="164"/>
      <c r="K15" s="166"/>
      <c r="L15" s="20" t="s">
        <v>140</v>
      </c>
      <c r="M15" s="21" t="s">
        <v>43</v>
      </c>
      <c r="N15" s="22">
        <f>IF(M15="SE INVESTIGAN Y SE RESUELVEN OPORTUNAMENTE",15,IF(M15="NO SE INVESTIGAN Y SE RESUELVEN OPORTUNAMENTE",0,""))</f>
        <v>15</v>
      </c>
      <c r="O15" s="136"/>
      <c r="P15" s="160"/>
      <c r="Q15" s="137"/>
      <c r="R15" s="152"/>
      <c r="S15" s="139"/>
      <c r="T15" s="141"/>
      <c r="U15" s="121"/>
      <c r="V15" s="156"/>
      <c r="W15" s="118"/>
      <c r="X15" s="117"/>
      <c r="Y15" s="143"/>
      <c r="Z15" s="119" t="s">
        <v>141</v>
      </c>
      <c r="AA15" s="148"/>
      <c r="AB15" s="117"/>
      <c r="AC15" s="118"/>
      <c r="AD15" s="129"/>
      <c r="AE15" s="117"/>
      <c r="AF15" s="132"/>
      <c r="AG15" s="349"/>
      <c r="AH15" s="1" t="s">
        <v>115</v>
      </c>
      <c r="AI15" s="1"/>
      <c r="AJ15" s="1"/>
      <c r="AK15" s="1"/>
      <c r="AL15" s="1"/>
      <c r="AM15" s="1"/>
      <c r="AN15" s="1"/>
      <c r="AO15" s="1" t="s">
        <v>142</v>
      </c>
      <c r="AP15" s="1"/>
    </row>
    <row r="16" spans="1:42" ht="67.5" customHeight="1" x14ac:dyDescent="0.35">
      <c r="A16" s="115"/>
      <c r="B16" s="115"/>
      <c r="C16" s="119"/>
      <c r="D16" s="122"/>
      <c r="E16" s="134"/>
      <c r="F16" s="119"/>
      <c r="G16" s="126"/>
      <c r="H16" s="126"/>
      <c r="I16" s="16"/>
      <c r="J16" s="164"/>
      <c r="K16" s="167"/>
      <c r="L16" s="26" t="s">
        <v>143</v>
      </c>
      <c r="M16" s="27" t="s">
        <v>53</v>
      </c>
      <c r="N16" s="28">
        <f>IF(M16="COMPLETA",10,IF(M16="INCOMPLETA",5,IF(M16="NO EXISTE",0,"")))</f>
        <v>10</v>
      </c>
      <c r="O16" s="136"/>
      <c r="P16" s="161"/>
      <c r="Q16" s="138"/>
      <c r="R16" s="153"/>
      <c r="S16" s="140"/>
      <c r="T16" s="141"/>
      <c r="U16" s="122"/>
      <c r="V16" s="156"/>
      <c r="W16" s="119"/>
      <c r="X16" s="123"/>
      <c r="Y16" s="144"/>
      <c r="Z16" s="146"/>
      <c r="AA16" s="149"/>
      <c r="AB16" s="123"/>
      <c r="AC16" s="119"/>
      <c r="AD16" s="130"/>
      <c r="AE16" s="123"/>
      <c r="AF16" s="133"/>
      <c r="AG16" s="350"/>
      <c r="AH16" s="1"/>
      <c r="AI16" s="1"/>
      <c r="AJ16" s="1"/>
      <c r="AK16" s="1"/>
      <c r="AL16" s="1"/>
      <c r="AM16" s="1"/>
      <c r="AN16" s="1"/>
      <c r="AO16" s="1" t="s">
        <v>144</v>
      </c>
      <c r="AP16" s="1"/>
    </row>
    <row r="17" spans="1:42" ht="51" customHeight="1" x14ac:dyDescent="0.35">
      <c r="A17" s="115"/>
      <c r="B17" s="115"/>
      <c r="C17" s="117" t="s">
        <v>145</v>
      </c>
      <c r="D17" s="120" t="s">
        <v>93</v>
      </c>
      <c r="E17" s="123" t="s">
        <v>146</v>
      </c>
      <c r="F17" s="117" t="s">
        <v>147</v>
      </c>
      <c r="G17" s="125" t="s">
        <v>5</v>
      </c>
      <c r="H17" s="125" t="s">
        <v>24</v>
      </c>
      <c r="I17" s="16" t="str">
        <f>CONCATENATE(G17,H17)</f>
        <v>RARA VEZMODERADO</v>
      </c>
      <c r="J17" s="163" t="str">
        <f>I18</f>
        <v>1. MODERADO</v>
      </c>
      <c r="K17" s="165" t="s">
        <v>148</v>
      </c>
      <c r="L17" s="17" t="s">
        <v>97</v>
      </c>
      <c r="M17" s="18" t="s">
        <v>9</v>
      </c>
      <c r="N17" s="19">
        <f>IF(M17="ASIGNADO",15,IF(M17="NO ASIGNADO",0,""))</f>
        <v>15</v>
      </c>
      <c r="O17" s="157">
        <f>SUM(N17:N23)</f>
        <v>100</v>
      </c>
      <c r="P17" s="159" t="s">
        <v>72</v>
      </c>
      <c r="Q17" s="162">
        <f>IF(Q20="DÉBIL",0,IF(Q20="MODERADO",50,IF(Q20="FUERTE",100,"")))</f>
        <v>100</v>
      </c>
      <c r="R17" s="151" t="str">
        <f>IF(AND(O20="FUERTE",P17="FUERTE (SIEMPRE SE EJECUTA)"),"NO","SÍ")</f>
        <v>NO</v>
      </c>
      <c r="S17" s="154" t="s">
        <v>98</v>
      </c>
      <c r="T17" s="154" t="s">
        <v>98</v>
      </c>
      <c r="U17" s="121" t="s">
        <v>99</v>
      </c>
      <c r="V17" s="155" t="s">
        <v>100</v>
      </c>
      <c r="W17" s="118" t="s">
        <v>101</v>
      </c>
      <c r="X17" s="117" t="s">
        <v>102</v>
      </c>
      <c r="Y17" s="123" t="s">
        <v>149</v>
      </c>
      <c r="Z17" s="119" t="s">
        <v>104</v>
      </c>
      <c r="AA17" s="147" t="s">
        <v>105</v>
      </c>
      <c r="AB17" s="117" t="s">
        <v>150</v>
      </c>
      <c r="AC17" s="150">
        <v>44439</v>
      </c>
      <c r="AD17" s="117" t="s">
        <v>151</v>
      </c>
      <c r="AE17" s="117" t="s">
        <v>152</v>
      </c>
      <c r="AF17" s="117" t="s">
        <v>153</v>
      </c>
      <c r="AG17" s="348" t="s">
        <v>154</v>
      </c>
      <c r="AH17" s="1"/>
      <c r="AI17" s="1"/>
      <c r="AJ17" s="1"/>
      <c r="AK17" s="1"/>
      <c r="AL17" s="1"/>
      <c r="AM17" s="1"/>
      <c r="AN17" s="1"/>
      <c r="AO17" s="1"/>
      <c r="AP17" s="1"/>
    </row>
    <row r="18" spans="1:42" ht="51" customHeight="1" x14ac:dyDescent="0.35">
      <c r="A18" s="115"/>
      <c r="B18" s="115"/>
      <c r="C18" s="118"/>
      <c r="D18" s="121"/>
      <c r="E18" s="124"/>
      <c r="F18" s="118"/>
      <c r="G18" s="125"/>
      <c r="H18" s="125"/>
      <c r="I18" s="16"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164"/>
      <c r="K18" s="166"/>
      <c r="L18" s="20" t="s">
        <v>114</v>
      </c>
      <c r="M18" s="21" t="s">
        <v>22</v>
      </c>
      <c r="N18" s="22">
        <f>IF(M18="ADECUADO",15,IF(M18="INADECUADO",0,""))</f>
        <v>15</v>
      </c>
      <c r="O18" s="158"/>
      <c r="P18" s="160"/>
      <c r="Q18" s="162"/>
      <c r="R18" s="152"/>
      <c r="S18" s="154"/>
      <c r="T18" s="154"/>
      <c r="U18" s="121"/>
      <c r="V18" s="156"/>
      <c r="W18" s="118"/>
      <c r="X18" s="117"/>
      <c r="Y18" s="124"/>
      <c r="Z18" s="145"/>
      <c r="AA18" s="148"/>
      <c r="AB18" s="117"/>
      <c r="AC18" s="118"/>
      <c r="AD18" s="117"/>
      <c r="AE18" s="117"/>
      <c r="AF18" s="117"/>
      <c r="AG18" s="349"/>
      <c r="AH18" s="1"/>
      <c r="AI18" s="1"/>
      <c r="AJ18" s="1"/>
      <c r="AK18" s="1"/>
      <c r="AL18" s="1"/>
      <c r="AM18" s="1"/>
      <c r="AN18" s="1"/>
      <c r="AO18" s="1"/>
      <c r="AP18" s="1"/>
    </row>
    <row r="19" spans="1:42" ht="51" customHeight="1" x14ac:dyDescent="0.35">
      <c r="A19" s="115"/>
      <c r="B19" s="115"/>
      <c r="C19" s="118"/>
      <c r="D19" s="121"/>
      <c r="E19" s="124"/>
      <c r="F19" s="118"/>
      <c r="G19" s="125"/>
      <c r="H19" s="125"/>
      <c r="I19" s="16"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164"/>
      <c r="K19" s="166"/>
      <c r="L19" s="23" t="s">
        <v>119</v>
      </c>
      <c r="M19" s="21" t="s">
        <v>120</v>
      </c>
      <c r="N19" s="22">
        <f>IF(M19="OPORTUNA",15,IF(M19="INOPORTUNA",0,""))</f>
        <v>15</v>
      </c>
      <c r="O19" s="158"/>
      <c r="P19" s="160"/>
      <c r="Q19" s="162"/>
      <c r="R19" s="152"/>
      <c r="S19" s="24" t="s">
        <v>121</v>
      </c>
      <c r="T19" s="24" t="s">
        <v>122</v>
      </c>
      <c r="U19" s="121"/>
      <c r="V19" s="156"/>
      <c r="W19" s="118"/>
      <c r="X19" s="117"/>
      <c r="Y19" s="124"/>
      <c r="Z19" s="145"/>
      <c r="AA19" s="148"/>
      <c r="AB19" s="117"/>
      <c r="AC19" s="118"/>
      <c r="AD19" s="117"/>
      <c r="AE19" s="117"/>
      <c r="AF19" s="117"/>
      <c r="AG19" s="349"/>
      <c r="AH19" s="1"/>
      <c r="AI19" s="1"/>
      <c r="AJ19" s="1"/>
      <c r="AK19" s="1"/>
      <c r="AL19" s="1"/>
      <c r="AM19" s="1"/>
      <c r="AN19" s="1"/>
      <c r="AO19" s="1"/>
      <c r="AP19" s="1"/>
    </row>
    <row r="20" spans="1:42" ht="51" customHeight="1" x14ac:dyDescent="0.35">
      <c r="A20" s="115"/>
      <c r="B20" s="115"/>
      <c r="C20" s="118"/>
      <c r="D20" s="121"/>
      <c r="E20" s="25" t="s">
        <v>128</v>
      </c>
      <c r="F20" s="118"/>
      <c r="G20" s="125"/>
      <c r="H20" s="125"/>
      <c r="I20" s="16"/>
      <c r="J20" s="164"/>
      <c r="K20" s="166"/>
      <c r="L20" s="20" t="s">
        <v>129</v>
      </c>
      <c r="M20" s="21" t="s">
        <v>130</v>
      </c>
      <c r="N20" s="22">
        <f>IF(M20="PREVENIR",15,IF(M20="DETECTAR",10,IF(M20="NO ES UN CONTROL",0,"")))</f>
        <v>15</v>
      </c>
      <c r="O20" s="135" t="str">
        <f>IF(O17&lt;86,"DÉBIL",IF(O17&lt;96,"MODERADO",IF(O17&lt;101,"FUERTE","")))</f>
        <v>FUERTE</v>
      </c>
      <c r="P20" s="160"/>
      <c r="Q20" s="137" t="str">
        <f>IF(AND(O20="FUERTE",P17="FUERTE (SIEMPRE SE EJECUTA)"),"FUERTE",IF(OR(O20="DÉBIL",P17="DÉBIL (NO SE EJECUTA)"),"DÉBIL",IF(OR(O20="MODERADO",P17="MODERADO (ALGUNAS VECES)"),"MODERADO")))</f>
        <v>FUERTE</v>
      </c>
      <c r="R20" s="152"/>
      <c r="S20" s="1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121"/>
      <c r="V20" s="156"/>
      <c r="W20" s="118"/>
      <c r="X20" s="117"/>
      <c r="Y20" s="124"/>
      <c r="Z20" s="146"/>
      <c r="AA20" s="148"/>
      <c r="AB20" s="117"/>
      <c r="AC20" s="118"/>
      <c r="AD20" s="117"/>
      <c r="AE20" s="117"/>
      <c r="AF20" s="117" t="s">
        <v>155</v>
      </c>
      <c r="AG20" s="349"/>
      <c r="AH20" s="1"/>
      <c r="AI20" s="1"/>
      <c r="AJ20" s="1"/>
      <c r="AK20" s="1"/>
      <c r="AL20" s="1"/>
      <c r="AM20" s="1"/>
      <c r="AN20" s="1"/>
      <c r="AO20" s="1"/>
      <c r="AP20" s="1"/>
    </row>
    <row r="21" spans="1:42" ht="51" customHeight="1" x14ac:dyDescent="0.35">
      <c r="A21" s="115"/>
      <c r="B21" s="115"/>
      <c r="C21" s="118"/>
      <c r="D21" s="121"/>
      <c r="E21" s="124" t="s">
        <v>156</v>
      </c>
      <c r="F21" s="118"/>
      <c r="G21" s="125"/>
      <c r="H21" s="125"/>
      <c r="I21" s="16"/>
      <c r="J21" s="164"/>
      <c r="K21" s="166"/>
      <c r="L21" s="20" t="s">
        <v>135</v>
      </c>
      <c r="M21" s="21" t="s">
        <v>34</v>
      </c>
      <c r="N21" s="22">
        <f>IF(M21="CONFIABLE",15,IF(M21="NO CONFIABLE",0,""))</f>
        <v>15</v>
      </c>
      <c r="O21" s="136"/>
      <c r="P21" s="160"/>
      <c r="Q21" s="137"/>
      <c r="R21" s="152"/>
      <c r="S21" s="139"/>
      <c r="T21" s="141"/>
      <c r="U21" s="121"/>
      <c r="V21" s="156"/>
      <c r="W21" s="118"/>
      <c r="X21" s="117"/>
      <c r="Y21" s="124"/>
      <c r="Z21" s="25" t="s">
        <v>136</v>
      </c>
      <c r="AA21" s="148"/>
      <c r="AB21" s="117"/>
      <c r="AC21" s="118"/>
      <c r="AD21" s="117"/>
      <c r="AE21" s="117"/>
      <c r="AF21" s="117"/>
      <c r="AG21" s="349"/>
      <c r="AH21" s="1"/>
      <c r="AI21" s="1"/>
      <c r="AJ21" s="1"/>
      <c r="AK21" s="1"/>
      <c r="AL21" s="1"/>
      <c r="AM21" s="1"/>
      <c r="AN21" s="1"/>
      <c r="AO21" s="1"/>
      <c r="AP21" s="1"/>
    </row>
    <row r="22" spans="1:42" ht="51" customHeight="1" x14ac:dyDescent="0.35">
      <c r="A22" s="115"/>
      <c r="B22" s="115"/>
      <c r="C22" s="118"/>
      <c r="D22" s="121"/>
      <c r="E22" s="124"/>
      <c r="F22" s="118"/>
      <c r="G22" s="125"/>
      <c r="H22" s="125"/>
      <c r="I22" s="16"/>
      <c r="J22" s="164"/>
      <c r="K22" s="166"/>
      <c r="L22" s="20" t="s">
        <v>140</v>
      </c>
      <c r="M22" s="21" t="s">
        <v>43</v>
      </c>
      <c r="N22" s="22">
        <f>IF(M22="SE INVESTIGAN Y SE RESUELVEN OPORTUNAMENTE",15,IF(M22="NO SE INVESTIGAN Y SE RESUELVEN OPORTUNAMENTE",0,""))</f>
        <v>15</v>
      </c>
      <c r="O22" s="136"/>
      <c r="P22" s="160"/>
      <c r="Q22" s="137"/>
      <c r="R22" s="152"/>
      <c r="S22" s="139"/>
      <c r="T22" s="141"/>
      <c r="U22" s="121"/>
      <c r="V22" s="156"/>
      <c r="W22" s="118"/>
      <c r="X22" s="117"/>
      <c r="Y22" s="124"/>
      <c r="Z22" s="119" t="s">
        <v>141</v>
      </c>
      <c r="AA22" s="148"/>
      <c r="AB22" s="117"/>
      <c r="AC22" s="118"/>
      <c r="AD22" s="117"/>
      <c r="AE22" s="117"/>
      <c r="AF22" s="117"/>
      <c r="AG22" s="349"/>
      <c r="AH22" s="1"/>
      <c r="AI22" s="1"/>
      <c r="AJ22" s="1"/>
      <c r="AK22" s="1"/>
      <c r="AL22" s="1"/>
      <c r="AM22" s="1"/>
      <c r="AN22" s="1"/>
      <c r="AO22" s="1"/>
      <c r="AP22" s="1"/>
    </row>
    <row r="23" spans="1:42" ht="51" customHeight="1" x14ac:dyDescent="0.35">
      <c r="A23" s="116"/>
      <c r="B23" s="115"/>
      <c r="C23" s="119"/>
      <c r="D23" s="122"/>
      <c r="E23" s="134"/>
      <c r="F23" s="119"/>
      <c r="G23" s="126"/>
      <c r="H23" s="126"/>
      <c r="I23" s="16"/>
      <c r="J23" s="164"/>
      <c r="K23" s="167"/>
      <c r="L23" s="26" t="s">
        <v>143</v>
      </c>
      <c r="M23" s="27" t="s">
        <v>53</v>
      </c>
      <c r="N23" s="28">
        <f>IF(M23="COMPLETA",10,IF(M23="INCOMPLETA",5,IF(M23="NO EXISTE",0,"")))</f>
        <v>10</v>
      </c>
      <c r="O23" s="136"/>
      <c r="P23" s="161"/>
      <c r="Q23" s="138"/>
      <c r="R23" s="153"/>
      <c r="S23" s="140"/>
      <c r="T23" s="141"/>
      <c r="U23" s="122"/>
      <c r="V23" s="156"/>
      <c r="W23" s="119"/>
      <c r="X23" s="123"/>
      <c r="Y23" s="134"/>
      <c r="Z23" s="146"/>
      <c r="AA23" s="149"/>
      <c r="AB23" s="123"/>
      <c r="AC23" s="119"/>
      <c r="AD23" s="123"/>
      <c r="AE23" s="123"/>
      <c r="AF23" s="123"/>
      <c r="AG23" s="350"/>
      <c r="AH23" s="1"/>
      <c r="AI23" s="1"/>
      <c r="AJ23" s="1"/>
      <c r="AK23" s="1"/>
      <c r="AL23" s="1"/>
      <c r="AM23" s="1"/>
      <c r="AN23" s="1"/>
      <c r="AO23" s="1"/>
      <c r="AP23" s="1"/>
    </row>
    <row r="24" spans="1:42" x14ac:dyDescent="0.35">
      <c r="A24" s="170" t="s">
        <v>157</v>
      </c>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
      <c r="AI24" s="1"/>
      <c r="AJ24" s="1"/>
      <c r="AK24" s="1"/>
      <c r="AL24" s="1"/>
      <c r="AM24" s="1"/>
      <c r="AN24" s="1"/>
      <c r="AO24" s="1" t="s">
        <v>158</v>
      </c>
      <c r="AP24" s="1"/>
    </row>
    <row r="25" spans="1:42" ht="30" customHeight="1" x14ac:dyDescent="0.35">
      <c r="A25" s="178" t="s">
        <v>159</v>
      </c>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
      <c r="AI25" s="1"/>
      <c r="AJ25" s="1"/>
      <c r="AK25" s="1"/>
      <c r="AL25" s="1"/>
      <c r="AM25" s="1"/>
      <c r="AN25" s="1"/>
      <c r="AO25" s="1" t="s">
        <v>160</v>
      </c>
      <c r="AP25" s="1"/>
    </row>
    <row r="26" spans="1:42" ht="30" customHeight="1" x14ac:dyDescent="0.35">
      <c r="A26" s="179" t="s">
        <v>161</v>
      </c>
      <c r="B26" s="179"/>
      <c r="C26" s="179" t="s">
        <v>162</v>
      </c>
      <c r="D26" s="179"/>
      <c r="E26" s="179"/>
      <c r="F26" s="179"/>
      <c r="G26" s="179"/>
      <c r="H26" s="179"/>
      <c r="I26" s="179"/>
      <c r="J26" s="179"/>
      <c r="K26" s="179"/>
      <c r="L26" s="179"/>
      <c r="M26" s="179"/>
      <c r="N26" s="179"/>
      <c r="O26" s="179"/>
      <c r="P26" s="179"/>
      <c r="Q26" s="179"/>
      <c r="R26" s="179"/>
      <c r="S26" s="179"/>
      <c r="T26" s="179"/>
      <c r="U26" s="179"/>
      <c r="V26" s="179"/>
      <c r="W26" s="179"/>
      <c r="X26" s="179"/>
      <c r="Y26" s="179"/>
      <c r="Z26" s="180" t="s">
        <v>163</v>
      </c>
      <c r="AA26" s="180"/>
      <c r="AB26" s="180"/>
      <c r="AC26" s="180"/>
      <c r="AD26" s="87" t="s">
        <v>164</v>
      </c>
      <c r="AE26" s="87"/>
      <c r="AF26" s="87"/>
      <c r="AG26" s="87"/>
      <c r="AH26" s="1"/>
      <c r="AI26" s="1"/>
      <c r="AJ26" s="1"/>
      <c r="AK26" s="1"/>
      <c r="AL26" s="1"/>
      <c r="AM26" s="1"/>
      <c r="AN26" s="1"/>
      <c r="AO26" s="1" t="s">
        <v>165</v>
      </c>
      <c r="AP26" s="1"/>
    </row>
    <row r="27" spans="1:42" ht="30" customHeight="1" x14ac:dyDescent="0.35">
      <c r="A27" s="168">
        <v>1</v>
      </c>
      <c r="B27" s="169"/>
      <c r="C27" s="170" t="s">
        <v>166</v>
      </c>
      <c r="D27" s="170"/>
      <c r="E27" s="170"/>
      <c r="F27" s="170"/>
      <c r="G27" s="170"/>
      <c r="H27" s="170"/>
      <c r="I27" s="170"/>
      <c r="J27" s="170"/>
      <c r="K27" s="170"/>
      <c r="L27" s="170"/>
      <c r="M27" s="170"/>
      <c r="N27" s="170"/>
      <c r="O27" s="170"/>
      <c r="P27" s="170"/>
      <c r="Q27" s="170"/>
      <c r="R27" s="170"/>
      <c r="S27" s="170"/>
      <c r="T27" s="170"/>
      <c r="U27" s="170"/>
      <c r="V27" s="170"/>
      <c r="W27" s="170"/>
      <c r="X27" s="170"/>
      <c r="Y27" s="170"/>
      <c r="Z27" s="171"/>
      <c r="AA27" s="172"/>
      <c r="AB27" s="172"/>
      <c r="AC27" s="173"/>
      <c r="AD27" s="174"/>
      <c r="AE27" s="175"/>
      <c r="AF27" s="175"/>
      <c r="AG27" s="175"/>
      <c r="AH27" s="29"/>
      <c r="AI27" s="29"/>
      <c r="AJ27" s="29"/>
      <c r="AK27" s="29"/>
      <c r="AL27" s="29"/>
      <c r="AM27" s="29"/>
      <c r="AN27" s="29"/>
      <c r="AO27" s="1" t="s">
        <v>167</v>
      </c>
      <c r="AP27" s="29"/>
    </row>
    <row r="28" spans="1:42" ht="30" customHeight="1" x14ac:dyDescent="0.35">
      <c r="A28" s="168" t="s">
        <v>168</v>
      </c>
      <c r="B28" s="169"/>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1"/>
      <c r="AA28" s="172"/>
      <c r="AB28" s="172"/>
      <c r="AC28" s="173"/>
      <c r="AD28" s="177"/>
      <c r="AE28" s="177"/>
      <c r="AF28" s="177"/>
      <c r="AG28" s="177"/>
      <c r="AH28" s="29"/>
      <c r="AI28" s="29"/>
      <c r="AJ28" s="29"/>
      <c r="AK28" s="29"/>
      <c r="AL28" s="29"/>
      <c r="AM28" s="29"/>
      <c r="AN28" s="29"/>
      <c r="AO28" s="1" t="s">
        <v>169</v>
      </c>
      <c r="AP28" s="29"/>
    </row>
    <row r="29" spans="1:42" ht="30" customHeight="1" x14ac:dyDescent="0.35">
      <c r="A29" s="168" t="s">
        <v>168</v>
      </c>
      <c r="B29" s="169"/>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1"/>
      <c r="AA29" s="172"/>
      <c r="AB29" s="172"/>
      <c r="AC29" s="173"/>
      <c r="AD29" s="177"/>
      <c r="AE29" s="177"/>
      <c r="AF29" s="177"/>
      <c r="AG29" s="177"/>
      <c r="AH29" s="29"/>
      <c r="AI29" s="29"/>
      <c r="AJ29" s="29"/>
      <c r="AK29" s="29"/>
      <c r="AL29" s="29"/>
      <c r="AM29" s="29"/>
      <c r="AN29" s="29"/>
      <c r="AO29" s="1" t="s">
        <v>170</v>
      </c>
      <c r="AP29" s="29"/>
    </row>
    <row r="30" spans="1:42" ht="30" customHeight="1" x14ac:dyDescent="0.35">
      <c r="A30" s="181" t="s">
        <v>171</v>
      </c>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
      <c r="AI30" s="1"/>
      <c r="AJ30" s="1"/>
      <c r="AK30" s="1"/>
      <c r="AL30" s="1"/>
      <c r="AM30" s="1"/>
      <c r="AN30" s="1"/>
      <c r="AO30" s="1" t="s">
        <v>172</v>
      </c>
      <c r="AP30" s="1"/>
    </row>
    <row r="31" spans="1:42" ht="30" customHeight="1" x14ac:dyDescent="0.35">
      <c r="A31" s="182" t="s">
        <v>164</v>
      </c>
      <c r="B31" s="182"/>
      <c r="C31" s="182"/>
      <c r="D31" s="182"/>
      <c r="E31" s="182"/>
      <c r="F31" s="182"/>
      <c r="G31" s="182" t="s">
        <v>173</v>
      </c>
      <c r="H31" s="182"/>
      <c r="I31" s="182"/>
      <c r="J31" s="182"/>
      <c r="K31" s="182"/>
      <c r="L31" s="182"/>
      <c r="M31" s="183" t="s">
        <v>174</v>
      </c>
      <c r="N31" s="184"/>
      <c r="O31" s="184"/>
      <c r="P31" s="184"/>
      <c r="Q31" s="184"/>
      <c r="R31" s="184"/>
      <c r="S31" s="184"/>
      <c r="T31" s="184"/>
      <c r="U31" s="184"/>
      <c r="V31" s="185"/>
      <c r="W31" s="183" t="s">
        <v>175</v>
      </c>
      <c r="X31" s="184"/>
      <c r="Y31" s="184"/>
      <c r="Z31" s="184"/>
      <c r="AA31" s="185"/>
      <c r="AB31" s="186" t="s">
        <v>176</v>
      </c>
      <c r="AC31" s="186"/>
      <c r="AD31" s="186"/>
      <c r="AE31" s="186"/>
      <c r="AF31" s="186"/>
      <c r="AG31" s="186"/>
      <c r="AH31" s="30"/>
      <c r="AO31" s="1" t="s">
        <v>177</v>
      </c>
    </row>
    <row r="32" spans="1:42" ht="30" customHeight="1" x14ac:dyDescent="0.35">
      <c r="A32" s="31" t="s">
        <v>178</v>
      </c>
      <c r="B32" s="187" t="s">
        <v>179</v>
      </c>
      <c r="C32" s="188"/>
      <c r="D32" s="188"/>
      <c r="E32" s="188"/>
      <c r="F32" s="189"/>
      <c r="G32" s="32" t="s">
        <v>178</v>
      </c>
      <c r="H32" s="190" t="s">
        <v>180</v>
      </c>
      <c r="I32" s="188"/>
      <c r="J32" s="188"/>
      <c r="K32" s="188"/>
      <c r="L32" s="189"/>
      <c r="M32" s="32" t="s">
        <v>178</v>
      </c>
      <c r="N32" s="191" t="s">
        <v>181</v>
      </c>
      <c r="O32" s="192"/>
      <c r="P32" s="192"/>
      <c r="Q32" s="192"/>
      <c r="R32" s="192"/>
      <c r="S32" s="192"/>
      <c r="T32" s="192"/>
      <c r="U32" s="192"/>
      <c r="V32" s="193"/>
      <c r="W32" s="33" t="s">
        <v>178</v>
      </c>
      <c r="X32" s="190" t="s">
        <v>180</v>
      </c>
      <c r="Y32" s="188"/>
      <c r="Z32" s="188"/>
      <c r="AA32" s="189"/>
      <c r="AB32" s="33" t="s">
        <v>178</v>
      </c>
      <c r="AC32" s="194" t="s">
        <v>182</v>
      </c>
      <c r="AD32" s="194"/>
      <c r="AE32" s="194"/>
      <c r="AF32" s="194"/>
      <c r="AG32" s="194"/>
      <c r="AH32" s="34"/>
      <c r="AI32" s="34"/>
      <c r="AJ32" s="34"/>
      <c r="AK32" s="34"/>
      <c r="AL32" s="34"/>
      <c r="AM32" s="34"/>
      <c r="AN32" s="34"/>
      <c r="AO32" s="1" t="s">
        <v>183</v>
      </c>
      <c r="AP32" s="34"/>
    </row>
    <row r="33" spans="1:42" ht="30" customHeight="1" x14ac:dyDescent="0.35">
      <c r="A33" s="31" t="s">
        <v>184</v>
      </c>
      <c r="B33" s="187" t="s">
        <v>185</v>
      </c>
      <c r="C33" s="188"/>
      <c r="D33" s="188"/>
      <c r="E33" s="188"/>
      <c r="F33" s="189"/>
      <c r="G33" s="31" t="s">
        <v>184</v>
      </c>
      <c r="H33" s="195" t="s">
        <v>186</v>
      </c>
      <c r="I33" s="195"/>
      <c r="J33" s="195"/>
      <c r="K33" s="195"/>
      <c r="L33" s="195"/>
      <c r="M33" s="32" t="s">
        <v>184</v>
      </c>
      <c r="N33" s="190" t="s">
        <v>187</v>
      </c>
      <c r="O33" s="188"/>
      <c r="P33" s="188"/>
      <c r="Q33" s="188"/>
      <c r="R33" s="188"/>
      <c r="S33" s="188"/>
      <c r="T33" s="188"/>
      <c r="U33" s="188"/>
      <c r="V33" s="189"/>
      <c r="W33" s="31" t="s">
        <v>184</v>
      </c>
      <c r="X33" s="190" t="s">
        <v>186</v>
      </c>
      <c r="Y33" s="188"/>
      <c r="Z33" s="188"/>
      <c r="AA33" s="189"/>
      <c r="AB33" s="31" t="s">
        <v>184</v>
      </c>
      <c r="AC33" s="194" t="s">
        <v>188</v>
      </c>
      <c r="AD33" s="194"/>
      <c r="AE33" s="194"/>
      <c r="AF33" s="194"/>
      <c r="AG33" s="194"/>
      <c r="AH33" s="34"/>
      <c r="AI33" s="34"/>
      <c r="AJ33" s="34"/>
      <c r="AK33" s="34"/>
      <c r="AL33" s="34"/>
      <c r="AM33" s="34"/>
      <c r="AN33" s="34"/>
      <c r="AO33" s="1" t="s">
        <v>189</v>
      </c>
      <c r="AP33" s="34"/>
    </row>
  </sheetData>
  <mergeCells count="152">
    <mergeCell ref="B32:F32"/>
    <mergeCell ref="H32:L32"/>
    <mergeCell ref="N32:V32"/>
    <mergeCell ref="X32:AA32"/>
    <mergeCell ref="AC32:AG32"/>
    <mergeCell ref="B33:F33"/>
    <mergeCell ref="H33:L33"/>
    <mergeCell ref="N33:V33"/>
    <mergeCell ref="X33:AA33"/>
    <mergeCell ref="AC33:AG33"/>
    <mergeCell ref="A29:B29"/>
    <mergeCell ref="C29:Y29"/>
    <mergeCell ref="Z29:AC29"/>
    <mergeCell ref="AD29:AG29"/>
    <mergeCell ref="A30:AG30"/>
    <mergeCell ref="A31:F31"/>
    <mergeCell ref="G31:L31"/>
    <mergeCell ref="M31:V31"/>
    <mergeCell ref="W31:AA31"/>
    <mergeCell ref="AB31:AG31"/>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G17:AG23"/>
    <mergeCell ref="O20:O23"/>
    <mergeCell ref="Q20:Q23"/>
    <mergeCell ref="S20:S23"/>
    <mergeCell ref="T20:T23"/>
    <mergeCell ref="AF20:AF23"/>
    <mergeCell ref="AA17:AA23"/>
    <mergeCell ref="AB17:AB23"/>
    <mergeCell ref="AC17:AC23"/>
    <mergeCell ref="AD17:AD23"/>
    <mergeCell ref="AE17:AE23"/>
    <mergeCell ref="AF17:AF19"/>
    <mergeCell ref="U17:U23"/>
    <mergeCell ref="V17:V23"/>
    <mergeCell ref="W17:W23"/>
    <mergeCell ref="X17:X23"/>
    <mergeCell ref="Y17:Y23"/>
    <mergeCell ref="Z17:Z20"/>
    <mergeCell ref="S17:S18"/>
    <mergeCell ref="T17:T18"/>
    <mergeCell ref="E14:E16"/>
    <mergeCell ref="Z15:Z16"/>
    <mergeCell ref="C17:C23"/>
    <mergeCell ref="D17:D23"/>
    <mergeCell ref="E17:E19"/>
    <mergeCell ref="F17:F23"/>
    <mergeCell ref="G17:G23"/>
    <mergeCell ref="H17:H23"/>
    <mergeCell ref="J17:J23"/>
    <mergeCell ref="K17:K23"/>
    <mergeCell ref="H10:H16"/>
    <mergeCell ref="J10:J16"/>
    <mergeCell ref="K10:K16"/>
    <mergeCell ref="T8:T9"/>
    <mergeCell ref="U8:U9"/>
    <mergeCell ref="V8:V9"/>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S10:S11"/>
    <mergeCell ref="T10:T11"/>
    <mergeCell ref="U10:U16"/>
    <mergeCell ref="V10:V16"/>
    <mergeCell ref="W10:W16"/>
    <mergeCell ref="A10:A23"/>
    <mergeCell ref="B10:B23"/>
    <mergeCell ref="C10:C16"/>
    <mergeCell ref="D10:D16"/>
    <mergeCell ref="E10:E12"/>
    <mergeCell ref="F10:F16"/>
    <mergeCell ref="G10:G16"/>
    <mergeCell ref="Q8:Q9"/>
    <mergeCell ref="R8:R9"/>
    <mergeCell ref="O10:O12"/>
    <mergeCell ref="P10:P16"/>
    <mergeCell ref="Q10:Q12"/>
    <mergeCell ref="O17:O19"/>
    <mergeCell ref="P17:P23"/>
    <mergeCell ref="Q17:Q19"/>
    <mergeCell ref="R17:R2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47" priority="13" operator="containsText" text="EXTREMO">
      <formula>NOT(ISERROR(SEARCH("EXTREMO",U10)))</formula>
    </cfRule>
    <cfRule type="containsText" dxfId="46" priority="14" operator="containsText" text="MODERADO">
      <formula>NOT(ISERROR(SEARCH("MODERADO",U10)))</formula>
    </cfRule>
    <cfRule type="containsText" dxfId="45" priority="15" operator="containsText" text="ALTO">
      <formula>NOT(ISERROR(SEARCH("ALTO",U10)))</formula>
    </cfRule>
    <cfRule type="containsText" dxfId="44" priority="16" operator="containsText" text="BAJO">
      <formula>NOT(ISERROR(SEARCH("BAJO",U10)))</formula>
    </cfRule>
  </conditionalFormatting>
  <conditionalFormatting sqref="J10:J16">
    <cfRule type="containsText" dxfId="43" priority="9" operator="containsText" text="EXTREMO">
      <formula>NOT(ISERROR(SEARCH("EXTREMO",J10)))</formula>
    </cfRule>
    <cfRule type="containsText" dxfId="42" priority="10" operator="containsText" text="ALTO">
      <formula>NOT(ISERROR(SEARCH("ALTO",J10)))</formula>
    </cfRule>
    <cfRule type="containsText" dxfId="41" priority="11" operator="containsText" text="MODERADO">
      <formula>NOT(ISERROR(SEARCH("MODERADO",J10)))</formula>
    </cfRule>
    <cfRule type="containsText" dxfId="40" priority="12" operator="containsText" text="BAJO">
      <formula>NOT(ISERROR(SEARCH("BAJO",J10)))</formula>
    </cfRule>
  </conditionalFormatting>
  <conditionalFormatting sqref="U17:U23">
    <cfRule type="containsText" dxfId="39" priority="5" operator="containsText" text="EXTREMO">
      <formula>NOT(ISERROR(SEARCH("EXTREMO",U17)))</formula>
    </cfRule>
    <cfRule type="containsText" dxfId="38" priority="6" operator="containsText" text="MODERADO">
      <formula>NOT(ISERROR(SEARCH("MODERADO",U17)))</formula>
    </cfRule>
    <cfRule type="containsText" dxfId="37" priority="7" operator="containsText" text="ALTO">
      <formula>NOT(ISERROR(SEARCH("ALTO",U17)))</formula>
    </cfRule>
    <cfRule type="containsText" dxfId="36" priority="8" operator="containsText" text="BAJO">
      <formula>NOT(ISERROR(SEARCH("BAJO",U17)))</formula>
    </cfRule>
  </conditionalFormatting>
  <conditionalFormatting sqref="J17:J23">
    <cfRule type="containsText" dxfId="35" priority="1" operator="containsText" text="EXTREMO">
      <formula>NOT(ISERROR(SEARCH("EXTREMO",J17)))</formula>
    </cfRule>
    <cfRule type="containsText" dxfId="34" priority="2" operator="containsText" text="ALTO">
      <formula>NOT(ISERROR(SEARCH("ALTO",J17)))</formula>
    </cfRule>
    <cfRule type="containsText" dxfId="33" priority="3" operator="containsText" text="MODERADO">
      <formula>NOT(ISERROR(SEARCH("MODERADO",J17)))</formula>
    </cfRule>
    <cfRule type="containsText" dxfId="32" priority="4" operator="containsText" text="BAJO">
      <formula>NOT(ISERROR(SEARCH("BAJO",J17)))</formula>
    </cfRule>
  </conditionalFormatting>
  <dataValidations count="15">
    <dataValidation type="list" allowBlank="1" showInputMessage="1" showErrorMessage="1" sqref="U10:U23" xr:uid="{59896834-0E53-4064-9EA3-C90A3127DA28}">
      <formula1>$AO$8:$AO$39</formula1>
    </dataValidation>
    <dataValidation type="list" allowBlank="1" showInputMessage="1" showErrorMessage="1" sqref="M13 M20" xr:uid="{1B31AC55-F272-4559-B442-D0B763AB3400}">
      <formula1>$AJ$14:$AL$14</formula1>
    </dataValidation>
    <dataValidation type="list" allowBlank="1" showInputMessage="1" showErrorMessage="1" sqref="AA10:AA23" xr:uid="{A9CE6F4C-7763-489F-B0C1-B70693097153}">
      <formula1>$AN$10:$AN$11</formula1>
    </dataValidation>
    <dataValidation type="list" allowBlank="1" showInputMessage="1" showErrorMessage="1" sqref="T10 S10:S11 T17 S17:S18" xr:uid="{69E2FDB1-C58C-4B36-8ADF-921F0E7512BC}">
      <formula1>$AH$13:$AH$15</formula1>
    </dataValidation>
    <dataValidation type="list" allowBlank="1" showInputMessage="1" showErrorMessage="1" sqref="D10:D23" xr:uid="{980FA277-DCB8-469A-8F25-FA3652CC9BD5}">
      <formula1>$AJ$13:$AK$13</formula1>
    </dataValidation>
    <dataValidation type="list" allowBlank="1" showInputMessage="1" showErrorMessage="1" sqref="V10:V23" xr:uid="{DCADC447-4CCC-464A-9922-FFBD9F67B7EE}">
      <formula1>$AI$12:$AK$12</formula1>
    </dataValidation>
    <dataValidation type="list" allowBlank="1" showInputMessage="1" showErrorMessage="1" sqref="P10 P17" xr:uid="{9EB2BC60-0D7C-4302-8F7D-0FEB5F294D6A}">
      <formula1>$AH$8:$AJ$8</formula1>
    </dataValidation>
    <dataValidation type="list" allowBlank="1" showInputMessage="1" showErrorMessage="1" sqref="M15 M22" xr:uid="{F42107BA-D855-42C1-9936-EB4DD11F0BE9}">
      <formula1>$AH$6:$AI$6</formula1>
    </dataValidation>
    <dataValidation type="list" allowBlank="1" showInputMessage="1" showErrorMessage="1" sqref="M14 M21" xr:uid="{40965467-5554-4E14-9997-E6A418C7E8E6}">
      <formula1>$AH$5:$AI$5</formula1>
    </dataValidation>
    <dataValidation type="list" allowBlank="1" showInputMessage="1" showErrorMessage="1" sqref="M12 M19" xr:uid="{5E866961-61C4-45A7-91A3-A765D9277F6E}">
      <formula1>#REF!</formula1>
    </dataValidation>
    <dataValidation type="list" allowBlank="1" showInputMessage="1" showErrorMessage="1" sqref="M11 M18" xr:uid="{8A319EEA-2B71-4831-AD01-890293947BCC}">
      <formula1>$AH$4:$AI$4</formula1>
    </dataValidation>
    <dataValidation type="list" allowBlank="1" showInputMessage="1" showErrorMessage="1" sqref="M10 M17" xr:uid="{F349B34C-1A73-4074-8B37-6FFA7DC238E3}">
      <formula1>$AH$2:$AH$3</formula1>
    </dataValidation>
    <dataValidation type="list" allowBlank="1" showInputMessage="1" showErrorMessage="1" sqref="M16 M23" xr:uid="{7D03A0E3-9BA0-4C0E-9E6F-D0FF06AB680C}">
      <formula1>$AH$7:$AJ$7</formula1>
    </dataValidation>
    <dataValidation type="list" allowBlank="1" showInputMessage="1" showErrorMessage="1" sqref="H10:H23" xr:uid="{0661FD2E-9E19-4160-AB04-EB54E14DBC72}">
      <formula1>$AL$10:$AL$12</formula1>
    </dataValidation>
    <dataValidation type="list" allowBlank="1" showInputMessage="1" showErrorMessage="1" sqref="G10:G23" xr:uid="{AE589089-D661-40AB-A4CD-C30AEDD10BFE}">
      <formula1>$AL$1:$AL$5</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39E8B-50FD-4DD7-8087-96F64F09AFDA}">
  <dimension ref="A1:AP26"/>
  <sheetViews>
    <sheetView topLeftCell="R1" zoomScale="57" zoomScaleNormal="85" workbookViewId="0">
      <selection activeCell="X25" sqref="X25:AA25"/>
    </sheetView>
  </sheetViews>
  <sheetFormatPr baseColWidth="10" defaultColWidth="11.453125" defaultRowHeight="14.5" x14ac:dyDescent="0.35"/>
  <cols>
    <col min="1" max="6" width="32.54296875" customWidth="1"/>
    <col min="7" max="8" width="20.81640625" customWidth="1"/>
    <col min="9" max="9" width="20.81640625" hidden="1" customWidth="1"/>
    <col min="10" max="10" width="25.453125" customWidth="1"/>
    <col min="11" max="11" width="59.1796875" customWidth="1"/>
    <col min="12" max="12" width="53.7265625" customWidth="1"/>
    <col min="13" max="13" width="24.1796875" bestFit="1" customWidth="1"/>
    <col min="14" max="14" width="0" hidden="1" customWidth="1"/>
    <col min="15" max="17" width="17.453125" customWidth="1"/>
    <col min="18" max="18" width="19.7265625" customWidth="1"/>
    <col min="19" max="21" width="25.1796875" customWidth="1"/>
    <col min="22" max="22" width="16.54296875" customWidth="1"/>
    <col min="23" max="31" width="25.453125" customWidth="1"/>
    <col min="32" max="32" width="34.81640625" customWidth="1"/>
    <col min="33" max="33" width="39.453125" customWidth="1"/>
    <col min="34" max="41" width="11.453125" hidden="1" customWidth="1"/>
    <col min="42" max="42" width="0" hidden="1" customWidth="1"/>
  </cols>
  <sheetData>
    <row r="1" spans="1:42" ht="27" customHeight="1" x14ac:dyDescent="0.35">
      <c r="A1" s="87"/>
      <c r="B1" s="88" t="s">
        <v>0</v>
      </c>
      <c r="C1" s="89"/>
      <c r="D1" s="89"/>
      <c r="E1" s="90"/>
      <c r="F1" s="88" t="s">
        <v>1</v>
      </c>
      <c r="G1" s="89"/>
      <c r="H1" s="89"/>
      <c r="I1" s="89"/>
      <c r="J1" s="89"/>
      <c r="K1" s="89"/>
      <c r="L1" s="89"/>
      <c r="M1" s="89"/>
      <c r="N1" s="89"/>
      <c r="O1" s="89"/>
      <c r="P1" s="89"/>
      <c r="Q1" s="89"/>
      <c r="R1" s="89"/>
      <c r="S1" s="89"/>
      <c r="T1" s="89"/>
      <c r="U1" s="89"/>
      <c r="V1" s="89"/>
      <c r="W1" s="89"/>
      <c r="X1" s="89"/>
      <c r="Y1" s="89"/>
      <c r="Z1" s="89"/>
      <c r="AA1" s="89"/>
      <c r="AB1" s="89"/>
      <c r="AC1" s="90"/>
      <c r="AD1" s="72" t="s">
        <v>2</v>
      </c>
      <c r="AE1" s="73"/>
      <c r="AF1" s="72" t="s">
        <v>3</v>
      </c>
      <c r="AG1" s="73"/>
      <c r="AH1" s="1"/>
      <c r="AI1" s="1"/>
      <c r="AJ1" s="1"/>
      <c r="AK1" s="1" t="s">
        <v>4</v>
      </c>
      <c r="AL1" s="1" t="s">
        <v>5</v>
      </c>
      <c r="AM1" s="1"/>
      <c r="AN1" s="1" t="s">
        <v>6</v>
      </c>
      <c r="AO1" s="1"/>
      <c r="AP1" s="1"/>
    </row>
    <row r="2" spans="1:42" ht="27" customHeight="1" x14ac:dyDescent="0.35">
      <c r="A2" s="87"/>
      <c r="B2" s="91"/>
      <c r="C2" s="92"/>
      <c r="D2" s="92"/>
      <c r="E2" s="93"/>
      <c r="F2" s="91"/>
      <c r="G2" s="92"/>
      <c r="H2" s="92"/>
      <c r="I2" s="92"/>
      <c r="J2" s="92"/>
      <c r="K2" s="92"/>
      <c r="L2" s="92"/>
      <c r="M2" s="92"/>
      <c r="N2" s="92"/>
      <c r="O2" s="92"/>
      <c r="P2" s="92"/>
      <c r="Q2" s="92"/>
      <c r="R2" s="92"/>
      <c r="S2" s="92"/>
      <c r="T2" s="92"/>
      <c r="U2" s="92"/>
      <c r="V2" s="92"/>
      <c r="W2" s="92"/>
      <c r="X2" s="92"/>
      <c r="Y2" s="92"/>
      <c r="Z2" s="92"/>
      <c r="AA2" s="92"/>
      <c r="AB2" s="92"/>
      <c r="AC2" s="93"/>
      <c r="AD2" s="72" t="s">
        <v>7</v>
      </c>
      <c r="AE2" s="73"/>
      <c r="AF2" s="94" t="s">
        <v>8</v>
      </c>
      <c r="AG2" s="95"/>
      <c r="AH2" s="1" t="s">
        <v>9</v>
      </c>
      <c r="AI2" s="1" t="s">
        <v>10</v>
      </c>
      <c r="AJ2" s="1"/>
      <c r="AK2" s="1"/>
      <c r="AL2" s="1" t="s">
        <v>11</v>
      </c>
      <c r="AM2" s="1"/>
      <c r="AN2" s="1" t="s">
        <v>12</v>
      </c>
      <c r="AO2" s="1"/>
      <c r="AP2" s="1"/>
    </row>
    <row r="3" spans="1:42" ht="27" customHeight="1" x14ac:dyDescent="0.35">
      <c r="A3" s="87"/>
      <c r="B3" s="88" t="s">
        <v>13</v>
      </c>
      <c r="C3" s="89"/>
      <c r="D3" s="89"/>
      <c r="E3" s="90"/>
      <c r="F3" s="88" t="s">
        <v>14</v>
      </c>
      <c r="G3" s="89"/>
      <c r="H3" s="89"/>
      <c r="I3" s="89"/>
      <c r="J3" s="89"/>
      <c r="K3" s="89"/>
      <c r="L3" s="89"/>
      <c r="M3" s="89"/>
      <c r="N3" s="89"/>
      <c r="O3" s="89"/>
      <c r="P3" s="89"/>
      <c r="Q3" s="89"/>
      <c r="R3" s="89"/>
      <c r="S3" s="89"/>
      <c r="T3" s="89"/>
      <c r="U3" s="89"/>
      <c r="V3" s="89"/>
      <c r="W3" s="89"/>
      <c r="X3" s="89"/>
      <c r="Y3" s="89"/>
      <c r="Z3" s="89"/>
      <c r="AA3" s="89"/>
      <c r="AB3" s="89"/>
      <c r="AC3" s="90"/>
      <c r="AD3" s="72" t="s">
        <v>15</v>
      </c>
      <c r="AE3" s="73"/>
      <c r="AF3" s="72" t="s">
        <v>16</v>
      </c>
      <c r="AG3" s="73"/>
      <c r="AH3" s="1" t="s">
        <v>17</v>
      </c>
      <c r="AI3" s="1" t="s">
        <v>18</v>
      </c>
      <c r="AJ3" s="1"/>
      <c r="AK3" s="1"/>
      <c r="AL3" s="1" t="s">
        <v>19</v>
      </c>
      <c r="AM3" s="1"/>
      <c r="AN3" s="1" t="s">
        <v>190</v>
      </c>
      <c r="AO3" s="1"/>
      <c r="AP3" s="1"/>
    </row>
    <row r="4" spans="1:42" ht="27" customHeight="1" x14ac:dyDescent="0.35">
      <c r="A4" s="87"/>
      <c r="B4" s="91"/>
      <c r="C4" s="92"/>
      <c r="D4" s="92"/>
      <c r="E4" s="93"/>
      <c r="F4" s="91"/>
      <c r="G4" s="92"/>
      <c r="H4" s="92"/>
      <c r="I4" s="92"/>
      <c r="J4" s="92"/>
      <c r="K4" s="92"/>
      <c r="L4" s="92"/>
      <c r="M4" s="92"/>
      <c r="N4" s="92"/>
      <c r="O4" s="92"/>
      <c r="P4" s="92"/>
      <c r="Q4" s="92"/>
      <c r="R4" s="92"/>
      <c r="S4" s="92"/>
      <c r="T4" s="92"/>
      <c r="U4" s="92"/>
      <c r="V4" s="92"/>
      <c r="W4" s="92"/>
      <c r="X4" s="92"/>
      <c r="Y4" s="92"/>
      <c r="Z4" s="92"/>
      <c r="AA4" s="92"/>
      <c r="AB4" s="92"/>
      <c r="AC4" s="93"/>
      <c r="AD4" s="72" t="s">
        <v>21</v>
      </c>
      <c r="AE4" s="73"/>
      <c r="AF4" s="74">
        <v>43846</v>
      </c>
      <c r="AG4" s="73"/>
      <c r="AH4" s="1" t="s">
        <v>22</v>
      </c>
      <c r="AI4" s="1" t="s">
        <v>23</v>
      </c>
      <c r="AJ4" s="1"/>
      <c r="AK4" s="1" t="s">
        <v>24</v>
      </c>
      <c r="AL4" s="1" t="s">
        <v>25</v>
      </c>
      <c r="AM4" s="1"/>
      <c r="AN4" s="1" t="s">
        <v>26</v>
      </c>
      <c r="AO4" s="1"/>
      <c r="AP4" s="1"/>
    </row>
    <row r="5" spans="1:42" x14ac:dyDescent="0.35">
      <c r="A5" s="75" t="s">
        <v>27</v>
      </c>
      <c r="B5" s="75"/>
      <c r="C5" s="196">
        <v>44440</v>
      </c>
      <c r="D5" s="197"/>
      <c r="E5" s="197"/>
      <c r="F5" s="197"/>
      <c r="G5" s="78"/>
      <c r="H5" s="79"/>
      <c r="I5" s="79"/>
      <c r="J5" s="79"/>
      <c r="K5" s="79"/>
      <c r="L5" s="80"/>
      <c r="M5" s="81" t="s">
        <v>28</v>
      </c>
      <c r="N5" s="82"/>
      <c r="O5" s="82"/>
      <c r="P5" s="82"/>
      <c r="Q5" s="82"/>
      <c r="R5" s="82"/>
      <c r="S5" s="82"/>
      <c r="T5" s="82"/>
      <c r="U5" s="82"/>
      <c r="V5" s="83"/>
      <c r="W5" s="2" t="s">
        <v>29</v>
      </c>
      <c r="X5" s="3"/>
      <c r="Y5" s="4" t="s">
        <v>30</v>
      </c>
      <c r="Z5" s="84"/>
      <c r="AA5" s="85"/>
      <c r="AB5" s="2" t="s">
        <v>31</v>
      </c>
      <c r="AC5" s="3"/>
      <c r="AD5" s="35" t="s">
        <v>32</v>
      </c>
      <c r="AE5" s="36" t="s">
        <v>33</v>
      </c>
      <c r="AF5" s="198"/>
      <c r="AG5" s="198"/>
      <c r="AH5" s="7" t="s">
        <v>34</v>
      </c>
      <c r="AI5" s="7" t="s">
        <v>35</v>
      </c>
      <c r="AJ5" s="7" t="s">
        <v>36</v>
      </c>
      <c r="AK5" s="7"/>
      <c r="AL5" s="7" t="s">
        <v>37</v>
      </c>
      <c r="AM5" s="7"/>
      <c r="AN5" s="7" t="s">
        <v>38</v>
      </c>
      <c r="AO5" s="7"/>
      <c r="AP5" s="7"/>
    </row>
    <row r="6" spans="1:42" x14ac:dyDescent="0.35">
      <c r="A6" s="96" t="s">
        <v>39</v>
      </c>
      <c r="B6" s="96"/>
      <c r="C6" s="96"/>
      <c r="D6" s="96"/>
      <c r="E6" s="96"/>
      <c r="F6" s="96"/>
      <c r="G6" s="97" t="s">
        <v>40</v>
      </c>
      <c r="H6" s="98"/>
      <c r="I6" s="98"/>
      <c r="J6" s="98"/>
      <c r="K6" s="98"/>
      <c r="L6" s="98"/>
      <c r="M6" s="98"/>
      <c r="N6" s="98"/>
      <c r="O6" s="98"/>
      <c r="P6" s="98"/>
      <c r="Q6" s="98"/>
      <c r="R6" s="98"/>
      <c r="S6" s="98"/>
      <c r="T6" s="98"/>
      <c r="U6" s="98"/>
      <c r="V6" s="98"/>
      <c r="W6" s="98"/>
      <c r="X6" s="99"/>
      <c r="Y6" s="98"/>
      <c r="Z6" s="98"/>
      <c r="AA6" s="98"/>
      <c r="AB6" s="100"/>
      <c r="AC6" s="110" t="s">
        <v>41</v>
      </c>
      <c r="AD6" s="102" t="s">
        <v>42</v>
      </c>
      <c r="AE6" s="200"/>
      <c r="AF6" s="200"/>
      <c r="AG6" s="200"/>
      <c r="AH6" s="1" t="s">
        <v>43</v>
      </c>
      <c r="AI6" s="1" t="s">
        <v>44</v>
      </c>
      <c r="AJ6" s="1"/>
      <c r="AK6" s="1"/>
      <c r="AL6" s="1"/>
      <c r="AM6" s="1"/>
      <c r="AN6" s="1" t="s">
        <v>191</v>
      </c>
      <c r="AO6" s="1"/>
      <c r="AP6" s="1"/>
    </row>
    <row r="7" spans="1:42" x14ac:dyDescent="0.35">
      <c r="A7" s="105" t="s">
        <v>45</v>
      </c>
      <c r="B7" s="106" t="s">
        <v>46</v>
      </c>
      <c r="C7" s="105" t="s">
        <v>47</v>
      </c>
      <c r="D7" s="105" t="s">
        <v>6</v>
      </c>
      <c r="E7" s="105" t="s">
        <v>48</v>
      </c>
      <c r="F7" s="109" t="s">
        <v>49</v>
      </c>
      <c r="G7" s="96" t="s">
        <v>50</v>
      </c>
      <c r="H7" s="96"/>
      <c r="I7" s="96"/>
      <c r="J7" s="96"/>
      <c r="K7" s="97" t="s">
        <v>51</v>
      </c>
      <c r="L7" s="98"/>
      <c r="M7" s="98"/>
      <c r="N7" s="98"/>
      <c r="O7" s="98"/>
      <c r="P7" s="98"/>
      <c r="Q7" s="98"/>
      <c r="R7" s="98"/>
      <c r="S7" s="98"/>
      <c r="T7" s="100"/>
      <c r="U7" s="97" t="s">
        <v>52</v>
      </c>
      <c r="V7" s="98"/>
      <c r="W7" s="98"/>
      <c r="X7" s="98"/>
      <c r="Y7" s="98"/>
      <c r="Z7" s="98"/>
      <c r="AA7" s="98"/>
      <c r="AB7" s="100"/>
      <c r="AC7" s="199"/>
      <c r="AD7" s="102"/>
      <c r="AE7" s="200"/>
      <c r="AF7" s="200"/>
      <c r="AG7" s="200"/>
      <c r="AH7" s="1" t="s">
        <v>53</v>
      </c>
      <c r="AI7" s="1" t="s">
        <v>54</v>
      </c>
      <c r="AJ7" s="1" t="s">
        <v>55</v>
      </c>
      <c r="AK7" s="8"/>
      <c r="AL7" s="8"/>
      <c r="AM7" s="8"/>
      <c r="AN7" s="8"/>
      <c r="AO7" s="8"/>
      <c r="AP7" s="8"/>
    </row>
    <row r="8" spans="1:42" x14ac:dyDescent="0.35">
      <c r="A8" s="105"/>
      <c r="B8" s="107"/>
      <c r="C8" s="105"/>
      <c r="D8" s="105"/>
      <c r="E8" s="105"/>
      <c r="F8" s="109"/>
      <c r="G8" s="111" t="s">
        <v>56</v>
      </c>
      <c r="H8" s="111"/>
      <c r="I8" s="111"/>
      <c r="J8" s="111"/>
      <c r="K8" s="112" t="s">
        <v>57</v>
      </c>
      <c r="L8" s="109" t="s">
        <v>192</v>
      </c>
      <c r="M8" s="109" t="s">
        <v>59</v>
      </c>
      <c r="N8" s="110" t="s">
        <v>60</v>
      </c>
      <c r="O8" s="105" t="s">
        <v>61</v>
      </c>
      <c r="P8" s="107" t="s">
        <v>62</v>
      </c>
      <c r="Q8" s="106" t="s">
        <v>63</v>
      </c>
      <c r="R8" s="105" t="s">
        <v>64</v>
      </c>
      <c r="S8" s="106" t="s">
        <v>65</v>
      </c>
      <c r="T8" s="106" t="s">
        <v>66</v>
      </c>
      <c r="U8" s="113" t="s">
        <v>67</v>
      </c>
      <c r="V8" s="105" t="s">
        <v>68</v>
      </c>
      <c r="W8" s="112" t="s">
        <v>69</v>
      </c>
      <c r="X8" s="106" t="s">
        <v>70</v>
      </c>
      <c r="Y8" s="105" t="s">
        <v>71</v>
      </c>
      <c r="Z8" s="105"/>
      <c r="AA8" s="105"/>
      <c r="AB8" s="105"/>
      <c r="AC8" s="199"/>
      <c r="AD8" s="201"/>
      <c r="AE8" s="202"/>
      <c r="AF8" s="202"/>
      <c r="AG8" s="202"/>
      <c r="AH8" s="8" t="s">
        <v>72</v>
      </c>
      <c r="AI8" s="8" t="s">
        <v>73</v>
      </c>
      <c r="AJ8" s="8" t="s">
        <v>74</v>
      </c>
      <c r="AK8" s="8"/>
      <c r="AL8" s="8" t="s">
        <v>75</v>
      </c>
      <c r="AM8" s="8"/>
      <c r="AN8" s="8"/>
      <c r="AO8" s="1" t="s">
        <v>76</v>
      </c>
      <c r="AP8" s="8"/>
    </row>
    <row r="9" spans="1:42" ht="39" x14ac:dyDescent="0.35">
      <c r="A9" s="106"/>
      <c r="B9" s="108"/>
      <c r="C9" s="106"/>
      <c r="D9" s="106"/>
      <c r="E9" s="106"/>
      <c r="F9" s="110"/>
      <c r="G9" s="9" t="s">
        <v>77</v>
      </c>
      <c r="H9" s="9" t="s">
        <v>4</v>
      </c>
      <c r="I9" s="9"/>
      <c r="J9" s="10" t="s">
        <v>78</v>
      </c>
      <c r="K9" s="113"/>
      <c r="L9" s="109"/>
      <c r="M9" s="109"/>
      <c r="N9" s="103"/>
      <c r="O9" s="105"/>
      <c r="P9" s="108"/>
      <c r="Q9" s="108"/>
      <c r="R9" s="105"/>
      <c r="S9" s="108"/>
      <c r="T9" s="108"/>
      <c r="U9" s="127"/>
      <c r="V9" s="105"/>
      <c r="W9" s="113"/>
      <c r="X9" s="108"/>
      <c r="Y9" s="11" t="s">
        <v>79</v>
      </c>
      <c r="Z9" s="11" t="s">
        <v>80</v>
      </c>
      <c r="AA9" s="12" t="s">
        <v>81</v>
      </c>
      <c r="AB9" s="12" t="s">
        <v>82</v>
      </c>
      <c r="AC9" s="103"/>
      <c r="AD9" s="37" t="s">
        <v>83</v>
      </c>
      <c r="AE9" s="38" t="s">
        <v>84</v>
      </c>
      <c r="AF9" s="38" t="s">
        <v>85</v>
      </c>
      <c r="AG9" s="11" t="s">
        <v>86</v>
      </c>
      <c r="AH9" s="8" t="s">
        <v>87</v>
      </c>
      <c r="AI9" s="8" t="s">
        <v>18</v>
      </c>
      <c r="AJ9" s="8"/>
      <c r="AK9" s="8"/>
      <c r="AL9" s="8" t="s">
        <v>88</v>
      </c>
      <c r="AM9" s="8"/>
      <c r="AN9" s="8"/>
      <c r="AO9" s="1" t="s">
        <v>89</v>
      </c>
      <c r="AP9" s="8"/>
    </row>
    <row r="10" spans="1:42" ht="80.25" customHeight="1" x14ac:dyDescent="0.35">
      <c r="A10" s="117" t="s">
        <v>193</v>
      </c>
      <c r="B10" s="123" t="s">
        <v>194</v>
      </c>
      <c r="C10" s="203" t="s">
        <v>195</v>
      </c>
      <c r="D10" s="120" t="s">
        <v>93</v>
      </c>
      <c r="E10" s="123" t="s">
        <v>196</v>
      </c>
      <c r="F10" s="206" t="s">
        <v>197</v>
      </c>
      <c r="G10" s="125" t="s">
        <v>19</v>
      </c>
      <c r="H10" s="125" t="s">
        <v>116</v>
      </c>
      <c r="I10" s="16" t="str">
        <f>CONCATENATE(G10,H10)</f>
        <v>POSIBLEMAYOR</v>
      </c>
      <c r="J10" s="163" t="str">
        <f>I11</f>
        <v>3. EXTREMO</v>
      </c>
      <c r="K10" s="165" t="s">
        <v>198</v>
      </c>
      <c r="L10" s="17" t="s">
        <v>97</v>
      </c>
      <c r="M10" s="18" t="s">
        <v>9</v>
      </c>
      <c r="N10" s="19">
        <f>IF(M10="ASIGNADO",15,IF(M10="NO ASIGNADO",0,""))</f>
        <v>15</v>
      </c>
      <c r="O10" s="157">
        <f>SUM(N10:N16)</f>
        <v>95</v>
      </c>
      <c r="P10" s="159" t="s">
        <v>72</v>
      </c>
      <c r="Q10" s="162">
        <f>IF(Q13="DÉBIL",0,IF(Q13="MODERADO",50,IF(Q13="FUERTE",100,"")))</f>
        <v>50</v>
      </c>
      <c r="R10" s="209"/>
      <c r="S10" s="154" t="s">
        <v>98</v>
      </c>
      <c r="T10" s="154" t="s">
        <v>98</v>
      </c>
      <c r="U10" s="121" t="s">
        <v>199</v>
      </c>
      <c r="V10" s="155" t="s">
        <v>124</v>
      </c>
      <c r="W10" s="117" t="s">
        <v>200</v>
      </c>
      <c r="X10" s="117" t="s">
        <v>201</v>
      </c>
      <c r="Y10" s="123" t="s">
        <v>202</v>
      </c>
      <c r="Z10" s="119">
        <v>2021</v>
      </c>
      <c r="AA10" s="147" t="s">
        <v>105</v>
      </c>
      <c r="AB10" s="117" t="s">
        <v>203</v>
      </c>
      <c r="AC10" s="150">
        <v>44572</v>
      </c>
      <c r="AD10" s="117" t="s">
        <v>204</v>
      </c>
      <c r="AE10" s="165" t="s">
        <v>205</v>
      </c>
      <c r="AF10" s="117" t="s">
        <v>206</v>
      </c>
      <c r="AG10" s="351" t="s">
        <v>207</v>
      </c>
      <c r="AH10" s="1" t="s">
        <v>111</v>
      </c>
      <c r="AI10" s="1" t="s">
        <v>112</v>
      </c>
      <c r="AJ10" s="1" t="s">
        <v>24</v>
      </c>
      <c r="AK10" s="1" t="s">
        <v>76</v>
      </c>
      <c r="AL10" s="1" t="s">
        <v>24</v>
      </c>
      <c r="AM10" s="1"/>
      <c r="AN10" s="1" t="s">
        <v>105</v>
      </c>
      <c r="AO10" s="1" t="s">
        <v>113</v>
      </c>
      <c r="AP10" s="1"/>
    </row>
    <row r="11" spans="1:42" ht="55.5" customHeight="1" x14ac:dyDescent="0.35">
      <c r="A11" s="117"/>
      <c r="B11" s="124"/>
      <c r="C11" s="204"/>
      <c r="D11" s="121"/>
      <c r="E11" s="124"/>
      <c r="F11" s="207"/>
      <c r="G11" s="125"/>
      <c r="H11" s="125"/>
      <c r="I11" s="1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164"/>
      <c r="K11" s="166"/>
      <c r="L11" s="20" t="s">
        <v>114</v>
      </c>
      <c r="M11" s="21" t="s">
        <v>22</v>
      </c>
      <c r="N11" s="22">
        <f>IF(M11="ADECUADO",15,IF(M11="INADECUADO",0,""))</f>
        <v>15</v>
      </c>
      <c r="O11" s="158"/>
      <c r="P11" s="160"/>
      <c r="Q11" s="162"/>
      <c r="R11" s="210"/>
      <c r="S11" s="154"/>
      <c r="T11" s="154"/>
      <c r="U11" s="121"/>
      <c r="V11" s="156"/>
      <c r="W11" s="117"/>
      <c r="X11" s="118"/>
      <c r="Y11" s="145"/>
      <c r="Z11" s="145"/>
      <c r="AA11" s="148"/>
      <c r="AB11" s="117"/>
      <c r="AC11" s="118"/>
      <c r="AD11" s="117"/>
      <c r="AE11" s="165"/>
      <c r="AF11" s="117"/>
      <c r="AG11" s="351"/>
      <c r="AH11" s="1" t="s">
        <v>98</v>
      </c>
      <c r="AI11" s="1" t="s">
        <v>115</v>
      </c>
      <c r="AJ11" s="1"/>
      <c r="AK11" s="1"/>
      <c r="AL11" s="1" t="s">
        <v>116</v>
      </c>
      <c r="AM11" s="1"/>
      <c r="AN11" s="1" t="s">
        <v>117</v>
      </c>
      <c r="AO11" s="1" t="s">
        <v>118</v>
      </c>
      <c r="AP11" s="1"/>
    </row>
    <row r="12" spans="1:42" ht="69" customHeight="1" x14ac:dyDescent="0.35">
      <c r="A12" s="117"/>
      <c r="B12" s="124"/>
      <c r="C12" s="204"/>
      <c r="D12" s="121"/>
      <c r="E12" s="124"/>
      <c r="F12" s="207"/>
      <c r="G12" s="125"/>
      <c r="H12" s="125"/>
      <c r="I12" s="1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164"/>
      <c r="K12" s="166"/>
      <c r="L12" s="23" t="s">
        <v>119</v>
      </c>
      <c r="M12" s="21" t="s">
        <v>120</v>
      </c>
      <c r="N12" s="22">
        <f>IF(M12="OPORTUNA",15,IF(M12="INOPORTUNA",0,""))</f>
        <v>15</v>
      </c>
      <c r="O12" s="158"/>
      <c r="P12" s="160"/>
      <c r="Q12" s="162"/>
      <c r="R12" s="210"/>
      <c r="S12" s="24" t="s">
        <v>121</v>
      </c>
      <c r="T12" s="24" t="s">
        <v>122</v>
      </c>
      <c r="U12" s="121"/>
      <c r="V12" s="156"/>
      <c r="W12" s="117"/>
      <c r="X12" s="118"/>
      <c r="Y12" s="145"/>
      <c r="Z12" s="145"/>
      <c r="AA12" s="148"/>
      <c r="AB12" s="117"/>
      <c r="AC12" s="118"/>
      <c r="AD12" s="117"/>
      <c r="AE12" s="165"/>
      <c r="AF12" s="117"/>
      <c r="AG12" s="351"/>
      <c r="AH12" s="1" t="s">
        <v>123</v>
      </c>
      <c r="AI12" s="1" t="s">
        <v>100</v>
      </c>
      <c r="AJ12" s="1" t="s">
        <v>124</v>
      </c>
      <c r="AK12" s="1" t="s">
        <v>125</v>
      </c>
      <c r="AL12" s="1" t="s">
        <v>126</v>
      </c>
      <c r="AM12" s="1"/>
      <c r="AN12" s="1"/>
      <c r="AO12" s="1" t="s">
        <v>127</v>
      </c>
      <c r="AP12" s="1"/>
    </row>
    <row r="13" spans="1:42" ht="86.25" customHeight="1" x14ac:dyDescent="0.35">
      <c r="A13" s="117"/>
      <c r="B13" s="124"/>
      <c r="C13" s="204"/>
      <c r="D13" s="121"/>
      <c r="E13" s="25" t="s">
        <v>128</v>
      </c>
      <c r="F13" s="207"/>
      <c r="G13" s="125"/>
      <c r="H13" s="125"/>
      <c r="I13" s="16"/>
      <c r="J13" s="164"/>
      <c r="K13" s="166"/>
      <c r="L13" s="20" t="s">
        <v>129</v>
      </c>
      <c r="M13" s="21" t="s">
        <v>138</v>
      </c>
      <c r="N13" s="22">
        <f>IF(M13="PREVENIR",15,IF(M13="DETECTAR",10,IF(M13="NO ES UN CONTROL",0,"")))</f>
        <v>10</v>
      </c>
      <c r="O13" s="135" t="str">
        <f>IF(O10&lt;86,"DÉBIL",IF(O10&lt;96,"MODERADO",IF(O10&lt;101,"FUERTE","")))</f>
        <v>MODERADO</v>
      </c>
      <c r="P13" s="160"/>
      <c r="Q13" s="137" t="str">
        <f>IF(AND(O13="FUERTE",P10="FUERTE (SIEMPRE SE EJECUTA)"),"FUERTE",IF(OR(O13="DÉBIL",P10="DÉBIL (NO SE EJECUTA)"),"DÉBIL",IF(OR(O13="MODERADO",P10="MODERADO (ALGUNAS VECES)"),"MODERADO")))</f>
        <v>MODERADO</v>
      </c>
      <c r="R13" s="212" t="str">
        <f>IF(AND(O13="FUERTE",P10="FUERTE (SIEMPRE SE EJECUTA)"),"NO","SÍ")</f>
        <v>SÍ</v>
      </c>
      <c r="S13" s="1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1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121"/>
      <c r="V13" s="156"/>
      <c r="W13" s="117"/>
      <c r="X13" s="118"/>
      <c r="Y13" s="145"/>
      <c r="Z13" s="146"/>
      <c r="AA13" s="148"/>
      <c r="AB13" s="117"/>
      <c r="AC13" s="118"/>
      <c r="AD13" s="117"/>
      <c r="AE13" s="165"/>
      <c r="AF13" s="117" t="s">
        <v>208</v>
      </c>
      <c r="AG13" s="351"/>
      <c r="AH13" s="1" t="s">
        <v>98</v>
      </c>
      <c r="AI13" s="1"/>
      <c r="AJ13" s="1" t="s">
        <v>93</v>
      </c>
      <c r="AK13" s="1" t="s">
        <v>132</v>
      </c>
      <c r="AL13" s="1"/>
      <c r="AM13" s="1"/>
      <c r="AN13" s="1"/>
      <c r="AO13" s="1" t="s">
        <v>133</v>
      </c>
      <c r="AP13" s="1"/>
    </row>
    <row r="14" spans="1:42" ht="75.75" customHeight="1" x14ac:dyDescent="0.35">
      <c r="A14" s="117"/>
      <c r="B14" s="124"/>
      <c r="C14" s="204"/>
      <c r="D14" s="121"/>
      <c r="E14" s="124" t="s">
        <v>209</v>
      </c>
      <c r="F14" s="207"/>
      <c r="G14" s="125"/>
      <c r="H14" s="125"/>
      <c r="I14" s="16"/>
      <c r="J14" s="164"/>
      <c r="K14" s="166"/>
      <c r="L14" s="20" t="s">
        <v>135</v>
      </c>
      <c r="M14" s="21" t="s">
        <v>34</v>
      </c>
      <c r="N14" s="22">
        <f>IF(M14="CONFIABLE",15,IF(M14="NO CONFIABLE",0,""))</f>
        <v>15</v>
      </c>
      <c r="O14" s="136"/>
      <c r="P14" s="160"/>
      <c r="Q14" s="137"/>
      <c r="R14" s="212"/>
      <c r="S14" s="139"/>
      <c r="T14" s="141"/>
      <c r="U14" s="121"/>
      <c r="V14" s="156"/>
      <c r="W14" s="117"/>
      <c r="X14" s="118"/>
      <c r="Y14" s="145"/>
      <c r="Z14" s="25" t="s">
        <v>136</v>
      </c>
      <c r="AA14" s="148"/>
      <c r="AB14" s="117"/>
      <c r="AC14" s="118"/>
      <c r="AD14" s="117"/>
      <c r="AE14" s="165"/>
      <c r="AF14" s="117"/>
      <c r="AG14" s="351"/>
      <c r="AH14" s="1" t="s">
        <v>137</v>
      </c>
      <c r="AI14" s="1"/>
      <c r="AJ14" s="1" t="s">
        <v>138</v>
      </c>
      <c r="AK14" s="1" t="s">
        <v>130</v>
      </c>
      <c r="AL14" s="1" t="s">
        <v>139</v>
      </c>
      <c r="AM14" s="1"/>
      <c r="AN14" s="1"/>
      <c r="AO14" s="1" t="s">
        <v>99</v>
      </c>
      <c r="AP14" s="1"/>
    </row>
    <row r="15" spans="1:42" ht="66.75" customHeight="1" x14ac:dyDescent="0.35">
      <c r="A15" s="117"/>
      <c r="B15" s="124"/>
      <c r="C15" s="204"/>
      <c r="D15" s="121"/>
      <c r="E15" s="124"/>
      <c r="F15" s="207"/>
      <c r="G15" s="125"/>
      <c r="H15" s="125"/>
      <c r="I15" s="16"/>
      <c r="J15" s="164"/>
      <c r="K15" s="166"/>
      <c r="L15" s="20" t="s">
        <v>140</v>
      </c>
      <c r="M15" s="21" t="s">
        <v>43</v>
      </c>
      <c r="N15" s="22">
        <f>IF(M15="SE INVESTIGAN Y SE RESUELVEN OPORTUNAMENTE",15,IF(M15="NO SE INVESTIGAN Y SE RESUELVEN OPORTUNAMENTE",0,""))</f>
        <v>15</v>
      </c>
      <c r="O15" s="136"/>
      <c r="P15" s="160"/>
      <c r="Q15" s="137"/>
      <c r="R15" s="212"/>
      <c r="S15" s="139"/>
      <c r="T15" s="141"/>
      <c r="U15" s="121"/>
      <c r="V15" s="156"/>
      <c r="W15" s="117"/>
      <c r="X15" s="118"/>
      <c r="Y15" s="145"/>
      <c r="Z15" s="119" t="s">
        <v>210</v>
      </c>
      <c r="AA15" s="148"/>
      <c r="AB15" s="117"/>
      <c r="AC15" s="118"/>
      <c r="AD15" s="117"/>
      <c r="AE15" s="165"/>
      <c r="AF15" s="117"/>
      <c r="AG15" s="351"/>
      <c r="AH15" s="1" t="s">
        <v>115</v>
      </c>
      <c r="AI15" s="1"/>
      <c r="AJ15" s="1"/>
      <c r="AK15" s="1"/>
      <c r="AL15" s="1"/>
      <c r="AM15" s="1"/>
      <c r="AN15" s="1"/>
      <c r="AO15" s="1" t="s">
        <v>142</v>
      </c>
      <c r="AP15" s="1"/>
    </row>
    <row r="16" spans="1:42" ht="51" customHeight="1" x14ac:dyDescent="0.35">
      <c r="A16" s="123"/>
      <c r="B16" s="134"/>
      <c r="C16" s="205"/>
      <c r="D16" s="122"/>
      <c r="E16" s="134"/>
      <c r="F16" s="208"/>
      <c r="G16" s="126"/>
      <c r="H16" s="126"/>
      <c r="I16" s="16"/>
      <c r="J16" s="164"/>
      <c r="K16" s="167"/>
      <c r="L16" s="26" t="s">
        <v>143</v>
      </c>
      <c r="M16" s="27" t="s">
        <v>53</v>
      </c>
      <c r="N16" s="28">
        <f>IF(M16="COMPLETA",10,IF(M16="INCOMPLETA",5,IF(M16="NO EXISTE",0,"")))</f>
        <v>10</v>
      </c>
      <c r="O16" s="136"/>
      <c r="P16" s="161"/>
      <c r="Q16" s="138"/>
      <c r="R16" s="213"/>
      <c r="S16" s="140"/>
      <c r="T16" s="141"/>
      <c r="U16" s="122"/>
      <c r="V16" s="156"/>
      <c r="W16" s="123"/>
      <c r="X16" s="119"/>
      <c r="Y16" s="146"/>
      <c r="Z16" s="146"/>
      <c r="AA16" s="149"/>
      <c r="AB16" s="123"/>
      <c r="AC16" s="119"/>
      <c r="AD16" s="123"/>
      <c r="AE16" s="142"/>
      <c r="AF16" s="123"/>
      <c r="AG16" s="352"/>
      <c r="AH16" s="1"/>
      <c r="AI16" s="1"/>
      <c r="AJ16" s="1"/>
      <c r="AK16" s="1"/>
      <c r="AL16" s="1"/>
      <c r="AM16" s="1"/>
      <c r="AN16" s="1"/>
      <c r="AO16" s="1" t="s">
        <v>144</v>
      </c>
      <c r="AP16" s="1"/>
    </row>
    <row r="17" spans="1:42" x14ac:dyDescent="0.35">
      <c r="A17" s="170" t="s">
        <v>157</v>
      </c>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
      <c r="AI17" s="1"/>
      <c r="AJ17" s="1"/>
      <c r="AK17" s="1"/>
      <c r="AL17" s="1"/>
      <c r="AM17" s="1"/>
      <c r="AN17" s="1"/>
      <c r="AO17" s="1" t="s">
        <v>158</v>
      </c>
      <c r="AP17" s="1"/>
    </row>
    <row r="18" spans="1:42" ht="30" customHeight="1" x14ac:dyDescent="0.35">
      <c r="A18" s="178" t="s">
        <v>159</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
      <c r="AI18" s="1"/>
      <c r="AJ18" s="1"/>
      <c r="AK18" s="1"/>
      <c r="AL18" s="1"/>
      <c r="AM18" s="1"/>
      <c r="AN18" s="1"/>
      <c r="AO18" s="1" t="s">
        <v>160</v>
      </c>
      <c r="AP18" s="1"/>
    </row>
    <row r="19" spans="1:42" ht="30" customHeight="1" x14ac:dyDescent="0.35">
      <c r="A19" s="179" t="s">
        <v>161</v>
      </c>
      <c r="B19" s="179"/>
      <c r="C19" s="179" t="s">
        <v>162</v>
      </c>
      <c r="D19" s="179"/>
      <c r="E19" s="179"/>
      <c r="F19" s="179"/>
      <c r="G19" s="179"/>
      <c r="H19" s="179"/>
      <c r="I19" s="179"/>
      <c r="J19" s="179"/>
      <c r="K19" s="179"/>
      <c r="L19" s="179"/>
      <c r="M19" s="179"/>
      <c r="N19" s="179"/>
      <c r="O19" s="179"/>
      <c r="P19" s="179"/>
      <c r="Q19" s="179"/>
      <c r="R19" s="179"/>
      <c r="S19" s="179"/>
      <c r="T19" s="179"/>
      <c r="U19" s="179"/>
      <c r="V19" s="179"/>
      <c r="W19" s="179"/>
      <c r="X19" s="179"/>
      <c r="Y19" s="179"/>
      <c r="Z19" s="180" t="s">
        <v>211</v>
      </c>
      <c r="AA19" s="180"/>
      <c r="AB19" s="180"/>
      <c r="AC19" s="180"/>
      <c r="AD19" s="87" t="s">
        <v>164</v>
      </c>
      <c r="AE19" s="87"/>
      <c r="AF19" s="87"/>
      <c r="AG19" s="87"/>
      <c r="AH19" s="1"/>
      <c r="AI19" s="1"/>
      <c r="AJ19" s="1"/>
      <c r="AK19" s="1"/>
      <c r="AL19" s="1"/>
      <c r="AM19" s="1"/>
      <c r="AN19" s="1"/>
      <c r="AO19" s="1" t="s">
        <v>165</v>
      </c>
      <c r="AP19" s="1"/>
    </row>
    <row r="20" spans="1:42" ht="30" customHeight="1" x14ac:dyDescent="0.35">
      <c r="A20" s="168" t="s">
        <v>212</v>
      </c>
      <c r="B20" s="169"/>
      <c r="C20" s="170" t="s">
        <v>213</v>
      </c>
      <c r="D20" s="170"/>
      <c r="E20" s="170"/>
      <c r="F20" s="170"/>
      <c r="G20" s="170"/>
      <c r="H20" s="170"/>
      <c r="I20" s="170"/>
      <c r="J20" s="170"/>
      <c r="K20" s="170"/>
      <c r="L20" s="170"/>
      <c r="M20" s="170"/>
      <c r="N20" s="170"/>
      <c r="O20" s="170"/>
      <c r="P20" s="170"/>
      <c r="Q20" s="170"/>
      <c r="R20" s="170"/>
      <c r="S20" s="170"/>
      <c r="T20" s="170"/>
      <c r="U20" s="170"/>
      <c r="V20" s="170"/>
      <c r="W20" s="170"/>
      <c r="X20" s="170"/>
      <c r="Y20" s="170"/>
      <c r="Z20" s="211">
        <v>44442</v>
      </c>
      <c r="AA20" s="172"/>
      <c r="AB20" s="172"/>
      <c r="AC20" s="173"/>
      <c r="AD20" s="174" t="s">
        <v>214</v>
      </c>
      <c r="AE20" s="175"/>
      <c r="AF20" s="175"/>
      <c r="AG20" s="175"/>
      <c r="AH20" s="29"/>
      <c r="AI20" s="29"/>
      <c r="AJ20" s="29"/>
      <c r="AK20" s="29"/>
      <c r="AL20" s="29"/>
      <c r="AM20" s="29"/>
      <c r="AN20" s="29"/>
      <c r="AO20" s="1" t="s">
        <v>167</v>
      </c>
      <c r="AP20" s="29"/>
    </row>
    <row r="21" spans="1:42" ht="30" customHeight="1" x14ac:dyDescent="0.35">
      <c r="A21" s="168" t="s">
        <v>168</v>
      </c>
      <c r="B21" s="169"/>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1"/>
      <c r="AA21" s="172"/>
      <c r="AB21" s="172"/>
      <c r="AC21" s="173"/>
      <c r="AD21" s="177"/>
      <c r="AE21" s="177"/>
      <c r="AF21" s="177"/>
      <c r="AG21" s="177"/>
      <c r="AH21" s="29"/>
      <c r="AI21" s="29"/>
      <c r="AJ21" s="29"/>
      <c r="AK21" s="29"/>
      <c r="AL21" s="29"/>
      <c r="AM21" s="29"/>
      <c r="AN21" s="29"/>
      <c r="AO21" s="1" t="s">
        <v>169</v>
      </c>
      <c r="AP21" s="29"/>
    </row>
    <row r="22" spans="1:42" ht="30" customHeight="1" x14ac:dyDescent="0.35">
      <c r="A22" s="168" t="s">
        <v>168</v>
      </c>
      <c r="B22" s="169"/>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1"/>
      <c r="AA22" s="172"/>
      <c r="AB22" s="172"/>
      <c r="AC22" s="173"/>
      <c r="AD22" s="177"/>
      <c r="AE22" s="177"/>
      <c r="AF22" s="177"/>
      <c r="AG22" s="177"/>
      <c r="AH22" s="29"/>
      <c r="AI22" s="29"/>
      <c r="AJ22" s="29"/>
      <c r="AK22" s="29"/>
      <c r="AL22" s="29"/>
      <c r="AM22" s="29"/>
      <c r="AN22" s="29"/>
      <c r="AO22" s="1" t="s">
        <v>170</v>
      </c>
      <c r="AP22" s="29"/>
    </row>
    <row r="23" spans="1:42" ht="30" customHeight="1" x14ac:dyDescent="0.35">
      <c r="A23" s="181" t="s">
        <v>215</v>
      </c>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
      <c r="AI23" s="1"/>
      <c r="AJ23" s="1"/>
      <c r="AK23" s="1"/>
      <c r="AL23" s="1"/>
      <c r="AM23" s="1"/>
      <c r="AN23" s="1"/>
      <c r="AO23" s="1" t="s">
        <v>172</v>
      </c>
      <c r="AP23" s="1"/>
    </row>
    <row r="24" spans="1:42" ht="30" customHeight="1" x14ac:dyDescent="0.35">
      <c r="A24" s="182" t="s">
        <v>164</v>
      </c>
      <c r="B24" s="182"/>
      <c r="C24" s="182"/>
      <c r="D24" s="182"/>
      <c r="E24" s="182"/>
      <c r="F24" s="182"/>
      <c r="G24" s="182" t="s">
        <v>173</v>
      </c>
      <c r="H24" s="182"/>
      <c r="I24" s="182"/>
      <c r="J24" s="182"/>
      <c r="K24" s="182"/>
      <c r="L24" s="182"/>
      <c r="M24" s="183" t="s">
        <v>174</v>
      </c>
      <c r="N24" s="184"/>
      <c r="O24" s="184"/>
      <c r="P24" s="184"/>
      <c r="Q24" s="184"/>
      <c r="R24" s="184"/>
      <c r="S24" s="184"/>
      <c r="T24" s="184"/>
      <c r="U24" s="184"/>
      <c r="V24" s="185"/>
      <c r="W24" s="183" t="s">
        <v>175</v>
      </c>
      <c r="X24" s="184"/>
      <c r="Y24" s="184"/>
      <c r="Z24" s="184"/>
      <c r="AA24" s="185"/>
      <c r="AB24" s="186" t="str">
        <f>IF(X5="X","APOYO OFICINA ASESORA DE PLANEACIÓN","APOYO OFICINA DE CONTROL INTERNO")</f>
        <v>APOYO OFICINA DE CONTROL INTERNO</v>
      </c>
      <c r="AC24" s="186"/>
      <c r="AD24" s="186"/>
      <c r="AE24" s="186"/>
      <c r="AF24" s="186"/>
      <c r="AG24" s="186"/>
      <c r="AH24" s="30"/>
      <c r="AO24" s="1" t="s">
        <v>177</v>
      </c>
    </row>
    <row r="25" spans="1:42" ht="30" customHeight="1" x14ac:dyDescent="0.35">
      <c r="A25" s="31" t="s">
        <v>178</v>
      </c>
      <c r="B25" s="190" t="s">
        <v>214</v>
      </c>
      <c r="C25" s="188"/>
      <c r="D25" s="188"/>
      <c r="E25" s="188"/>
      <c r="F25" s="189"/>
      <c r="G25" s="32" t="s">
        <v>178</v>
      </c>
      <c r="H25" s="190" t="s">
        <v>216</v>
      </c>
      <c r="I25" s="188"/>
      <c r="J25" s="188"/>
      <c r="K25" s="188"/>
      <c r="L25" s="189"/>
      <c r="M25" s="32" t="s">
        <v>178</v>
      </c>
      <c r="N25" s="39"/>
      <c r="O25" s="192" t="s">
        <v>217</v>
      </c>
      <c r="P25" s="192"/>
      <c r="Q25" s="192"/>
      <c r="R25" s="192"/>
      <c r="S25" s="192"/>
      <c r="T25" s="192"/>
      <c r="U25" s="192"/>
      <c r="V25" s="193"/>
      <c r="W25" s="33" t="s">
        <v>178</v>
      </c>
      <c r="X25" s="190" t="s">
        <v>218</v>
      </c>
      <c r="Y25" s="188"/>
      <c r="Z25" s="188"/>
      <c r="AA25" s="189"/>
      <c r="AB25" s="33" t="s">
        <v>178</v>
      </c>
      <c r="AC25" s="194"/>
      <c r="AD25" s="194"/>
      <c r="AE25" s="194"/>
      <c r="AF25" s="194"/>
      <c r="AG25" s="194"/>
      <c r="AH25" s="34"/>
      <c r="AI25" s="34"/>
      <c r="AJ25" s="34"/>
      <c r="AK25" s="34"/>
      <c r="AL25" s="34"/>
      <c r="AM25" s="34"/>
      <c r="AN25" s="34"/>
      <c r="AO25" s="1" t="s">
        <v>183</v>
      </c>
      <c r="AP25" s="34"/>
    </row>
    <row r="26" spans="1:42" ht="30" customHeight="1" x14ac:dyDescent="0.35">
      <c r="A26" s="31" t="s">
        <v>184</v>
      </c>
      <c r="B26" s="190" t="s">
        <v>219</v>
      </c>
      <c r="C26" s="188"/>
      <c r="D26" s="188"/>
      <c r="E26" s="188"/>
      <c r="F26" s="189"/>
      <c r="G26" s="31" t="s">
        <v>184</v>
      </c>
      <c r="H26" s="195" t="s">
        <v>220</v>
      </c>
      <c r="I26" s="195"/>
      <c r="J26" s="195"/>
      <c r="K26" s="195"/>
      <c r="L26" s="195"/>
      <c r="M26" s="32" t="s">
        <v>184</v>
      </c>
      <c r="N26" s="40"/>
      <c r="O26" s="195" t="s">
        <v>221</v>
      </c>
      <c r="P26" s="195"/>
      <c r="Q26" s="195"/>
      <c r="R26" s="195"/>
      <c r="S26" s="195"/>
      <c r="T26" s="195"/>
      <c r="U26" s="195"/>
      <c r="V26" s="195"/>
      <c r="W26" s="31" t="s">
        <v>184</v>
      </c>
      <c r="X26" s="190" t="s">
        <v>222</v>
      </c>
      <c r="Y26" s="188"/>
      <c r="Z26" s="188"/>
      <c r="AA26" s="189"/>
      <c r="AB26" s="31" t="s">
        <v>184</v>
      </c>
      <c r="AC26" s="194"/>
      <c r="AD26" s="194"/>
      <c r="AE26" s="194"/>
      <c r="AF26" s="194"/>
      <c r="AG26" s="194"/>
      <c r="AH26" s="34"/>
      <c r="AI26" s="34"/>
      <c r="AJ26" s="34"/>
      <c r="AK26" s="34"/>
      <c r="AL26" s="34"/>
      <c r="AM26" s="34"/>
      <c r="AN26" s="34"/>
      <c r="AO26" s="1" t="s">
        <v>189</v>
      </c>
      <c r="AP26" s="34"/>
    </row>
  </sheetData>
  <mergeCells count="119">
    <mergeCell ref="B25:F25"/>
    <mergeCell ref="H25:L25"/>
    <mergeCell ref="O25:V25"/>
    <mergeCell ref="X25:AA25"/>
    <mergeCell ref="AC25:AG25"/>
    <mergeCell ref="B26:F26"/>
    <mergeCell ref="H26:L26"/>
    <mergeCell ref="O26:V26"/>
    <mergeCell ref="X26:AA26"/>
    <mergeCell ref="AC26:AG26"/>
    <mergeCell ref="A22:B22"/>
    <mergeCell ref="C22:Y22"/>
    <mergeCell ref="Z22:AC22"/>
    <mergeCell ref="AD22:AG22"/>
    <mergeCell ref="A23:AG23"/>
    <mergeCell ref="A24:F24"/>
    <mergeCell ref="G24:L24"/>
    <mergeCell ref="M24:V24"/>
    <mergeCell ref="W24:AA24"/>
    <mergeCell ref="AB24:AG24"/>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S10:S11"/>
    <mergeCell ref="T10:T11"/>
    <mergeCell ref="U10:U16"/>
    <mergeCell ref="V10:V16"/>
    <mergeCell ref="W10:W16"/>
    <mergeCell ref="A20:B20"/>
    <mergeCell ref="C20:Y20"/>
    <mergeCell ref="Z20:AC20"/>
    <mergeCell ref="AD20:AG20"/>
    <mergeCell ref="T8:T9"/>
    <mergeCell ref="U8:U9"/>
    <mergeCell ref="V8:V9"/>
    <mergeCell ref="T13:T16"/>
    <mergeCell ref="AF13:AF16"/>
    <mergeCell ref="X10:X16"/>
    <mergeCell ref="Y10:Y16"/>
    <mergeCell ref="Z10:Z13"/>
    <mergeCell ref="AA10:AA16"/>
    <mergeCell ref="AB10:AB16"/>
    <mergeCell ref="AC10:AC16"/>
    <mergeCell ref="A10:A16"/>
    <mergeCell ref="B10:B16"/>
    <mergeCell ref="C10:C16"/>
    <mergeCell ref="D10:D16"/>
    <mergeCell ref="E10:E12"/>
    <mergeCell ref="F10:F16"/>
    <mergeCell ref="G10:G16"/>
    <mergeCell ref="Q8:Q9"/>
    <mergeCell ref="R8:R9"/>
    <mergeCell ref="H10:H16"/>
    <mergeCell ref="J10:J16"/>
    <mergeCell ref="K10:K16"/>
    <mergeCell ref="O10:O12"/>
    <mergeCell ref="P10:P16"/>
    <mergeCell ref="Q10:Q12"/>
    <mergeCell ref="R10:R12"/>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31" priority="5" operator="containsText" text="EXTREMO">
      <formula>NOT(ISERROR(SEARCH("EXTREMO",U10)))</formula>
    </cfRule>
    <cfRule type="containsText" dxfId="30" priority="6" operator="containsText" text="MODERADO">
      <formula>NOT(ISERROR(SEARCH("MODERADO",U10)))</formula>
    </cfRule>
    <cfRule type="containsText" dxfId="29" priority="7" operator="containsText" text="ALTO">
      <formula>NOT(ISERROR(SEARCH("ALTO",U10)))</formula>
    </cfRule>
    <cfRule type="containsText" dxfId="28" priority="8" operator="containsText" text="BAJO">
      <formula>NOT(ISERROR(SEARCH("BAJO",U10)))</formula>
    </cfRule>
  </conditionalFormatting>
  <conditionalFormatting sqref="J10:J16">
    <cfRule type="containsText" dxfId="27" priority="1" operator="containsText" text="EXTREMO">
      <formula>NOT(ISERROR(SEARCH("EXTREMO",J10)))</formula>
    </cfRule>
    <cfRule type="containsText" dxfId="26" priority="2" operator="containsText" text="ALTO">
      <formula>NOT(ISERROR(SEARCH("ALTO",J10)))</formula>
    </cfRule>
    <cfRule type="containsText" dxfId="25" priority="3" operator="containsText" text="MODERADO">
      <formula>NOT(ISERROR(SEARCH("MODERADO",J10)))</formula>
    </cfRule>
    <cfRule type="containsText" dxfId="24" priority="4" operator="containsText" text="BAJO">
      <formula>NOT(ISERROR(SEARCH("BAJO",J10)))</formula>
    </cfRule>
  </conditionalFormatting>
  <dataValidations count="15">
    <dataValidation type="list" allowBlank="1" showInputMessage="1" showErrorMessage="1" sqref="M13" xr:uid="{D8220048-66A1-4454-849D-4EFA3263775A}">
      <formula1>$AJ$14:$AL$14</formula1>
    </dataValidation>
    <dataValidation type="list" allowBlank="1" showInputMessage="1" showErrorMessage="1" sqref="AA10:AA16" xr:uid="{3AB613E4-EE57-497A-A62E-9428AF5C5C94}">
      <formula1>$AN$10:$AN$11</formula1>
    </dataValidation>
    <dataValidation type="list" allowBlank="1" showInputMessage="1" showErrorMessage="1" sqref="T10 S10:S11" xr:uid="{94BEC167-DCED-4108-A2AC-9FFBC77272C4}">
      <formula1>$AH$13:$AH$15</formula1>
    </dataValidation>
    <dataValidation type="list" allowBlank="1" showInputMessage="1" showErrorMessage="1" sqref="D10:D16" xr:uid="{D265648B-E8B2-4091-8B73-4E7C0A5FF727}">
      <formula1>$AJ$13:$AK$13</formula1>
    </dataValidation>
    <dataValidation type="list" allowBlank="1" showInputMessage="1" showErrorMessage="1" sqref="V10:V16" xr:uid="{3180C69C-7051-4165-8279-9E9FD56820D2}">
      <formula1>$AI$12:$AK$12</formula1>
    </dataValidation>
    <dataValidation type="list" allowBlank="1" showInputMessage="1" showErrorMessage="1" sqref="P10" xr:uid="{85E38508-428C-4213-8E21-EE17AD508FF8}">
      <formula1>$AH$8:$AJ$8</formula1>
    </dataValidation>
    <dataValidation type="list" allowBlank="1" showInputMessage="1" showErrorMessage="1" sqref="M15" xr:uid="{38113F17-4D73-44A8-943D-5A4BBA2702E0}">
      <formula1>$AH$6:$AI$6</formula1>
    </dataValidation>
    <dataValidation type="list" allowBlank="1" showInputMessage="1" showErrorMessage="1" sqref="M14" xr:uid="{9AB45E32-A908-4AB9-A57E-792995DB9744}">
      <formula1>$AH$5:$AI$5</formula1>
    </dataValidation>
    <dataValidation type="list" allowBlank="1" showInputMessage="1" showErrorMessage="1" sqref="M12" xr:uid="{A6C22942-E3FE-4075-9BD4-B9EFD27AA59E}">
      <formula1>#REF!</formula1>
    </dataValidation>
    <dataValidation type="list" allowBlank="1" showInputMessage="1" showErrorMessage="1" sqref="M11" xr:uid="{F991CCEE-2C3A-4C24-B921-33CEF3A8CB66}">
      <formula1>$AH$4:$AI$4</formula1>
    </dataValidation>
    <dataValidation type="list" allowBlank="1" showInputMessage="1" showErrorMessage="1" sqref="M10" xr:uid="{E109BBF0-7B41-49CA-81A4-42EEE46D2023}">
      <formula1>$AH$2:$AH$3</formula1>
    </dataValidation>
    <dataValidation type="list" allowBlank="1" showInputMessage="1" showErrorMessage="1" sqref="U10:U16" xr:uid="{78785E7E-F2CF-45BC-A0DD-43E3505D2BDD}">
      <formula1>$AO$8:$AO$32</formula1>
    </dataValidation>
    <dataValidation type="list" allowBlank="1" showInputMessage="1" showErrorMessage="1" sqref="M16" xr:uid="{9DEDA598-0457-4B33-98A3-2C529C8FA824}">
      <formula1>$AH$7:$AJ$7</formula1>
    </dataValidation>
    <dataValidation type="list" allowBlank="1" showInputMessage="1" showErrorMessage="1" sqref="H10:H16" xr:uid="{64234678-8EE2-406E-96F2-8D472E859CD4}">
      <formula1>$AL$10:$AL$12</formula1>
    </dataValidation>
    <dataValidation type="list" allowBlank="1" showInputMessage="1" showErrorMessage="1" sqref="G10:G16" xr:uid="{6D7AA466-E9B7-4A5A-99EE-A162657E7AEF}">
      <formula1>$AL$1:$AL$5</formula1>
    </dataValidation>
  </dataValidations>
  <pageMargins left="0.7" right="0.7" top="0.75" bottom="0.75" header="0.3" footer="0.3"/>
  <pageSetup scale="2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DE54-04C8-4F54-B57F-267CA4CF0F5F}">
  <dimension ref="A1:AP26"/>
  <sheetViews>
    <sheetView topLeftCell="AB13" zoomScale="80" zoomScaleNormal="80" workbookViewId="0">
      <selection activeCell="AG10" sqref="AG10:AG16"/>
    </sheetView>
  </sheetViews>
  <sheetFormatPr baseColWidth="10" defaultColWidth="11.453125" defaultRowHeight="14.5" x14ac:dyDescent="0.35"/>
  <cols>
    <col min="1" max="6" width="32.453125" customWidth="1"/>
    <col min="7" max="8" width="20.81640625" customWidth="1"/>
    <col min="9" max="9" width="20.81640625" hidden="1" customWidth="1"/>
    <col min="10" max="10" width="25.453125" customWidth="1"/>
    <col min="11" max="11" width="62.81640625" customWidth="1"/>
    <col min="12" max="12" width="53.7265625" customWidth="1"/>
    <col min="13" max="13" width="24.1796875" bestFit="1" customWidth="1"/>
    <col min="14" max="14" width="0" hidden="1" customWidth="1"/>
    <col min="15" max="17" width="17.453125" customWidth="1"/>
    <col min="18" max="18" width="26.453125" customWidth="1"/>
    <col min="19" max="21" width="25.1796875" customWidth="1"/>
    <col min="22" max="22" width="16.453125" customWidth="1"/>
    <col min="23" max="24" width="25.453125" customWidth="1"/>
    <col min="25" max="25" width="30.453125" customWidth="1"/>
    <col min="26" max="28" width="25.453125" customWidth="1"/>
    <col min="29" max="29" width="21.1796875" customWidth="1"/>
    <col min="30" max="30" width="43.81640625" customWidth="1"/>
    <col min="31" max="31" width="25.453125" customWidth="1"/>
    <col min="32" max="32" width="45.453125" customWidth="1"/>
    <col min="33" max="33" width="34.81640625" customWidth="1"/>
    <col min="34" max="41" width="11.453125" hidden="1" customWidth="1"/>
    <col min="42" max="42" width="0" hidden="1" customWidth="1"/>
  </cols>
  <sheetData>
    <row r="1" spans="1:42" ht="27" customHeight="1" x14ac:dyDescent="0.35">
      <c r="A1" s="87"/>
      <c r="B1" s="88" t="s">
        <v>0</v>
      </c>
      <c r="C1" s="89"/>
      <c r="D1" s="89"/>
      <c r="E1" s="90"/>
      <c r="F1" s="88" t="s">
        <v>223</v>
      </c>
      <c r="G1" s="89"/>
      <c r="H1" s="89"/>
      <c r="I1" s="89"/>
      <c r="J1" s="89"/>
      <c r="K1" s="89"/>
      <c r="L1" s="89"/>
      <c r="M1" s="89"/>
      <c r="N1" s="89"/>
      <c r="O1" s="89"/>
      <c r="P1" s="89"/>
      <c r="Q1" s="89"/>
      <c r="R1" s="89"/>
      <c r="S1" s="89"/>
      <c r="T1" s="89"/>
      <c r="U1" s="89"/>
      <c r="V1" s="89"/>
      <c r="W1" s="89"/>
      <c r="X1" s="89"/>
      <c r="Y1" s="89"/>
      <c r="Z1" s="89"/>
      <c r="AA1" s="89"/>
      <c r="AB1" s="89"/>
      <c r="AC1" s="90"/>
      <c r="AD1" s="72" t="s">
        <v>2</v>
      </c>
      <c r="AE1" s="73"/>
      <c r="AF1" s="72" t="s">
        <v>3</v>
      </c>
      <c r="AG1" s="73"/>
      <c r="AH1" s="1"/>
      <c r="AI1" s="1"/>
      <c r="AJ1" s="1"/>
      <c r="AK1" s="1" t="s">
        <v>4</v>
      </c>
      <c r="AL1" s="1" t="s">
        <v>5</v>
      </c>
      <c r="AM1" s="1"/>
      <c r="AN1" s="1" t="s">
        <v>6</v>
      </c>
      <c r="AO1" s="1"/>
      <c r="AP1" s="1"/>
    </row>
    <row r="2" spans="1:42" ht="27" customHeight="1" x14ac:dyDescent="0.35">
      <c r="A2" s="87"/>
      <c r="B2" s="91"/>
      <c r="C2" s="92"/>
      <c r="D2" s="92"/>
      <c r="E2" s="93"/>
      <c r="F2" s="91"/>
      <c r="G2" s="92"/>
      <c r="H2" s="92"/>
      <c r="I2" s="92"/>
      <c r="J2" s="92"/>
      <c r="K2" s="92"/>
      <c r="L2" s="92"/>
      <c r="M2" s="92"/>
      <c r="N2" s="92"/>
      <c r="O2" s="92"/>
      <c r="P2" s="92"/>
      <c r="Q2" s="92"/>
      <c r="R2" s="92"/>
      <c r="S2" s="92"/>
      <c r="T2" s="92"/>
      <c r="U2" s="92"/>
      <c r="V2" s="92"/>
      <c r="W2" s="92"/>
      <c r="X2" s="92"/>
      <c r="Y2" s="92"/>
      <c r="Z2" s="92"/>
      <c r="AA2" s="92"/>
      <c r="AB2" s="92"/>
      <c r="AC2" s="93"/>
      <c r="AD2" s="72" t="s">
        <v>7</v>
      </c>
      <c r="AE2" s="73"/>
      <c r="AF2" s="94" t="s">
        <v>8</v>
      </c>
      <c r="AG2" s="95"/>
      <c r="AH2" s="1" t="s">
        <v>9</v>
      </c>
      <c r="AI2" s="1" t="s">
        <v>10</v>
      </c>
      <c r="AJ2" s="1"/>
      <c r="AK2" s="1"/>
      <c r="AL2" s="1" t="s">
        <v>11</v>
      </c>
      <c r="AM2" s="1"/>
      <c r="AN2" s="1" t="s">
        <v>12</v>
      </c>
      <c r="AO2" s="1"/>
      <c r="AP2" s="1"/>
    </row>
    <row r="3" spans="1:42" ht="27" customHeight="1" x14ac:dyDescent="0.35">
      <c r="A3" s="87"/>
      <c r="B3" s="88" t="s">
        <v>13</v>
      </c>
      <c r="C3" s="89"/>
      <c r="D3" s="89"/>
      <c r="E3" s="90"/>
      <c r="F3" s="88" t="s">
        <v>14</v>
      </c>
      <c r="G3" s="89"/>
      <c r="H3" s="89"/>
      <c r="I3" s="89"/>
      <c r="J3" s="89"/>
      <c r="K3" s="89"/>
      <c r="L3" s="89"/>
      <c r="M3" s="89"/>
      <c r="N3" s="89"/>
      <c r="O3" s="89"/>
      <c r="P3" s="89"/>
      <c r="Q3" s="89"/>
      <c r="R3" s="89"/>
      <c r="S3" s="89"/>
      <c r="T3" s="89"/>
      <c r="U3" s="89"/>
      <c r="V3" s="89"/>
      <c r="W3" s="89"/>
      <c r="X3" s="89"/>
      <c r="Y3" s="89"/>
      <c r="Z3" s="89"/>
      <c r="AA3" s="89"/>
      <c r="AB3" s="89"/>
      <c r="AC3" s="90"/>
      <c r="AD3" s="72" t="s">
        <v>15</v>
      </c>
      <c r="AE3" s="73"/>
      <c r="AF3" s="72" t="s">
        <v>16</v>
      </c>
      <c r="AG3" s="73"/>
      <c r="AH3" s="1" t="s">
        <v>17</v>
      </c>
      <c r="AI3" s="1" t="s">
        <v>18</v>
      </c>
      <c r="AJ3" s="1"/>
      <c r="AK3" s="1"/>
      <c r="AL3" s="1" t="s">
        <v>19</v>
      </c>
      <c r="AM3" s="1"/>
      <c r="AN3" s="1" t="s">
        <v>190</v>
      </c>
      <c r="AO3" s="1"/>
      <c r="AP3" s="1"/>
    </row>
    <row r="4" spans="1:42" ht="27" customHeight="1" x14ac:dyDescent="0.35">
      <c r="A4" s="87"/>
      <c r="B4" s="91"/>
      <c r="C4" s="92"/>
      <c r="D4" s="92"/>
      <c r="E4" s="93"/>
      <c r="F4" s="91"/>
      <c r="G4" s="92"/>
      <c r="H4" s="92"/>
      <c r="I4" s="92"/>
      <c r="J4" s="92"/>
      <c r="K4" s="92"/>
      <c r="L4" s="92"/>
      <c r="M4" s="92"/>
      <c r="N4" s="92"/>
      <c r="O4" s="92"/>
      <c r="P4" s="92"/>
      <c r="Q4" s="92"/>
      <c r="R4" s="92"/>
      <c r="S4" s="92"/>
      <c r="T4" s="92"/>
      <c r="U4" s="92"/>
      <c r="V4" s="92"/>
      <c r="W4" s="92"/>
      <c r="X4" s="92"/>
      <c r="Y4" s="92"/>
      <c r="Z4" s="92"/>
      <c r="AA4" s="92"/>
      <c r="AB4" s="92"/>
      <c r="AC4" s="93"/>
      <c r="AD4" s="72" t="s">
        <v>21</v>
      </c>
      <c r="AE4" s="73"/>
      <c r="AF4" s="74">
        <v>43846</v>
      </c>
      <c r="AG4" s="73"/>
      <c r="AH4" s="1" t="s">
        <v>22</v>
      </c>
      <c r="AI4" s="1" t="s">
        <v>23</v>
      </c>
      <c r="AJ4" s="1"/>
      <c r="AK4" s="1" t="s">
        <v>24</v>
      </c>
      <c r="AL4" s="1" t="s">
        <v>25</v>
      </c>
      <c r="AM4" s="1"/>
      <c r="AN4" s="1" t="s">
        <v>26</v>
      </c>
      <c r="AO4" s="1"/>
      <c r="AP4" s="1"/>
    </row>
    <row r="5" spans="1:42" x14ac:dyDescent="0.35">
      <c r="A5" s="75" t="s">
        <v>27</v>
      </c>
      <c r="B5" s="75"/>
      <c r="C5" s="214">
        <v>44445</v>
      </c>
      <c r="D5" s="215"/>
      <c r="E5" s="215"/>
      <c r="F5" s="215"/>
      <c r="G5" s="78"/>
      <c r="H5" s="79"/>
      <c r="I5" s="79"/>
      <c r="J5" s="79"/>
      <c r="K5" s="79"/>
      <c r="L5" s="80"/>
      <c r="M5" s="81" t="s">
        <v>28</v>
      </c>
      <c r="N5" s="82"/>
      <c r="O5" s="82"/>
      <c r="P5" s="82"/>
      <c r="Q5" s="82"/>
      <c r="R5" s="82"/>
      <c r="S5" s="82"/>
      <c r="T5" s="82"/>
      <c r="U5" s="82"/>
      <c r="V5" s="83"/>
      <c r="W5" s="2" t="s">
        <v>29</v>
      </c>
      <c r="X5" s="3"/>
      <c r="Y5" s="4" t="s">
        <v>30</v>
      </c>
      <c r="Z5" s="84"/>
      <c r="AA5" s="85"/>
      <c r="AB5" s="2" t="s">
        <v>31</v>
      </c>
      <c r="AD5" s="35" t="s">
        <v>32</v>
      </c>
      <c r="AE5" s="41" t="s">
        <v>33</v>
      </c>
      <c r="AF5" s="198"/>
      <c r="AG5" s="198"/>
      <c r="AH5" s="7" t="s">
        <v>34</v>
      </c>
      <c r="AI5" s="7" t="s">
        <v>35</v>
      </c>
      <c r="AJ5" s="7" t="s">
        <v>36</v>
      </c>
      <c r="AK5" s="7"/>
      <c r="AL5" s="7" t="s">
        <v>37</v>
      </c>
      <c r="AM5" s="7"/>
      <c r="AN5" s="7" t="s">
        <v>38</v>
      </c>
      <c r="AO5" s="7"/>
      <c r="AP5" s="7"/>
    </row>
    <row r="6" spans="1:42" x14ac:dyDescent="0.35">
      <c r="A6" s="96" t="s">
        <v>39</v>
      </c>
      <c r="B6" s="96"/>
      <c r="C6" s="96"/>
      <c r="D6" s="96"/>
      <c r="E6" s="96"/>
      <c r="F6" s="96"/>
      <c r="G6" s="97" t="s">
        <v>40</v>
      </c>
      <c r="H6" s="98"/>
      <c r="I6" s="98"/>
      <c r="J6" s="98"/>
      <c r="K6" s="98"/>
      <c r="L6" s="98"/>
      <c r="M6" s="98"/>
      <c r="N6" s="98"/>
      <c r="O6" s="98"/>
      <c r="P6" s="98"/>
      <c r="Q6" s="98"/>
      <c r="R6" s="98"/>
      <c r="S6" s="98"/>
      <c r="T6" s="98"/>
      <c r="U6" s="98"/>
      <c r="V6" s="98"/>
      <c r="W6" s="98"/>
      <c r="X6" s="99"/>
      <c r="Y6" s="98"/>
      <c r="Z6" s="98"/>
      <c r="AA6" s="98"/>
      <c r="AB6" s="100"/>
      <c r="AC6" s="110" t="s">
        <v>41</v>
      </c>
      <c r="AD6" s="102" t="s">
        <v>42</v>
      </c>
      <c r="AE6" s="200"/>
      <c r="AF6" s="200"/>
      <c r="AG6" s="200"/>
      <c r="AH6" s="1" t="s">
        <v>43</v>
      </c>
      <c r="AI6" s="1" t="s">
        <v>44</v>
      </c>
      <c r="AJ6" s="1"/>
      <c r="AK6" s="1"/>
      <c r="AL6" s="1"/>
      <c r="AM6" s="1"/>
      <c r="AN6" s="1" t="s">
        <v>191</v>
      </c>
      <c r="AO6" s="1"/>
      <c r="AP6" s="1"/>
    </row>
    <row r="7" spans="1:42" x14ac:dyDescent="0.35">
      <c r="A7" s="105" t="s">
        <v>45</v>
      </c>
      <c r="B7" s="106" t="s">
        <v>46</v>
      </c>
      <c r="C7" s="105" t="s">
        <v>47</v>
      </c>
      <c r="D7" s="105" t="s">
        <v>6</v>
      </c>
      <c r="E7" s="105" t="s">
        <v>48</v>
      </c>
      <c r="F7" s="109" t="s">
        <v>49</v>
      </c>
      <c r="G7" s="96" t="s">
        <v>50</v>
      </c>
      <c r="H7" s="96"/>
      <c r="I7" s="96"/>
      <c r="J7" s="96"/>
      <c r="K7" s="97" t="s">
        <v>51</v>
      </c>
      <c r="L7" s="98"/>
      <c r="M7" s="98"/>
      <c r="N7" s="98"/>
      <c r="O7" s="98"/>
      <c r="P7" s="98"/>
      <c r="Q7" s="98"/>
      <c r="R7" s="98"/>
      <c r="S7" s="98"/>
      <c r="T7" s="100"/>
      <c r="U7" s="97" t="s">
        <v>52</v>
      </c>
      <c r="V7" s="98"/>
      <c r="W7" s="98"/>
      <c r="X7" s="98"/>
      <c r="Y7" s="98"/>
      <c r="Z7" s="98"/>
      <c r="AA7" s="98"/>
      <c r="AB7" s="100"/>
      <c r="AC7" s="199"/>
      <c r="AD7" s="102"/>
      <c r="AE7" s="200"/>
      <c r="AF7" s="200"/>
      <c r="AG7" s="200"/>
      <c r="AH7" s="1" t="s">
        <v>53</v>
      </c>
      <c r="AI7" s="1" t="s">
        <v>54</v>
      </c>
      <c r="AJ7" s="1" t="s">
        <v>55</v>
      </c>
      <c r="AK7" s="8"/>
      <c r="AL7" s="8"/>
      <c r="AM7" s="8"/>
      <c r="AN7" s="8"/>
      <c r="AO7" s="8"/>
      <c r="AP7" s="8"/>
    </row>
    <row r="8" spans="1:42" x14ac:dyDescent="0.35">
      <c r="A8" s="105"/>
      <c r="B8" s="107"/>
      <c r="C8" s="105"/>
      <c r="D8" s="105"/>
      <c r="E8" s="105"/>
      <c r="F8" s="109"/>
      <c r="G8" s="111" t="s">
        <v>56</v>
      </c>
      <c r="H8" s="111"/>
      <c r="I8" s="111"/>
      <c r="J8" s="111"/>
      <c r="K8" s="112" t="s">
        <v>57</v>
      </c>
      <c r="L8" s="109" t="s">
        <v>192</v>
      </c>
      <c r="M8" s="109" t="s">
        <v>59</v>
      </c>
      <c r="N8" s="110" t="s">
        <v>60</v>
      </c>
      <c r="O8" s="105" t="s">
        <v>61</v>
      </c>
      <c r="P8" s="107" t="s">
        <v>62</v>
      </c>
      <c r="Q8" s="106" t="s">
        <v>63</v>
      </c>
      <c r="R8" s="105" t="s">
        <v>64</v>
      </c>
      <c r="S8" s="106" t="s">
        <v>65</v>
      </c>
      <c r="T8" s="106" t="s">
        <v>66</v>
      </c>
      <c r="U8" s="113" t="s">
        <v>67</v>
      </c>
      <c r="V8" s="105" t="s">
        <v>68</v>
      </c>
      <c r="W8" s="112" t="s">
        <v>69</v>
      </c>
      <c r="X8" s="106" t="s">
        <v>70</v>
      </c>
      <c r="Y8" s="105" t="s">
        <v>71</v>
      </c>
      <c r="Z8" s="105"/>
      <c r="AA8" s="105"/>
      <c r="AB8" s="105"/>
      <c r="AC8" s="199"/>
      <c r="AD8" s="201"/>
      <c r="AE8" s="202"/>
      <c r="AF8" s="202"/>
      <c r="AG8" s="202"/>
      <c r="AH8" s="8" t="s">
        <v>72</v>
      </c>
      <c r="AI8" s="8" t="s">
        <v>73</v>
      </c>
      <c r="AJ8" s="8" t="s">
        <v>74</v>
      </c>
      <c r="AK8" s="8"/>
      <c r="AL8" s="8" t="s">
        <v>75</v>
      </c>
      <c r="AM8" s="8"/>
      <c r="AN8" s="8"/>
      <c r="AO8" s="1" t="s">
        <v>76</v>
      </c>
      <c r="AP8" s="8"/>
    </row>
    <row r="9" spans="1:42" ht="67.5" customHeight="1" x14ac:dyDescent="0.35">
      <c r="A9" s="106"/>
      <c r="B9" s="108"/>
      <c r="C9" s="106"/>
      <c r="D9" s="106"/>
      <c r="E9" s="106"/>
      <c r="F9" s="110"/>
      <c r="G9" s="9" t="s">
        <v>77</v>
      </c>
      <c r="H9" s="9" t="s">
        <v>4</v>
      </c>
      <c r="I9" s="9"/>
      <c r="J9" s="10" t="s">
        <v>78</v>
      </c>
      <c r="K9" s="113"/>
      <c r="L9" s="109"/>
      <c r="M9" s="109"/>
      <c r="N9" s="103"/>
      <c r="O9" s="105"/>
      <c r="P9" s="108"/>
      <c r="Q9" s="108"/>
      <c r="R9" s="105"/>
      <c r="S9" s="108"/>
      <c r="T9" s="108"/>
      <c r="U9" s="127"/>
      <c r="V9" s="105"/>
      <c r="W9" s="113"/>
      <c r="X9" s="108"/>
      <c r="Y9" s="11" t="s">
        <v>79</v>
      </c>
      <c r="Z9" s="11" t="s">
        <v>80</v>
      </c>
      <c r="AA9" s="12" t="s">
        <v>81</v>
      </c>
      <c r="AB9" s="12" t="s">
        <v>82</v>
      </c>
      <c r="AC9" s="103"/>
      <c r="AD9" s="37" t="s">
        <v>83</v>
      </c>
      <c r="AE9" s="38" t="s">
        <v>84</v>
      </c>
      <c r="AF9" s="38" t="s">
        <v>85</v>
      </c>
      <c r="AG9" s="11" t="s">
        <v>86</v>
      </c>
      <c r="AH9" s="8" t="s">
        <v>87</v>
      </c>
      <c r="AI9" s="8" t="s">
        <v>18</v>
      </c>
      <c r="AJ9" s="8"/>
      <c r="AK9" s="8"/>
      <c r="AL9" s="8" t="s">
        <v>88</v>
      </c>
      <c r="AM9" s="8"/>
      <c r="AN9" s="8"/>
      <c r="AO9" s="1" t="s">
        <v>89</v>
      </c>
      <c r="AP9" s="8"/>
    </row>
    <row r="10" spans="1:42" ht="41.25" customHeight="1" x14ac:dyDescent="0.35">
      <c r="A10" s="117" t="s">
        <v>224</v>
      </c>
      <c r="B10" s="114" t="s">
        <v>225</v>
      </c>
      <c r="C10" s="216" t="s">
        <v>226</v>
      </c>
      <c r="D10" s="120" t="s">
        <v>93</v>
      </c>
      <c r="E10" s="123" t="s">
        <v>227</v>
      </c>
      <c r="F10" s="216" t="s">
        <v>228</v>
      </c>
      <c r="G10" s="125" t="s">
        <v>19</v>
      </c>
      <c r="H10" s="125" t="s">
        <v>24</v>
      </c>
      <c r="I10" s="16" t="str">
        <f>CONCATENATE(G10,H10)</f>
        <v>POSIBLEMODERADO</v>
      </c>
      <c r="J10" s="163" t="str">
        <f>I11</f>
        <v>3. ALTO</v>
      </c>
      <c r="K10" s="165" t="s">
        <v>229</v>
      </c>
      <c r="L10" s="17" t="s">
        <v>97</v>
      </c>
      <c r="M10" s="18" t="s">
        <v>9</v>
      </c>
      <c r="N10" s="19">
        <f>IF(M10="ASIGNADO",15,IF(M10="NO ASIGNADO",0,""))</f>
        <v>15</v>
      </c>
      <c r="O10" s="157">
        <f>SUM(N10:N16)</f>
        <v>100</v>
      </c>
      <c r="P10" s="159" t="s">
        <v>72</v>
      </c>
      <c r="Q10" s="162">
        <f>IF(Q13="DÉBIL",0,IF(Q13="MODERADO",50,IF(Q13="FUERTE",100,"")))</f>
        <v>100</v>
      </c>
      <c r="R10" s="209"/>
      <c r="S10" s="154" t="s">
        <v>98</v>
      </c>
      <c r="T10" s="154" t="s">
        <v>98</v>
      </c>
      <c r="U10" s="121" t="s">
        <v>99</v>
      </c>
      <c r="V10" s="155" t="s">
        <v>100</v>
      </c>
      <c r="W10" s="117" t="s">
        <v>230</v>
      </c>
      <c r="X10" s="117" t="s">
        <v>231</v>
      </c>
      <c r="Y10" s="142" t="s">
        <v>232</v>
      </c>
      <c r="Z10" s="119" t="s">
        <v>233</v>
      </c>
      <c r="AA10" s="147" t="s">
        <v>105</v>
      </c>
      <c r="AB10" s="117" t="s">
        <v>234</v>
      </c>
      <c r="AC10" s="221">
        <v>44561</v>
      </c>
      <c r="AD10" s="233" t="s">
        <v>235</v>
      </c>
      <c r="AE10" s="142" t="s">
        <v>236</v>
      </c>
      <c r="AF10" s="117" t="s">
        <v>237</v>
      </c>
      <c r="AG10" s="353" t="s">
        <v>238</v>
      </c>
      <c r="AH10" s="1" t="s">
        <v>111</v>
      </c>
      <c r="AI10" s="1" t="s">
        <v>112</v>
      </c>
      <c r="AJ10" s="1" t="s">
        <v>24</v>
      </c>
      <c r="AK10" s="1" t="s">
        <v>76</v>
      </c>
      <c r="AL10" s="1" t="s">
        <v>24</v>
      </c>
      <c r="AM10" s="1"/>
      <c r="AN10" s="1" t="s">
        <v>105</v>
      </c>
      <c r="AO10" s="1" t="s">
        <v>113</v>
      </c>
      <c r="AP10" s="1"/>
    </row>
    <row r="11" spans="1:42" ht="55.5" customHeight="1" x14ac:dyDescent="0.35">
      <c r="A11" s="117"/>
      <c r="B11" s="115"/>
      <c r="C11" s="217"/>
      <c r="D11" s="121"/>
      <c r="E11" s="124"/>
      <c r="F11" s="217"/>
      <c r="G11" s="125"/>
      <c r="H11" s="125"/>
      <c r="I11" s="1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164"/>
      <c r="K11" s="165"/>
      <c r="L11" s="20" t="s">
        <v>114</v>
      </c>
      <c r="M11" s="21" t="s">
        <v>22</v>
      </c>
      <c r="N11" s="22">
        <f>IF(M11="ADECUADO",15,IF(M11="INADECUADO",0,""))</f>
        <v>15</v>
      </c>
      <c r="O11" s="158"/>
      <c r="P11" s="160"/>
      <c r="Q11" s="162"/>
      <c r="R11" s="210"/>
      <c r="S11" s="154"/>
      <c r="T11" s="154"/>
      <c r="U11" s="121"/>
      <c r="V11" s="156"/>
      <c r="W11" s="117"/>
      <c r="X11" s="118"/>
      <c r="Y11" s="219"/>
      <c r="Z11" s="145"/>
      <c r="AA11" s="148"/>
      <c r="AB11" s="117"/>
      <c r="AC11" s="117"/>
      <c r="AD11" s="234"/>
      <c r="AE11" s="236"/>
      <c r="AF11" s="117"/>
      <c r="AG11" s="353"/>
      <c r="AH11" s="1" t="s">
        <v>98</v>
      </c>
      <c r="AI11" s="1" t="s">
        <v>115</v>
      </c>
      <c r="AJ11" s="1"/>
      <c r="AK11" s="1"/>
      <c r="AL11" s="1" t="s">
        <v>116</v>
      </c>
      <c r="AM11" s="1"/>
      <c r="AN11" s="1" t="s">
        <v>117</v>
      </c>
      <c r="AO11" s="1" t="s">
        <v>118</v>
      </c>
      <c r="AP11" s="1"/>
    </row>
    <row r="12" spans="1:42" ht="96" customHeight="1" x14ac:dyDescent="0.35">
      <c r="A12" s="117"/>
      <c r="B12" s="115"/>
      <c r="C12" s="217"/>
      <c r="D12" s="121"/>
      <c r="E12" s="124"/>
      <c r="F12" s="217"/>
      <c r="G12" s="125"/>
      <c r="H12" s="125"/>
      <c r="I12" s="1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64"/>
      <c r="K12" s="165"/>
      <c r="L12" s="23" t="s">
        <v>119</v>
      </c>
      <c r="M12" s="21" t="s">
        <v>120</v>
      </c>
      <c r="N12" s="22">
        <f>IF(M12="OPORTUNA",15,IF(M12="INOPORTUNA",0,""))</f>
        <v>15</v>
      </c>
      <c r="O12" s="158"/>
      <c r="P12" s="160"/>
      <c r="Q12" s="162"/>
      <c r="R12" s="210"/>
      <c r="S12" s="24" t="s">
        <v>121</v>
      </c>
      <c r="T12" s="24" t="s">
        <v>122</v>
      </c>
      <c r="U12" s="121"/>
      <c r="V12" s="156"/>
      <c r="W12" s="117"/>
      <c r="X12" s="118"/>
      <c r="Y12" s="219"/>
      <c r="Z12" s="145"/>
      <c r="AA12" s="148"/>
      <c r="AB12" s="117"/>
      <c r="AC12" s="117"/>
      <c r="AD12" s="234"/>
      <c r="AE12" s="236"/>
      <c r="AF12" s="117"/>
      <c r="AG12" s="353"/>
      <c r="AH12" s="1" t="s">
        <v>123</v>
      </c>
      <c r="AI12" s="1" t="s">
        <v>100</v>
      </c>
      <c r="AJ12" s="1" t="s">
        <v>124</v>
      </c>
      <c r="AK12" s="1" t="s">
        <v>125</v>
      </c>
      <c r="AL12" s="1" t="s">
        <v>126</v>
      </c>
      <c r="AM12" s="1"/>
      <c r="AN12" s="1"/>
      <c r="AO12" s="1" t="s">
        <v>127</v>
      </c>
      <c r="AP12" s="1"/>
    </row>
    <row r="13" spans="1:42" ht="86.25" customHeight="1" x14ac:dyDescent="0.35">
      <c r="A13" s="117"/>
      <c r="B13" s="115"/>
      <c r="C13" s="217"/>
      <c r="D13" s="121"/>
      <c r="E13" s="25" t="s">
        <v>128</v>
      </c>
      <c r="F13" s="217"/>
      <c r="G13" s="125"/>
      <c r="H13" s="125"/>
      <c r="I13" s="16"/>
      <c r="J13" s="164"/>
      <c r="K13" s="165"/>
      <c r="L13" s="20" t="s">
        <v>129</v>
      </c>
      <c r="M13" s="21" t="s">
        <v>130</v>
      </c>
      <c r="N13" s="22">
        <f>IF(M13="PREVENIR",15,IF(M13="DETECTAR",10,IF(M13="NO ES UN CONTROL",0,"")))</f>
        <v>15</v>
      </c>
      <c r="O13" s="135" t="str">
        <f>IF(O10&lt;86,"DÉBIL",IF(O10&lt;96,"MODERADO",IF(O10&lt;101,"FUERTE","")))</f>
        <v>FUERTE</v>
      </c>
      <c r="P13" s="160"/>
      <c r="Q13" s="137" t="str">
        <f>IF(AND(O13="FUERTE",P10="FUERTE (SIEMPRE SE EJECUTA)"),"FUERTE",IF(OR(O13="DÉBIL",P10="DÉBIL (NO SE EJECUTA)"),"DÉBIL",IF(OR(O13="MODERADO",P10="MODERADO (ALGUNAS VECES)"),"MODERADO")))</f>
        <v>FUERTE</v>
      </c>
      <c r="R13" s="212"/>
      <c r="S13" s="139">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40">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21"/>
      <c r="V13" s="156"/>
      <c r="W13" s="117"/>
      <c r="X13" s="118"/>
      <c r="Y13" s="219"/>
      <c r="Z13" s="146"/>
      <c r="AA13" s="148"/>
      <c r="AB13" s="117"/>
      <c r="AC13" s="117"/>
      <c r="AD13" s="234"/>
      <c r="AE13" s="236"/>
      <c r="AF13" s="123" t="s">
        <v>239</v>
      </c>
      <c r="AG13" s="353"/>
      <c r="AH13" s="1" t="s">
        <v>98</v>
      </c>
      <c r="AI13" s="1"/>
      <c r="AJ13" s="1" t="s">
        <v>93</v>
      </c>
      <c r="AK13" s="1" t="s">
        <v>132</v>
      </c>
      <c r="AL13" s="1"/>
      <c r="AM13" s="1"/>
      <c r="AN13" s="1"/>
      <c r="AO13" s="1" t="s">
        <v>133</v>
      </c>
      <c r="AP13" s="1"/>
    </row>
    <row r="14" spans="1:42" ht="75.75" customHeight="1" x14ac:dyDescent="0.35">
      <c r="A14" s="117"/>
      <c r="B14" s="115"/>
      <c r="C14" s="217"/>
      <c r="D14" s="121"/>
      <c r="E14" s="124" t="s">
        <v>240</v>
      </c>
      <c r="F14" s="217"/>
      <c r="G14" s="125"/>
      <c r="H14" s="125"/>
      <c r="I14" s="16"/>
      <c r="J14" s="164"/>
      <c r="K14" s="165"/>
      <c r="L14" s="20" t="s">
        <v>135</v>
      </c>
      <c r="M14" s="21" t="s">
        <v>34</v>
      </c>
      <c r="N14" s="22">
        <f>IF(M14="CONFIABLE",15,IF(M14="NO CONFIABLE",0,""))</f>
        <v>15</v>
      </c>
      <c r="O14" s="136"/>
      <c r="P14" s="160"/>
      <c r="Q14" s="137"/>
      <c r="R14" s="212"/>
      <c r="S14" s="139"/>
      <c r="T14" s="141"/>
      <c r="U14" s="121"/>
      <c r="V14" s="156"/>
      <c r="W14" s="117"/>
      <c r="X14" s="118"/>
      <c r="Y14" s="219"/>
      <c r="Z14" s="25" t="s">
        <v>136</v>
      </c>
      <c r="AA14" s="148"/>
      <c r="AB14" s="117"/>
      <c r="AC14" s="117"/>
      <c r="AD14" s="234"/>
      <c r="AE14" s="236"/>
      <c r="AF14" s="124"/>
      <c r="AG14" s="353"/>
      <c r="AH14" s="1" t="s">
        <v>137</v>
      </c>
      <c r="AI14" s="1"/>
      <c r="AJ14" s="1" t="s">
        <v>138</v>
      </c>
      <c r="AK14" s="1" t="s">
        <v>130</v>
      </c>
      <c r="AL14" s="1" t="s">
        <v>139</v>
      </c>
      <c r="AM14" s="1"/>
      <c r="AN14" s="1"/>
      <c r="AO14" s="1" t="s">
        <v>99</v>
      </c>
      <c r="AP14" s="1"/>
    </row>
    <row r="15" spans="1:42" ht="66.75" customHeight="1" x14ac:dyDescent="0.35">
      <c r="A15" s="117"/>
      <c r="B15" s="115"/>
      <c r="C15" s="217"/>
      <c r="D15" s="121"/>
      <c r="E15" s="124"/>
      <c r="F15" s="217"/>
      <c r="G15" s="125"/>
      <c r="H15" s="125"/>
      <c r="I15" s="16"/>
      <c r="J15" s="164"/>
      <c r="K15" s="165"/>
      <c r="L15" s="20" t="s">
        <v>140</v>
      </c>
      <c r="M15" s="21" t="s">
        <v>43</v>
      </c>
      <c r="N15" s="22">
        <f>IF(M15="SE INVESTIGAN Y SE RESUELVEN OPORTUNAMENTE",15,IF(M15="NO SE INVESTIGAN Y SE RESUELVEN OPORTUNAMENTE",0,""))</f>
        <v>15</v>
      </c>
      <c r="O15" s="136"/>
      <c r="P15" s="160"/>
      <c r="Q15" s="137"/>
      <c r="R15" s="212"/>
      <c r="S15" s="139"/>
      <c r="T15" s="141"/>
      <c r="U15" s="121"/>
      <c r="V15" s="156"/>
      <c r="W15" s="117"/>
      <c r="X15" s="118"/>
      <c r="Y15" s="219"/>
      <c r="Z15" s="119" t="s">
        <v>241</v>
      </c>
      <c r="AA15" s="148"/>
      <c r="AB15" s="117"/>
      <c r="AC15" s="117"/>
      <c r="AD15" s="234"/>
      <c r="AE15" s="236"/>
      <c r="AF15" s="124"/>
      <c r="AG15" s="353"/>
      <c r="AH15" s="1" t="s">
        <v>115</v>
      </c>
      <c r="AI15" s="1"/>
      <c r="AJ15" s="1"/>
      <c r="AK15" s="1"/>
      <c r="AL15" s="1"/>
      <c r="AM15" s="1"/>
      <c r="AN15" s="1"/>
      <c r="AO15" s="1" t="s">
        <v>142</v>
      </c>
      <c r="AP15" s="1"/>
    </row>
    <row r="16" spans="1:42" ht="51" customHeight="1" x14ac:dyDescent="0.35">
      <c r="A16" s="123"/>
      <c r="B16" s="115"/>
      <c r="C16" s="218"/>
      <c r="D16" s="122"/>
      <c r="E16" s="134"/>
      <c r="F16" s="218"/>
      <c r="G16" s="126"/>
      <c r="H16" s="126"/>
      <c r="I16" s="16"/>
      <c r="J16" s="164"/>
      <c r="K16" s="142"/>
      <c r="L16" s="26" t="s">
        <v>143</v>
      </c>
      <c r="M16" s="27" t="s">
        <v>53</v>
      </c>
      <c r="N16" s="28">
        <f>IF(M16="COMPLETA",10,IF(M16="INCOMPLETA",5,IF(M16="NO EXISTE",0,"")))</f>
        <v>10</v>
      </c>
      <c r="O16" s="136"/>
      <c r="P16" s="161"/>
      <c r="Q16" s="138"/>
      <c r="R16" s="213"/>
      <c r="S16" s="140"/>
      <c r="T16" s="141"/>
      <c r="U16" s="122"/>
      <c r="V16" s="156"/>
      <c r="W16" s="123"/>
      <c r="X16" s="119"/>
      <c r="Y16" s="220"/>
      <c r="Z16" s="146"/>
      <c r="AA16" s="149"/>
      <c r="AB16" s="123"/>
      <c r="AC16" s="123"/>
      <c r="AD16" s="235"/>
      <c r="AE16" s="237"/>
      <c r="AF16" s="134"/>
      <c r="AG16" s="354"/>
      <c r="AH16" s="1"/>
      <c r="AI16" s="1"/>
      <c r="AJ16" s="1"/>
      <c r="AK16" s="1"/>
      <c r="AL16" s="1"/>
      <c r="AM16" s="1"/>
      <c r="AN16" s="1"/>
      <c r="AO16" s="1" t="s">
        <v>144</v>
      </c>
      <c r="AP16" s="1"/>
    </row>
    <row r="17" spans="1:42" x14ac:dyDescent="0.35">
      <c r="A17" s="170" t="s">
        <v>157</v>
      </c>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
      <c r="AI17" s="1"/>
      <c r="AJ17" s="1"/>
      <c r="AK17" s="1"/>
      <c r="AL17" s="1"/>
      <c r="AM17" s="1"/>
      <c r="AN17" s="1"/>
      <c r="AO17" s="1" t="s">
        <v>158</v>
      </c>
      <c r="AP17" s="1"/>
    </row>
    <row r="18" spans="1:42" ht="30" customHeight="1" x14ac:dyDescent="0.35">
      <c r="A18" s="178" t="s">
        <v>159</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
      <c r="AI18" s="1"/>
      <c r="AJ18" s="1"/>
      <c r="AK18" s="1"/>
      <c r="AL18" s="1"/>
      <c r="AM18" s="1"/>
      <c r="AN18" s="1"/>
      <c r="AO18" s="1" t="s">
        <v>160</v>
      </c>
      <c r="AP18" s="1"/>
    </row>
    <row r="19" spans="1:42" ht="30" customHeight="1" x14ac:dyDescent="0.35">
      <c r="A19" s="179" t="s">
        <v>161</v>
      </c>
      <c r="B19" s="179"/>
      <c r="C19" s="179" t="s">
        <v>162</v>
      </c>
      <c r="D19" s="179"/>
      <c r="E19" s="179"/>
      <c r="F19" s="179"/>
      <c r="G19" s="179"/>
      <c r="H19" s="179"/>
      <c r="I19" s="179"/>
      <c r="J19" s="179"/>
      <c r="K19" s="179"/>
      <c r="L19" s="179"/>
      <c r="M19" s="179"/>
      <c r="N19" s="179"/>
      <c r="O19" s="179"/>
      <c r="P19" s="179"/>
      <c r="Q19" s="179"/>
      <c r="R19" s="179"/>
      <c r="S19" s="179"/>
      <c r="T19" s="179"/>
      <c r="U19" s="179"/>
      <c r="V19" s="179"/>
      <c r="W19" s="179"/>
      <c r="X19" s="179"/>
      <c r="Y19" s="179"/>
      <c r="Z19" s="180" t="s">
        <v>242</v>
      </c>
      <c r="AA19" s="180"/>
      <c r="AB19" s="180"/>
      <c r="AC19" s="180"/>
      <c r="AD19" s="87" t="s">
        <v>243</v>
      </c>
      <c r="AE19" s="87"/>
      <c r="AF19" s="87"/>
      <c r="AG19" s="87"/>
      <c r="AH19" s="1"/>
      <c r="AI19" s="1"/>
      <c r="AJ19" s="1"/>
      <c r="AK19" s="1"/>
      <c r="AL19" s="1"/>
      <c r="AM19" s="1"/>
      <c r="AN19" s="1"/>
      <c r="AO19" s="1" t="s">
        <v>165</v>
      </c>
      <c r="AP19" s="1"/>
    </row>
    <row r="20" spans="1:42" ht="30" customHeight="1" x14ac:dyDescent="0.35">
      <c r="A20" s="168" t="s">
        <v>168</v>
      </c>
      <c r="B20" s="169"/>
      <c r="C20" s="222" t="s">
        <v>244</v>
      </c>
      <c r="D20" s="223"/>
      <c r="E20" s="223"/>
      <c r="F20" s="223"/>
      <c r="G20" s="223"/>
      <c r="H20" s="223"/>
      <c r="I20" s="223"/>
      <c r="J20" s="223"/>
      <c r="K20" s="223"/>
      <c r="L20" s="223"/>
      <c r="M20" s="223"/>
      <c r="N20" s="223"/>
      <c r="O20" s="223"/>
      <c r="P20" s="223"/>
      <c r="Q20" s="223"/>
      <c r="R20" s="223"/>
      <c r="S20" s="223"/>
      <c r="T20" s="223"/>
      <c r="U20" s="223"/>
      <c r="V20" s="223"/>
      <c r="W20" s="223"/>
      <c r="X20" s="223"/>
      <c r="Y20" s="224"/>
      <c r="Z20" s="225"/>
      <c r="AA20" s="226"/>
      <c r="AB20" s="226"/>
      <c r="AC20" s="227"/>
      <c r="AD20" s="228"/>
      <c r="AE20" s="229"/>
      <c r="AF20" s="229"/>
      <c r="AG20" s="229"/>
      <c r="AH20" s="29"/>
      <c r="AI20" s="29"/>
      <c r="AJ20" s="29"/>
      <c r="AK20" s="29"/>
      <c r="AL20" s="29"/>
      <c r="AM20" s="29"/>
      <c r="AN20" s="29"/>
      <c r="AO20" s="1" t="s">
        <v>167</v>
      </c>
      <c r="AP20" s="29"/>
    </row>
    <row r="21" spans="1:42" ht="30" customHeight="1" x14ac:dyDescent="0.35">
      <c r="A21" s="168" t="s">
        <v>168</v>
      </c>
      <c r="B21" s="169"/>
      <c r="C21" s="230" t="s">
        <v>245</v>
      </c>
      <c r="D21" s="231"/>
      <c r="E21" s="231"/>
      <c r="F21" s="231"/>
      <c r="G21" s="231"/>
      <c r="H21" s="231"/>
      <c r="I21" s="231"/>
      <c r="J21" s="231"/>
      <c r="K21" s="231"/>
      <c r="L21" s="231"/>
      <c r="M21" s="231"/>
      <c r="N21" s="231"/>
      <c r="O21" s="231"/>
      <c r="P21" s="231"/>
      <c r="Q21" s="231"/>
      <c r="R21" s="231"/>
      <c r="S21" s="231"/>
      <c r="T21" s="231"/>
      <c r="U21" s="231"/>
      <c r="V21" s="231"/>
      <c r="W21" s="231"/>
      <c r="X21" s="231"/>
      <c r="Y21" s="232"/>
      <c r="Z21" s="171"/>
      <c r="AA21" s="172"/>
      <c r="AB21" s="172"/>
      <c r="AC21" s="173"/>
      <c r="AD21" s="171"/>
      <c r="AE21" s="172"/>
      <c r="AF21" s="172"/>
      <c r="AG21" s="173"/>
      <c r="AH21" s="29"/>
      <c r="AI21" s="29"/>
      <c r="AJ21" s="29"/>
      <c r="AK21" s="29"/>
      <c r="AL21" s="29"/>
      <c r="AM21" s="29"/>
      <c r="AN21" s="29"/>
      <c r="AO21" s="1" t="s">
        <v>169</v>
      </c>
      <c r="AP21" s="29"/>
    </row>
    <row r="22" spans="1:42" ht="30" customHeight="1" x14ac:dyDescent="0.35">
      <c r="A22" s="168" t="s">
        <v>168</v>
      </c>
      <c r="B22" s="169"/>
      <c r="C22" s="230" t="s">
        <v>246</v>
      </c>
      <c r="D22" s="231"/>
      <c r="E22" s="231"/>
      <c r="F22" s="231"/>
      <c r="G22" s="231"/>
      <c r="H22" s="231"/>
      <c r="I22" s="231"/>
      <c r="J22" s="231"/>
      <c r="K22" s="231"/>
      <c r="L22" s="231"/>
      <c r="M22" s="231"/>
      <c r="N22" s="231"/>
      <c r="O22" s="231"/>
      <c r="P22" s="231"/>
      <c r="Q22" s="231"/>
      <c r="R22" s="231"/>
      <c r="S22" s="231"/>
      <c r="T22" s="231"/>
      <c r="U22" s="231"/>
      <c r="V22" s="231"/>
      <c r="W22" s="231"/>
      <c r="X22" s="231"/>
      <c r="Y22" s="232"/>
      <c r="Z22" s="171"/>
      <c r="AA22" s="172"/>
      <c r="AB22" s="172"/>
      <c r="AC22" s="173"/>
      <c r="AD22" s="177"/>
      <c r="AE22" s="177"/>
      <c r="AF22" s="177"/>
      <c r="AG22" s="177"/>
      <c r="AH22" s="29"/>
      <c r="AI22" s="29"/>
      <c r="AJ22" s="29"/>
      <c r="AK22" s="29"/>
      <c r="AL22" s="29"/>
      <c r="AM22" s="29"/>
      <c r="AN22" s="29"/>
      <c r="AO22" s="1" t="s">
        <v>170</v>
      </c>
      <c r="AP22" s="29"/>
    </row>
    <row r="23" spans="1:42" s="1" customFormat="1" ht="15" customHeight="1" x14ac:dyDescent="0.3">
      <c r="A23" s="238" t="s">
        <v>215</v>
      </c>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40"/>
      <c r="AO23" s="1" t="s">
        <v>172</v>
      </c>
    </row>
    <row r="24" spans="1:42" ht="30.75" customHeight="1" x14ac:dyDescent="0.35">
      <c r="A24" s="183" t="s">
        <v>164</v>
      </c>
      <c r="B24" s="184"/>
      <c r="C24" s="184"/>
      <c r="D24" s="184"/>
      <c r="E24" s="184"/>
      <c r="F24" s="185"/>
      <c r="G24" s="183" t="s">
        <v>173</v>
      </c>
      <c r="H24" s="184"/>
      <c r="I24" s="184"/>
      <c r="J24" s="184"/>
      <c r="K24" s="184"/>
      <c r="L24" s="185"/>
      <c r="M24" s="183" t="s">
        <v>174</v>
      </c>
      <c r="N24" s="184"/>
      <c r="O24" s="184"/>
      <c r="P24" s="184"/>
      <c r="Q24" s="184"/>
      <c r="R24" s="184"/>
      <c r="S24" s="184"/>
      <c r="T24" s="184"/>
      <c r="U24" s="184"/>
      <c r="V24" s="185"/>
      <c r="W24" s="183" t="s">
        <v>175</v>
      </c>
      <c r="X24" s="184"/>
      <c r="Y24" s="184"/>
      <c r="Z24" s="184"/>
      <c r="AA24" s="185"/>
      <c r="AB24" s="241" t="s">
        <v>247</v>
      </c>
      <c r="AC24" s="242"/>
      <c r="AD24" s="242"/>
      <c r="AE24" s="242"/>
      <c r="AF24" s="242"/>
      <c r="AG24" s="243"/>
      <c r="AH24" s="30"/>
      <c r="AO24" s="1" t="s">
        <v>177</v>
      </c>
    </row>
    <row r="25" spans="1:42" s="34" customFormat="1" ht="33.75" customHeight="1" x14ac:dyDescent="0.35">
      <c r="A25" s="31" t="s">
        <v>178</v>
      </c>
      <c r="B25" s="190" t="s">
        <v>248</v>
      </c>
      <c r="C25" s="188"/>
      <c r="D25" s="188"/>
      <c r="E25" s="188"/>
      <c r="F25" s="189"/>
      <c r="G25" s="32" t="s">
        <v>178</v>
      </c>
      <c r="H25" s="190" t="s">
        <v>249</v>
      </c>
      <c r="I25" s="188"/>
      <c r="J25" s="188"/>
      <c r="K25" s="188"/>
      <c r="L25" s="189"/>
      <c r="M25" s="32" t="s">
        <v>178</v>
      </c>
      <c r="N25" s="39"/>
      <c r="O25" s="184" t="s">
        <v>250</v>
      </c>
      <c r="P25" s="184"/>
      <c r="Q25" s="184"/>
      <c r="R25" s="184"/>
      <c r="S25" s="184"/>
      <c r="T25" s="184"/>
      <c r="U25" s="184"/>
      <c r="V25" s="185"/>
      <c r="W25" s="33" t="s">
        <v>178</v>
      </c>
      <c r="X25" s="190" t="s">
        <v>251</v>
      </c>
      <c r="Y25" s="188"/>
      <c r="Z25" s="188"/>
      <c r="AA25" s="189"/>
      <c r="AB25" s="33" t="s">
        <v>178</v>
      </c>
      <c r="AC25" s="244"/>
      <c r="AD25" s="245"/>
      <c r="AE25" s="245"/>
      <c r="AF25" s="245"/>
      <c r="AG25" s="246"/>
      <c r="AO25" s="1" t="s">
        <v>183</v>
      </c>
    </row>
    <row r="26" spans="1:42" s="34" customFormat="1" ht="32.25" customHeight="1" x14ac:dyDescent="0.35">
      <c r="A26" s="31" t="s">
        <v>184</v>
      </c>
      <c r="B26" s="190" t="s">
        <v>252</v>
      </c>
      <c r="C26" s="188"/>
      <c r="D26" s="188"/>
      <c r="E26" s="188"/>
      <c r="F26" s="189"/>
      <c r="G26" s="31" t="s">
        <v>184</v>
      </c>
      <c r="H26" s="190" t="s">
        <v>253</v>
      </c>
      <c r="I26" s="188"/>
      <c r="J26" s="188"/>
      <c r="K26" s="188"/>
      <c r="L26" s="189"/>
      <c r="M26" s="32" t="s">
        <v>184</v>
      </c>
      <c r="N26" s="40"/>
      <c r="O26" s="183" t="s">
        <v>254</v>
      </c>
      <c r="P26" s="184"/>
      <c r="Q26" s="184"/>
      <c r="R26" s="184"/>
      <c r="S26" s="184"/>
      <c r="T26" s="184"/>
      <c r="U26" s="184"/>
      <c r="V26" s="185"/>
      <c r="W26" s="31" t="s">
        <v>184</v>
      </c>
      <c r="X26" s="190" t="s">
        <v>255</v>
      </c>
      <c r="Y26" s="188"/>
      <c r="Z26" s="188"/>
      <c r="AA26" s="189"/>
      <c r="AB26" s="31" t="s">
        <v>184</v>
      </c>
      <c r="AC26" s="244"/>
      <c r="AD26" s="245"/>
      <c r="AE26" s="245"/>
      <c r="AF26" s="245"/>
      <c r="AG26" s="246"/>
      <c r="AO26" s="1" t="s">
        <v>189</v>
      </c>
    </row>
  </sheetData>
  <mergeCells count="119">
    <mergeCell ref="B25:F25"/>
    <mergeCell ref="H25:L25"/>
    <mergeCell ref="O25:V25"/>
    <mergeCell ref="X25:AA25"/>
    <mergeCell ref="AC25:AG25"/>
    <mergeCell ref="B26:F26"/>
    <mergeCell ref="H26:L26"/>
    <mergeCell ref="O26:V26"/>
    <mergeCell ref="X26:AA26"/>
    <mergeCell ref="AC26:AG26"/>
    <mergeCell ref="A22:B22"/>
    <mergeCell ref="C22:Y22"/>
    <mergeCell ref="Z22:AC22"/>
    <mergeCell ref="AD22:AG22"/>
    <mergeCell ref="A23:AG23"/>
    <mergeCell ref="A24:F24"/>
    <mergeCell ref="G24:L24"/>
    <mergeCell ref="M24:V24"/>
    <mergeCell ref="W24:AA24"/>
    <mergeCell ref="AB24:AG24"/>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S10:S11"/>
    <mergeCell ref="T10:T11"/>
    <mergeCell ref="U10:U16"/>
    <mergeCell ref="V10:V16"/>
    <mergeCell ref="W10:W16"/>
    <mergeCell ref="A20:B20"/>
    <mergeCell ref="C20:Y20"/>
    <mergeCell ref="Z20:AC20"/>
    <mergeCell ref="AD20:AG20"/>
    <mergeCell ref="T8:T9"/>
    <mergeCell ref="U8:U9"/>
    <mergeCell ref="V8:V9"/>
    <mergeCell ref="T13:T16"/>
    <mergeCell ref="AF13:AF16"/>
    <mergeCell ref="X10:X16"/>
    <mergeCell ref="Y10:Y16"/>
    <mergeCell ref="Z10:Z13"/>
    <mergeCell ref="AA10:AA16"/>
    <mergeCell ref="AB10:AB16"/>
    <mergeCell ref="AC10:AC16"/>
    <mergeCell ref="A10:A16"/>
    <mergeCell ref="B10:B16"/>
    <mergeCell ref="C10:C16"/>
    <mergeCell ref="D10:D16"/>
    <mergeCell ref="E10:E12"/>
    <mergeCell ref="F10:F16"/>
    <mergeCell ref="G10:G16"/>
    <mergeCell ref="Q8:Q9"/>
    <mergeCell ref="R8:R9"/>
    <mergeCell ref="H10:H16"/>
    <mergeCell ref="J10:J16"/>
    <mergeCell ref="K10:K16"/>
    <mergeCell ref="O10:O12"/>
    <mergeCell ref="P10:P16"/>
    <mergeCell ref="Q10:Q12"/>
    <mergeCell ref="R10:R12"/>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23" priority="5" operator="containsText" text="EXTREMO">
      <formula>NOT(ISERROR(SEARCH("EXTREMO",U10)))</formula>
    </cfRule>
    <cfRule type="containsText" dxfId="22" priority="6" operator="containsText" text="MODERADO">
      <formula>NOT(ISERROR(SEARCH("MODERADO",U10)))</formula>
    </cfRule>
    <cfRule type="containsText" dxfId="21" priority="7" operator="containsText" text="ALTO">
      <formula>NOT(ISERROR(SEARCH("ALTO",U10)))</formula>
    </cfRule>
    <cfRule type="containsText" dxfId="20" priority="8" operator="containsText" text="BAJO">
      <formula>NOT(ISERROR(SEARCH("BAJO",U10)))</formula>
    </cfRule>
  </conditionalFormatting>
  <conditionalFormatting sqref="J10:J16">
    <cfRule type="containsText" dxfId="19" priority="1" operator="containsText" text="EXTREMO">
      <formula>NOT(ISERROR(SEARCH("EXTREMO",J10)))</formula>
    </cfRule>
    <cfRule type="containsText" dxfId="18" priority="2" operator="containsText" text="ALTO">
      <formula>NOT(ISERROR(SEARCH("ALTO",J10)))</formula>
    </cfRule>
    <cfRule type="containsText" dxfId="17" priority="3" operator="containsText" text="MODERADO">
      <formula>NOT(ISERROR(SEARCH("MODERADO",J10)))</formula>
    </cfRule>
    <cfRule type="containsText" dxfId="16" priority="4" operator="containsText" text="BAJO">
      <formula>NOT(ISERROR(SEARCH("BAJO",J10)))</formula>
    </cfRule>
  </conditionalFormatting>
  <dataValidations count="15">
    <dataValidation type="list" allowBlank="1" showInputMessage="1" showErrorMessage="1" sqref="G10:G16" xr:uid="{BEC0F770-45F4-4286-898F-D8511E493A77}">
      <formula1>$AL$1:$AL$5</formula1>
    </dataValidation>
    <dataValidation type="list" allowBlank="1" showInputMessage="1" showErrorMessage="1" sqref="H10:H16" xr:uid="{749CDFDF-998D-4A90-ADBF-23AA223EB642}">
      <formula1>$AL$10:$AL$12</formula1>
    </dataValidation>
    <dataValidation type="list" allowBlank="1" showInputMessage="1" showErrorMessage="1" sqref="M16" xr:uid="{0A26EC37-F451-4844-9790-8521F3082D01}">
      <formula1>$AH$7:$AJ$7</formula1>
    </dataValidation>
    <dataValidation type="list" allowBlank="1" showInputMessage="1" showErrorMessage="1" sqref="M10" xr:uid="{FDE7479D-73CA-4579-81B6-02F5BDFC152B}">
      <formula1>$AH$2:$AH$3</formula1>
    </dataValidation>
    <dataValidation type="list" allowBlank="1" showInputMessage="1" showErrorMessage="1" sqref="M11" xr:uid="{F0F113CB-95F5-4CFA-8076-9B2D33CAB82D}">
      <formula1>$AH$4:$AI$4</formula1>
    </dataValidation>
    <dataValidation type="list" allowBlank="1" showInputMessage="1" showErrorMessage="1" sqref="M12" xr:uid="{09422855-E2F1-4EF6-AE5B-9B41FD170E96}">
      <formula1>#REF!</formula1>
    </dataValidation>
    <dataValidation type="list" allowBlank="1" showInputMessage="1" showErrorMessage="1" sqref="M14" xr:uid="{F7571144-F7F7-439D-AE3D-5056BDF7460E}">
      <formula1>$AH$5:$AI$5</formula1>
    </dataValidation>
    <dataValidation type="list" allowBlank="1" showInputMessage="1" showErrorMessage="1" sqref="M15" xr:uid="{4CEBCE5C-D622-47FD-AA79-C9CD700ADE55}">
      <formula1>$AH$6:$AI$6</formula1>
    </dataValidation>
    <dataValidation type="list" allowBlank="1" showInputMessage="1" showErrorMessage="1" sqref="P10" xr:uid="{8BC12210-67D4-4EE0-AA51-2B469D1EFA50}">
      <formula1>$AH$8:$AJ$8</formula1>
    </dataValidation>
    <dataValidation type="list" allowBlank="1" showInputMessage="1" showErrorMessage="1" sqref="V10:V16" xr:uid="{C74BE83E-6AD5-4067-8F7D-D1890C40D6C6}">
      <formula1>$AI$12:$AK$12</formula1>
    </dataValidation>
    <dataValidation type="list" allowBlank="1" showInputMessage="1" showErrorMessage="1" sqref="D10:D16" xr:uid="{7ED07B7D-A1B5-4804-A3EE-F986E3730212}">
      <formula1>$AJ$13:$AK$13</formula1>
    </dataValidation>
    <dataValidation type="list" allowBlank="1" showInputMessage="1" showErrorMessage="1" sqref="T10 S10:S11" xr:uid="{C148E9B3-B82B-4274-8408-41079C054684}">
      <formula1>$AH$13:$AH$15</formula1>
    </dataValidation>
    <dataValidation type="list" allowBlank="1" showInputMessage="1" showErrorMessage="1" sqref="AA10:AA16" xr:uid="{653833D1-A5F0-4200-868D-0C983F10F5AF}">
      <formula1>$AN$10:$AN$11</formula1>
    </dataValidation>
    <dataValidation type="list" allowBlank="1" showInputMessage="1" showErrorMessage="1" sqref="M13" xr:uid="{8EE94E0B-EF86-4DB0-80C1-6153242020B6}">
      <formula1>$AJ$14:$AL$14</formula1>
    </dataValidation>
    <dataValidation type="list" allowBlank="1" showInputMessage="1" showErrorMessage="1" sqref="U10:U16" xr:uid="{A85027A3-DCD2-4C28-9F1F-6919A04BD081}">
      <formula1>$AO$8:$AO$28</formula1>
    </dataValidation>
  </dataValidation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3F37B-B176-40E8-9413-99CF7730F790}">
  <dimension ref="A1:AP33"/>
  <sheetViews>
    <sheetView tabSelected="1" zoomScale="75" zoomScaleNormal="75" zoomScalePageLayoutView="75" workbookViewId="0">
      <selection activeCell="H34" sqref="H34"/>
    </sheetView>
  </sheetViews>
  <sheetFormatPr baseColWidth="10" defaultColWidth="10.81640625" defaultRowHeight="13" x14ac:dyDescent="0.35"/>
  <cols>
    <col min="1" max="1" width="32.453125" style="42" customWidth="1"/>
    <col min="2" max="2" width="17.7265625" style="71" customWidth="1"/>
    <col min="3" max="3" width="22.7265625" style="42" customWidth="1"/>
    <col min="4" max="4" width="20.453125" style="42" customWidth="1"/>
    <col min="5" max="5" width="32.453125" style="42" customWidth="1"/>
    <col min="6" max="6" width="22.81640625" style="42" customWidth="1"/>
    <col min="7" max="7" width="23.26953125" style="42" customWidth="1"/>
    <col min="8" max="8" width="20.7265625" style="42" customWidth="1"/>
    <col min="9" max="9" width="20.81640625" style="42" hidden="1" customWidth="1"/>
    <col min="10" max="10" width="20.1796875" style="42" customWidth="1"/>
    <col min="11" max="11" width="39.7265625" style="42" customWidth="1"/>
    <col min="12" max="12" width="53.7265625" style="42" customWidth="1"/>
    <col min="13" max="13" width="24.1796875" style="42" bestFit="1" customWidth="1"/>
    <col min="14" max="14" width="0" style="42" hidden="1" customWidth="1"/>
    <col min="15" max="17" width="17.453125" style="42" customWidth="1"/>
    <col min="18" max="18" width="19.7265625" style="42" customWidth="1"/>
    <col min="19" max="21" width="25.1796875" style="42" customWidth="1"/>
    <col min="22" max="22" width="16.453125" style="42" customWidth="1"/>
    <col min="23" max="26" width="25.453125" style="42" customWidth="1"/>
    <col min="27" max="27" width="15.7265625" style="42" customWidth="1"/>
    <col min="28" max="28" width="19.7265625" style="42" customWidth="1"/>
    <col min="29" max="29" width="16.453125" style="42" customWidth="1"/>
    <col min="30" max="30" width="44.1796875" style="42" customWidth="1"/>
    <col min="31" max="31" width="19" style="42" customWidth="1"/>
    <col min="32" max="32" width="47.81640625" style="42" customWidth="1"/>
    <col min="33" max="33" width="34.81640625" style="42" customWidth="1"/>
    <col min="34" max="41" width="11.453125" style="42" hidden="1" customWidth="1"/>
    <col min="42" max="42" width="0" style="42" hidden="1" customWidth="1"/>
    <col min="43" max="16384" width="10.81640625" style="42"/>
  </cols>
  <sheetData>
    <row r="1" spans="1:42" ht="27" customHeight="1" x14ac:dyDescent="0.35">
      <c r="A1" s="247"/>
      <c r="B1" s="340" t="s">
        <v>0</v>
      </c>
      <c r="C1" s="341"/>
      <c r="D1" s="341"/>
      <c r="E1" s="342"/>
      <c r="F1" s="340" t="s">
        <v>1</v>
      </c>
      <c r="G1" s="341"/>
      <c r="H1" s="341"/>
      <c r="I1" s="341"/>
      <c r="J1" s="341"/>
      <c r="K1" s="341"/>
      <c r="L1" s="341"/>
      <c r="M1" s="341"/>
      <c r="N1" s="341"/>
      <c r="O1" s="341"/>
      <c r="P1" s="341"/>
      <c r="Q1" s="341"/>
      <c r="R1" s="341"/>
      <c r="S1" s="341"/>
      <c r="T1" s="341"/>
      <c r="U1" s="341"/>
      <c r="V1" s="341"/>
      <c r="W1" s="341"/>
      <c r="X1" s="341"/>
      <c r="Y1" s="341"/>
      <c r="Z1" s="341"/>
      <c r="AA1" s="341"/>
      <c r="AB1" s="341"/>
      <c r="AC1" s="342"/>
      <c r="AD1" s="325" t="s">
        <v>2</v>
      </c>
      <c r="AE1" s="326"/>
      <c r="AF1" s="325" t="s">
        <v>3</v>
      </c>
      <c r="AG1" s="326"/>
      <c r="AK1" s="42" t="s">
        <v>4</v>
      </c>
      <c r="AL1" s="42" t="s">
        <v>5</v>
      </c>
      <c r="AN1" s="42" t="s">
        <v>6</v>
      </c>
    </row>
    <row r="2" spans="1:42" ht="27" customHeight="1" x14ac:dyDescent="0.35">
      <c r="A2" s="247"/>
      <c r="B2" s="343"/>
      <c r="C2" s="344"/>
      <c r="D2" s="344"/>
      <c r="E2" s="345"/>
      <c r="F2" s="343"/>
      <c r="G2" s="344"/>
      <c r="H2" s="344"/>
      <c r="I2" s="344"/>
      <c r="J2" s="344"/>
      <c r="K2" s="344"/>
      <c r="L2" s="344"/>
      <c r="M2" s="344"/>
      <c r="N2" s="344"/>
      <c r="O2" s="344"/>
      <c r="P2" s="344"/>
      <c r="Q2" s="344"/>
      <c r="R2" s="344"/>
      <c r="S2" s="344"/>
      <c r="T2" s="344"/>
      <c r="U2" s="344"/>
      <c r="V2" s="344"/>
      <c r="W2" s="344"/>
      <c r="X2" s="344"/>
      <c r="Y2" s="344"/>
      <c r="Z2" s="344"/>
      <c r="AA2" s="344"/>
      <c r="AB2" s="344"/>
      <c r="AC2" s="345"/>
      <c r="AD2" s="325" t="s">
        <v>7</v>
      </c>
      <c r="AE2" s="326"/>
      <c r="AF2" s="346" t="s">
        <v>8</v>
      </c>
      <c r="AG2" s="347"/>
      <c r="AH2" s="42" t="s">
        <v>9</v>
      </c>
      <c r="AI2" s="42" t="s">
        <v>10</v>
      </c>
      <c r="AL2" s="42" t="s">
        <v>11</v>
      </c>
      <c r="AN2" s="42" t="s">
        <v>12</v>
      </c>
    </row>
    <row r="3" spans="1:42" ht="27" customHeight="1" x14ac:dyDescent="0.35">
      <c r="A3" s="247"/>
      <c r="B3" s="340" t="s">
        <v>13</v>
      </c>
      <c r="C3" s="341"/>
      <c r="D3" s="341"/>
      <c r="E3" s="342"/>
      <c r="F3" s="340" t="s">
        <v>14</v>
      </c>
      <c r="G3" s="341"/>
      <c r="H3" s="341"/>
      <c r="I3" s="341"/>
      <c r="J3" s="341"/>
      <c r="K3" s="341"/>
      <c r="L3" s="341"/>
      <c r="M3" s="341"/>
      <c r="N3" s="341"/>
      <c r="O3" s="341"/>
      <c r="P3" s="341"/>
      <c r="Q3" s="341"/>
      <c r="R3" s="341"/>
      <c r="S3" s="341"/>
      <c r="T3" s="341"/>
      <c r="U3" s="341"/>
      <c r="V3" s="341"/>
      <c r="W3" s="341"/>
      <c r="X3" s="341"/>
      <c r="Y3" s="341"/>
      <c r="Z3" s="341"/>
      <c r="AA3" s="341"/>
      <c r="AB3" s="341"/>
      <c r="AC3" s="342"/>
      <c r="AD3" s="325" t="s">
        <v>15</v>
      </c>
      <c r="AE3" s="326"/>
      <c r="AF3" s="325" t="s">
        <v>16</v>
      </c>
      <c r="AG3" s="326"/>
      <c r="AH3" s="42" t="s">
        <v>17</v>
      </c>
      <c r="AI3" s="42" t="s">
        <v>18</v>
      </c>
      <c r="AL3" s="42" t="s">
        <v>19</v>
      </c>
      <c r="AN3" s="42" t="s">
        <v>190</v>
      </c>
    </row>
    <row r="4" spans="1:42" ht="27" customHeight="1" x14ac:dyDescent="0.35">
      <c r="A4" s="247"/>
      <c r="B4" s="343"/>
      <c r="C4" s="344"/>
      <c r="D4" s="344"/>
      <c r="E4" s="345"/>
      <c r="F4" s="343"/>
      <c r="G4" s="344"/>
      <c r="H4" s="344"/>
      <c r="I4" s="344"/>
      <c r="J4" s="344"/>
      <c r="K4" s="344"/>
      <c r="L4" s="344"/>
      <c r="M4" s="344"/>
      <c r="N4" s="344"/>
      <c r="O4" s="344"/>
      <c r="P4" s="344"/>
      <c r="Q4" s="344"/>
      <c r="R4" s="344"/>
      <c r="S4" s="344"/>
      <c r="T4" s="344"/>
      <c r="U4" s="344"/>
      <c r="V4" s="344"/>
      <c r="W4" s="344"/>
      <c r="X4" s="344"/>
      <c r="Y4" s="344"/>
      <c r="Z4" s="344"/>
      <c r="AA4" s="344"/>
      <c r="AB4" s="344"/>
      <c r="AC4" s="345"/>
      <c r="AD4" s="325" t="s">
        <v>21</v>
      </c>
      <c r="AE4" s="326"/>
      <c r="AF4" s="327">
        <v>43846</v>
      </c>
      <c r="AG4" s="326"/>
      <c r="AH4" s="42" t="s">
        <v>22</v>
      </c>
      <c r="AI4" s="42" t="s">
        <v>23</v>
      </c>
      <c r="AK4" s="42" t="s">
        <v>24</v>
      </c>
      <c r="AL4" s="42" t="s">
        <v>25</v>
      </c>
      <c r="AN4" s="42" t="s">
        <v>26</v>
      </c>
    </row>
    <row r="5" spans="1:42" ht="39" x14ac:dyDescent="0.35">
      <c r="A5" s="328" t="s">
        <v>27</v>
      </c>
      <c r="B5" s="328"/>
      <c r="C5" s="329">
        <v>43850</v>
      </c>
      <c r="D5" s="330"/>
      <c r="E5" s="330"/>
      <c r="F5" s="330"/>
      <c r="G5" s="331"/>
      <c r="H5" s="332"/>
      <c r="I5" s="332"/>
      <c r="J5" s="332"/>
      <c r="K5" s="332"/>
      <c r="L5" s="333"/>
      <c r="M5" s="334" t="s">
        <v>256</v>
      </c>
      <c r="N5" s="335"/>
      <c r="O5" s="335"/>
      <c r="P5" s="335"/>
      <c r="Q5" s="335"/>
      <c r="R5" s="335"/>
      <c r="S5" s="335"/>
      <c r="T5" s="335"/>
      <c r="U5" s="335"/>
      <c r="V5" s="336"/>
      <c r="W5" s="11" t="s">
        <v>29</v>
      </c>
      <c r="X5" s="43"/>
      <c r="Y5" s="44" t="s">
        <v>30</v>
      </c>
      <c r="Z5" s="337"/>
      <c r="AA5" s="338"/>
      <c r="AB5" s="11" t="s">
        <v>31</v>
      </c>
      <c r="AC5" s="45"/>
      <c r="AD5" s="46" t="s">
        <v>32</v>
      </c>
      <c r="AE5" s="47" t="s">
        <v>33</v>
      </c>
      <c r="AF5" s="339"/>
      <c r="AG5" s="339"/>
      <c r="AH5" s="42" t="s">
        <v>34</v>
      </c>
      <c r="AI5" s="42" t="s">
        <v>35</v>
      </c>
      <c r="AJ5" s="42" t="s">
        <v>36</v>
      </c>
      <c r="AL5" s="42" t="s">
        <v>37</v>
      </c>
      <c r="AN5" s="42" t="s">
        <v>38</v>
      </c>
    </row>
    <row r="6" spans="1:42" ht="20.25" customHeight="1" x14ac:dyDescent="0.35">
      <c r="A6" s="105" t="s">
        <v>39</v>
      </c>
      <c r="B6" s="105"/>
      <c r="C6" s="105"/>
      <c r="D6" s="105"/>
      <c r="E6" s="105"/>
      <c r="F6" s="105"/>
      <c r="G6" s="318" t="s">
        <v>40</v>
      </c>
      <c r="H6" s="319"/>
      <c r="I6" s="319"/>
      <c r="J6" s="319"/>
      <c r="K6" s="319"/>
      <c r="L6" s="319"/>
      <c r="M6" s="319"/>
      <c r="N6" s="319"/>
      <c r="O6" s="319"/>
      <c r="P6" s="319"/>
      <c r="Q6" s="319"/>
      <c r="R6" s="319"/>
      <c r="S6" s="319"/>
      <c r="T6" s="319"/>
      <c r="U6" s="319"/>
      <c r="V6" s="319"/>
      <c r="W6" s="319"/>
      <c r="X6" s="321"/>
      <c r="Y6" s="319"/>
      <c r="Z6" s="319"/>
      <c r="AA6" s="319"/>
      <c r="AB6" s="320"/>
      <c r="AC6" s="106" t="s">
        <v>41</v>
      </c>
      <c r="AD6" s="322" t="s">
        <v>42</v>
      </c>
      <c r="AE6" s="323"/>
      <c r="AF6" s="323"/>
      <c r="AG6" s="323"/>
      <c r="AH6" s="42" t="s">
        <v>43</v>
      </c>
      <c r="AI6" s="42" t="s">
        <v>44</v>
      </c>
      <c r="AN6" s="42" t="s">
        <v>191</v>
      </c>
    </row>
    <row r="7" spans="1:42" ht="26" x14ac:dyDescent="0.35">
      <c r="A7" s="105" t="s">
        <v>45</v>
      </c>
      <c r="B7" s="106" t="s">
        <v>46</v>
      </c>
      <c r="C7" s="105" t="s">
        <v>47</v>
      </c>
      <c r="D7" s="105" t="s">
        <v>6</v>
      </c>
      <c r="E7" s="105" t="s">
        <v>48</v>
      </c>
      <c r="F7" s="105" t="s">
        <v>49</v>
      </c>
      <c r="G7" s="105" t="s">
        <v>50</v>
      </c>
      <c r="H7" s="105"/>
      <c r="I7" s="105"/>
      <c r="J7" s="105"/>
      <c r="K7" s="318" t="s">
        <v>51</v>
      </c>
      <c r="L7" s="319"/>
      <c r="M7" s="319"/>
      <c r="N7" s="319"/>
      <c r="O7" s="319"/>
      <c r="P7" s="319"/>
      <c r="Q7" s="319"/>
      <c r="R7" s="319"/>
      <c r="S7" s="319"/>
      <c r="T7" s="320"/>
      <c r="U7" s="318" t="s">
        <v>52</v>
      </c>
      <c r="V7" s="319"/>
      <c r="W7" s="319"/>
      <c r="X7" s="319"/>
      <c r="Y7" s="319"/>
      <c r="Z7" s="319"/>
      <c r="AA7" s="319"/>
      <c r="AB7" s="320"/>
      <c r="AC7" s="107"/>
      <c r="AD7" s="322"/>
      <c r="AE7" s="323"/>
      <c r="AF7" s="323"/>
      <c r="AG7" s="323"/>
      <c r="AH7" s="42" t="s">
        <v>53</v>
      </c>
      <c r="AI7" s="42" t="s">
        <v>54</v>
      </c>
      <c r="AJ7" s="42" t="s">
        <v>55</v>
      </c>
      <c r="AK7" s="48"/>
      <c r="AL7" s="48"/>
      <c r="AM7" s="48"/>
      <c r="AN7" s="48"/>
      <c r="AO7" s="48"/>
      <c r="AP7" s="48"/>
    </row>
    <row r="8" spans="1:42" ht="35.25" customHeight="1" x14ac:dyDescent="0.35">
      <c r="A8" s="105"/>
      <c r="B8" s="107"/>
      <c r="C8" s="105"/>
      <c r="D8" s="105"/>
      <c r="E8" s="105"/>
      <c r="F8" s="105"/>
      <c r="G8" s="108" t="s">
        <v>56</v>
      </c>
      <c r="H8" s="108"/>
      <c r="I8" s="108"/>
      <c r="J8" s="108"/>
      <c r="K8" s="112" t="s">
        <v>57</v>
      </c>
      <c r="L8" s="105" t="s">
        <v>192</v>
      </c>
      <c r="M8" s="105" t="s">
        <v>59</v>
      </c>
      <c r="N8" s="106" t="s">
        <v>60</v>
      </c>
      <c r="O8" s="105" t="s">
        <v>61</v>
      </c>
      <c r="P8" s="107" t="s">
        <v>62</v>
      </c>
      <c r="Q8" s="106" t="s">
        <v>63</v>
      </c>
      <c r="R8" s="105" t="s">
        <v>64</v>
      </c>
      <c r="S8" s="106" t="s">
        <v>65</v>
      </c>
      <c r="T8" s="106" t="s">
        <v>66</v>
      </c>
      <c r="U8" s="113" t="s">
        <v>67</v>
      </c>
      <c r="V8" s="105" t="s">
        <v>68</v>
      </c>
      <c r="W8" s="112" t="s">
        <v>69</v>
      </c>
      <c r="X8" s="106" t="s">
        <v>70</v>
      </c>
      <c r="Y8" s="105" t="s">
        <v>71</v>
      </c>
      <c r="Z8" s="105"/>
      <c r="AA8" s="105"/>
      <c r="AB8" s="105"/>
      <c r="AC8" s="107"/>
      <c r="AD8" s="324"/>
      <c r="AE8" s="321"/>
      <c r="AF8" s="321"/>
      <c r="AG8" s="321"/>
      <c r="AH8" s="48" t="s">
        <v>72</v>
      </c>
      <c r="AI8" s="48" t="s">
        <v>73</v>
      </c>
      <c r="AJ8" s="48" t="s">
        <v>74</v>
      </c>
      <c r="AK8" s="48"/>
      <c r="AL8" s="48" t="s">
        <v>75</v>
      </c>
      <c r="AM8" s="48"/>
      <c r="AN8" s="48"/>
      <c r="AO8" s="42" t="s">
        <v>76</v>
      </c>
      <c r="AP8" s="48"/>
    </row>
    <row r="9" spans="1:42" s="51" customFormat="1" ht="39.5" thickBot="1" x14ac:dyDescent="0.4">
      <c r="A9" s="106"/>
      <c r="B9" s="108"/>
      <c r="C9" s="106"/>
      <c r="D9" s="106"/>
      <c r="E9" s="106"/>
      <c r="F9" s="106"/>
      <c r="G9" s="49" t="s">
        <v>77</v>
      </c>
      <c r="H9" s="49" t="s">
        <v>4</v>
      </c>
      <c r="I9" s="49"/>
      <c r="J9" s="13" t="s">
        <v>78</v>
      </c>
      <c r="K9" s="113"/>
      <c r="L9" s="105"/>
      <c r="M9" s="105"/>
      <c r="N9" s="108"/>
      <c r="O9" s="105"/>
      <c r="P9" s="108"/>
      <c r="Q9" s="108"/>
      <c r="R9" s="105"/>
      <c r="S9" s="108"/>
      <c r="T9" s="108"/>
      <c r="U9" s="127"/>
      <c r="V9" s="105"/>
      <c r="W9" s="113"/>
      <c r="X9" s="108"/>
      <c r="Y9" s="11" t="s">
        <v>79</v>
      </c>
      <c r="Z9" s="11" t="s">
        <v>80</v>
      </c>
      <c r="AA9" s="11" t="s">
        <v>81</v>
      </c>
      <c r="AB9" s="11" t="s">
        <v>82</v>
      </c>
      <c r="AC9" s="108"/>
      <c r="AD9" s="37" t="s">
        <v>83</v>
      </c>
      <c r="AE9" s="37" t="s">
        <v>84</v>
      </c>
      <c r="AF9" s="37" t="s">
        <v>85</v>
      </c>
      <c r="AG9" s="11" t="s">
        <v>86</v>
      </c>
      <c r="AH9" s="50" t="s">
        <v>87</v>
      </c>
      <c r="AI9" s="50" t="s">
        <v>18</v>
      </c>
      <c r="AJ9" s="50"/>
      <c r="AK9" s="50"/>
      <c r="AL9" s="50" t="s">
        <v>88</v>
      </c>
      <c r="AM9" s="50"/>
      <c r="AN9" s="50"/>
      <c r="AO9" s="51" t="s">
        <v>89</v>
      </c>
      <c r="AP9" s="50"/>
    </row>
    <row r="10" spans="1:42" ht="24" customHeight="1" x14ac:dyDescent="0.35">
      <c r="A10" s="310" t="s">
        <v>257</v>
      </c>
      <c r="B10" s="312" t="s">
        <v>258</v>
      </c>
      <c r="C10" s="314" t="s">
        <v>259</v>
      </c>
      <c r="D10" s="298" t="s">
        <v>93</v>
      </c>
      <c r="E10" s="273" t="s">
        <v>260</v>
      </c>
      <c r="F10" s="317" t="s">
        <v>261</v>
      </c>
      <c r="G10" s="302" t="s">
        <v>11</v>
      </c>
      <c r="H10" s="302" t="s">
        <v>24</v>
      </c>
      <c r="I10" s="52" t="str">
        <f>CONCATENATE(G10,H10)</f>
        <v>IMPROBABLEMODERADO</v>
      </c>
      <c r="J10" s="304" t="str">
        <f>I11</f>
        <v>2. MODERADO</v>
      </c>
      <c r="K10" s="306" t="s">
        <v>262</v>
      </c>
      <c r="L10" s="53" t="s">
        <v>97</v>
      </c>
      <c r="M10" s="54" t="s">
        <v>9</v>
      </c>
      <c r="N10" s="55">
        <f>IF(M10="ASIGNADO",15,IF(M10="NO ASIGNADO",0,""))</f>
        <v>15</v>
      </c>
      <c r="O10" s="308">
        <f>SUM(N10:N16)</f>
        <v>100</v>
      </c>
      <c r="P10" s="159" t="s">
        <v>72</v>
      </c>
      <c r="Q10" s="285">
        <f>IF(Q13="DÉBIL",0,IF(Q13="MODERADO",50,IF(Q13="FUERTE",100,"")))</f>
        <v>100</v>
      </c>
      <c r="R10" s="159" t="str">
        <f>IF(AND(O13="FUERTE",P10="FUERTE (SIEMPRE SE EJECUTA)"),"NO","SÍ")</f>
        <v>NO</v>
      </c>
      <c r="S10" s="297" t="s">
        <v>98</v>
      </c>
      <c r="T10" s="297" t="s">
        <v>98</v>
      </c>
      <c r="U10" s="298" t="s">
        <v>99</v>
      </c>
      <c r="V10" s="299" t="s">
        <v>100</v>
      </c>
      <c r="W10" s="301" t="s">
        <v>263</v>
      </c>
      <c r="X10" s="277" t="s">
        <v>264</v>
      </c>
      <c r="Y10" s="273" t="s">
        <v>265</v>
      </c>
      <c r="Z10" s="292">
        <v>44530</v>
      </c>
      <c r="AA10" s="294" t="s">
        <v>105</v>
      </c>
      <c r="AB10" s="277" t="s">
        <v>266</v>
      </c>
      <c r="AC10" s="282"/>
      <c r="AD10" s="277" t="s">
        <v>267</v>
      </c>
      <c r="AE10" s="278" t="s">
        <v>268</v>
      </c>
      <c r="AF10" s="280" t="s">
        <v>269</v>
      </c>
      <c r="AG10" s="355" t="s">
        <v>270</v>
      </c>
      <c r="AH10" s="42" t="s">
        <v>111</v>
      </c>
      <c r="AI10" s="42" t="s">
        <v>112</v>
      </c>
      <c r="AJ10" s="42" t="s">
        <v>24</v>
      </c>
      <c r="AK10" s="42" t="s">
        <v>76</v>
      </c>
      <c r="AL10" s="42" t="s">
        <v>24</v>
      </c>
      <c r="AN10" s="42" t="s">
        <v>105</v>
      </c>
      <c r="AO10" s="42" t="s">
        <v>113</v>
      </c>
    </row>
    <row r="11" spans="1:42" ht="24" customHeight="1" x14ac:dyDescent="0.35">
      <c r="A11" s="311"/>
      <c r="B11" s="313"/>
      <c r="C11" s="315"/>
      <c r="D11" s="298"/>
      <c r="E11" s="274"/>
      <c r="F11" s="293"/>
      <c r="G11" s="302"/>
      <c r="H11" s="302"/>
      <c r="I11" s="52"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2. MODERADO</v>
      </c>
      <c r="J11" s="305"/>
      <c r="K11" s="306"/>
      <c r="L11" s="56" t="s">
        <v>114</v>
      </c>
      <c r="M11" s="57" t="s">
        <v>22</v>
      </c>
      <c r="N11" s="58">
        <f>IF(M11="ADECUADO",15,IF(M11="INADECUADO",0,""))</f>
        <v>15</v>
      </c>
      <c r="O11" s="309"/>
      <c r="P11" s="160"/>
      <c r="Q11" s="285"/>
      <c r="R11" s="160"/>
      <c r="S11" s="297"/>
      <c r="T11" s="297"/>
      <c r="U11" s="298"/>
      <c r="V11" s="300"/>
      <c r="W11" s="282"/>
      <c r="X11" s="277"/>
      <c r="Y11" s="274"/>
      <c r="Z11" s="293"/>
      <c r="AA11" s="295"/>
      <c r="AB11" s="277"/>
      <c r="AC11" s="282"/>
      <c r="AD11" s="277"/>
      <c r="AE11" s="278"/>
      <c r="AF11" s="281"/>
      <c r="AG11" s="355"/>
      <c r="AH11" s="42" t="s">
        <v>98</v>
      </c>
      <c r="AI11" s="42" t="s">
        <v>115</v>
      </c>
      <c r="AL11" s="42" t="s">
        <v>116</v>
      </c>
      <c r="AN11" s="42" t="s">
        <v>117</v>
      </c>
      <c r="AO11" s="42" t="s">
        <v>118</v>
      </c>
    </row>
    <row r="12" spans="1:42" ht="75" customHeight="1" x14ac:dyDescent="0.35">
      <c r="A12" s="311"/>
      <c r="B12" s="313"/>
      <c r="C12" s="315"/>
      <c r="D12" s="298"/>
      <c r="E12" s="274"/>
      <c r="F12" s="293"/>
      <c r="G12" s="302"/>
      <c r="H12" s="302"/>
      <c r="I12" s="52"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305"/>
      <c r="K12" s="306"/>
      <c r="L12" s="42" t="s">
        <v>119</v>
      </c>
      <c r="M12" s="57" t="s">
        <v>120</v>
      </c>
      <c r="N12" s="58">
        <f>IF(M12="OPORTUNA",15,IF(M12="INOPORTUNA",0,""))</f>
        <v>15</v>
      </c>
      <c r="O12" s="309"/>
      <c r="P12" s="160"/>
      <c r="Q12" s="285"/>
      <c r="R12" s="160"/>
      <c r="S12" s="24" t="s">
        <v>121</v>
      </c>
      <c r="T12" s="24" t="s">
        <v>122</v>
      </c>
      <c r="U12" s="298"/>
      <c r="V12" s="300"/>
      <c r="W12" s="282"/>
      <c r="X12" s="277"/>
      <c r="Y12" s="274"/>
      <c r="Z12" s="293"/>
      <c r="AA12" s="295"/>
      <c r="AB12" s="277"/>
      <c r="AC12" s="282"/>
      <c r="AD12" s="277"/>
      <c r="AE12" s="278"/>
      <c r="AF12" s="281"/>
      <c r="AG12" s="355"/>
      <c r="AH12" s="42" t="s">
        <v>123</v>
      </c>
      <c r="AI12" s="42" t="s">
        <v>100</v>
      </c>
      <c r="AJ12" s="42" t="s">
        <v>124</v>
      </c>
      <c r="AK12" s="42" t="s">
        <v>125</v>
      </c>
      <c r="AL12" s="42" t="s">
        <v>126</v>
      </c>
      <c r="AO12" s="42" t="s">
        <v>127</v>
      </c>
    </row>
    <row r="13" spans="1:42" ht="24" customHeight="1" x14ac:dyDescent="0.35">
      <c r="A13" s="311"/>
      <c r="B13" s="313"/>
      <c r="C13" s="315"/>
      <c r="D13" s="298"/>
      <c r="E13" s="59" t="s">
        <v>128</v>
      </c>
      <c r="F13" s="293"/>
      <c r="G13" s="302"/>
      <c r="H13" s="302"/>
      <c r="I13" s="52"/>
      <c r="J13" s="305"/>
      <c r="K13" s="306"/>
      <c r="L13" s="56" t="s">
        <v>129</v>
      </c>
      <c r="M13" s="57" t="s">
        <v>130</v>
      </c>
      <c r="N13" s="58">
        <f>IF(M13="PREVENIR",15,IF(M13="DETECTAR",10,IF(M13="NO ES UN CONTROL",0,"")))</f>
        <v>15</v>
      </c>
      <c r="O13" s="283" t="str">
        <f>IF(O10&lt;86,"DÉBIL",IF(O10&lt;96,"MODERADO",IF(O10&lt;101,"FUERTE","")))</f>
        <v>FUERTE</v>
      </c>
      <c r="P13" s="160"/>
      <c r="Q13" s="285" t="str">
        <f>IF(AND(O13="FUERTE",P10="FUERTE (SIEMPRE SE EJECUTA)"),"FUERTE",IF(OR(O13="DÉBIL",P10="DÉBIL (NO SE EJECUTA)"),"DÉBIL",IF(OR(O13="MODERADO",P10="MODERADO (ALGUNAS VECES)"),"MODERADO")))</f>
        <v>FUERTE</v>
      </c>
      <c r="R13" s="160"/>
      <c r="S13" s="287">
        <f>IF(AND(Q13="FUERTE",S10="DIRECTAMENTE"),2,IF(AND(Q13="FUERTE",S10="NO DISMINUYE"),0,IF(AND(Q13="MODERADO",S10="DIRECTAMENTE"),1,IF(AND(Q13="MODERADO",S10="NO DISMINUYE"),0,"N/A"))))</f>
        <v>2</v>
      </c>
      <c r="T13" s="288">
        <f>IF(AND(Q13="FUERTE",T10="DIRECTAMENTE"),2,IF(AND(Q13="FUERTE",T10="INDIRECTAMENTE"),1,IF(AND(Q13="FUERTE",T10="NO DISMINUYE"),0,IF(AND(Q13="MODERADO",T10="DIRECTAMENTE"),1,IF(AND(Q13="MODERADO",T10="INDIRECTAMENTE"),0,IF(AND(Q13="MODERADO",T10="NO DISMINUYE"),0,"N/A"))))))</f>
        <v>2</v>
      </c>
      <c r="U13" s="298"/>
      <c r="V13" s="300"/>
      <c r="W13" s="282"/>
      <c r="X13" s="277"/>
      <c r="Y13" s="274"/>
      <c r="Z13" s="276"/>
      <c r="AA13" s="295"/>
      <c r="AB13" s="277"/>
      <c r="AC13" s="282"/>
      <c r="AD13" s="277"/>
      <c r="AE13" s="278"/>
      <c r="AF13" s="281" t="s">
        <v>271</v>
      </c>
      <c r="AG13" s="355"/>
      <c r="AH13" s="42" t="s">
        <v>98</v>
      </c>
      <c r="AJ13" s="42" t="s">
        <v>93</v>
      </c>
      <c r="AK13" s="42" t="s">
        <v>132</v>
      </c>
      <c r="AO13" s="42" t="s">
        <v>133</v>
      </c>
    </row>
    <row r="14" spans="1:42" ht="86.25" customHeight="1" x14ac:dyDescent="0.35">
      <c r="A14" s="311"/>
      <c r="B14" s="313"/>
      <c r="C14" s="315"/>
      <c r="D14" s="298"/>
      <c r="E14" s="273" t="s">
        <v>272</v>
      </c>
      <c r="F14" s="293"/>
      <c r="G14" s="302"/>
      <c r="H14" s="302"/>
      <c r="I14" s="52"/>
      <c r="J14" s="305"/>
      <c r="K14" s="306"/>
      <c r="L14" s="56" t="s">
        <v>135</v>
      </c>
      <c r="M14" s="57" t="s">
        <v>34</v>
      </c>
      <c r="N14" s="58">
        <f>IF(M14="CONFIABLE",15,IF(M14="NO CONFIABLE",0,""))</f>
        <v>15</v>
      </c>
      <c r="O14" s="284"/>
      <c r="P14" s="160"/>
      <c r="Q14" s="285"/>
      <c r="R14" s="160"/>
      <c r="S14" s="287"/>
      <c r="T14" s="289"/>
      <c r="U14" s="298"/>
      <c r="V14" s="300"/>
      <c r="W14" s="282"/>
      <c r="X14" s="277"/>
      <c r="Y14" s="274"/>
      <c r="Z14" s="59" t="s">
        <v>136</v>
      </c>
      <c r="AA14" s="295"/>
      <c r="AB14" s="277"/>
      <c r="AC14" s="282"/>
      <c r="AD14" s="277"/>
      <c r="AE14" s="278"/>
      <c r="AF14" s="281"/>
      <c r="AG14" s="355"/>
      <c r="AH14" s="42" t="s">
        <v>137</v>
      </c>
      <c r="AJ14" s="42" t="s">
        <v>138</v>
      </c>
      <c r="AK14" s="42" t="s">
        <v>130</v>
      </c>
      <c r="AL14" s="42" t="s">
        <v>139</v>
      </c>
      <c r="AO14" s="42" t="s">
        <v>99</v>
      </c>
    </row>
    <row r="15" spans="1:42" ht="77.25" customHeight="1" x14ac:dyDescent="0.35">
      <c r="A15" s="311"/>
      <c r="B15" s="313"/>
      <c r="C15" s="315"/>
      <c r="D15" s="298"/>
      <c r="E15" s="274"/>
      <c r="F15" s="293"/>
      <c r="G15" s="302"/>
      <c r="H15" s="302"/>
      <c r="I15" s="52"/>
      <c r="J15" s="305"/>
      <c r="K15" s="306"/>
      <c r="L15" s="56" t="s">
        <v>140</v>
      </c>
      <c r="M15" s="57" t="s">
        <v>43</v>
      </c>
      <c r="N15" s="58">
        <f>IF(M15="SE INVESTIGAN Y SE RESUELVEN OPORTUNAMENTE",15,IF(M15="NO SE INVESTIGAN Y SE RESUELVEN OPORTUNAMENTE",0,""))</f>
        <v>15</v>
      </c>
      <c r="O15" s="284"/>
      <c r="P15" s="160"/>
      <c r="Q15" s="285"/>
      <c r="R15" s="160"/>
      <c r="S15" s="287"/>
      <c r="T15" s="289"/>
      <c r="U15" s="298"/>
      <c r="V15" s="300"/>
      <c r="W15" s="282"/>
      <c r="X15" s="277"/>
      <c r="Y15" s="274"/>
      <c r="Z15" s="275" t="s">
        <v>273</v>
      </c>
      <c r="AA15" s="295"/>
      <c r="AB15" s="277"/>
      <c r="AC15" s="282"/>
      <c r="AD15" s="277"/>
      <c r="AE15" s="278"/>
      <c r="AF15" s="281"/>
      <c r="AG15" s="355"/>
      <c r="AH15" s="42" t="s">
        <v>115</v>
      </c>
      <c r="AO15" s="42" t="s">
        <v>142</v>
      </c>
    </row>
    <row r="16" spans="1:42" ht="272.25" customHeight="1" x14ac:dyDescent="0.35">
      <c r="A16" s="311"/>
      <c r="B16" s="313"/>
      <c r="C16" s="316"/>
      <c r="D16" s="294"/>
      <c r="E16" s="274"/>
      <c r="F16" s="276"/>
      <c r="G16" s="303"/>
      <c r="H16" s="303"/>
      <c r="I16" s="52"/>
      <c r="J16" s="305"/>
      <c r="K16" s="307"/>
      <c r="L16" s="60" t="s">
        <v>143</v>
      </c>
      <c r="M16" s="61" t="s">
        <v>53</v>
      </c>
      <c r="N16" s="62">
        <f>IF(M16="COMPLETA",10,IF(M16="INCOMPLETA",5,IF(M16="NO EXISTE",0,"")))</f>
        <v>10</v>
      </c>
      <c r="O16" s="284"/>
      <c r="P16" s="161"/>
      <c r="Q16" s="286"/>
      <c r="R16" s="161"/>
      <c r="S16" s="288"/>
      <c r="T16" s="289"/>
      <c r="U16" s="294"/>
      <c r="V16" s="300"/>
      <c r="W16" s="275"/>
      <c r="X16" s="273"/>
      <c r="Y16" s="291"/>
      <c r="Z16" s="276"/>
      <c r="AA16" s="296"/>
      <c r="AB16" s="273"/>
      <c r="AC16" s="275"/>
      <c r="AD16" s="273"/>
      <c r="AE16" s="279"/>
      <c r="AF16" s="290"/>
      <c r="AG16" s="356"/>
      <c r="AO16" s="42" t="s">
        <v>144</v>
      </c>
    </row>
    <row r="17" spans="1:42" ht="7.5" hidden="1" customHeight="1" x14ac:dyDescent="0.35">
      <c r="A17" s="249"/>
      <c r="B17" s="114"/>
      <c r="C17" s="253"/>
      <c r="D17" s="249" t="s">
        <v>93</v>
      </c>
      <c r="E17" s="123"/>
      <c r="F17" s="117"/>
      <c r="G17" s="125" t="s">
        <v>37</v>
      </c>
      <c r="H17" s="125" t="s">
        <v>24</v>
      </c>
      <c r="I17" s="16" t="str">
        <f>CONCATENATE(G17,H17)</f>
        <v>CASI SEGUROMODERADO</v>
      </c>
      <c r="J17" s="266" t="str">
        <f>I18</f>
        <v>7. EXTREMO</v>
      </c>
      <c r="K17" s="165"/>
      <c r="L17" s="53" t="s">
        <v>97</v>
      </c>
      <c r="M17" s="18"/>
      <c r="N17" s="63" t="str">
        <f>IF(M17="ASIGNADO",15,IF(M17="NO ASIGNADO",0,""))</f>
        <v/>
      </c>
      <c r="O17" s="268">
        <f>SUM(N17:N23)</f>
        <v>0</v>
      </c>
      <c r="P17" s="270" t="s">
        <v>72</v>
      </c>
      <c r="Q17" s="258">
        <f>IF(Q20="DÉBIL",0,IF(Q20="MODERADO",50,IF(Q20="FUERTE",100,"")))</f>
        <v>0</v>
      </c>
      <c r="R17" s="271"/>
      <c r="S17" s="252" t="s">
        <v>98</v>
      </c>
      <c r="T17" s="252" t="s">
        <v>98</v>
      </c>
      <c r="U17" s="249" t="s">
        <v>199</v>
      </c>
      <c r="V17" s="155" t="s">
        <v>123</v>
      </c>
      <c r="W17" s="117"/>
      <c r="X17" s="265"/>
      <c r="Y17" s="128"/>
      <c r="Z17" s="123"/>
      <c r="AA17" s="114" t="s">
        <v>117</v>
      </c>
      <c r="AB17" s="117"/>
      <c r="AC17" s="117"/>
      <c r="AD17" s="117"/>
      <c r="AE17" s="254" t="s">
        <v>274</v>
      </c>
      <c r="AF17" s="117" t="s">
        <v>275</v>
      </c>
      <c r="AG17" s="117"/>
      <c r="AH17" s="42" t="s">
        <v>111</v>
      </c>
      <c r="AI17" s="42" t="s">
        <v>112</v>
      </c>
      <c r="AJ17" s="42" t="s">
        <v>24</v>
      </c>
      <c r="AK17" s="42" t="s">
        <v>76</v>
      </c>
      <c r="AL17" s="42" t="s">
        <v>24</v>
      </c>
      <c r="AN17" s="42" t="s">
        <v>105</v>
      </c>
      <c r="AO17" s="42" t="s">
        <v>113</v>
      </c>
    </row>
    <row r="18" spans="1:42" ht="7.5" hidden="1" customHeight="1" x14ac:dyDescent="0.35">
      <c r="A18" s="249"/>
      <c r="B18" s="115"/>
      <c r="C18" s="253"/>
      <c r="D18" s="249"/>
      <c r="E18" s="124"/>
      <c r="F18" s="117"/>
      <c r="G18" s="125"/>
      <c r="H18" s="125"/>
      <c r="I18" s="16"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7. EXTREMO</v>
      </c>
      <c r="J18" s="267"/>
      <c r="K18" s="165"/>
      <c r="L18" s="56" t="s">
        <v>114</v>
      </c>
      <c r="M18" s="21"/>
      <c r="N18" s="64" t="str">
        <f>IF(M18="ADECUADO",15,IF(M18="INADECUADO",0,""))</f>
        <v/>
      </c>
      <c r="O18" s="269"/>
      <c r="P18" s="260"/>
      <c r="Q18" s="258"/>
      <c r="R18" s="272"/>
      <c r="S18" s="252"/>
      <c r="T18" s="252"/>
      <c r="U18" s="249"/>
      <c r="V18" s="156"/>
      <c r="W18" s="117"/>
      <c r="X18" s="265"/>
      <c r="Y18" s="129"/>
      <c r="Z18" s="124"/>
      <c r="AA18" s="115"/>
      <c r="AB18" s="117"/>
      <c r="AC18" s="117"/>
      <c r="AD18" s="117"/>
      <c r="AE18" s="254"/>
      <c r="AF18" s="117"/>
      <c r="AG18" s="117"/>
      <c r="AH18" s="42" t="s">
        <v>98</v>
      </c>
      <c r="AI18" s="42" t="s">
        <v>115</v>
      </c>
      <c r="AL18" s="42" t="s">
        <v>116</v>
      </c>
      <c r="AN18" s="42" t="s">
        <v>117</v>
      </c>
      <c r="AO18" s="42" t="s">
        <v>118</v>
      </c>
    </row>
    <row r="19" spans="1:42" ht="7.5" hidden="1" customHeight="1" x14ac:dyDescent="0.35">
      <c r="A19" s="249"/>
      <c r="B19" s="115"/>
      <c r="C19" s="253"/>
      <c r="D19" s="249"/>
      <c r="E19" s="124"/>
      <c r="F19" s="117"/>
      <c r="G19" s="125"/>
      <c r="H19" s="125"/>
      <c r="I19" s="16"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267"/>
      <c r="K19" s="165"/>
      <c r="L19" s="42" t="s">
        <v>119</v>
      </c>
      <c r="M19" s="21"/>
      <c r="N19" s="64" t="str">
        <f>IF(M19="OPORTUNA",15,IF(M19="INOPORTUNA",0,""))</f>
        <v/>
      </c>
      <c r="O19" s="269"/>
      <c r="P19" s="260"/>
      <c r="Q19" s="258"/>
      <c r="R19" s="272"/>
      <c r="S19" s="65" t="s">
        <v>121</v>
      </c>
      <c r="T19" s="65" t="s">
        <v>122</v>
      </c>
      <c r="U19" s="249"/>
      <c r="V19" s="156"/>
      <c r="W19" s="117"/>
      <c r="X19" s="265"/>
      <c r="Y19" s="129"/>
      <c r="Z19" s="124"/>
      <c r="AA19" s="115"/>
      <c r="AB19" s="117"/>
      <c r="AC19" s="117"/>
      <c r="AD19" s="117"/>
      <c r="AE19" s="254"/>
      <c r="AF19" s="117"/>
      <c r="AG19" s="117"/>
      <c r="AH19" s="42" t="s">
        <v>123</v>
      </c>
      <c r="AI19" s="42" t="s">
        <v>100</v>
      </c>
      <c r="AJ19" s="42" t="s">
        <v>124</v>
      </c>
      <c r="AK19" s="42" t="s">
        <v>125</v>
      </c>
      <c r="AL19" s="42" t="s">
        <v>126</v>
      </c>
      <c r="AO19" s="42" t="s">
        <v>127</v>
      </c>
    </row>
    <row r="20" spans="1:42" ht="7.5" hidden="1" customHeight="1" x14ac:dyDescent="0.35">
      <c r="A20" s="249"/>
      <c r="B20" s="115"/>
      <c r="C20" s="253"/>
      <c r="D20" s="249"/>
      <c r="E20" s="25" t="s">
        <v>128</v>
      </c>
      <c r="F20" s="117"/>
      <c r="G20" s="125"/>
      <c r="H20" s="125"/>
      <c r="I20" s="16"/>
      <c r="J20" s="267"/>
      <c r="K20" s="165"/>
      <c r="L20" s="56" t="s">
        <v>129</v>
      </c>
      <c r="M20" s="21"/>
      <c r="N20" s="64" t="str">
        <f>IF(M20="PREVENIR",15,IF(M20="DETECTAR",10,IF(M20="NO ES UN CONTROL",0,"")))</f>
        <v/>
      </c>
      <c r="O20" s="256" t="str">
        <f>IF(O17&lt;86,"DÉBIL",IF(O17&lt;96,"MODERADO",IF(O17&lt;101,"FUERTE","")))</f>
        <v>DÉBIL</v>
      </c>
      <c r="P20" s="260"/>
      <c r="Q20" s="258" t="str">
        <f>IF(AND(O20="FUERTE",P17="FUERTE (SIEMPRE SE EJECUTA)"),"FUERTE",IF(OR(O20="DÉBIL",P17="DÉBIL (NO SE EJECUTA)"),"DÉBIL",IF(OR(O20="MODERADO",P17="MODERADO (ALGUNAS VECES)"),"MODERADO")))</f>
        <v>DÉBIL</v>
      </c>
      <c r="R20" s="260" t="str">
        <f>IF(AND(O20="FUERTE",P17="FUERTE (SIEMPRE SE EJECUTA)"),"NO","SÍ")</f>
        <v>SÍ</v>
      </c>
      <c r="S20" s="2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2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249"/>
      <c r="V20" s="156"/>
      <c r="W20" s="117"/>
      <c r="X20" s="265"/>
      <c r="Y20" s="129"/>
      <c r="Z20" s="134"/>
      <c r="AA20" s="115"/>
      <c r="AB20" s="117"/>
      <c r="AC20" s="117"/>
      <c r="AD20" s="117"/>
      <c r="AE20" s="254"/>
      <c r="AF20" s="117" t="s">
        <v>276</v>
      </c>
      <c r="AG20" s="117"/>
      <c r="AH20" s="42" t="s">
        <v>98</v>
      </c>
      <c r="AJ20" s="42" t="s">
        <v>93</v>
      </c>
      <c r="AK20" s="42" t="s">
        <v>132</v>
      </c>
      <c r="AO20" s="42" t="s">
        <v>133</v>
      </c>
    </row>
    <row r="21" spans="1:42" ht="7.5" hidden="1" customHeight="1" x14ac:dyDescent="0.35">
      <c r="A21" s="249"/>
      <c r="B21" s="115"/>
      <c r="C21" s="253"/>
      <c r="D21" s="249"/>
      <c r="E21" s="124"/>
      <c r="F21" s="117"/>
      <c r="G21" s="125"/>
      <c r="H21" s="125"/>
      <c r="I21" s="16"/>
      <c r="J21" s="267"/>
      <c r="K21" s="165"/>
      <c r="L21" s="56" t="s">
        <v>135</v>
      </c>
      <c r="M21" s="21"/>
      <c r="N21" s="64" t="str">
        <f>IF(M21="CONFIABLE",15,IF(M21="NO CONFIABLE",0,""))</f>
        <v/>
      </c>
      <c r="O21" s="257"/>
      <c r="P21" s="260"/>
      <c r="Q21" s="258"/>
      <c r="R21" s="260"/>
      <c r="S21" s="262"/>
      <c r="T21" s="264"/>
      <c r="U21" s="249"/>
      <c r="V21" s="156"/>
      <c r="W21" s="117"/>
      <c r="X21" s="265"/>
      <c r="Y21" s="129"/>
      <c r="Z21" s="25" t="s">
        <v>136</v>
      </c>
      <c r="AA21" s="115"/>
      <c r="AB21" s="117"/>
      <c r="AC21" s="117"/>
      <c r="AD21" s="117"/>
      <c r="AE21" s="254"/>
      <c r="AF21" s="117"/>
      <c r="AG21" s="117"/>
      <c r="AH21" s="42" t="s">
        <v>137</v>
      </c>
      <c r="AJ21" s="42" t="s">
        <v>138</v>
      </c>
      <c r="AK21" s="42" t="s">
        <v>130</v>
      </c>
      <c r="AL21" s="42" t="s">
        <v>139</v>
      </c>
      <c r="AO21" s="42" t="s">
        <v>99</v>
      </c>
    </row>
    <row r="22" spans="1:42" ht="7.5" hidden="1" customHeight="1" x14ac:dyDescent="0.35">
      <c r="A22" s="249"/>
      <c r="B22" s="115"/>
      <c r="C22" s="253"/>
      <c r="D22" s="249"/>
      <c r="E22" s="124"/>
      <c r="F22" s="117"/>
      <c r="G22" s="125"/>
      <c r="H22" s="125"/>
      <c r="I22" s="16"/>
      <c r="J22" s="267"/>
      <c r="K22" s="165"/>
      <c r="L22" s="56" t="s">
        <v>140</v>
      </c>
      <c r="M22" s="21"/>
      <c r="N22" s="64" t="str">
        <f>IF(M22="SE INVESTIGAN Y SE RESUELVEN OPORTUNAMENTE",15,IF(M22="NO SE INVESTIGAN Y SE RESUELVEN OPORTUNAMENTE",0,""))</f>
        <v/>
      </c>
      <c r="O22" s="257"/>
      <c r="P22" s="260"/>
      <c r="Q22" s="258"/>
      <c r="R22" s="260"/>
      <c r="S22" s="262"/>
      <c r="T22" s="264"/>
      <c r="U22" s="249"/>
      <c r="V22" s="156"/>
      <c r="W22" s="117"/>
      <c r="X22" s="265"/>
      <c r="Y22" s="129"/>
      <c r="Z22" s="123"/>
      <c r="AA22" s="115"/>
      <c r="AB22" s="117"/>
      <c r="AC22" s="117"/>
      <c r="AD22" s="117"/>
      <c r="AE22" s="254"/>
      <c r="AF22" s="117"/>
      <c r="AG22" s="117"/>
      <c r="AH22" s="42" t="s">
        <v>115</v>
      </c>
      <c r="AO22" s="42" t="s">
        <v>142</v>
      </c>
    </row>
    <row r="23" spans="1:42" ht="7.5" hidden="1" customHeight="1" x14ac:dyDescent="0.35">
      <c r="A23" s="114"/>
      <c r="B23" s="115"/>
      <c r="C23" s="233"/>
      <c r="D23" s="114"/>
      <c r="E23" s="134"/>
      <c r="F23" s="123"/>
      <c r="G23" s="126"/>
      <c r="H23" s="126"/>
      <c r="I23" s="16"/>
      <c r="J23" s="267"/>
      <c r="K23" s="142"/>
      <c r="L23" s="60" t="s">
        <v>143</v>
      </c>
      <c r="M23" s="27"/>
      <c r="N23" s="66" t="str">
        <f>IF(M23="COMPLETA",10,IF(M23="INCOMPLETA",5,IF(M23="NO EXISTE",0,"")))</f>
        <v/>
      </c>
      <c r="O23" s="257"/>
      <c r="P23" s="261"/>
      <c r="Q23" s="259"/>
      <c r="R23" s="261"/>
      <c r="S23" s="263"/>
      <c r="T23" s="264"/>
      <c r="U23" s="114"/>
      <c r="V23" s="156"/>
      <c r="W23" s="123"/>
      <c r="X23" s="128"/>
      <c r="Y23" s="130"/>
      <c r="Z23" s="134"/>
      <c r="AA23" s="116"/>
      <c r="AB23" s="123"/>
      <c r="AC23" s="123"/>
      <c r="AD23" s="123"/>
      <c r="AE23" s="255"/>
      <c r="AF23" s="123"/>
      <c r="AG23" s="123"/>
      <c r="AO23" s="42" t="s">
        <v>144</v>
      </c>
    </row>
    <row r="24" spans="1:42" ht="26" x14ac:dyDescent="0.35">
      <c r="A24" s="253" t="s">
        <v>157</v>
      </c>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O24" s="42" t="s">
        <v>158</v>
      </c>
    </row>
    <row r="25" spans="1:42" ht="30" customHeight="1" x14ac:dyDescent="0.35">
      <c r="A25" s="178" t="s">
        <v>159</v>
      </c>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O25" s="42" t="s">
        <v>160</v>
      </c>
    </row>
    <row r="26" spans="1:42" ht="30" customHeight="1" x14ac:dyDescent="0.35">
      <c r="A26" s="247" t="s">
        <v>161</v>
      </c>
      <c r="B26" s="247"/>
      <c r="C26" s="247" t="s">
        <v>162</v>
      </c>
      <c r="D26" s="247"/>
      <c r="E26" s="247"/>
      <c r="F26" s="247"/>
      <c r="G26" s="247"/>
      <c r="H26" s="247"/>
      <c r="I26" s="247"/>
      <c r="J26" s="247"/>
      <c r="K26" s="247"/>
      <c r="L26" s="247"/>
      <c r="M26" s="247"/>
      <c r="N26" s="247"/>
      <c r="O26" s="247"/>
      <c r="P26" s="247"/>
      <c r="Q26" s="247"/>
      <c r="R26" s="247"/>
      <c r="S26" s="247"/>
      <c r="T26" s="247"/>
      <c r="U26" s="247"/>
      <c r="V26" s="247"/>
      <c r="W26" s="247"/>
      <c r="X26" s="247"/>
      <c r="Y26" s="247"/>
      <c r="Z26" s="247" t="s">
        <v>211</v>
      </c>
      <c r="AA26" s="247"/>
      <c r="AB26" s="247"/>
      <c r="AC26" s="247"/>
      <c r="AD26" s="247" t="s">
        <v>164</v>
      </c>
      <c r="AE26" s="247"/>
      <c r="AF26" s="247"/>
      <c r="AG26" s="247"/>
      <c r="AO26" s="42" t="s">
        <v>165</v>
      </c>
    </row>
    <row r="27" spans="1:42" ht="30" customHeight="1" x14ac:dyDescent="0.35">
      <c r="A27" s="249">
        <v>1</v>
      </c>
      <c r="B27" s="249"/>
      <c r="C27" s="250" t="s">
        <v>277</v>
      </c>
      <c r="D27" s="251"/>
      <c r="E27" s="251"/>
      <c r="F27" s="251"/>
      <c r="G27" s="251"/>
      <c r="H27" s="251"/>
      <c r="I27" s="251"/>
      <c r="J27" s="251"/>
      <c r="K27" s="251"/>
      <c r="L27" s="251"/>
      <c r="M27" s="251"/>
      <c r="N27" s="251"/>
      <c r="O27" s="251"/>
      <c r="P27" s="251"/>
      <c r="Q27" s="251"/>
      <c r="R27" s="251"/>
      <c r="S27" s="251"/>
      <c r="T27" s="251"/>
      <c r="U27" s="251"/>
      <c r="V27" s="251"/>
      <c r="W27" s="251"/>
      <c r="X27" s="251"/>
      <c r="Y27" s="251"/>
      <c r="Z27" s="250">
        <v>43769</v>
      </c>
      <c r="AA27" s="251"/>
      <c r="AB27" s="251"/>
      <c r="AC27" s="251"/>
      <c r="AD27" s="251" t="s">
        <v>278</v>
      </c>
      <c r="AE27" s="251"/>
      <c r="AF27" s="251"/>
      <c r="AG27" s="251"/>
      <c r="AH27" s="67"/>
      <c r="AI27" s="67"/>
      <c r="AJ27" s="67"/>
      <c r="AK27" s="67"/>
      <c r="AL27" s="67"/>
      <c r="AM27" s="67"/>
      <c r="AN27" s="67"/>
      <c r="AO27" s="42" t="s">
        <v>167</v>
      </c>
      <c r="AP27" s="67"/>
    </row>
    <row r="28" spans="1:42" ht="30" customHeight="1" x14ac:dyDescent="0.35">
      <c r="A28" s="249">
        <v>2</v>
      </c>
      <c r="B28" s="249"/>
      <c r="C28" s="250" t="s">
        <v>285</v>
      </c>
      <c r="D28" s="251"/>
      <c r="E28" s="251"/>
      <c r="F28" s="251"/>
      <c r="G28" s="251"/>
      <c r="H28" s="251"/>
      <c r="I28" s="251"/>
      <c r="J28" s="251"/>
      <c r="K28" s="251"/>
      <c r="L28" s="251"/>
      <c r="M28" s="251"/>
      <c r="N28" s="251"/>
      <c r="O28" s="251"/>
      <c r="P28" s="251"/>
      <c r="Q28" s="251"/>
      <c r="R28" s="251"/>
      <c r="S28" s="251"/>
      <c r="T28" s="251"/>
      <c r="U28" s="251"/>
      <c r="V28" s="251"/>
      <c r="W28" s="251"/>
      <c r="X28" s="251"/>
      <c r="Y28" s="251"/>
      <c r="Z28" s="250">
        <v>44226</v>
      </c>
      <c r="AA28" s="251"/>
      <c r="AB28" s="251"/>
      <c r="AC28" s="251"/>
      <c r="AD28" s="251" t="s">
        <v>279</v>
      </c>
      <c r="AE28" s="251"/>
      <c r="AF28" s="251"/>
      <c r="AG28" s="251"/>
      <c r="AH28" s="67"/>
      <c r="AI28" s="67"/>
      <c r="AJ28" s="67"/>
      <c r="AK28" s="67"/>
      <c r="AL28" s="67"/>
      <c r="AM28" s="67"/>
      <c r="AN28" s="67"/>
      <c r="AO28" s="42" t="s">
        <v>169</v>
      </c>
      <c r="AP28" s="67"/>
    </row>
    <row r="29" spans="1:42" ht="30" customHeight="1" x14ac:dyDescent="0.35">
      <c r="A29" s="249">
        <v>3</v>
      </c>
      <c r="B29" s="249"/>
      <c r="C29" s="250"/>
      <c r="D29" s="251"/>
      <c r="E29" s="251"/>
      <c r="F29" s="251"/>
      <c r="G29" s="251"/>
      <c r="H29" s="251"/>
      <c r="I29" s="251"/>
      <c r="J29" s="251"/>
      <c r="K29" s="251"/>
      <c r="L29" s="251"/>
      <c r="M29" s="251"/>
      <c r="N29" s="251"/>
      <c r="O29" s="251"/>
      <c r="P29" s="251"/>
      <c r="Q29" s="251"/>
      <c r="R29" s="251"/>
      <c r="S29" s="251"/>
      <c r="T29" s="251"/>
      <c r="U29" s="251"/>
      <c r="V29" s="251"/>
      <c r="W29" s="251"/>
      <c r="X29" s="251"/>
      <c r="Y29" s="251"/>
      <c r="Z29" s="250"/>
      <c r="AA29" s="251"/>
      <c r="AB29" s="251"/>
      <c r="AC29" s="251"/>
      <c r="AD29" s="251"/>
      <c r="AE29" s="251"/>
      <c r="AF29" s="251"/>
      <c r="AG29" s="251"/>
      <c r="AH29" s="67"/>
      <c r="AI29" s="67"/>
      <c r="AJ29" s="67"/>
      <c r="AK29" s="67"/>
      <c r="AL29" s="67"/>
      <c r="AM29" s="67"/>
      <c r="AN29" s="67"/>
      <c r="AO29" s="42" t="s">
        <v>170</v>
      </c>
      <c r="AP29" s="67"/>
    </row>
    <row r="30" spans="1:42" ht="30" customHeight="1" x14ac:dyDescent="0.35">
      <c r="A30" s="178" t="s">
        <v>215</v>
      </c>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O30" s="42" t="s">
        <v>172</v>
      </c>
    </row>
    <row r="31" spans="1:42" ht="30" customHeight="1" x14ac:dyDescent="0.35">
      <c r="A31" s="252" t="s">
        <v>164</v>
      </c>
      <c r="B31" s="252"/>
      <c r="C31" s="252"/>
      <c r="D31" s="252"/>
      <c r="E31" s="252"/>
      <c r="F31" s="252"/>
      <c r="G31" s="252" t="s">
        <v>173</v>
      </c>
      <c r="H31" s="252"/>
      <c r="I31" s="252"/>
      <c r="J31" s="252"/>
      <c r="K31" s="252"/>
      <c r="L31" s="252"/>
      <c r="M31" s="252" t="s">
        <v>174</v>
      </c>
      <c r="N31" s="252"/>
      <c r="O31" s="252"/>
      <c r="P31" s="252"/>
      <c r="Q31" s="252"/>
      <c r="R31" s="252"/>
      <c r="S31" s="252"/>
      <c r="T31" s="252"/>
      <c r="U31" s="252"/>
      <c r="V31" s="252"/>
      <c r="W31" s="252" t="s">
        <v>175</v>
      </c>
      <c r="X31" s="252"/>
      <c r="Y31" s="252"/>
      <c r="Z31" s="252"/>
      <c r="AA31" s="252"/>
      <c r="AB31" s="252" t="str">
        <f>IF(X5="X","APOYO OFICINA ASESORA DE PLANEACIÓN","APOYO OFICINA DE CONTROL INTERNO")</f>
        <v>APOYO OFICINA DE CONTROL INTERNO</v>
      </c>
      <c r="AC31" s="252"/>
      <c r="AD31" s="252"/>
      <c r="AE31" s="252"/>
      <c r="AF31" s="252"/>
      <c r="AG31" s="252"/>
      <c r="AH31" s="68"/>
      <c r="AO31" s="42" t="s">
        <v>177</v>
      </c>
    </row>
    <row r="32" spans="1:42" ht="30" customHeight="1" x14ac:dyDescent="0.35">
      <c r="A32" s="69" t="s">
        <v>178</v>
      </c>
      <c r="B32" s="247" t="s">
        <v>216</v>
      </c>
      <c r="C32" s="247"/>
      <c r="D32" s="247"/>
      <c r="E32" s="247"/>
      <c r="F32" s="247"/>
      <c r="G32" s="70" t="s">
        <v>178</v>
      </c>
      <c r="H32" s="247" t="s">
        <v>280</v>
      </c>
      <c r="I32" s="247"/>
      <c r="J32" s="247"/>
      <c r="K32" s="247"/>
      <c r="L32" s="247"/>
      <c r="M32" s="70" t="s">
        <v>178</v>
      </c>
      <c r="N32" s="70"/>
      <c r="O32" s="247" t="s">
        <v>281</v>
      </c>
      <c r="P32" s="247"/>
      <c r="Q32" s="247"/>
      <c r="R32" s="247"/>
      <c r="S32" s="247"/>
      <c r="T32" s="247"/>
      <c r="U32" s="247"/>
      <c r="V32" s="247"/>
      <c r="W32" s="69" t="s">
        <v>178</v>
      </c>
      <c r="X32" s="247" t="s">
        <v>282</v>
      </c>
      <c r="Y32" s="247"/>
      <c r="Z32" s="247"/>
      <c r="AA32" s="247"/>
      <c r="AB32" s="69" t="s">
        <v>178</v>
      </c>
      <c r="AC32" s="248" t="s">
        <v>182</v>
      </c>
      <c r="AD32" s="248"/>
      <c r="AE32" s="248"/>
      <c r="AF32" s="248"/>
      <c r="AG32" s="248"/>
      <c r="AH32" s="67"/>
      <c r="AI32" s="67"/>
      <c r="AJ32" s="67"/>
      <c r="AK32" s="67"/>
      <c r="AL32" s="67"/>
      <c r="AM32" s="67"/>
      <c r="AN32" s="67"/>
      <c r="AO32" s="42" t="s">
        <v>183</v>
      </c>
      <c r="AP32" s="67"/>
    </row>
    <row r="33" spans="1:42" ht="30" customHeight="1" x14ac:dyDescent="0.35">
      <c r="A33" s="69" t="s">
        <v>184</v>
      </c>
      <c r="B33" s="247" t="s">
        <v>283</v>
      </c>
      <c r="C33" s="247"/>
      <c r="D33" s="247"/>
      <c r="E33" s="247"/>
      <c r="F33" s="247"/>
      <c r="G33" s="69" t="s">
        <v>184</v>
      </c>
      <c r="H33" s="247" t="s">
        <v>283</v>
      </c>
      <c r="I33" s="247"/>
      <c r="J33" s="247"/>
      <c r="K33" s="247"/>
      <c r="L33" s="247"/>
      <c r="M33" s="70" t="s">
        <v>184</v>
      </c>
      <c r="N33" s="70"/>
      <c r="O33" s="247" t="s">
        <v>221</v>
      </c>
      <c r="P33" s="247"/>
      <c r="Q33" s="247"/>
      <c r="R33" s="247"/>
      <c r="S33" s="247"/>
      <c r="T33" s="247"/>
      <c r="U33" s="247"/>
      <c r="V33" s="247"/>
      <c r="W33" s="69" t="s">
        <v>184</v>
      </c>
      <c r="X33" s="247"/>
      <c r="Y33" s="247"/>
      <c r="Z33" s="247"/>
      <c r="AA33" s="247"/>
      <c r="AB33" s="69" t="s">
        <v>184</v>
      </c>
      <c r="AC33" s="248" t="s">
        <v>284</v>
      </c>
      <c r="AD33" s="248"/>
      <c r="AE33" s="248"/>
      <c r="AF33" s="248"/>
      <c r="AG33" s="248"/>
      <c r="AH33" s="67"/>
      <c r="AI33" s="67"/>
      <c r="AJ33" s="67"/>
      <c r="AK33" s="67"/>
      <c r="AL33" s="67"/>
      <c r="AM33" s="67"/>
      <c r="AN33" s="67"/>
      <c r="AO33" s="42" t="s">
        <v>189</v>
      </c>
      <c r="AP33" s="67"/>
    </row>
  </sheetData>
  <mergeCells count="155">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S10:S11"/>
    <mergeCell ref="T10:T11"/>
    <mergeCell ref="U10:U16"/>
    <mergeCell ref="V10:V16"/>
    <mergeCell ref="W10:W16"/>
    <mergeCell ref="O10:O12"/>
    <mergeCell ref="P10:P16"/>
    <mergeCell ref="Q10:Q12"/>
    <mergeCell ref="J17:J23"/>
    <mergeCell ref="K17:K23"/>
    <mergeCell ref="O17:O19"/>
    <mergeCell ref="P17:P23"/>
    <mergeCell ref="Q17:Q19"/>
    <mergeCell ref="R17:R19"/>
    <mergeCell ref="E14:E16"/>
    <mergeCell ref="Z15:Z16"/>
    <mergeCell ref="A17:A23"/>
    <mergeCell ref="B17:B23"/>
    <mergeCell ref="C17:C23"/>
    <mergeCell ref="D17:D23"/>
    <mergeCell ref="E17:E19"/>
    <mergeCell ref="F17:F23"/>
    <mergeCell ref="G17:G23"/>
    <mergeCell ref="H17:H23"/>
    <mergeCell ref="H10:H16"/>
    <mergeCell ref="J10:J16"/>
    <mergeCell ref="K10:K16"/>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A29:B29"/>
    <mergeCell ref="C29:Y29"/>
    <mergeCell ref="Z29:AC29"/>
    <mergeCell ref="AD29:AG29"/>
    <mergeCell ref="A30:AG30"/>
    <mergeCell ref="A31:F31"/>
    <mergeCell ref="G31:L31"/>
    <mergeCell ref="M31:V31"/>
    <mergeCell ref="W31:AA31"/>
    <mergeCell ref="AB31:AG31"/>
    <mergeCell ref="B32:F32"/>
    <mergeCell ref="H32:L32"/>
    <mergeCell ref="O32:V32"/>
    <mergeCell ref="X32:AA32"/>
    <mergeCell ref="AC32:AG32"/>
    <mergeCell ref="B33:F33"/>
    <mergeCell ref="H33:L33"/>
    <mergeCell ref="O33:V33"/>
    <mergeCell ref="X33:AA33"/>
    <mergeCell ref="AC33:AG33"/>
  </mergeCells>
  <conditionalFormatting sqref="U10:U16">
    <cfRule type="containsText" dxfId="15" priority="13" operator="containsText" text="EXTREMO">
      <formula>NOT(ISERROR(SEARCH("EXTREMO",U10)))</formula>
    </cfRule>
    <cfRule type="containsText" dxfId="14" priority="14" operator="containsText" text="MODERADO">
      <formula>NOT(ISERROR(SEARCH("MODERADO",U10)))</formula>
    </cfRule>
    <cfRule type="containsText" dxfId="13" priority="15" operator="containsText" text="ALTO">
      <formula>NOT(ISERROR(SEARCH("ALTO",U10)))</formula>
    </cfRule>
    <cfRule type="containsText" dxfId="12" priority="16" operator="containsText" text="BAJO">
      <formula>NOT(ISERROR(SEARCH("BAJO",U10)))</formula>
    </cfRule>
  </conditionalFormatting>
  <conditionalFormatting sqref="J10:J16">
    <cfRule type="containsText" dxfId="11" priority="9" operator="containsText" text="EXTREMO">
      <formula>NOT(ISERROR(SEARCH("EXTREMO",J10)))</formula>
    </cfRule>
    <cfRule type="containsText" dxfId="10" priority="10" operator="containsText" text="ALTO">
      <formula>NOT(ISERROR(SEARCH("ALTO",J10)))</formula>
    </cfRule>
    <cfRule type="containsText" dxfId="9" priority="11" operator="containsText" text="MODERADO">
      <formula>NOT(ISERROR(SEARCH("MODERADO",J10)))</formula>
    </cfRule>
    <cfRule type="containsText" dxfId="8" priority="12" operator="containsText" text="BAJO">
      <formula>NOT(ISERROR(SEARCH("BAJO",J10)))</formula>
    </cfRule>
  </conditionalFormatting>
  <conditionalFormatting sqref="U17:U23">
    <cfRule type="containsText" dxfId="7" priority="5" operator="containsText" text="EXTREMO">
      <formula>NOT(ISERROR(SEARCH("EXTREMO",U17)))</formula>
    </cfRule>
    <cfRule type="containsText" dxfId="6" priority="6" operator="containsText" text="MODERADO">
      <formula>NOT(ISERROR(SEARCH("MODERADO",U17)))</formula>
    </cfRule>
    <cfRule type="containsText" dxfId="5" priority="7" operator="containsText" text="ALTO">
      <formula>NOT(ISERROR(SEARCH("ALTO",U17)))</formula>
    </cfRule>
    <cfRule type="containsText" dxfId="4" priority="8" operator="containsText" text="BAJO">
      <formula>NOT(ISERROR(SEARCH("BAJO",U17)))</formula>
    </cfRule>
  </conditionalFormatting>
  <conditionalFormatting sqref="J17:J23">
    <cfRule type="containsText" dxfId="3" priority="1" operator="containsText" text="EXTREMO">
      <formula>NOT(ISERROR(SEARCH("EXTREMO",J17)))</formula>
    </cfRule>
    <cfRule type="containsText" dxfId="2" priority="2" operator="containsText" text="ALTO">
      <formula>NOT(ISERROR(SEARCH("ALTO",J17)))</formula>
    </cfRule>
    <cfRule type="containsText" dxfId="1" priority="3" operator="containsText" text="MODERADO">
      <formula>NOT(ISERROR(SEARCH("MODERADO",J17)))</formula>
    </cfRule>
    <cfRule type="containsText" dxfId="0" priority="4" operator="containsText" text="BAJO">
      <formula>NOT(ISERROR(SEARCH("BAJO",J17)))</formula>
    </cfRule>
  </conditionalFormatting>
  <dataValidations count="15">
    <dataValidation type="list" allowBlank="1" showInputMessage="1" showErrorMessage="1" sqref="M13 M20" xr:uid="{56E85648-4DA8-4674-AA65-A07E67939374}">
      <formula1>$AJ$14:$AL$14</formula1>
    </dataValidation>
    <dataValidation type="list" allowBlank="1" showInputMessage="1" showErrorMessage="1" sqref="T10 S10:S11 T17 S17:S18" xr:uid="{EC3FD677-9855-40FA-AEB4-C1CB2AED2912}">
      <formula1>$AH$13:$AH$15</formula1>
    </dataValidation>
    <dataValidation type="list" allowBlank="1" showInputMessage="1" showErrorMessage="1" sqref="P10 P17" xr:uid="{DBA11DA4-ABCF-4484-BA7D-B9834D801996}">
      <formula1>$AH$8:$AJ$8</formula1>
    </dataValidation>
    <dataValidation type="list" allowBlank="1" showInputMessage="1" showErrorMessage="1" sqref="M15 M22" xr:uid="{D45F8DEC-C4FF-4779-B423-BA0B621DAE54}">
      <formula1>$AH$6:$AI$6</formula1>
    </dataValidation>
    <dataValidation type="list" allowBlank="1" showInputMessage="1" showErrorMessage="1" sqref="M14 M21" xr:uid="{C12EE2D8-F152-4C4D-AD92-BDFD21DD35C6}">
      <formula1>$AH$5:$AI$5</formula1>
    </dataValidation>
    <dataValidation type="list" allowBlank="1" showInputMessage="1" showErrorMessage="1" sqref="M12 M19" xr:uid="{8FFE82A8-8FD9-4B95-99DA-D14165126760}">
      <formula1>#REF!</formula1>
    </dataValidation>
    <dataValidation type="list" allowBlank="1" showInputMessage="1" showErrorMessage="1" sqref="M11 M18" xr:uid="{F545525E-9EAD-4D4C-BA3D-EB3D4246AA8B}">
      <formula1>$AH$4:$AI$4</formula1>
    </dataValidation>
    <dataValidation type="list" allowBlank="1" showInputMessage="1" showErrorMessage="1" sqref="M10 M17" xr:uid="{EAF516BF-BB8F-45FF-9B69-1867DBE4827E}">
      <formula1>$AH$2:$AH$3</formula1>
    </dataValidation>
    <dataValidation type="list" allowBlank="1" showInputMessage="1" showErrorMessage="1" sqref="M16 M23" xr:uid="{7D7F817D-DE41-4066-B6C5-344F5FA2DB75}">
      <formula1>$AH$7:$AJ$7</formula1>
    </dataValidation>
    <dataValidation type="list" allowBlank="1" showInputMessage="1" showErrorMessage="1" sqref="AA10:AA23" xr:uid="{FF3508AA-310A-4B00-962B-D1100A319BE5}">
      <formula1>$AN$10:$AN$11</formula1>
    </dataValidation>
    <dataValidation type="list" allowBlank="1" showInputMessage="1" showErrorMessage="1" sqref="D10:D23" xr:uid="{CFB06F49-F0D7-49AF-8633-93E35BB326D8}">
      <formula1>$AJ$13:$AK$13</formula1>
    </dataValidation>
    <dataValidation type="list" allowBlank="1" showInputMessage="1" showErrorMessage="1" sqref="V10:V23" xr:uid="{778C43CA-803F-48E2-AA24-CFDE568A9FB0}">
      <formula1>$AI$12:$AK$12</formula1>
    </dataValidation>
    <dataValidation type="list" allowBlank="1" showInputMessage="1" showErrorMessage="1" sqref="H10:H23" xr:uid="{D50D07A0-3AC6-406B-83F9-A892DDBD9CE8}">
      <formula1>$AL$10:$AL$12</formula1>
    </dataValidation>
    <dataValidation type="list" allowBlank="1" showInputMessage="1" showErrorMessage="1" sqref="G10:G23" xr:uid="{6B5D54B6-3069-4960-966F-2D5E81756705}">
      <formula1>$AL$1:$AL$5</formula1>
    </dataValidation>
    <dataValidation type="list" allowBlank="1" showInputMessage="1" showErrorMessage="1" sqref="U10:U23" xr:uid="{41781069-3228-4410-96A6-2F9540478E73}">
      <formula1>$AO$8:$AO$39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PLANEACION</vt:lpstr>
      <vt:lpstr>INVESTIGACION</vt:lpstr>
      <vt:lpstr>COMUNICACIONES </vt:lpstr>
      <vt:lpstr>GMEJORAMIENTO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 Delgado</cp:lastModifiedBy>
  <dcterms:created xsi:type="dcterms:W3CDTF">2022-01-14T20:48:25Z</dcterms:created>
  <dcterms:modified xsi:type="dcterms:W3CDTF">2022-01-14T22:15:17Z</dcterms:modified>
</cp:coreProperties>
</file>