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howInkAnnotation="0"/>
  <mc:AlternateContent xmlns:mc="http://schemas.openxmlformats.org/markup-compatibility/2006">
    <mc:Choice Requires="x15">
      <x15ac:absPath xmlns:x15ac="http://schemas.microsoft.com/office/spreadsheetml/2010/11/ac" url="C:\Users\yulyg\Desktop\Mapa desRiesgos de Gestión aprobados\Estrategicos\"/>
    </mc:Choice>
  </mc:AlternateContent>
  <xr:revisionPtr revIDLastSave="0" documentId="13_ncr:1_{10F90E49-66EC-41F9-91FC-C94274132976}" xr6:coauthVersionLast="36" xr6:coauthVersionMax="36" xr10:uidLastSave="{00000000-0000-0000-0000-000000000000}"/>
  <bookViews>
    <workbookView xWindow="0" yWindow="0" windowWidth="28800" windowHeight="12225" firstSheet="1" activeTab="1" xr2:uid="{00000000-000D-0000-FFFF-FFFF00000000}"/>
  </bookViews>
  <sheets>
    <sheet name="MAPA DE RIESGOS CORRUPCIÓN" sheetId="2" state="hidden" r:id="rId1"/>
    <sheet name="FORMATO" sheetId="6" r:id="rId2"/>
    <sheet name="INSTRUCTIVO DE DILIGENCIAMIENTO" sheetId="7" r:id="rId3"/>
  </sheets>
  <definedNames>
    <definedName name="_xlnm.Print_Area" localSheetId="1">FORMATO!$A$1:$AG$103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53" i="6" l="1"/>
  <c r="P52" i="6"/>
  <c r="P51" i="6"/>
  <c r="P50" i="6"/>
  <c r="P49" i="6"/>
  <c r="L49" i="6"/>
  <c r="P48" i="6"/>
  <c r="P47" i="6"/>
  <c r="J47" i="6"/>
  <c r="H47" i="6"/>
  <c r="P46" i="6"/>
  <c r="P45" i="6"/>
  <c r="P44" i="6"/>
  <c r="P43" i="6"/>
  <c r="P42" i="6"/>
  <c r="L42" i="6"/>
  <c r="P41" i="6"/>
  <c r="P40" i="6"/>
  <c r="J40" i="6"/>
  <c r="H40" i="6"/>
  <c r="K40" i="6" s="1"/>
  <c r="L40" i="6" s="1"/>
  <c r="P39" i="6"/>
  <c r="P38" i="6"/>
  <c r="P37" i="6"/>
  <c r="P36" i="6"/>
  <c r="P35" i="6"/>
  <c r="L35" i="6"/>
  <c r="P34" i="6"/>
  <c r="P33" i="6"/>
  <c r="K33" i="6"/>
  <c r="L33" i="6" s="1"/>
  <c r="J33" i="6"/>
  <c r="H33" i="6"/>
  <c r="Q47" i="6" l="1"/>
  <c r="R47" i="6" s="1"/>
  <c r="T47" i="6" s="1"/>
  <c r="U47" i="6" s="1"/>
  <c r="Q33" i="6"/>
  <c r="R33" i="6" s="1"/>
  <c r="T33" i="6" s="1"/>
  <c r="U33" i="6" s="1"/>
  <c r="W33" i="6" s="1"/>
  <c r="Q40" i="6"/>
  <c r="R40" i="6" s="1"/>
  <c r="T40" i="6" s="1"/>
  <c r="U40" i="6" s="1"/>
  <c r="X40" i="6" s="1"/>
  <c r="Y40" i="6" s="1"/>
  <c r="K47" i="6"/>
  <c r="L47" i="6" s="1"/>
  <c r="W47" i="6" l="1"/>
  <c r="V47" i="6"/>
  <c r="Y49" i="6" s="1"/>
  <c r="X47" i="6"/>
  <c r="Y47" i="6" s="1"/>
  <c r="X33" i="6"/>
  <c r="Y33" i="6" s="1"/>
  <c r="V33" i="6"/>
  <c r="Y35" i="6" s="1"/>
  <c r="V40" i="6"/>
  <c r="Y42" i="6" s="1"/>
  <c r="W40" i="6"/>
  <c r="L21" i="6"/>
  <c r="P32" i="6"/>
  <c r="P31" i="6"/>
  <c r="P30" i="6"/>
  <c r="P29" i="6"/>
  <c r="P28" i="6"/>
  <c r="L28" i="6"/>
  <c r="P27" i="6"/>
  <c r="P26" i="6"/>
  <c r="J26" i="6"/>
  <c r="H26" i="6"/>
  <c r="P25" i="6"/>
  <c r="P24" i="6"/>
  <c r="P23" i="6"/>
  <c r="P22" i="6"/>
  <c r="P21" i="6"/>
  <c r="P20" i="6"/>
  <c r="P19" i="6"/>
  <c r="J19" i="6"/>
  <c r="H19" i="6"/>
  <c r="Q26" i="6" l="1"/>
  <c r="R26" i="6" s="1"/>
  <c r="T26" i="6" s="1"/>
  <c r="U26" i="6" s="1"/>
  <c r="V26" i="6" s="1"/>
  <c r="K26" i="6"/>
  <c r="L26" i="6" s="1"/>
  <c r="Q19" i="6"/>
  <c r="R19" i="6" s="1"/>
  <c r="T19" i="6" s="1"/>
  <c r="U19" i="6" s="1"/>
  <c r="V19" i="6" s="1"/>
  <c r="K19" i="6"/>
  <c r="L19" i="6" s="1"/>
  <c r="H12" i="6"/>
  <c r="L14" i="6"/>
  <c r="J12" i="6"/>
  <c r="P18" i="6"/>
  <c r="W26" i="6" l="1"/>
  <c r="Y28" i="6" s="1"/>
  <c r="X26" i="6"/>
  <c r="Y26" i="6" s="1"/>
  <c r="W19" i="6"/>
  <c r="Y21" i="6" s="1"/>
  <c r="X19" i="6"/>
  <c r="Y19" i="6" s="1"/>
  <c r="P17" i="6"/>
  <c r="P16" i="6"/>
  <c r="P15" i="6"/>
  <c r="P14" i="6"/>
  <c r="P13" i="6"/>
  <c r="P12" i="6"/>
  <c r="K12" i="6" l="1"/>
  <c r="L12" i="6" s="1"/>
  <c r="Q12" i="6"/>
  <c r="N39" i="2"/>
  <c r="N38" i="2"/>
  <c r="N37" i="2"/>
  <c r="N36" i="2"/>
  <c r="N35" i="2"/>
  <c r="N34" i="2"/>
  <c r="N33" i="2"/>
  <c r="H33" i="2"/>
  <c r="F33" i="2"/>
  <c r="N32" i="2"/>
  <c r="N31" i="2"/>
  <c r="N30" i="2"/>
  <c r="N29" i="2"/>
  <c r="N28" i="2"/>
  <c r="N27" i="2"/>
  <c r="N26" i="2"/>
  <c r="H26" i="2"/>
  <c r="F26" i="2"/>
  <c r="W26" i="2" s="1"/>
  <c r="N25" i="2"/>
  <c r="N24" i="2"/>
  <c r="N23" i="2"/>
  <c r="N22" i="2"/>
  <c r="N21" i="2"/>
  <c r="N20" i="2"/>
  <c r="N19" i="2"/>
  <c r="H19" i="2"/>
  <c r="F19" i="2"/>
  <c r="O26" i="2" l="1"/>
  <c r="P26" i="2" s="1"/>
  <c r="R12" i="6"/>
  <c r="T12" i="6" s="1"/>
  <c r="U12" i="6" s="1"/>
  <c r="X12" i="6" s="1"/>
  <c r="Y12" i="6" s="1"/>
  <c r="O33" i="2"/>
  <c r="P33" i="2" s="1"/>
  <c r="S33" i="2" s="1"/>
  <c r="I33" i="2"/>
  <c r="Q26" i="2"/>
  <c r="R26" i="2" s="1"/>
  <c r="V26" i="2" s="1"/>
  <c r="S26" i="2"/>
  <c r="I26" i="2"/>
  <c r="O19" i="2"/>
  <c r="P19" i="2" s="1"/>
  <c r="S19" i="2" s="1"/>
  <c r="I19" i="2"/>
  <c r="F12" i="2"/>
  <c r="W12" i="6" l="1"/>
  <c r="V12" i="6"/>
  <c r="Q19" i="2"/>
  <c r="R19" i="2" s="1"/>
  <c r="V19" i="2" s="1"/>
  <c r="Q33" i="2"/>
  <c r="R33" i="2" s="1"/>
  <c r="X33" i="2"/>
  <c r="T33" i="2"/>
  <c r="Y33" i="2" s="1"/>
  <c r="J33" i="2"/>
  <c r="J35" i="2"/>
  <c r="W19" i="2"/>
  <c r="T26" i="2"/>
  <c r="Y26" i="2" s="1"/>
  <c r="Z26" i="2" s="1"/>
  <c r="X26" i="2"/>
  <c r="J26" i="2"/>
  <c r="J28" i="2"/>
  <c r="J21" i="2"/>
  <c r="J19" i="2"/>
  <c r="T19" i="2"/>
  <c r="Y19" i="2" s="1"/>
  <c r="X19" i="2"/>
  <c r="N14" i="2"/>
  <c r="N15" i="2"/>
  <c r="Y14" i="6" l="1"/>
  <c r="V33" i="2"/>
  <c r="W33" i="2"/>
  <c r="Z33" i="2" s="1"/>
  <c r="Z19" i="2"/>
  <c r="AA21" i="2" s="1"/>
  <c r="AA28" i="2"/>
  <c r="AA26" i="2"/>
  <c r="H12" i="2"/>
  <c r="N12" i="2"/>
  <c r="N13" i="2"/>
  <c r="N16" i="2"/>
  <c r="N17" i="2"/>
  <c r="N18" i="2"/>
  <c r="AA33" i="2" l="1"/>
  <c r="AA35" i="2"/>
  <c r="AA19" i="2"/>
  <c r="I12" i="2"/>
  <c r="J12" i="2" s="1"/>
  <c r="O12" i="2"/>
  <c r="P12" i="2" s="1"/>
  <c r="S12" i="2" s="1"/>
  <c r="Q12" i="2" l="1"/>
  <c r="R12" i="2" s="1"/>
  <c r="V12" i="2" s="1"/>
  <c r="X12" i="2"/>
  <c r="T12" i="2"/>
  <c r="Y12" i="2" s="1"/>
  <c r="J14" i="2"/>
  <c r="W12" i="2" l="1"/>
  <c r="Z12" i="2" s="1"/>
  <c r="AA14" i="2" s="1"/>
  <c r="AA12" i="2" l="1"/>
</calcChain>
</file>

<file path=xl/sharedStrings.xml><?xml version="1.0" encoding="utf-8"?>
<sst xmlns="http://schemas.openxmlformats.org/spreadsheetml/2006/main" count="412" uniqueCount="161">
  <si>
    <t>Impacto</t>
  </si>
  <si>
    <t>Probabilidad</t>
  </si>
  <si>
    <t>Puntaje</t>
  </si>
  <si>
    <t>¿El control es automático?</t>
  </si>
  <si>
    <t>¿El control es manual?</t>
  </si>
  <si>
    <t>¿Se cuenta con evidencias de la ejecución y
seguimiento del control?</t>
  </si>
  <si>
    <t>¿Existen manuales, instructivos o procedimientos para el manejo del control?</t>
  </si>
  <si>
    <t>¿Está(n) definido(s) el(los) responsable(s) de la ejecución del control y del seguimiento?</t>
  </si>
  <si>
    <t>PROBABILIDAD</t>
  </si>
  <si>
    <t>IMPACTO</t>
  </si>
  <si>
    <t>ZONA DE RIESGO</t>
  </si>
  <si>
    <t>SÍ</t>
  </si>
  <si>
    <t>NO</t>
  </si>
  <si>
    <t>(1) RARA VEZ</t>
  </si>
  <si>
    <t>(2) IMPROBABLE</t>
  </si>
  <si>
    <t>(3) POSIBLE</t>
  </si>
  <si>
    <t>(4) PROBABLE</t>
  </si>
  <si>
    <t>(5) CASI SEGURO</t>
  </si>
  <si>
    <t>(5) MODERADO</t>
  </si>
  <si>
    <t>(20) CATASTROFICO</t>
  </si>
  <si>
    <t>(10) MAYOR</t>
  </si>
  <si>
    <t>VALORACIÓN DEL RIESGO</t>
  </si>
  <si>
    <t>ANALISIS DEL RIESGO</t>
  </si>
  <si>
    <t>SÍ/NO</t>
  </si>
  <si>
    <t>EVALUACIÓN DEL RIESGO</t>
  </si>
  <si>
    <t>INSTRUCCIONES DE DILIGENCIAMIENTO</t>
  </si>
  <si>
    <t>CONTROL</t>
  </si>
  <si>
    <t>ELABORÓ</t>
  </si>
  <si>
    <t>FECHA</t>
  </si>
  <si>
    <t>REVISIÓN OFICINA ASESORA DE PLANEACIÓN</t>
  </si>
  <si>
    <t>REVISIÓN OFICINA DE CONTROL INTERNO</t>
  </si>
  <si>
    <t>APROBACIÓN LIDER DEL PROCESO</t>
  </si>
  <si>
    <t>FIRMA:</t>
  </si>
  <si>
    <t>NOMBRE:</t>
  </si>
  <si>
    <t>CARGO:</t>
  </si>
  <si>
    <t>CONTROL DE CAMBIOS</t>
  </si>
  <si>
    <t>¿En el tiempo que lleva la herramienta ha demostrado ser efectiva?</t>
  </si>
  <si>
    <t>¿La frecuencia de ejecución del control y seguimiento es adecuada?</t>
  </si>
  <si>
    <t>REVISION Y APROBACIÓN</t>
  </si>
  <si>
    <t>MONITOREO Y REVISIÓN</t>
  </si>
  <si>
    <t>PROCESO/OBJETIVO</t>
  </si>
  <si>
    <t>CAUSA</t>
  </si>
  <si>
    <t>RIESGO</t>
  </si>
  <si>
    <t>CONSECUENCIAS</t>
  </si>
  <si>
    <t>RIESGO INHERENTE</t>
  </si>
  <si>
    <t>RIESGO RESIDUAL</t>
  </si>
  <si>
    <t>AFECTA</t>
  </si>
  <si>
    <t>PERIODO DE EJECUCIÒN</t>
  </si>
  <si>
    <t>ACCIONES</t>
  </si>
  <si>
    <t>REGISTRO</t>
  </si>
  <si>
    <t>ACCIONES ASOCIADAS AL CONTROL</t>
  </si>
  <si>
    <t>RESPONSABLE</t>
  </si>
  <si>
    <t>INDICADOR</t>
  </si>
  <si>
    <t>IDENTIFICACIÓN DEL RIESGO</t>
  </si>
  <si>
    <r>
      <t xml:space="preserve">FECHA DE ACTUALIZACION:        </t>
    </r>
    <r>
      <rPr>
        <b/>
        <sz val="12"/>
        <color theme="0" tint="-0.499984740745262"/>
        <rFont val="Calibri"/>
        <family val="2"/>
        <scheme val="minor"/>
      </rPr>
      <t xml:space="preserve"> DIA / MES / AÑO</t>
    </r>
  </si>
  <si>
    <t>CONTROLES</t>
  </si>
  <si>
    <t>ACTUALIZACIÓN</t>
  </si>
  <si>
    <t>DESCRIPCIÓN DE CAMBIOS</t>
  </si>
  <si>
    <t>FECHA  (DIA/MES/AÑO)</t>
  </si>
  <si>
    <t>Se establecen siete preguntas con el fin de determinar que controles se aplican a cada uno de los procesos que sean analizados. A continuación se establece una casilla con las opciones de respuesta SI/NO que se debe responder para cada una de las siete preguntas relacionadas.</t>
  </si>
  <si>
    <t xml:space="preserve">CONTROL </t>
  </si>
  <si>
    <t>PROCESO/
OBJETIVO</t>
  </si>
  <si>
    <t>ACCIONES DE CONTINGENCIA</t>
  </si>
  <si>
    <t>ÁREA*/ OBJETIVO</t>
  </si>
  <si>
    <t>TIPO DE RIESGO</t>
  </si>
  <si>
    <t>FINANCIERO</t>
  </si>
  <si>
    <t>(1) INSIGNIFICANTE</t>
  </si>
  <si>
    <t>ESTRATÉGICO</t>
  </si>
  <si>
    <t>(2) MENOR</t>
  </si>
  <si>
    <t>DE IMAGEN</t>
  </si>
  <si>
    <t>(3) MODERADO</t>
  </si>
  <si>
    <t>OPERATIVO</t>
  </si>
  <si>
    <t>(4) MAYOR</t>
  </si>
  <si>
    <t>(5) CATASTRÓFICO</t>
  </si>
  <si>
    <t>CUMPLIMIENTO</t>
  </si>
  <si>
    <t>TECNOLOGÍA</t>
  </si>
  <si>
    <t>FECHA DE ACTUALIZACIÓN:</t>
  </si>
  <si>
    <t>ANÁLISIS DEL RIESGO</t>
  </si>
  <si>
    <t xml:space="preserve">Para el diligenciamiento de este instrumento tenga en cuenta:
La formulación se realiza 1 vez al año con el apoyo de la Oficina Asesora de Planeación 
Los seguimientos (A ser públicados con corte a las fechas 30 de abril, 31 de agosto y 31 de diciembre de cada año) será efectuado por la Oficina de Control Interno. </t>
  </si>
  <si>
    <t>PROCESO/OBJETIVO
ÁREA*/ OBJETIVO</t>
  </si>
  <si>
    <r>
      <t xml:space="preserve">Registrar el nombre del proceso para el cual que aplica el Mapa de Riesgos de Gestión. En IDIPRON hay procesos que estan compuestos por áreas, para estos casos en la primera casilla (PROCESO / OBJETIVO) se debe diligenciar el proceso macro junto con el objetivo del proceso y a seguir en la segunda casilla (ÁREA*/ OBJETIVO) junto con su objetivo.
</t>
    </r>
    <r>
      <rPr>
        <b/>
        <sz val="12"/>
        <color theme="1"/>
        <rFont val="Calibri"/>
        <family val="2"/>
        <scheme val="minor"/>
      </rPr>
      <t xml:space="preserve">Ejemplo. </t>
    </r>
    <r>
      <rPr>
        <sz val="12"/>
        <color theme="1"/>
        <rFont val="Calibri"/>
        <family val="2"/>
        <scheme val="minor"/>
      </rPr>
      <t xml:space="preserve">
-Gestión financiera (Proceso) esta compuesto por (Áreas)Tesoreria, Contabilidad y Presupuesto. 
-Modelo Pegagógico SE3: Esta compuesto por las Áreas de Derecho: Salud, Sociolegal, Sicosocial y Espiritulidad, Educación, Emprender. 
Estos Objetivos se pueden encontrar en el documento llamado Caracterización o en su defecto en el documento de la Plataforma Estrategica.
</t>
    </r>
  </si>
  <si>
    <t xml:space="preserve">Son los medios, las circunstancias y agentes generadores de riesgo, entendidos todos los sujetos u objetos que tienen la capacidad de originar un riesgo. Este campo debe ser diligenciado describiendo brevemente la causa del riesgo identificado.
</t>
  </si>
  <si>
    <r>
      <t xml:space="preserve">Para diligenciar este campo selecccione entre las opciones que le da la ventana, si no parecen las opciones digite la clase de riesgo identificado, según la clasificación que se da a continuación.
El Riesgo está vinculado con todo el quehacer; se podría afirmar que no hay actividad que deje de incluir el riesgo como una posibilidad. Los riesgos no son sólo de carácter económico o están únicamente relacionados con entidades financieras o con lo que se ha denominado
riesgos profesionales; éstos hacen parte de cualquier gestión que se realice.
Entre las clases de riesgos que pueden presentarse están:
</t>
    </r>
    <r>
      <rPr>
        <b/>
        <sz val="12"/>
        <color theme="1"/>
        <rFont val="Calibri"/>
        <family val="2"/>
        <scheme val="minor"/>
      </rPr>
      <t>Riesgo Estratégico:</t>
    </r>
    <r>
      <rPr>
        <sz val="12"/>
        <color theme="1"/>
        <rFont val="Calibri"/>
        <family val="2"/>
        <scheme val="minor"/>
      </rPr>
      <t xml:space="preserve"> Se asocia con la forma en que se administra la Entidad, su manejo se enfoca a asuntos globales relacionados con la misión y el cumplimiento de los objetivos estratégicos, la clara definición de políticas, diseño y conceptualización de la entidad por parte de la
alta gerencia.
</t>
    </r>
    <r>
      <rPr>
        <b/>
        <sz val="12"/>
        <color theme="1"/>
        <rFont val="Calibri"/>
        <family val="2"/>
        <scheme val="minor"/>
      </rPr>
      <t>Riesgos de Imagen:</t>
    </r>
    <r>
      <rPr>
        <sz val="12"/>
        <color theme="1"/>
        <rFont val="Calibri"/>
        <family val="2"/>
        <scheme val="minor"/>
      </rPr>
      <t xml:space="preserve"> Están relacionados con la percepción y la confianza por parte de la ciudadanía hacia la institución.
</t>
    </r>
    <r>
      <rPr>
        <b/>
        <sz val="12"/>
        <color theme="1"/>
        <rFont val="Calibri"/>
        <family val="2"/>
        <scheme val="minor"/>
      </rPr>
      <t>Riesgos Operativos:</t>
    </r>
    <r>
      <rPr>
        <sz val="12"/>
        <color theme="1"/>
        <rFont val="Calibri"/>
        <family val="2"/>
        <scheme val="minor"/>
      </rPr>
      <t xml:space="preserve"> Comprenden riesgos provenientes del funcionamiento y operatividad de los sistemas de información institucional, de la definición de los procesos, de la estructura de la entidad, de la articulación entre dependencias.
</t>
    </r>
    <r>
      <rPr>
        <b/>
        <sz val="12"/>
        <color theme="1"/>
        <rFont val="Calibri"/>
        <family val="2"/>
        <scheme val="minor"/>
      </rPr>
      <t>Riesgos Financieros:</t>
    </r>
    <r>
      <rPr>
        <sz val="12"/>
        <color theme="1"/>
        <rFont val="Calibri"/>
        <family val="2"/>
        <scheme val="minor"/>
      </rPr>
      <t xml:space="preserve"> Se relacionan con el manejo de los recursos de la entidad que incluyen la ejecución presupuestal, la elaboración de los estados financieros, los pagos, manejos de excedentes de tesorería y el manejo sobre los bienes.
</t>
    </r>
    <r>
      <rPr>
        <b/>
        <sz val="12"/>
        <color theme="1"/>
        <rFont val="Calibri"/>
        <family val="2"/>
        <scheme val="minor"/>
      </rPr>
      <t>Riesgos de Cumplimiento:</t>
    </r>
    <r>
      <rPr>
        <sz val="12"/>
        <color theme="1"/>
        <rFont val="Calibri"/>
        <family val="2"/>
        <scheme val="minor"/>
      </rPr>
      <t xml:space="preserve"> Se asocian con la capacidad de la entidad para cumplir con los requisitos legales, contractuales, de ética pública y en general con su compromiso ante la comunidad.
</t>
    </r>
    <r>
      <rPr>
        <b/>
        <sz val="12"/>
        <color theme="1"/>
        <rFont val="Calibri"/>
        <family val="2"/>
        <scheme val="minor"/>
      </rPr>
      <t>Riesgos de Tecnología:</t>
    </r>
    <r>
      <rPr>
        <sz val="12"/>
        <color theme="1"/>
        <rFont val="Calibri"/>
        <family val="2"/>
        <scheme val="minor"/>
      </rPr>
      <t xml:space="preserve"> Están relacionados con la capacidad tecnológica de la Entidad para satisfacer sus necesidades actuales y futuras y el cumplimiento de la misión.</t>
    </r>
  </si>
  <si>
    <r>
      <t xml:space="preserve">Los riesgos son futuros eventos inciertos, los cuales pueden influir en el cumplimiento de los objetivos de las organizaciones, incluyendo sus objetivos estratégicos, operacionales, financieros y de cumplimiento.
Se realiza determinando las causas, fuentes del riesgo y los eventos con base en el análisis de contexto para la entidad y del proceso, que pueden afectar el logro de los objetivos. El cual estará asociado a aquellos eventos o situaciones que pueden entorpecer el normal desarrollo de los objetivos del proceso, es necesario referirse a sus características o las formas en que se observa o manifiesta. En este caso es posible hacer una corta descripción del riesgo dentro de la identificación.
</t>
    </r>
    <r>
      <rPr>
        <b/>
        <sz val="12"/>
        <color theme="1"/>
        <rFont val="Calibri"/>
        <family val="2"/>
        <scheme val="minor"/>
      </rPr>
      <t>COMO HERRAMIENTA BÁSICA PARA EL ANÁLISIS DEL CONTEXTO DEL PROCESO SE SUGIERE UTILIZAR LAS CARACTERIZACIONES DE LOS MISMOS, DONDE ES POSIBLE CONTAR CON ESTE PANORAMA. SI ESTOS DOCUMENTOS ESTÁN DESACTUALIZADOS O NO SE HAN ELABORADO, ES IMPORTANTE ACTUALIZARLOS O ELABORARLOS ANTES DE CONTINUAR CON LA METODOLOGÍA DE ADMINISTRACIÓN DEL RIESGO.</t>
    </r>
  </si>
  <si>
    <t>Constituyen los efectos de la ocurrencia del riesgo sobre los objetivos de entidad;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entre otros.</t>
  </si>
  <si>
    <r>
      <t xml:space="preserve">ZONA DE RIESGO INHERENTE
</t>
    </r>
    <r>
      <rPr>
        <sz val="11"/>
        <color theme="1"/>
        <rFont val="Calibri"/>
        <family val="2"/>
        <scheme val="minor"/>
      </rPr>
      <t>Hace referencia al riesgo antes de analizar los controles que se tengan para que el mismo no se materialice</t>
    </r>
    <r>
      <rPr>
        <b/>
        <sz val="11"/>
        <color theme="1"/>
        <rFont val="Calibri"/>
        <family val="2"/>
        <scheme val="minor"/>
      </rPr>
      <t>.</t>
    </r>
  </si>
  <si>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Se hace necesario el análisis de diferente fuentes como registros historicos, Informes, PQRS, hallazgos de los entes de control, memoria institucional de los funcionarios.
</t>
  </si>
  <si>
    <t xml:space="preserve"> Son las consecuencias o efectos que puede generar la materialización del riesgo en la entidad. 
</t>
  </si>
  <si>
    <t>El instrumento está formulado para realizar el cruce entre los valores de las variables de Probabilidad e Impacto. Esta zona se llama zona de Riesgo Inherente y arroja en su calculo una zona de riesgo que es la que hay que trabajar con el fin de bajarla.  Esta información se diligencia de manera automática usando los valores que se ingresen en los campos Probabilidad e Impacto, campos previamente diligenciados.</t>
  </si>
  <si>
    <t xml:space="preserve">Redactar de forma clara y consisa la forma en la que se ejerce el control en el proceso, para esto relacionar los instrumentos existentes (Manuales, formatos, procedimientos, intructivos), los cargos de las personas que relizan el control, los aplicativos si se cuenta con ellos, entre otros dependiendo de cada caso en particular. </t>
  </si>
  <si>
    <r>
      <t>CONTROLES</t>
    </r>
    <r>
      <rPr>
        <sz val="11"/>
        <color theme="1"/>
        <rFont val="Calibri"/>
        <family val="2"/>
        <scheme val="minor"/>
      </rPr>
      <t xml:space="preserve"> 
(Preguntas de la existencia de controles)</t>
    </r>
  </si>
  <si>
    <r>
      <t xml:space="preserve">¿El control previene la materialización del riesgo (afecta probabilidad)
¿El control permite enfrentar la situación en caso de materialización (afecta impacto)?
Se debe definir después de hacer análisis del proceso y sus controles si la existencia o falta de los mismos puede afectar la probabilidad o el impacto. En esta celda solo se debe seleccionar en la lista desplegable Impacto o Probabilidad, el instrumento está formulado para calcular autimanticamente la zona de </t>
    </r>
    <r>
      <rPr>
        <b/>
        <sz val="12"/>
        <color theme="1"/>
        <rFont val="Calibri"/>
        <family val="2"/>
        <scheme val="minor"/>
      </rPr>
      <t>riesgo residual</t>
    </r>
    <r>
      <rPr>
        <sz val="12"/>
        <color theme="1"/>
        <rFont val="Calibri"/>
        <family val="2"/>
        <scheme val="minor"/>
      </rPr>
      <t xml:space="preserve"> en la que se clasifica el riesgo y que es con la que hay que definir que acciones se deben implementar para llevar los riesgos identificados  a ZONA DE RIESGO BAJO, zona de riesgo que nos indica que en caso de que el riesgo se materilice el instituto es capaz de asumir el impacto ya que su incidencia será minima.</t>
    </r>
  </si>
  <si>
    <t>Relacionar las acciones estratégicas y operativas que ayudarán a controlar el impacto del riesgo en caso de su materilización. Esto puede suceder  en el caso de que los controles establecidos fallen y se deba actuar de manera urgente con el fin de evitar situaciones de emergencia y a minimizar sus consecuencias negativas.</t>
  </si>
  <si>
    <t xml:space="preserve">ACCIONES ASOCIADAS AL CONTROL
</t>
  </si>
  <si>
    <t xml:space="preserve">Se debe definir el periodo de tiempo en el cual se van a implementar las acciones que se llevarán a cabo para controlar y llevar a ZONA DE RIESGO BAJA los riesgos identificados. </t>
  </si>
  <si>
    <t>Se deben identificar las acciones que se llevarán a cabo para llevar los riesgos identificados a ZONA DE RIESGO BAJA. Estas acciones son tendientes a crear o fortalecer los controles existentes. Se sugiere revisar las 7 preguntas referentes a los controles como guia para identificar falencias en los intrumentos, frecuencias entre otras.</t>
  </si>
  <si>
    <t>Se deben registrar las evidencias de las acciones ejecutadas, es decir actas, avances en los documentos, entre otros que se consideren para este fin.</t>
  </si>
  <si>
    <t>TIEMPO
(SEGUIMIENTO)</t>
  </si>
  <si>
    <t xml:space="preserve">Se debe registrar las fechas en las que se realizan las acciones de seguimiento. </t>
  </si>
  <si>
    <t>MONITOREO Y REVISIÓN
(SEGUIMIENTO)</t>
  </si>
  <si>
    <t>Se deben nombrar las acciones que se realizán para avanzar en el fortalecimiento de los controles, es decir, reunión con el areá…, avance en el documento…, oficialización del procedimiento… (dependiendo de las acciones asociadas al control que se hayan determinado)</t>
  </si>
  <si>
    <t>Nombrar el cargo de la persona que lideró el avance de la acción.</t>
  </si>
  <si>
    <t>se deben definir los elementos con lo cuales se medirá el avance de la ejecución.</t>
  </si>
  <si>
    <t>SI</t>
  </si>
  <si>
    <t xml:space="preserve">Registrar la fecha en la que le documento es aprobado por el líder del área. </t>
  </si>
  <si>
    <r>
      <rPr>
        <b/>
        <sz val="10"/>
        <color theme="1"/>
        <rFont val="Times New Roman"/>
        <family val="1"/>
      </rPr>
      <t xml:space="preserve">Planeación </t>
    </r>
    <r>
      <rPr>
        <sz val="10"/>
        <color theme="1"/>
        <rFont val="Times New Roman"/>
        <family val="1"/>
      </rPr>
      <t xml:space="preserve">
Proyectar con base en el contexto estratégico, el Plan de Desarrollo vigente en Bogotá y la Participación de la Ciudadanía, los compromisos de corto y mediano plazo, para el cumplimiento de la misión de la Entidad en el marco de la política pública y en busca del mejoramiento continuo, que apoye la prevención protección y restitución de los derechos a los niños, niñas, adolescentes y jóvenes del IDIPRON; lo cual se materializa en planes, programas y proyectos.</t>
    </r>
  </si>
  <si>
    <t>Formulación de proyectos de inversión que no respondan a las necesidades reales del Instituto y sus beneficiarios.</t>
  </si>
  <si>
    <t>En caso de presentarse errores en la planeación de los proyectos de inversión se debe realizar la priorización de gasto</t>
  </si>
  <si>
    <t>No dar cumplimiento a los compromisos adquiridos en las diferentes instancias de participación.</t>
  </si>
  <si>
    <t xml:space="preserve">En caso de que se materialice este riesgo se debe recurrir a la Instancia de partiticpación a la que se le inclumple y retormar los compromisos. </t>
  </si>
  <si>
    <t xml:space="preserve">Este riesgo esta en zona de riesgo baja lo que indica que los controles creados para su manejo son efectivos para prevenir su materialización. </t>
  </si>
  <si>
    <t xml:space="preserve">Formulación de la Estrategia de Participación Institucional.
Reunión con la Subdirección de Métodos para definir metodológicamente la asignación de espacios de participación y la cualificación de los equipos.
Creación de instrumentos efectivos para la retroalimentación de la información y comunicación permanente con los difernetes responsables de la participación a las instancias institucionales. 
</t>
  </si>
  <si>
    <t xml:space="preserve">Información de los  Niños, Niñas, adolescente y Jóvenes incompleta y desactualizada en el sistema que induzca a errores en la planeación institucional. </t>
  </si>
  <si>
    <t xml:space="preserve">Entrega de información inexacta o desactualizada erronea que incida en la formulación de los proyectos de inversión
</t>
  </si>
  <si>
    <t>Debilidades en el Sistema de Información Misional -SIMI- que contenga toda la información de la población objeto
Falta de controles en la información cargada en el SIMI y en los seguimientos
Obsolescencia de la herramienta para generar desarrollos acorde a las necesidades
Falta de articulación entre la herramienta y el Manual de procesos y procedimientos  - Proceso Misional</t>
  </si>
  <si>
    <t>Carencia de información misional o errores en la integralidad de la misma para la Emisión de documentos, informes, peticiones, toma de decisiones y seguimiento a procesos</t>
  </si>
  <si>
    <t>Realizar planes de contingencia para el levantamiento de la información y actualización de la misma
Solicitud de la información directamente a las Áreas, UPI o espacios correspondientes (fuente primaria)</t>
  </si>
  <si>
    <t>Errores en la planeación de acciones especificas
Incumplimiento del plan de desarrollo institucional
Desvio de recursos y esfuerzos a proyectos no pertinentes para el IDIPRON</t>
  </si>
  <si>
    <t>La formulación de los proyectos de inversión de IDIPRON es realizada de manera  conjunta entre los subdirectores (Gerentes de Proyecto) y la Oficina Asesora de Planeación, de acuerdo con las necesidades manifiestas de sus áreas usando como herramienta el documento "PLANIFICACIÓN DE FINES,
MEDIOS, RECURSOS, TOMA DE
DECISIONES Y SEGUIMIENTO DE
LA GESTIÓN DEL IDIPRON E-PLA-PR-001" y complementarios.
Es revisada interna y externamente por:
Interna: Jefe Oficina de Planeación
Externa: Secretaría de Hacienda y Planeación Distrital-SEGPLAN</t>
  </si>
  <si>
    <t>Debilidades en la comunicación de los equipos de participación y la coordinación 
No contar con el personal cualificado y suficiente para cumplir con los requerimientos establecidos en las instancias</t>
  </si>
  <si>
    <t>Debilidad en el seguimiento y análisis a los compromisos adquiridos en los diferentes escenarios de participación
Afectación negativa en la imagen y credibilidad institucional
Hallazgos de auditorías internas y externas (Entes de control)
Incumplimiento de acuerdos locales y distritales que afectan directa e indirectamente la atención de los NNAJ en los territorios.</t>
  </si>
  <si>
    <t xml:space="preserve">La Oficina Asesora de Planeación cuenta con equipo de participación ciudadana para la coordinación, seguimiento y cualificación de los servidores que representan al Instituto en los diferentes escenarios.
</t>
  </si>
  <si>
    <t>La Oficina Asesora de Planeación cuenta con un equipo para la Administración del SIMI quienes se articulan los con profesionales de apoyo a los procesos misionales para conocer los requerimientos frente a la herramienta y gestión con el Área de Sistemas para el desarrollo del  mejoramiento del aplicativo</t>
  </si>
  <si>
    <t>Avances en el Desarrollo e Implementación del mejoramiento del aplicativo Sistema de Información Misional SIMI</t>
  </si>
  <si>
    <t xml:space="preserve">Desconocimiento de la política de comunicaciones y la jerarquización de la información.  </t>
  </si>
  <si>
    <t>Percepción negativa de la imagen y reputación institucional</t>
  </si>
  <si>
    <t>• Baja credibilidad de la institución en los públicos de interés.
• Desprestigio de la gestión instituciona</t>
  </si>
  <si>
    <t xml:space="preserve">Todo lo que sea susceptible de información interna o externa,  debe ser revisado y aprobado por el área de comunicaciones. </t>
  </si>
  <si>
    <t>Generar un reporte inmediato al área de comunicacione</t>
  </si>
  <si>
    <t xml:space="preserve">Trimestral </t>
  </si>
  <si>
    <t xml:space="preserve">• Socialización con las diferentes áreas la política de comunicación.
• Diseñar una pieza comunicacional donde se evidencie cuáles son los pasos específicos al momento de generar una información a los públicos de interés. 
</t>
  </si>
  <si>
    <t>• A partir de la acción número 3 compactada en el “Plan de Acción 2018”, la socialización con las diferentes áreas sobre la política de comunicación, se hará para el segundo semestre del año. Actualmente la acción está en proceso de creación. 
 • Crear el instructivo y programar la socialización, tiempos y forma de trabajo del área de Comunicaciones a todos los otros procesos estratégicos, misionales y de apoyo. 
• Planificar la presentación del instructivo del área de comunicaciones, para posteriormente su socialización con las demás áreas del Instituto.
• Creación y divulgación del decálogo de comunicaciones</t>
  </si>
  <si>
    <t>Actualización extemporánea de los documentos oficiales del SIG
Desconocimiento de los procedimientos y metodologias de planeación.
Falta de implementación de los procedimientos y metodologías establecidas
No utilización de documentos oficiales del SIG en la versión vigente.
Falta de socialización y apropiación de los documentos oficiales del SIG.</t>
  </si>
  <si>
    <t>Aplicar documentos o actividades que no se encuentran vigentes en los documentos oficiales del Sistema Integrado de Gestión</t>
  </si>
  <si>
    <t>Incumplimiento de los requisitos del SIGID
 Reproceso en el desarrollo de actividades.
Deficiencia en la cultura de
mejoramiento y estandarización.
Desarticulación entre planes y proyectos del Instituto
Hallazgos en auidtorías internas y externas
Ilegitimidad en las actuaciones para todos los procesos del IDIPRON</t>
  </si>
  <si>
    <t>Los documentos son trabajados por el área correspondiente antes de ser enviados a Planeación para revisión como lo establece el procedimiento "Control de documentos E-MEJ-PR-001", así mismo, la revisión y aprobación garantiza que el Responsable de Área y Líder del proceso deban conocer el documento para dar su visto bueno dejando evidencia en las firmas de los controles de documentos
Los documentos oficializados se
encuentran en la Página
Web y se envía correo electrónico masivo a todo el personal del IDIPRON para su conocimiento
Se realizan socializaciones a los equipos y responsables de realizar las actividades</t>
  </si>
  <si>
    <t xml:space="preserve">Informar de forma inmediata al Responsable de Área y/o Líder de Proceso la situación presentada para que se realicen las acciones correctivas respectivas y ajustar la documentación a la que haya lugar </t>
  </si>
  <si>
    <t>Socialización de los documentos oficializados que competan a cada área dejando evidencia en Acta por parte de los Responsables de Área o delegados(as) SIGID o persona asignada
Visualización en la Página Web de la útlima versión del documento
Refuerzo en la socialización de los documentos oficializados a través de correo electrónico por parte de las personas de apoyo de la OAP
Capacitaciones al Equipo delegado SIGID en el manual de procesos y procedimientos
Video explicativo del uso del Manual de procesos y procedimiento 
Actualización de documentos ajustandolos al Mapa de procesos actual y a la plataforma estratégica</t>
  </si>
  <si>
    <t>Actas de reunión
Listados de asistencia
Correo electrónico
Video en Página Web
Visualización en Página Web de la última versión del documento
Controles de documentos</t>
  </si>
  <si>
    <t>Desactualización en el conocimiento ed metodologías para la elaboración de documentación en SIG
Alto nivel de
rotación de personal
contratista
Falta de una herramienta que permita controlar y hacer seguimiento a las solicitudes de la documentación</t>
  </si>
  <si>
    <t>Que la revisión y consolidación de la documentación no se realice de forma adecuada y oportuna</t>
  </si>
  <si>
    <t>Reprocesos y demoras en la revisión de documentos
Desarticulación entre la información documentada y las acciones que se realizan en los procesos
Hallazgos en auidtorías internas y externas
Desactualización del Manual de procesos y procedimientos</t>
  </si>
  <si>
    <t>El procedimiento de "Control de documentos E-MEJ-PR-001" establece las actividades y responsables así como los tiempos promedio
El manual "Elaboración de documentos E-MEJ-MA-002" establece los lineamientos que debe cumplir la documentación que se genere en el Instituto y las personas de la OAP que apoyan deben velar porque estos se cumplan
La documentación además de ser revisada por las personas de apoyo, es revisada por el/la Líder SIGID o delegado(a)</t>
  </si>
  <si>
    <t>En caso de requerirse se asigna otra persona de apoyo para la revisión y seguimiento con el fin de agilizar los trámites o redistribución de procesos sobretodo en aquellos que presentan demoras</t>
  </si>
  <si>
    <t>Implementar una mesa de ayuda que permita control y seguimiento frente a las solicitudes de la documentación que se realicen, además de presentar los tiempos de respuesta de dichas solicitudes
Capacitar a las personas de apoyo de la OAP en Elaboración de documentos y otro tipo de parámetros que se deben tener en cuenta para las revisiones</t>
  </si>
  <si>
    <t>Mesa de ayuda
Base de datos con seguimiento a las solicitudes de documentos
Actas
Listados de asistencia</t>
  </si>
  <si>
    <t>Planeación</t>
  </si>
  <si>
    <t>Participación Ciudadana</t>
  </si>
  <si>
    <t>Administración del Sistema de Información Misional (SIMI)</t>
  </si>
  <si>
    <r>
      <t xml:space="preserve">GESTIÓN DE MEJORAMIENTO 
</t>
    </r>
    <r>
      <rPr>
        <sz val="10"/>
        <color theme="1"/>
        <rFont val="Times New Roman"/>
        <family val="1"/>
      </rPr>
      <t xml:space="preserve">Mejorar Continuamente el Sistema Integrado de Gestión mediante la aplicación de acciones de mejora fundamentadas en la medición de la eficiacia, eficiencia y efectividad de las políticas, objetivos, los resultados de auditorias, indicadores, riesgos,
producto no conforme, quejas y reclamos y revisión por la dirección incrementando la satisfacción del cliente.
</t>
    </r>
    <r>
      <rPr>
        <b/>
        <sz val="10"/>
        <color theme="1"/>
        <rFont val="Times New Roman"/>
        <family val="1"/>
      </rPr>
      <t xml:space="preserve">
</t>
    </r>
  </si>
  <si>
    <t xml:space="preserve">GESTIÓN DE MEJORAMIENTO </t>
  </si>
  <si>
    <t xml:space="preserve"> </t>
  </si>
  <si>
    <r>
      <rPr>
        <b/>
        <sz val="12"/>
        <color theme="1"/>
        <rFont val="Times New Roman"/>
        <family val="1"/>
      </rPr>
      <t>Comunicaciones</t>
    </r>
    <r>
      <rPr>
        <sz val="12"/>
        <color theme="1"/>
        <rFont val="Times New Roman"/>
        <family val="1"/>
      </rPr>
      <t xml:space="preserve">
Contribuir con el posicionamiento del Idipron desde un proyecto pedagógico de inclusión social que promueve la garantía del goce efectivo de los derechos de Niños, Niñas, Adolecentes y Jóvenes desde los 8 años hasta los 28 años y sus familias, a través de un plan estratégico de comunicación dirigido a la cuidadania; además de promover la comunicación interna para apoyar el cumplimiento de su gestiíb, avances y apuestas institucionales del Instituto con base en su plataforma estrategica.</t>
    </r>
  </si>
  <si>
    <t>DESCRIPCIÓN DE CAMBIOS EN RIESGOS</t>
  </si>
  <si>
    <t>Formulación del Mapa de Riesgos del Procesos Apoyo</t>
  </si>
  <si>
    <t>FORMULACIÓN - OFICINA ASESORA DE PLANEACIÓN O 
SEGUIMIENTO - OFICINA DE CONTROL INTERNO</t>
  </si>
  <si>
    <t>APROBACIÓN LÍDER DEL PROCESO</t>
  </si>
  <si>
    <t>PROFESIONAL UNIVERSITARIO</t>
  </si>
  <si>
    <t>KATTIA JANETH PINZÓN FRANCO</t>
  </si>
  <si>
    <t xml:space="preserve">JEFE - OFICINA ASESORA DE PLANEACIÓN </t>
  </si>
  <si>
    <t>Yuly Milena Gómez Romero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</si>
</sst>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1"/>
      <color theme="0"/>
      <name val="Calibri"/>
      <family val="2"/>
      <scheme val="minor"/>
    </font>
    <font>
      <sz val="10"/>
      <color theme="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6"/>
      <color theme="0"/>
      <name val="Calibri"/>
      <family val="2"/>
      <scheme val="minor"/>
    </font>
    <font>
      <sz val="10"/>
      <color theme="0"/>
      <name val="Calibri"/>
      <family val="2"/>
      <scheme val="minor"/>
    </font>
    <font>
      <b/>
      <sz val="9"/>
      <color theme="1"/>
      <name val="Calibri"/>
      <family val="2"/>
      <scheme val="minor"/>
    </font>
    <font>
      <b/>
      <sz val="11"/>
      <color theme="0"/>
      <name val="Calibri"/>
      <family val="2"/>
      <scheme val="minor"/>
    </font>
    <font>
      <b/>
      <sz val="16"/>
      <color theme="1"/>
      <name val="Calibri"/>
      <family val="2"/>
      <scheme val="minor"/>
    </font>
    <font>
      <sz val="12"/>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sz val="10"/>
      <name val="Calibri"/>
      <family val="2"/>
      <scheme val="minor"/>
    </font>
    <font>
      <b/>
      <sz val="10"/>
      <color theme="0"/>
      <name val="Calibri"/>
      <family val="2"/>
      <scheme val="minor"/>
    </font>
    <font>
      <sz val="8"/>
      <name val="Times New Roman"/>
      <family val="1"/>
    </font>
    <font>
      <b/>
      <sz val="10"/>
      <name val="Times New Roman"/>
      <family val="1"/>
    </font>
    <font>
      <sz val="10"/>
      <name val="Times New Roman"/>
      <family val="1"/>
    </font>
    <font>
      <b/>
      <sz val="12"/>
      <color theme="0" tint="-0.499984740745262"/>
      <name val="Calibri"/>
      <family val="2"/>
      <scheme val="minor"/>
    </font>
    <font>
      <sz val="9"/>
      <color theme="0"/>
      <name val="Calibri"/>
      <family val="2"/>
      <scheme val="minor"/>
    </font>
    <font>
      <sz val="14"/>
      <name val="Calibri"/>
      <family val="2"/>
      <scheme val="minor"/>
    </font>
    <font>
      <b/>
      <sz val="10"/>
      <name val="Calibri"/>
      <family val="2"/>
      <scheme val="minor"/>
    </font>
    <font>
      <b/>
      <sz val="11"/>
      <name val="Calibri"/>
      <family val="2"/>
      <scheme val="minor"/>
    </font>
    <font>
      <b/>
      <sz val="14"/>
      <name val="Calibri"/>
      <family val="2"/>
      <scheme val="minor"/>
    </font>
    <font>
      <sz val="11"/>
      <name val="Calibri"/>
      <family val="2"/>
      <scheme val="minor"/>
    </font>
    <font>
      <sz val="10"/>
      <color theme="0"/>
      <name val="Times New Roman"/>
      <family val="1"/>
    </font>
    <font>
      <sz val="10"/>
      <color theme="1"/>
      <name val="Times New Roman"/>
      <family val="1"/>
    </font>
    <font>
      <b/>
      <sz val="10"/>
      <color theme="1"/>
      <name val="Times New Roman"/>
      <family val="1"/>
    </font>
    <font>
      <b/>
      <sz val="10"/>
      <color theme="0" tint="-0.249977111117893"/>
      <name val="Times New Roman"/>
      <family val="1"/>
    </font>
    <font>
      <b/>
      <sz val="10"/>
      <color theme="0"/>
      <name val="Times New Roman"/>
      <family val="1"/>
    </font>
    <font>
      <b/>
      <sz val="22"/>
      <color theme="1"/>
      <name val="Calibri"/>
      <family val="2"/>
      <scheme val="minor"/>
    </font>
    <font>
      <sz val="22"/>
      <color theme="1"/>
      <name val="Calibri"/>
      <family val="2"/>
      <scheme val="minor"/>
    </font>
    <font>
      <sz val="12"/>
      <color theme="1"/>
      <name val="Times New Roman"/>
      <family val="1"/>
    </font>
    <font>
      <sz val="14"/>
      <color theme="1"/>
      <name val="Times New Roman"/>
      <family val="1"/>
    </font>
    <font>
      <sz val="12"/>
      <name val="Times New Roman"/>
      <family val="1"/>
    </font>
    <font>
      <sz val="11"/>
      <color theme="1"/>
      <name val="Times New Roman"/>
      <family val="1"/>
    </font>
    <font>
      <b/>
      <sz val="12"/>
      <color theme="1"/>
      <name val="Times New Roman"/>
      <family val="1"/>
    </font>
  </fonts>
  <fills count="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54">
    <xf numFmtId="0" fontId="0" fillId="0" borderId="0" xfId="0"/>
    <xf numFmtId="0" fontId="0" fillId="3" borderId="0" xfId="0" applyFill="1" applyProtection="1"/>
    <xf numFmtId="0" fontId="1" fillId="2" borderId="1"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0" fillId="0" borderId="0" xfId="0" applyBorder="1" applyAlignment="1" applyProtection="1"/>
    <xf numFmtId="0" fontId="0" fillId="0" borderId="0" xfId="0" applyProtection="1"/>
    <xf numFmtId="0" fontId="0" fillId="0" borderId="0" xfId="0" applyBorder="1" applyAlignment="1" applyProtection="1">
      <alignment horizontal="center" vertical="center"/>
    </xf>
    <xf numFmtId="0" fontId="0" fillId="0" borderId="0" xfId="0" applyAlignment="1" applyProtection="1">
      <alignment horizontal="right"/>
    </xf>
    <xf numFmtId="0" fontId="0" fillId="0" borderId="10" xfId="0" applyBorder="1" applyAlignment="1" applyProtection="1"/>
    <xf numFmtId="0" fontId="0" fillId="0" borderId="10" xfId="0" applyBorder="1" applyProtection="1"/>
    <xf numFmtId="0" fontId="1" fillId="2" borderId="12" xfId="0" applyFont="1" applyFill="1" applyBorder="1" applyAlignment="1" applyProtection="1">
      <alignment horizontal="center" vertical="center"/>
    </xf>
    <xf numFmtId="0" fontId="1" fillId="2" borderId="0" xfId="0" applyFont="1" applyFill="1" applyProtection="1"/>
    <xf numFmtId="0" fontId="1" fillId="2" borderId="10" xfId="0" applyFont="1" applyFill="1" applyBorder="1" applyAlignment="1" applyProtection="1">
      <alignment horizontal="center" vertical="center" wrapText="1"/>
    </xf>
    <xf numFmtId="0" fontId="0" fillId="0" borderId="1" xfId="0" applyBorder="1" applyProtection="1"/>
    <xf numFmtId="0" fontId="7"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1" fillId="2" borderId="1" xfId="0" applyFont="1" applyFill="1" applyBorder="1" applyAlignment="1" applyProtection="1">
      <alignment horizontal="center" vertical="center" wrapText="1"/>
    </xf>
    <xf numFmtId="1" fontId="0" fillId="0" borderId="9" xfId="0" applyNumberFormat="1" applyBorder="1" applyAlignment="1" applyProtection="1">
      <alignment horizontal="center" vertical="center"/>
    </xf>
    <xf numFmtId="1" fontId="0" fillId="0" borderId="0" xfId="0" applyNumberFormat="1" applyBorder="1" applyAlignment="1" applyProtection="1">
      <alignment horizontal="center" vertical="center"/>
    </xf>
    <xf numFmtId="0" fontId="3" fillId="0" borderId="16"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xf>
    <xf numFmtId="0" fontId="11" fillId="0" borderId="14" xfId="0" applyFont="1" applyBorder="1" applyAlignment="1" applyProtection="1">
      <alignment horizontal="justify" vertical="top" wrapText="1"/>
    </xf>
    <xf numFmtId="0" fontId="11" fillId="0" borderId="15" xfId="0" applyFont="1" applyBorder="1" applyAlignment="1" applyProtection="1">
      <alignment horizontal="justify" wrapText="1"/>
    </xf>
    <xf numFmtId="0" fontId="11" fillId="0" borderId="15" xfId="0" applyFont="1" applyBorder="1" applyAlignment="1" applyProtection="1">
      <alignment horizontal="justify"/>
    </xf>
    <xf numFmtId="0" fontId="0" fillId="0" borderId="8" xfId="0" applyBorder="1" applyProtection="1"/>
    <xf numFmtId="0" fontId="0" fillId="0" borderId="0" xfId="0" applyBorder="1" applyProtection="1"/>
    <xf numFmtId="0" fontId="11" fillId="0" borderId="19" xfId="0" applyFont="1" applyBorder="1" applyAlignment="1" applyProtection="1">
      <alignment horizontal="justify" wrapText="1"/>
    </xf>
    <xf numFmtId="0" fontId="3" fillId="0" borderId="20" xfId="0" applyFont="1" applyBorder="1" applyAlignment="1" applyProtection="1">
      <alignment horizontal="center" vertical="center" wrapText="1"/>
      <protection locked="0"/>
    </xf>
    <xf numFmtId="0" fontId="18" fillId="0" borderId="4" xfId="0" applyFont="1" applyBorder="1" applyAlignment="1" applyProtection="1">
      <alignment horizontal="left" vertical="top"/>
    </xf>
    <xf numFmtId="0" fontId="18" fillId="0" borderId="2" xfId="0" applyFont="1" applyBorder="1" applyAlignment="1" applyProtection="1">
      <alignment horizontal="left" vertical="top"/>
    </xf>
    <xf numFmtId="0" fontId="18" fillId="0" borderId="7" xfId="0" applyFont="1" applyBorder="1" applyAlignment="1" applyProtection="1">
      <alignment horizontal="left" vertical="top"/>
    </xf>
    <xf numFmtId="0" fontId="8" fillId="0" borderId="1" xfId="0" applyFont="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0" fillId="3" borderId="8" xfId="0" applyFill="1" applyBorder="1" applyProtection="1"/>
    <xf numFmtId="0" fontId="0" fillId="0" borderId="0" xfId="0" applyProtection="1">
      <protection locked="0"/>
    </xf>
    <xf numFmtId="0" fontId="0" fillId="0" borderId="0" xfId="0" applyBorder="1" applyProtection="1">
      <protection locked="0"/>
    </xf>
    <xf numFmtId="1" fontId="0" fillId="0" borderId="9" xfId="0" applyNumberFormat="1" applyBorder="1" applyAlignment="1" applyProtection="1">
      <alignment horizontal="center" vertical="center"/>
    </xf>
    <xf numFmtId="0" fontId="18" fillId="4" borderId="1" xfId="0" applyFont="1" applyFill="1" applyBorder="1" applyAlignment="1" applyProtection="1">
      <alignment horizontal="center" vertical="center"/>
    </xf>
    <xf numFmtId="0" fontId="28" fillId="3" borderId="0" xfId="0" applyFont="1" applyFill="1" applyProtection="1"/>
    <xf numFmtId="0" fontId="28" fillId="3" borderId="0" xfId="0" applyFont="1" applyFill="1" applyAlignment="1" applyProtection="1">
      <alignment vertical="center"/>
    </xf>
    <xf numFmtId="0" fontId="28" fillId="0" borderId="0" xfId="0" applyFont="1" applyProtection="1"/>
    <xf numFmtId="0" fontId="29" fillId="4" borderId="1" xfId="0" applyFont="1" applyFill="1" applyBorder="1" applyAlignment="1" applyProtection="1">
      <alignment horizontal="center" vertical="center" wrapText="1"/>
    </xf>
    <xf numFmtId="0" fontId="29" fillId="4" borderId="1" xfId="0" applyFont="1" applyFill="1" applyBorder="1" applyAlignment="1" applyProtection="1">
      <alignment horizontal="center" vertical="center"/>
    </xf>
    <xf numFmtId="0" fontId="29" fillId="0" borderId="16" xfId="0" applyFont="1" applyBorder="1" applyAlignment="1" applyProtection="1">
      <alignment horizontal="center" vertical="center" wrapText="1"/>
      <protection locked="0"/>
    </xf>
    <xf numFmtId="1" fontId="28" fillId="0" borderId="9" xfId="0" applyNumberFormat="1" applyFont="1" applyBorder="1" applyAlignment="1" applyProtection="1">
      <alignment horizontal="center" vertical="center"/>
    </xf>
    <xf numFmtId="1" fontId="28" fillId="0" borderId="0" xfId="0" applyNumberFormat="1" applyFont="1" applyBorder="1" applyAlignment="1" applyProtection="1">
      <alignment horizontal="center" vertical="center"/>
    </xf>
    <xf numFmtId="0" fontId="28" fillId="0" borderId="0" xfId="0" applyFont="1" applyAlignment="1" applyProtection="1">
      <alignment vertical="center"/>
    </xf>
    <xf numFmtId="0" fontId="29" fillId="0" borderId="0" xfId="0" applyFont="1" applyProtection="1"/>
    <xf numFmtId="0" fontId="29" fillId="0" borderId="10" xfId="0" applyFont="1" applyBorder="1" applyAlignment="1" applyProtection="1"/>
    <xf numFmtId="0" fontId="29" fillId="0" borderId="10" xfId="0" applyFont="1" applyBorder="1" applyProtection="1"/>
    <xf numFmtId="0" fontId="18" fillId="4" borderId="12" xfId="0" applyFont="1" applyFill="1" applyBorder="1" applyAlignment="1" applyProtection="1">
      <alignment horizontal="center" vertical="center"/>
    </xf>
    <xf numFmtId="0" fontId="18" fillId="2" borderId="0" xfId="0" applyFont="1" applyFill="1" applyProtection="1"/>
    <xf numFmtId="0" fontId="31" fillId="2" borderId="0" xfId="0" applyFont="1" applyFill="1" applyProtection="1"/>
    <xf numFmtId="0" fontId="31" fillId="2" borderId="10" xfId="0" applyFont="1" applyFill="1" applyBorder="1" applyAlignment="1" applyProtection="1">
      <alignment horizontal="center" vertical="center" wrapText="1"/>
    </xf>
    <xf numFmtId="0" fontId="29" fillId="0" borderId="1" xfId="0" applyFont="1" applyBorder="1" applyProtection="1"/>
    <xf numFmtId="0" fontId="31" fillId="2" borderId="1" xfId="0" applyFont="1" applyFill="1" applyBorder="1" applyAlignment="1" applyProtection="1">
      <alignment horizontal="center" vertical="center" wrapText="1"/>
    </xf>
    <xf numFmtId="0" fontId="31" fillId="2" borderId="1" xfId="0" applyFont="1" applyFill="1" applyBorder="1" applyAlignment="1" applyProtection="1">
      <alignment horizontal="center" vertical="center"/>
    </xf>
    <xf numFmtId="0" fontId="0" fillId="0" borderId="0" xfId="0" applyAlignment="1">
      <alignment wrapText="1"/>
    </xf>
    <xf numFmtId="0" fontId="13" fillId="0" borderId="1" xfId="0" applyFont="1" applyBorder="1" applyAlignment="1">
      <alignment vertical="center" wrapText="1"/>
    </xf>
    <xf numFmtId="0" fontId="0" fillId="0" borderId="0" xfId="0" applyAlignment="1">
      <alignment vertical="center"/>
    </xf>
    <xf numFmtId="0" fontId="11" fillId="0" borderId="0" xfId="0" applyFont="1"/>
    <xf numFmtId="0" fontId="11" fillId="0" borderId="0" xfId="0" applyFont="1" applyAlignment="1">
      <alignment vertical="top"/>
    </xf>
    <xf numFmtId="0" fontId="3" fillId="0" borderId="24" xfId="0" applyFont="1" applyBorder="1" applyAlignment="1">
      <alignment horizontal="left" vertical="center" wrapText="1"/>
    </xf>
    <xf numFmtId="0" fontId="3" fillId="0" borderId="30" xfId="0" applyFont="1" applyBorder="1" applyAlignment="1">
      <alignment vertical="center" wrapText="1"/>
    </xf>
    <xf numFmtId="0" fontId="11" fillId="0" borderId="31" xfId="0" applyFont="1" applyBorder="1" applyAlignment="1">
      <alignment vertical="top" wrapText="1"/>
    </xf>
    <xf numFmtId="0" fontId="3" fillId="0" borderId="33" xfId="0" applyFont="1" applyBorder="1" applyAlignment="1">
      <alignment vertical="center"/>
    </xf>
    <xf numFmtId="0" fontId="3" fillId="0" borderId="32" xfId="0" applyFont="1" applyBorder="1" applyAlignment="1">
      <alignment horizontal="left" vertical="center" wrapText="1"/>
    </xf>
    <xf numFmtId="0" fontId="13" fillId="0" borderId="35" xfId="0" applyFont="1" applyBorder="1" applyAlignment="1">
      <alignment vertical="center" wrapText="1"/>
    </xf>
    <xf numFmtId="0" fontId="11" fillId="0" borderId="36" xfId="0" applyFont="1" applyBorder="1" applyAlignment="1">
      <alignment vertical="top" wrapText="1"/>
    </xf>
    <xf numFmtId="1" fontId="28" fillId="0" borderId="9" xfId="0" applyNumberFormat="1" applyFont="1" applyBorder="1" applyAlignment="1" applyProtection="1">
      <alignment horizontal="center" vertical="center"/>
    </xf>
    <xf numFmtId="1" fontId="28" fillId="0" borderId="9" xfId="0" applyNumberFormat="1" applyFont="1" applyBorder="1" applyAlignment="1" applyProtection="1">
      <alignment horizontal="center" vertical="center"/>
    </xf>
    <xf numFmtId="0" fontId="28" fillId="0" borderId="14" xfId="0" applyFont="1" applyBorder="1" applyAlignment="1" applyProtection="1">
      <alignment horizontal="justify" vertical="center" wrapText="1"/>
    </xf>
    <xf numFmtId="0" fontId="28" fillId="0" borderId="15" xfId="0" applyFont="1" applyBorder="1" applyAlignment="1" applyProtection="1">
      <alignment horizontal="justify" vertical="center" wrapText="1"/>
    </xf>
    <xf numFmtId="0" fontId="28" fillId="0" borderId="15" xfId="0" applyFont="1" applyBorder="1" applyAlignment="1" applyProtection="1">
      <alignment horizontal="justify" vertical="center"/>
    </xf>
    <xf numFmtId="0" fontId="28" fillId="0" borderId="19" xfId="0" applyFont="1" applyBorder="1" applyAlignment="1" applyProtection="1">
      <alignment horizontal="justify" vertical="center" wrapText="1"/>
    </xf>
    <xf numFmtId="0" fontId="28" fillId="0" borderId="14" xfId="0" applyFont="1" applyBorder="1" applyAlignment="1" applyProtection="1">
      <alignment horizontal="justify" vertical="top" wrapText="1"/>
    </xf>
    <xf numFmtId="0" fontId="28" fillId="0" borderId="15" xfId="0" applyFont="1" applyBorder="1" applyAlignment="1" applyProtection="1">
      <alignment horizontal="justify" wrapText="1"/>
    </xf>
    <xf numFmtId="0" fontId="28" fillId="0" borderId="15" xfId="0" applyFont="1" applyBorder="1" applyAlignment="1" applyProtection="1">
      <alignment horizontal="justify"/>
    </xf>
    <xf numFmtId="0" fontId="28" fillId="0" borderId="19" xfId="0" applyFont="1" applyBorder="1" applyAlignment="1" applyProtection="1">
      <alignment horizontal="justify" wrapText="1"/>
    </xf>
    <xf numFmtId="0" fontId="18" fillId="0" borderId="9" xfId="0" applyFont="1" applyBorder="1" applyAlignment="1" applyProtection="1">
      <alignment vertical="center"/>
    </xf>
    <xf numFmtId="0" fontId="28" fillId="0" borderId="0" xfId="0" applyFont="1" applyBorder="1" applyAlignment="1" applyProtection="1">
      <alignment vertical="center"/>
    </xf>
    <xf numFmtId="0" fontId="18" fillId="0" borderId="1" xfId="0" applyFont="1" applyBorder="1" applyAlignment="1" applyProtection="1">
      <alignment horizontal="left" vertical="center"/>
    </xf>
    <xf numFmtId="0" fontId="19" fillId="0" borderId="17" xfId="0" applyFont="1" applyBorder="1" applyAlignment="1" applyProtection="1">
      <alignment vertical="center"/>
      <protection locked="0"/>
    </xf>
    <xf numFmtId="0" fontId="28" fillId="0" borderId="17" xfId="0" applyFont="1" applyBorder="1" applyAlignment="1" applyProtection="1">
      <alignment vertical="center"/>
      <protection locked="0"/>
    </xf>
    <xf numFmtId="0" fontId="28" fillId="0" borderId="0" xfId="0" applyFont="1" applyBorder="1" applyAlignment="1" applyProtection="1">
      <alignment vertical="center"/>
      <protection locked="0"/>
    </xf>
    <xf numFmtId="0" fontId="19" fillId="0" borderId="11" xfId="0" applyFont="1" applyBorder="1" applyAlignment="1" applyProtection="1">
      <alignment vertical="center"/>
      <protection locked="0"/>
    </xf>
    <xf numFmtId="0" fontId="28" fillId="0" borderId="11" xfId="0" applyFont="1" applyBorder="1" applyAlignment="1" applyProtection="1">
      <alignment vertical="center"/>
      <protection locked="0"/>
    </xf>
    <xf numFmtId="0" fontId="0" fillId="0" borderId="4" xfId="0" applyBorder="1" applyAlignment="1" applyProtection="1">
      <alignment horizontal="center"/>
      <protection locked="0"/>
    </xf>
    <xf numFmtId="0" fontId="0" fillId="0" borderId="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6" xfId="0" applyBorder="1" applyAlignment="1" applyProtection="1">
      <alignment horizontal="center" vertical="center"/>
    </xf>
    <xf numFmtId="0" fontId="0" fillId="0" borderId="0" xfId="0" applyAlignment="1" applyProtection="1">
      <alignment horizontal="center" vertical="center"/>
    </xf>
    <xf numFmtId="0" fontId="22" fillId="0" borderId="10" xfId="0" applyFont="1" applyBorder="1" applyAlignment="1" applyProtection="1">
      <alignment horizontal="center" vertical="center"/>
    </xf>
    <xf numFmtId="0" fontId="22" fillId="0" borderId="1" xfId="0" applyFont="1" applyBorder="1" applyAlignment="1" applyProtection="1">
      <alignment horizontal="center" vertical="center"/>
    </xf>
    <xf numFmtId="0" fontId="24" fillId="0" borderId="1" xfId="0" applyFont="1" applyFill="1" applyBorder="1" applyAlignment="1" applyProtection="1">
      <alignment horizontal="center" vertical="center"/>
    </xf>
    <xf numFmtId="0" fontId="24" fillId="0" borderId="13" xfId="0" applyFont="1" applyFill="1" applyBorder="1" applyAlignment="1" applyProtection="1">
      <alignment horizontal="center" vertical="center"/>
    </xf>
    <xf numFmtId="0" fontId="15" fillId="0" borderId="1"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15" fillId="0" borderId="13" xfId="0" applyFont="1" applyBorder="1" applyAlignment="1" applyProtection="1">
      <alignment horizontal="center" vertical="center" textRotation="90" wrapText="1"/>
      <protection locked="0"/>
    </xf>
    <xf numFmtId="0" fontId="15" fillId="0" borderId="12" xfId="0" applyFont="1" applyBorder="1" applyAlignment="1" applyProtection="1">
      <alignment horizontal="center" vertical="center" textRotation="90" wrapText="1"/>
      <protection locked="0"/>
    </xf>
    <xf numFmtId="0" fontId="15" fillId="0" borderId="2" xfId="0" applyFont="1" applyBorder="1" applyAlignment="1" applyProtection="1">
      <alignment horizontal="center" vertical="center" wrapText="1"/>
    </xf>
    <xf numFmtId="1" fontId="26" fillId="0" borderId="6" xfId="0" applyNumberFormat="1" applyFont="1" applyBorder="1" applyAlignment="1" applyProtection="1">
      <alignment horizontal="center" vertical="center"/>
    </xf>
    <xf numFmtId="1" fontId="15" fillId="0" borderId="2" xfId="0" applyNumberFormat="1" applyFont="1" applyBorder="1" applyAlignment="1" applyProtection="1">
      <alignment horizontal="center" vertical="center" wrapText="1"/>
    </xf>
    <xf numFmtId="1" fontId="0" fillId="0" borderId="9" xfId="0" applyNumberFormat="1" applyBorder="1" applyAlignment="1" applyProtection="1">
      <alignment horizontal="center" vertical="center"/>
    </xf>
    <xf numFmtId="0" fontId="0" fillId="0" borderId="0" xfId="0" applyBorder="1" applyAlignment="1" applyProtection="1">
      <alignment horizontal="center" vertical="center"/>
    </xf>
    <xf numFmtId="0" fontId="0" fillId="0" borderId="9" xfId="0" applyBorder="1" applyAlignment="1" applyProtection="1">
      <alignment horizontal="center" vertical="center" wrapText="1"/>
    </xf>
    <xf numFmtId="0" fontId="0" fillId="0" borderId="0" xfId="0" applyBorder="1" applyAlignment="1" applyProtection="1">
      <alignment horizontal="center" vertical="center" wrapText="1"/>
    </xf>
    <xf numFmtId="0" fontId="1" fillId="2" borderId="13"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1" fillId="2" borderId="10" xfId="0" applyFont="1" applyFill="1" applyBorder="1" applyAlignment="1" applyProtection="1">
      <alignment horizontal="center" vertical="center" wrapText="1"/>
    </xf>
    <xf numFmtId="0" fontId="8" fillId="0" borderId="1" xfId="0" applyFont="1" applyBorder="1" applyAlignment="1" applyProtection="1">
      <alignment horizontal="center" vertical="top" wrapText="1"/>
      <protection locked="0"/>
    </xf>
    <xf numFmtId="0" fontId="8" fillId="0" borderId="13" xfId="0" applyFont="1"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25" fillId="0" borderId="1" xfId="0" applyFont="1" applyBorder="1" applyAlignment="1" applyProtection="1">
      <alignment horizontal="center" vertical="center"/>
    </xf>
    <xf numFmtId="0" fontId="23" fillId="0" borderId="1"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15" fillId="0" borderId="4"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1" fontId="15" fillId="0" borderId="4" xfId="0" applyNumberFormat="1" applyFont="1" applyBorder="1" applyAlignment="1" applyProtection="1">
      <alignment horizontal="center" vertical="center" wrapText="1"/>
    </xf>
    <xf numFmtId="1" fontId="15" fillId="0" borderId="7" xfId="0" applyNumberFormat="1" applyFont="1" applyBorder="1" applyAlignment="1" applyProtection="1">
      <alignment horizontal="center" vertical="center" wrapText="1"/>
    </xf>
    <xf numFmtId="0" fontId="0" fillId="0" borderId="1" xfId="0" applyBorder="1" applyAlignment="1" applyProtection="1">
      <alignment vertical="top"/>
      <protection locked="0"/>
    </xf>
    <xf numFmtId="0" fontId="0" fillId="0" borderId="1" xfId="0" applyBorder="1" applyAlignment="1" applyProtection="1">
      <protection locked="0"/>
    </xf>
    <xf numFmtId="0" fontId="0" fillId="0" borderId="1" xfId="0" applyBorder="1" applyAlignment="1" applyProtection="1">
      <alignment horizontal="center"/>
      <protection locked="0"/>
    </xf>
    <xf numFmtId="1" fontId="26" fillId="0" borderId="5" xfId="0" applyNumberFormat="1" applyFont="1" applyBorder="1" applyAlignment="1" applyProtection="1">
      <alignment horizontal="center" vertical="center"/>
    </xf>
    <xf numFmtId="1" fontId="26" fillId="0" borderId="8" xfId="0" applyNumberFormat="1" applyFont="1" applyBorder="1" applyAlignment="1" applyProtection="1">
      <alignment horizontal="center" vertical="center"/>
    </xf>
    <xf numFmtId="0" fontId="13" fillId="3" borderId="7" xfId="0" applyFont="1" applyFill="1" applyBorder="1" applyAlignment="1" applyProtection="1">
      <protection locked="0"/>
    </xf>
    <xf numFmtId="0" fontId="11" fillId="0" borderId="11" xfId="0" applyFont="1" applyBorder="1" applyAlignment="1" applyProtection="1">
      <protection locked="0"/>
    </xf>
    <xf numFmtId="0" fontId="11" fillId="0" borderId="8" xfId="0" applyFont="1" applyBorder="1" applyAlignment="1" applyProtection="1">
      <protection locked="0"/>
    </xf>
    <xf numFmtId="0" fontId="3" fillId="2" borderId="7" xfId="0" applyFont="1" applyFill="1" applyBorder="1" applyAlignment="1" applyProtection="1">
      <alignment horizontal="center" wrapText="1"/>
    </xf>
    <xf numFmtId="0" fontId="3" fillId="2" borderId="11" xfId="0" applyFont="1" applyFill="1" applyBorder="1" applyAlignment="1" applyProtection="1">
      <alignment horizontal="center" wrapText="1"/>
    </xf>
    <xf numFmtId="0" fontId="3" fillId="2" borderId="8" xfId="0" applyFont="1" applyFill="1" applyBorder="1" applyAlignment="1" applyProtection="1">
      <alignment horizontal="center" wrapText="1"/>
    </xf>
    <xf numFmtId="0" fontId="18" fillId="0" borderId="3" xfId="0" applyFont="1" applyBorder="1" applyAlignment="1" applyProtection="1">
      <alignment horizontal="center" vertical="center"/>
    </xf>
    <xf numFmtId="0" fontId="2" fillId="0" borderId="17" xfId="0" applyFont="1" applyBorder="1" applyAlignment="1" applyProtection="1"/>
    <xf numFmtId="0" fontId="2" fillId="0" borderId="18" xfId="0" applyFont="1" applyBorder="1" applyAlignment="1" applyProtection="1"/>
    <xf numFmtId="0" fontId="18" fillId="0" borderId="4" xfId="0" applyFont="1" applyBorder="1" applyAlignment="1" applyProtection="1">
      <alignment horizontal="center" vertical="center"/>
    </xf>
    <xf numFmtId="0" fontId="18" fillId="0" borderId="9" xfId="0" applyFont="1" applyBorder="1" applyAlignment="1" applyProtection="1">
      <alignment horizontal="center" vertical="center"/>
    </xf>
    <xf numFmtId="0" fontId="2" fillId="0" borderId="9" xfId="0" applyFont="1" applyBorder="1" applyAlignment="1" applyProtection="1"/>
    <xf numFmtId="0" fontId="2" fillId="0" borderId="5" xfId="0" applyFont="1" applyBorder="1" applyAlignment="1" applyProtection="1"/>
    <xf numFmtId="0" fontId="17" fillId="0" borderId="17" xfId="0" applyFont="1" applyBorder="1" applyAlignment="1" applyProtection="1">
      <alignment horizontal="center"/>
      <protection locked="0"/>
    </xf>
    <xf numFmtId="0" fontId="0" fillId="0" borderId="17" xfId="0" applyBorder="1" applyAlignment="1" applyProtection="1">
      <protection locked="0"/>
    </xf>
    <xf numFmtId="0" fontId="0" fillId="0" borderId="18" xfId="0" applyBorder="1" applyAlignment="1" applyProtection="1">
      <protection locked="0"/>
    </xf>
    <xf numFmtId="0" fontId="13" fillId="0" borderId="13" xfId="0" applyFont="1" applyBorder="1" applyAlignment="1" applyProtection="1">
      <alignment horizontal="center" vertical="center"/>
    </xf>
    <xf numFmtId="0" fontId="13" fillId="0" borderId="12" xfId="0" applyFont="1" applyBorder="1" applyAlignment="1" applyProtection="1">
      <alignment horizontal="center" vertical="center"/>
    </xf>
    <xf numFmtId="0" fontId="13" fillId="0" borderId="10"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9"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2"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13" fillId="0" borderId="11" xfId="0" applyFont="1" applyBorder="1" applyAlignment="1" applyProtection="1">
      <alignment horizontal="center" vertical="center"/>
    </xf>
    <xf numFmtId="0" fontId="13" fillId="0" borderId="8" xfId="0" applyFont="1" applyBorder="1" applyAlignment="1" applyProtection="1">
      <alignment horizontal="center" vertical="center"/>
    </xf>
    <xf numFmtId="0" fontId="3" fillId="0" borderId="1" xfId="0" applyFont="1" applyBorder="1" applyAlignment="1" applyProtection="1">
      <alignment horizontal="center"/>
    </xf>
    <xf numFmtId="0" fontId="6" fillId="2" borderId="10"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17" fillId="0" borderId="11" xfId="0" applyFont="1" applyBorder="1" applyAlignment="1" applyProtection="1">
      <alignment horizontal="center"/>
      <protection locked="0"/>
    </xf>
    <xf numFmtId="0" fontId="17" fillId="0" borderId="8" xfId="0" applyFont="1" applyBorder="1" applyAlignment="1" applyProtection="1">
      <alignment horizontal="center"/>
      <protection locked="0"/>
    </xf>
    <xf numFmtId="0" fontId="18" fillId="0" borderId="7" xfId="0" applyFont="1" applyBorder="1" applyAlignment="1" applyProtection="1">
      <alignment horizontal="center" vertical="center"/>
    </xf>
    <xf numFmtId="0" fontId="18" fillId="0" borderId="11" xfId="0" applyFont="1" applyBorder="1" applyAlignment="1" applyProtection="1">
      <alignment horizontal="center" vertical="center"/>
    </xf>
    <xf numFmtId="0" fontId="18" fillId="0" borderId="8" xfId="0" applyFont="1" applyBorder="1" applyAlignment="1" applyProtection="1">
      <alignment horizontal="center" vertical="center"/>
    </xf>
    <xf numFmtId="0" fontId="0" fillId="0" borderId="17" xfId="0" applyBorder="1" applyAlignment="1" applyProtection="1"/>
    <xf numFmtId="0" fontId="0" fillId="0" borderId="18" xfId="0" applyBorder="1" applyAlignment="1" applyProtection="1"/>
    <xf numFmtId="0" fontId="17" fillId="0" borderId="18" xfId="0" applyFont="1" applyBorder="1" applyAlignment="1" applyProtection="1">
      <alignment horizontal="center"/>
      <protection locked="0"/>
    </xf>
    <xf numFmtId="0" fontId="0" fillId="0" borderId="11" xfId="0" applyBorder="1" applyAlignment="1" applyProtection="1">
      <protection locked="0"/>
    </xf>
    <xf numFmtId="0" fontId="0" fillId="0" borderId="8" xfId="0" applyBorder="1" applyAlignment="1" applyProtection="1">
      <protection locked="0"/>
    </xf>
    <xf numFmtId="0" fontId="8" fillId="0" borderId="1"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13" xfId="0" applyFont="1" applyBorder="1" applyAlignment="1" applyProtection="1">
      <alignment horizontal="center" vertical="center"/>
    </xf>
    <xf numFmtId="0" fontId="14" fillId="2" borderId="1" xfId="0" applyFont="1" applyFill="1" applyBorder="1" applyAlignment="1" applyProtection="1">
      <alignment horizontal="center" vertical="center" wrapText="1"/>
    </xf>
    <xf numFmtId="0" fontId="4" fillId="2" borderId="1" xfId="0" applyFont="1" applyFill="1" applyBorder="1" applyAlignment="1" applyProtection="1">
      <alignment vertical="center"/>
    </xf>
    <xf numFmtId="0" fontId="3" fillId="0" borderId="10" xfId="0" applyFont="1" applyBorder="1" applyAlignment="1" applyProtection="1">
      <alignment horizontal="center"/>
    </xf>
    <xf numFmtId="0" fontId="13" fillId="3" borderId="1" xfId="0" applyFont="1" applyFill="1" applyBorder="1" applyAlignment="1" applyProtection="1">
      <alignment horizontal="center" vertical="top" wrapText="1"/>
    </xf>
    <xf numFmtId="0" fontId="13" fillId="3" borderId="1" xfId="0" applyFont="1" applyFill="1" applyBorder="1" applyAlignment="1" applyProtection="1">
      <alignment vertical="top"/>
    </xf>
    <xf numFmtId="0" fontId="13" fillId="3" borderId="1" xfId="0" applyFont="1" applyFill="1" applyBorder="1" applyAlignment="1" applyProtection="1">
      <alignment horizontal="center" vertical="center" wrapText="1"/>
    </xf>
    <xf numFmtId="0" fontId="13" fillId="3" borderId="1" xfId="0" applyFont="1" applyFill="1" applyBorder="1" applyAlignment="1" applyProtection="1"/>
    <xf numFmtId="0" fontId="13" fillId="3"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1" fontId="0" fillId="0" borderId="5" xfId="0" applyNumberFormat="1" applyBorder="1" applyAlignment="1" applyProtection="1">
      <alignment horizontal="center" vertical="center"/>
    </xf>
    <xf numFmtId="1" fontId="0" fillId="0" borderId="6" xfId="0" applyNumberFormat="1" applyBorder="1" applyAlignment="1" applyProtection="1">
      <alignment horizontal="center" vertical="center"/>
    </xf>
    <xf numFmtId="1" fontId="0" fillId="0" borderId="8" xfId="0" applyNumberFormat="1" applyBorder="1" applyAlignment="1" applyProtection="1">
      <alignment horizontal="center" vertical="center"/>
    </xf>
    <xf numFmtId="0" fontId="3" fillId="0" borderId="1" xfId="0" applyFont="1" applyBorder="1" applyAlignment="1" applyProtection="1">
      <alignment horizontal="center" wrapText="1"/>
    </xf>
    <xf numFmtId="0" fontId="13" fillId="0" borderId="1"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8" xfId="0" applyFont="1" applyBorder="1" applyAlignment="1" applyProtection="1">
      <alignment horizontal="center" vertical="center"/>
    </xf>
    <xf numFmtId="0" fontId="18" fillId="0" borderId="1" xfId="0" applyFont="1" applyBorder="1" applyAlignment="1" applyProtection="1">
      <alignment horizontal="center" vertical="center"/>
    </xf>
    <xf numFmtId="0" fontId="28" fillId="0" borderId="1" xfId="0" applyFont="1" applyBorder="1" applyAlignment="1" applyProtection="1">
      <alignment horizontal="center" vertical="center"/>
      <protection locked="0"/>
    </xf>
    <xf numFmtId="0" fontId="18" fillId="0" borderId="1" xfId="0" applyFont="1" applyBorder="1" applyAlignment="1" applyProtection="1">
      <alignment horizontal="center" vertical="center" wrapText="1"/>
    </xf>
    <xf numFmtId="0" fontId="28" fillId="0" borderId="1" xfId="0" applyFont="1" applyBorder="1" applyAlignment="1" applyProtection="1">
      <alignment vertical="center"/>
    </xf>
    <xf numFmtId="0" fontId="29" fillId="0" borderId="3" xfId="0" applyFont="1" applyBorder="1" applyAlignment="1" applyProtection="1">
      <alignment horizontal="center" vertical="center" wrapText="1"/>
      <protection locked="0"/>
    </xf>
    <xf numFmtId="0" fontId="29" fillId="0" borderId="18" xfId="0"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0" fontId="28" fillId="0" borderId="18" xfId="0" applyFont="1" applyBorder="1" applyAlignment="1" applyProtection="1">
      <alignment horizontal="center" vertical="center"/>
      <protection locked="0"/>
    </xf>
    <xf numFmtId="0" fontId="29" fillId="2" borderId="7" xfId="0" applyFont="1" applyFill="1" applyBorder="1" applyAlignment="1" applyProtection="1">
      <alignment horizontal="center" vertical="center" wrapText="1"/>
    </xf>
    <xf numFmtId="0" fontId="29" fillId="2" borderId="11"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0" borderId="13"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14" fontId="28" fillId="0" borderId="3" xfId="0" applyNumberFormat="1" applyFont="1" applyBorder="1" applyAlignment="1" applyProtection="1">
      <alignment horizontal="center" vertical="center"/>
      <protection locked="0"/>
    </xf>
    <xf numFmtId="0" fontId="28" fillId="0" borderId="0" xfId="0" applyFont="1" applyBorder="1" applyAlignment="1" applyProtection="1">
      <alignment horizontal="center" vertical="center"/>
    </xf>
    <xf numFmtId="0" fontId="28" fillId="0" borderId="4" xfId="0" applyFont="1" applyBorder="1" applyAlignment="1" applyProtection="1">
      <alignment horizontal="center"/>
      <protection locked="0"/>
    </xf>
    <xf numFmtId="0" fontId="28" fillId="0" borderId="2" xfId="0" applyFont="1" applyBorder="1" applyAlignment="1" applyProtection="1">
      <alignment horizontal="center"/>
      <protection locked="0"/>
    </xf>
    <xf numFmtId="0" fontId="28" fillId="0" borderId="13" xfId="0" applyFont="1" applyBorder="1" applyAlignment="1" applyProtection="1">
      <alignment horizontal="center"/>
      <protection locked="0"/>
    </xf>
    <xf numFmtId="0" fontId="28" fillId="0" borderId="12" xfId="0" applyFont="1" applyBorder="1" applyAlignment="1" applyProtection="1">
      <alignment horizontal="center"/>
      <protection locked="0"/>
    </xf>
    <xf numFmtId="0" fontId="18" fillId="0" borderId="1" xfId="0" applyFont="1" applyFill="1" applyBorder="1" applyAlignment="1" applyProtection="1">
      <alignment horizontal="center" vertical="center"/>
    </xf>
    <xf numFmtId="0" fontId="18" fillId="0" borderId="13" xfId="0" applyFont="1" applyFill="1" applyBorder="1" applyAlignment="1" applyProtection="1">
      <alignment horizontal="center" vertical="center"/>
    </xf>
    <xf numFmtId="0" fontId="28" fillId="0" borderId="13"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28" fillId="0" borderId="10" xfId="0" applyFont="1" applyBorder="1" applyAlignment="1" applyProtection="1">
      <alignment horizontal="center" vertical="center" wrapText="1"/>
      <protection locked="0"/>
    </xf>
    <xf numFmtId="17" fontId="28" fillId="0" borderId="4" xfId="0" applyNumberFormat="1" applyFont="1" applyBorder="1" applyAlignment="1" applyProtection="1">
      <alignment horizontal="center" vertical="center"/>
      <protection locked="0"/>
    </xf>
    <xf numFmtId="0" fontId="28" fillId="0" borderId="2" xfId="0" applyFont="1" applyBorder="1" applyAlignment="1" applyProtection="1">
      <alignment horizontal="center" vertical="center"/>
      <protection locked="0"/>
    </xf>
    <xf numFmtId="0" fontId="28" fillId="0" borderId="4"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xf>
    <xf numFmtId="0" fontId="19" fillId="0" borderId="2" xfId="0" applyFont="1" applyBorder="1" applyAlignment="1" applyProtection="1">
      <alignment horizontal="center" vertical="center" wrapText="1"/>
    </xf>
    <xf numFmtId="0" fontId="19" fillId="0" borderId="7" xfId="0" applyFont="1" applyBorder="1" applyAlignment="1" applyProtection="1">
      <alignment horizontal="center" vertical="center" wrapText="1"/>
    </xf>
    <xf numFmtId="1" fontId="19" fillId="0" borderId="4" xfId="0" applyNumberFormat="1" applyFont="1" applyBorder="1" applyAlignment="1" applyProtection="1">
      <alignment horizontal="center" vertical="center" wrapText="1"/>
    </xf>
    <xf numFmtId="1" fontId="19" fillId="0" borderId="2" xfId="0" applyNumberFormat="1" applyFont="1" applyBorder="1" applyAlignment="1" applyProtection="1">
      <alignment horizontal="center" vertical="center" wrapText="1"/>
    </xf>
    <xf numFmtId="1" fontId="19" fillId="0" borderId="7" xfId="0" applyNumberFormat="1" applyFont="1" applyBorder="1" applyAlignment="1" applyProtection="1">
      <alignment horizontal="center" vertical="center" wrapText="1"/>
    </xf>
    <xf numFmtId="0" fontId="28" fillId="0" borderId="0" xfId="0" applyFont="1" applyAlignment="1" applyProtection="1">
      <alignment horizontal="center" vertical="center"/>
    </xf>
    <xf numFmtId="0" fontId="18" fillId="0" borderId="10" xfId="0" applyFont="1" applyBorder="1" applyAlignment="1" applyProtection="1">
      <alignment horizontal="center" vertical="center"/>
    </xf>
    <xf numFmtId="1" fontId="28" fillId="0" borderId="9" xfId="0" applyNumberFormat="1" applyFont="1" applyBorder="1" applyAlignment="1" applyProtection="1">
      <alignment horizontal="center" vertical="center"/>
    </xf>
    <xf numFmtId="0" fontId="28" fillId="0" borderId="9"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19" fillId="0" borderId="13" xfId="0" applyFont="1" applyBorder="1" applyAlignment="1" applyProtection="1">
      <alignment horizontal="center" vertical="center" textRotation="90" wrapText="1"/>
      <protection locked="0"/>
    </xf>
    <xf numFmtId="0" fontId="19" fillId="0" borderId="12" xfId="0" applyFont="1" applyBorder="1" applyAlignment="1" applyProtection="1">
      <alignment horizontal="center" vertical="center" textRotation="90" wrapText="1"/>
      <protection locked="0"/>
    </xf>
    <xf numFmtId="0" fontId="27" fillId="2" borderId="9"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0" fontId="18" fillId="0" borderId="12" xfId="0" applyFont="1" applyFill="1" applyBorder="1" applyAlignment="1" applyProtection="1">
      <alignment horizontal="center" vertical="center"/>
    </xf>
    <xf numFmtId="0" fontId="18" fillId="0" borderId="10" xfId="0" applyFont="1" applyFill="1" applyBorder="1" applyAlignment="1" applyProtection="1">
      <alignment horizontal="center" vertical="center"/>
    </xf>
    <xf numFmtId="0" fontId="18" fillId="0" borderId="13" xfId="0" applyFont="1" applyBorder="1" applyAlignment="1" applyProtection="1">
      <alignment horizontal="center" vertical="center"/>
    </xf>
    <xf numFmtId="0" fontId="19" fillId="0" borderId="1"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8" fillId="4" borderId="10" xfId="0" applyFont="1" applyFill="1" applyBorder="1" applyAlignment="1" applyProtection="1">
      <alignment horizontal="center" vertical="center"/>
    </xf>
    <xf numFmtId="0" fontId="18" fillId="4" borderId="1" xfId="0" applyFont="1" applyFill="1" applyBorder="1" applyAlignment="1" applyProtection="1">
      <alignment horizontal="center" vertical="center"/>
    </xf>
    <xf numFmtId="0" fontId="28" fillId="0" borderId="13" xfId="0" applyFont="1" applyBorder="1" applyAlignment="1" applyProtection="1">
      <alignment horizontal="center" vertical="center"/>
      <protection locked="0"/>
    </xf>
    <xf numFmtId="0" fontId="19" fillId="0" borderId="1" xfId="0" applyFont="1" applyFill="1" applyBorder="1" applyAlignment="1" applyProtection="1">
      <alignment horizontal="center" vertical="center" wrapText="1"/>
      <protection locked="0"/>
    </xf>
    <xf numFmtId="0" fontId="19" fillId="0" borderId="13" xfId="0" applyFont="1" applyFill="1" applyBorder="1" applyAlignment="1" applyProtection="1">
      <alignment horizontal="center" vertical="center" wrapText="1"/>
      <protection locked="0"/>
    </xf>
    <xf numFmtId="0" fontId="28" fillId="0" borderId="12" xfId="0"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19" fillId="0" borderId="4"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29" fillId="0" borderId="1" xfId="0" applyFont="1" applyBorder="1" applyAlignment="1" applyProtection="1">
      <alignment horizontal="center"/>
    </xf>
    <xf numFmtId="0" fontId="18" fillId="4" borderId="13" xfId="0" applyFont="1" applyFill="1" applyBorder="1" applyAlignment="1" applyProtection="1">
      <alignment horizontal="center" vertical="center" wrapText="1"/>
    </xf>
    <xf numFmtId="0" fontId="18" fillId="4" borderId="12" xfId="0" applyFont="1" applyFill="1" applyBorder="1" applyAlignment="1" applyProtection="1">
      <alignment horizontal="center" vertical="center" wrapText="1"/>
    </xf>
    <xf numFmtId="0" fontId="18" fillId="4" borderId="10" xfId="0" applyFont="1" applyFill="1" applyBorder="1" applyAlignment="1" applyProtection="1">
      <alignment horizontal="center" vertical="center" wrapText="1"/>
    </xf>
    <xf numFmtId="0" fontId="29" fillId="4" borderId="1" xfId="0" applyFont="1" applyFill="1" applyBorder="1" applyAlignment="1" applyProtection="1">
      <alignment horizontal="center" vertical="center" wrapText="1"/>
    </xf>
    <xf numFmtId="0" fontId="29" fillId="4" borderId="13" xfId="0" applyFont="1" applyFill="1" applyBorder="1" applyAlignment="1" applyProtection="1">
      <alignment horizontal="center" vertical="center" wrapText="1"/>
    </xf>
    <xf numFmtId="0" fontId="29" fillId="3" borderId="1" xfId="0" applyFont="1" applyFill="1" applyBorder="1" applyAlignment="1" applyProtection="1">
      <alignment horizontal="left" vertical="center"/>
      <protection locked="0"/>
    </xf>
    <xf numFmtId="0" fontId="30" fillId="0" borderId="1" xfId="0" applyFont="1" applyBorder="1" applyAlignment="1" applyProtection="1">
      <alignment horizontal="center" vertical="center"/>
      <protection locked="0"/>
    </xf>
    <xf numFmtId="0" fontId="28" fillId="3" borderId="1" xfId="0" applyFont="1" applyFill="1" applyBorder="1" applyAlignment="1" applyProtection="1">
      <alignment horizontal="center"/>
    </xf>
    <xf numFmtId="0" fontId="29" fillId="0" borderId="10" xfId="0" applyFont="1" applyBorder="1" applyAlignment="1" applyProtection="1">
      <alignment horizontal="center"/>
    </xf>
    <xf numFmtId="0" fontId="29" fillId="0" borderId="10" xfId="0" applyFont="1" applyBorder="1" applyAlignment="1" applyProtection="1">
      <alignment horizontal="center" vertical="center"/>
    </xf>
    <xf numFmtId="0" fontId="29" fillId="0" borderId="1" xfId="0" applyFont="1" applyBorder="1" applyAlignment="1" applyProtection="1">
      <alignment horizontal="center" vertical="center"/>
    </xf>
    <xf numFmtId="0" fontId="29" fillId="4" borderId="10" xfId="0" applyFont="1" applyFill="1" applyBorder="1" applyAlignment="1" applyProtection="1">
      <alignment horizontal="center" vertical="center"/>
    </xf>
    <xf numFmtId="0" fontId="29" fillId="4" borderId="1" xfId="0" applyFont="1" applyFill="1" applyBorder="1" applyAlignment="1" applyProtection="1">
      <alignment horizontal="center" vertical="center"/>
    </xf>
    <xf numFmtId="0" fontId="29" fillId="0" borderId="7" xfId="0" applyFont="1" applyBorder="1" applyAlignment="1" applyProtection="1">
      <alignment horizontal="center" vertical="center"/>
    </xf>
    <xf numFmtId="0" fontId="29" fillId="0" borderId="11" xfId="0" applyFont="1" applyBorder="1" applyAlignment="1" applyProtection="1">
      <alignment horizontal="center" vertical="center"/>
    </xf>
    <xf numFmtId="0" fontId="29" fillId="0" borderId="8" xfId="0" applyFont="1" applyBorder="1" applyAlignment="1" applyProtection="1">
      <alignment horizontal="center" vertical="center"/>
    </xf>
    <xf numFmtId="0" fontId="29" fillId="0" borderId="1" xfId="0" applyFont="1" applyBorder="1" applyAlignment="1" applyProtection="1">
      <alignment horizontal="center" wrapText="1"/>
    </xf>
    <xf numFmtId="0" fontId="29" fillId="0" borderId="3" xfId="0" applyFont="1" applyBorder="1" applyAlignment="1" applyProtection="1">
      <alignment horizontal="center"/>
    </xf>
    <xf numFmtId="0" fontId="29" fillId="0" borderId="17" xfId="0" applyFont="1" applyBorder="1" applyAlignment="1" applyProtection="1">
      <alignment horizontal="center"/>
    </xf>
    <xf numFmtId="0" fontId="29" fillId="0" borderId="18" xfId="0" applyFont="1" applyBorder="1" applyAlignment="1" applyProtection="1">
      <alignment horizontal="center"/>
    </xf>
    <xf numFmtId="0" fontId="29" fillId="4" borderId="13" xfId="0" applyFont="1" applyFill="1" applyBorder="1" applyAlignment="1" applyProtection="1">
      <alignment horizontal="center" vertical="center"/>
    </xf>
    <xf numFmtId="0" fontId="29" fillId="4" borderId="12" xfId="0" applyFont="1" applyFill="1" applyBorder="1" applyAlignment="1" applyProtection="1">
      <alignment horizontal="center" vertical="center"/>
    </xf>
    <xf numFmtId="0" fontId="29" fillId="0" borderId="4" xfId="0" applyFont="1" applyBorder="1" applyAlignment="1" applyProtection="1">
      <alignment horizontal="center" vertical="center"/>
    </xf>
    <xf numFmtId="0" fontId="29" fillId="0" borderId="9" xfId="0" applyFont="1" applyBorder="1" applyAlignment="1" applyProtection="1">
      <alignment horizontal="center" vertical="center"/>
    </xf>
    <xf numFmtId="0" fontId="29" fillId="0" borderId="5" xfId="0" applyFont="1" applyBorder="1" applyAlignment="1" applyProtection="1">
      <alignment horizontal="center" vertical="center"/>
    </xf>
    <xf numFmtId="0" fontId="29" fillId="0" borderId="2"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6" xfId="0" applyFont="1" applyBorder="1" applyAlignment="1" applyProtection="1">
      <alignment horizontal="center" vertical="center"/>
    </xf>
    <xf numFmtId="0" fontId="29" fillId="4" borderId="12" xfId="0" applyFont="1" applyFill="1" applyBorder="1" applyAlignment="1" applyProtection="1">
      <alignment horizontal="center" vertical="center" wrapText="1"/>
    </xf>
    <xf numFmtId="0" fontId="29" fillId="4" borderId="10" xfId="0" applyFont="1" applyFill="1" applyBorder="1" applyAlignment="1" applyProtection="1">
      <alignment horizontal="center" vertical="center" wrapText="1"/>
    </xf>
    <xf numFmtId="0" fontId="28" fillId="0" borderId="1" xfId="0" applyFont="1" applyBorder="1" applyAlignment="1" applyProtection="1">
      <alignment horizontal="left" vertical="center" wrapText="1"/>
      <protection locked="0"/>
    </xf>
    <xf numFmtId="0" fontId="28" fillId="0" borderId="1" xfId="0" applyFont="1" applyBorder="1" applyAlignment="1" applyProtection="1">
      <alignment horizontal="left" vertical="center"/>
      <protection locked="0"/>
    </xf>
    <xf numFmtId="0" fontId="28" fillId="0" borderId="13" xfId="0" applyFont="1" applyBorder="1" applyAlignment="1" applyProtection="1">
      <alignment horizontal="left" vertical="center"/>
      <protection locked="0"/>
    </xf>
    <xf numFmtId="0" fontId="19" fillId="0" borderId="2" xfId="0" applyFont="1" applyBorder="1" applyAlignment="1" applyProtection="1">
      <alignment horizontal="center" vertical="center"/>
      <protection locked="0"/>
    </xf>
    <xf numFmtId="0" fontId="34" fillId="0" borderId="1" xfId="0" applyFont="1" applyBorder="1" applyAlignment="1" applyProtection="1">
      <alignment horizontal="center" vertical="center" wrapText="1"/>
      <protection locked="0"/>
    </xf>
    <xf numFmtId="0" fontId="34" fillId="0" borderId="13" xfId="0" applyFont="1" applyBorder="1" applyAlignment="1" applyProtection="1">
      <alignment horizontal="center" vertical="center" wrapText="1"/>
      <protection locked="0"/>
    </xf>
    <xf numFmtId="0" fontId="35" fillId="0" borderId="13"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35" fillId="0" borderId="10"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protection locked="0"/>
    </xf>
    <xf numFmtId="0" fontId="34" fillId="0" borderId="13" xfId="0" applyFont="1" applyBorder="1" applyAlignment="1" applyProtection="1">
      <alignment horizontal="center" vertical="center"/>
      <protection locked="0"/>
    </xf>
    <xf numFmtId="0" fontId="36" fillId="0" borderId="4" xfId="0" applyFont="1" applyBorder="1" applyAlignment="1" applyProtection="1">
      <alignment horizontal="center" vertical="center" wrapText="1"/>
      <protection locked="0"/>
    </xf>
    <xf numFmtId="0" fontId="36" fillId="0" borderId="2"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protection locked="0"/>
    </xf>
    <xf numFmtId="0" fontId="19" fillId="0" borderId="10" xfId="0" applyFont="1" applyBorder="1" applyAlignment="1" applyProtection="1">
      <alignment horizontal="center" vertical="center"/>
    </xf>
    <xf numFmtId="0" fontId="19" fillId="0" borderId="1" xfId="0" applyFont="1" applyBorder="1" applyAlignment="1" applyProtection="1">
      <alignment horizontal="center" vertical="center"/>
    </xf>
    <xf numFmtId="0" fontId="34" fillId="0" borderId="4"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4" fillId="0" borderId="4" xfId="0" applyFont="1" applyBorder="1" applyAlignment="1" applyProtection="1">
      <alignment horizontal="center" vertical="center"/>
      <protection locked="0"/>
    </xf>
    <xf numFmtId="0" fontId="34" fillId="0" borderId="2" xfId="0" applyFont="1" applyBorder="1" applyAlignment="1" applyProtection="1">
      <alignment horizontal="center" vertical="center"/>
      <protection locked="0"/>
    </xf>
    <xf numFmtId="0" fontId="37" fillId="0" borderId="4" xfId="0" applyFont="1" applyBorder="1" applyAlignment="1" applyProtection="1">
      <alignment horizontal="center" vertical="center" wrapText="1"/>
      <protection locked="0"/>
    </xf>
    <xf numFmtId="0" fontId="37" fillId="0" borderId="2" xfId="0" applyFont="1" applyBorder="1" applyAlignment="1" applyProtection="1">
      <alignment horizontal="center" vertical="center"/>
      <protection locked="0"/>
    </xf>
    <xf numFmtId="0" fontId="32" fillId="0" borderId="4" xfId="0" applyFont="1" applyBorder="1" applyAlignment="1">
      <alignment horizontal="center" wrapText="1"/>
    </xf>
    <xf numFmtId="0" fontId="32" fillId="0" borderId="9" xfId="0" applyFont="1" applyBorder="1" applyAlignment="1">
      <alignment horizontal="center" wrapText="1"/>
    </xf>
    <xf numFmtId="0" fontId="33" fillId="0" borderId="5" xfId="0" applyFont="1" applyBorder="1" applyAlignment="1">
      <alignment horizontal="center" wrapText="1"/>
    </xf>
    <xf numFmtId="0" fontId="3" fillId="0" borderId="26" xfId="0" applyFont="1" applyBorder="1" applyAlignment="1">
      <alignment horizontal="left" vertical="center" wrapText="1"/>
    </xf>
    <xf numFmtId="0" fontId="3" fillId="0" borderId="28" xfId="0" applyFont="1" applyBorder="1" applyAlignment="1">
      <alignment horizontal="left" vertical="center" wrapText="1"/>
    </xf>
    <xf numFmtId="0" fontId="11" fillId="0" borderId="17" xfId="0" applyFont="1" applyBorder="1" applyAlignment="1">
      <alignment horizontal="left" wrapText="1"/>
    </xf>
    <xf numFmtId="0" fontId="11" fillId="0" borderId="25" xfId="0" applyFont="1" applyBorder="1" applyAlignment="1">
      <alignment horizontal="left" wrapText="1"/>
    </xf>
    <xf numFmtId="0" fontId="11" fillId="0" borderId="4" xfId="0" applyFont="1" applyBorder="1" applyAlignment="1">
      <alignment horizontal="left" vertical="top" wrapText="1"/>
    </xf>
    <xf numFmtId="0" fontId="11" fillId="0" borderId="27" xfId="0" applyFont="1" applyBorder="1" applyAlignment="1">
      <alignment horizontal="left" vertical="top" wrapText="1"/>
    </xf>
    <xf numFmtId="0" fontId="11" fillId="0" borderId="7" xfId="0" applyFont="1" applyBorder="1" applyAlignment="1">
      <alignment horizontal="left" vertical="top" wrapText="1"/>
    </xf>
    <xf numFmtId="0" fontId="11" fillId="0" borderId="29" xfId="0" applyFont="1" applyBorder="1" applyAlignment="1">
      <alignment horizontal="left" vertical="top" wrapText="1"/>
    </xf>
    <xf numFmtId="0" fontId="11" fillId="0" borderId="3" xfId="0" applyFont="1" applyBorder="1" applyAlignment="1">
      <alignment horizontal="left" vertical="top" wrapText="1"/>
    </xf>
    <xf numFmtId="0" fontId="11" fillId="0" borderId="25" xfId="0" applyFont="1" applyBorder="1" applyAlignment="1">
      <alignment horizontal="left" vertical="top" wrapText="1"/>
    </xf>
    <xf numFmtId="0" fontId="3" fillId="0" borderId="32" xfId="0" applyFont="1" applyBorder="1" applyAlignment="1">
      <alignment horizontal="left" vertical="center" wrapText="1"/>
    </xf>
    <xf numFmtId="0" fontId="3" fillId="0" borderId="32" xfId="0" applyFont="1" applyBorder="1" applyAlignment="1">
      <alignment horizontal="left" vertical="center"/>
    </xf>
    <xf numFmtId="0" fontId="3" fillId="0" borderId="34" xfId="0" applyFont="1" applyBorder="1" applyAlignment="1">
      <alignment horizontal="left" vertical="center"/>
    </xf>
    <xf numFmtId="0" fontId="11" fillId="0" borderId="3" xfId="0" applyFont="1" applyBorder="1" applyAlignment="1">
      <alignment horizontal="left" vertical="center" wrapText="1"/>
    </xf>
    <xf numFmtId="0" fontId="13" fillId="0" borderId="25" xfId="0" applyFont="1" applyBorder="1" applyAlignment="1">
      <alignment horizontal="left" vertical="center" wrapText="1"/>
    </xf>
    <xf numFmtId="0" fontId="32" fillId="0" borderId="21" xfId="0" applyFont="1" applyBorder="1" applyAlignment="1">
      <alignment horizontal="left" vertical="top" wrapText="1"/>
    </xf>
    <xf numFmtId="0" fontId="32" fillId="0" borderId="22" xfId="0" applyFont="1" applyBorder="1" applyAlignment="1">
      <alignment horizontal="left" vertical="top" wrapText="1"/>
    </xf>
    <xf numFmtId="0" fontId="32" fillId="0" borderId="23" xfId="0" applyFont="1" applyBorder="1" applyAlignment="1">
      <alignment horizontal="left" vertical="top" wrapText="1"/>
    </xf>
    <xf numFmtId="0" fontId="3" fillId="0" borderId="26" xfId="0" applyFont="1" applyBorder="1" applyAlignment="1">
      <alignment horizontal="center" vertical="center" wrapText="1"/>
    </xf>
    <xf numFmtId="0" fontId="3" fillId="0" borderId="32" xfId="0" applyFont="1" applyBorder="1" applyAlignment="1">
      <alignment horizontal="center" vertical="center" wrapText="1"/>
    </xf>
    <xf numFmtId="0" fontId="11" fillId="0" borderId="3" xfId="0" applyFont="1" applyBorder="1" applyAlignment="1">
      <alignment horizontal="left" vertical="top"/>
    </xf>
    <xf numFmtId="0" fontId="11" fillId="0" borderId="25" xfId="0" applyFont="1" applyBorder="1" applyAlignment="1">
      <alignment horizontal="left" vertical="top"/>
    </xf>
    <xf numFmtId="14" fontId="30" fillId="0" borderId="1" xfId="0" applyNumberFormat="1" applyFont="1" applyBorder="1" applyAlignment="1" applyProtection="1">
      <alignment horizontal="center" vertical="center"/>
      <protection locked="0"/>
    </xf>
    <xf numFmtId="0" fontId="29" fillId="2" borderId="1" xfId="0" applyFont="1" applyFill="1" applyBorder="1" applyAlignment="1" applyProtection="1">
      <alignment horizontal="center" vertical="center" wrapText="1"/>
    </xf>
    <xf numFmtId="0" fontId="29" fillId="2" borderId="1" xfId="0" applyFont="1" applyFill="1" applyBorder="1" applyAlignment="1" applyProtection="1">
      <alignment horizontal="center" vertical="center"/>
    </xf>
    <xf numFmtId="0" fontId="29" fillId="2" borderId="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9" fillId="2" borderId="18" xfId="0" applyFont="1" applyFill="1" applyBorder="1" applyAlignment="1" applyProtection="1">
      <alignment horizontal="center" vertical="center"/>
    </xf>
  </cellXfs>
  <cellStyles count="1">
    <cellStyle name="Normal" xfId="0" builtinId="0"/>
  </cellStyles>
  <dxfs count="84">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s>
  <tableStyles count="0" defaultTableStyle="TableStyleMedium2" defaultPivotStyle="PivotStyleLight16"/>
  <colors>
    <mruColors>
      <color rgb="FF0066FF"/>
      <color rgb="FFFF3399"/>
      <color rgb="FFFF66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34</xdr:col>
      <xdr:colOff>0</xdr:colOff>
      <xdr:row>6</xdr:row>
      <xdr:rowOff>4536</xdr:rowOff>
    </xdr:to>
    <xdr:grpSp>
      <xdr:nvGrpSpPr>
        <xdr:cNvPr id="3" name="Group 4">
          <a:extLst>
            <a:ext uri="{FF2B5EF4-FFF2-40B4-BE49-F238E27FC236}">
              <a16:creationId xmlns:a16="http://schemas.microsoft.com/office/drawing/2014/main" id="{00000000-0008-0000-0000-000003000000}"/>
            </a:ext>
          </a:extLst>
        </xdr:cNvPr>
        <xdr:cNvGrpSpPr>
          <a:grpSpLocks/>
        </xdr:cNvGrpSpPr>
      </xdr:nvGrpSpPr>
      <xdr:grpSpPr bwMode="auto">
        <a:xfrm>
          <a:off x="0" y="31750"/>
          <a:ext cx="24717375" cy="1115786"/>
          <a:chOff x="-8" y="0"/>
          <a:chExt cx="1382" cy="136"/>
        </a:xfrm>
      </xdr:grpSpPr>
      <xdr:sp macro="" textlink="">
        <xdr:nvSpPr>
          <xdr:cNvPr id="4" name="1 CuadroTexto">
            <a:extLst>
              <a:ext uri="{FF2B5EF4-FFF2-40B4-BE49-F238E27FC236}">
                <a16:creationId xmlns:a16="http://schemas.microsoft.com/office/drawing/2014/main" id="{00000000-0008-0000-0000-000004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5" name="3 CuadroTexto">
            <a:extLst>
              <a:ext uri="{FF2B5EF4-FFF2-40B4-BE49-F238E27FC236}">
                <a16:creationId xmlns:a16="http://schemas.microsoft.com/office/drawing/2014/main" id="{00000000-0008-0000-0000-000005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6" name="7 CuadroTexto">
            <a:extLst>
              <a:ext uri="{FF2B5EF4-FFF2-40B4-BE49-F238E27FC236}">
                <a16:creationId xmlns:a16="http://schemas.microsoft.com/office/drawing/2014/main" id="{00000000-0008-0000-0000-000006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7" name="8 CuadroTexto">
            <a:extLst>
              <a:ext uri="{FF2B5EF4-FFF2-40B4-BE49-F238E27FC236}">
                <a16:creationId xmlns:a16="http://schemas.microsoft.com/office/drawing/2014/main" id="{00000000-0008-0000-0000-000007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GESTIÓN</a:t>
            </a:r>
            <a:r>
              <a:rPr lang="es-ES" sz="1100" b="1" i="0" strike="noStrike" baseline="0">
                <a:solidFill>
                  <a:srgbClr val="000000"/>
                </a:solidFill>
                <a:latin typeface="Times New Roman"/>
                <a:cs typeface="Times New Roman"/>
              </a:rPr>
              <a:t> DE MEJORAMIENTO</a:t>
            </a:r>
            <a:endParaRPr lang="es-ES" sz="1100" b="1" i="0" strike="noStrike">
              <a:solidFill>
                <a:srgbClr val="000000"/>
              </a:solidFill>
              <a:latin typeface="Times New Roman"/>
              <a:cs typeface="Times New Roman"/>
            </a:endParaRPr>
          </a:p>
        </xdr:txBody>
      </xdr:sp>
      <xdr:sp macro="" textlink="">
        <xdr:nvSpPr>
          <xdr:cNvPr id="8" name="10 CuadroTexto">
            <a:extLst>
              <a:ext uri="{FF2B5EF4-FFF2-40B4-BE49-F238E27FC236}">
                <a16:creationId xmlns:a16="http://schemas.microsoft.com/office/drawing/2014/main" id="{00000000-0008-0000-0000-000008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1100" b="1" i="0" strike="noStrike">
                <a:solidFill>
                  <a:srgbClr val="000000"/>
                </a:solidFill>
                <a:latin typeface="Times New Roman" pitchFamily="18" charset="0"/>
                <a:cs typeface="Times New Roman" pitchFamily="18" charset="0"/>
              </a:rPr>
              <a:t>MAPA DE RIESGOS DE CORRUPCIÓN</a:t>
            </a:r>
          </a:p>
        </xdr:txBody>
      </xdr:sp>
      <xdr:sp macro="" textlink="">
        <xdr:nvSpPr>
          <xdr:cNvPr id="9" name="11 CuadroTexto">
            <a:extLst>
              <a:ext uri="{FF2B5EF4-FFF2-40B4-BE49-F238E27FC236}">
                <a16:creationId xmlns:a16="http://schemas.microsoft.com/office/drawing/2014/main" id="{00000000-0008-0000-0000-000009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10" name="12 CuadroTexto">
            <a:extLst>
              <a:ext uri="{FF2B5EF4-FFF2-40B4-BE49-F238E27FC236}">
                <a16:creationId xmlns:a16="http://schemas.microsoft.com/office/drawing/2014/main" id="{00000000-0008-0000-0000-00000A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1" name="13 CuadroTexto">
            <a:extLst>
              <a:ext uri="{FF2B5EF4-FFF2-40B4-BE49-F238E27FC236}">
                <a16:creationId xmlns:a16="http://schemas.microsoft.com/office/drawing/2014/main" id="{00000000-0008-0000-0000-00000B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2" name="14 CuadroTexto">
            <a:extLst>
              <a:ext uri="{FF2B5EF4-FFF2-40B4-BE49-F238E27FC236}">
                <a16:creationId xmlns:a16="http://schemas.microsoft.com/office/drawing/2014/main" id="{00000000-0008-0000-0000-00000C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3" name="16 CuadroTexto">
            <a:extLst>
              <a:ext uri="{FF2B5EF4-FFF2-40B4-BE49-F238E27FC236}">
                <a16:creationId xmlns:a16="http://schemas.microsoft.com/office/drawing/2014/main" id="{00000000-0008-0000-0000-00000D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000" b="1" i="0" strike="noStrike">
                <a:solidFill>
                  <a:srgbClr val="000000"/>
                </a:solidFill>
                <a:latin typeface="Times New Roman"/>
                <a:cs typeface="Times New Roman"/>
              </a:rPr>
              <a:t>E-MEJ-FT-00</a:t>
            </a:r>
          </a:p>
        </xdr:txBody>
      </xdr:sp>
      <xdr:sp macro="" textlink="">
        <xdr:nvSpPr>
          <xdr:cNvPr id="14" name="17 CuadroTexto">
            <a:extLst>
              <a:ext uri="{FF2B5EF4-FFF2-40B4-BE49-F238E27FC236}">
                <a16:creationId xmlns:a16="http://schemas.microsoft.com/office/drawing/2014/main" id="{00000000-0008-0000-0000-00000E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200" b="1" i="0" strike="noStrike">
                <a:solidFill>
                  <a:srgbClr val="000000"/>
                </a:solidFill>
                <a:latin typeface="Times New Roman"/>
                <a:cs typeface="Times New Roman"/>
              </a:rPr>
              <a:t>1</a:t>
            </a:r>
          </a:p>
        </xdr:txBody>
      </xdr:sp>
      <xdr:sp macro="" textlink="">
        <xdr:nvSpPr>
          <xdr:cNvPr id="15" name="18 CuadroTexto">
            <a:extLst>
              <a:ext uri="{FF2B5EF4-FFF2-40B4-BE49-F238E27FC236}">
                <a16:creationId xmlns:a16="http://schemas.microsoft.com/office/drawing/2014/main" id="{00000000-0008-0000-0000-00000F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b="1">
                <a:latin typeface="Times New Roman" pitchFamily="18" charset="0"/>
                <a:cs typeface="Times New Roman" pitchFamily="18" charset="0"/>
              </a:rPr>
              <a:t>1 DE 1</a:t>
            </a:r>
          </a:p>
        </xdr:txBody>
      </xdr:sp>
      <xdr:sp macro="" textlink="">
        <xdr:nvSpPr>
          <xdr:cNvPr id="16" name="19 CuadroTexto">
            <a:extLst>
              <a:ext uri="{FF2B5EF4-FFF2-40B4-BE49-F238E27FC236}">
                <a16:creationId xmlns:a16="http://schemas.microsoft.com/office/drawing/2014/main" id="{00000000-0008-0000-0000-000010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000" b="1" i="0" strike="noStrike">
                <a:solidFill>
                  <a:srgbClr val="000000"/>
                </a:solidFill>
                <a:latin typeface="Times New Roman"/>
                <a:cs typeface="Times New Roman"/>
              </a:rPr>
              <a:t>NOVIEMBRE DE 2016</a:t>
            </a:r>
          </a:p>
        </xdr:txBody>
      </xdr:sp>
    </xdr:grpSp>
    <xdr:clientData/>
  </xdr:twoCellAnchor>
  <xdr:twoCellAnchor editAs="oneCell">
    <xdr:from>
      <xdr:col>0</xdr:col>
      <xdr:colOff>1226484</xdr:colOff>
      <xdr:row>0</xdr:row>
      <xdr:rowOff>79375</xdr:rowOff>
    </xdr:from>
    <xdr:to>
      <xdr:col>1</xdr:col>
      <xdr:colOff>622181</xdr:colOff>
      <xdr:row>5</xdr:row>
      <xdr:rowOff>149985</xdr:rowOff>
    </xdr:to>
    <xdr:pic>
      <xdr:nvPicPr>
        <xdr:cNvPr id="17" name="Imagen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11038" cy="1023110"/>
        </a:xfrm>
        <a:prstGeom prst="rect">
          <a:avLst/>
        </a:prstGeom>
      </xdr:spPr>
    </xdr:pic>
    <xdr:clientData/>
  </xdr:twoCellAnchor>
  <xdr:twoCellAnchor>
    <xdr:from>
      <xdr:col>11</xdr:col>
      <xdr:colOff>1397000</xdr:colOff>
      <xdr:row>47</xdr:row>
      <xdr:rowOff>0</xdr:rowOff>
    </xdr:from>
    <xdr:to>
      <xdr:col>11</xdr:col>
      <xdr:colOff>2968625</xdr:colOff>
      <xdr:row>47</xdr:row>
      <xdr:rowOff>0</xdr:rowOff>
    </xdr:to>
    <xdr:cxnSp macro="">
      <xdr:nvCxnSpPr>
        <xdr:cNvPr id="47" name="Conector recto 46">
          <a:extLst>
            <a:ext uri="{FF2B5EF4-FFF2-40B4-BE49-F238E27FC236}">
              <a16:creationId xmlns:a16="http://schemas.microsoft.com/office/drawing/2014/main" id="{00000000-0008-0000-0000-00002F000000}"/>
            </a:ext>
          </a:extLst>
        </xdr:cNvPr>
        <xdr:cNvCxnSpPr/>
      </xdr:nvCxnSpPr>
      <xdr:spPr>
        <a:xfrm>
          <a:off x="11620500" y="6492875"/>
          <a:ext cx="15716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1428750</xdr:colOff>
      <xdr:row>48</xdr:row>
      <xdr:rowOff>1</xdr:rowOff>
    </xdr:from>
    <xdr:to>
      <xdr:col>12</xdr:col>
      <xdr:colOff>0</xdr:colOff>
      <xdr:row>48</xdr:row>
      <xdr:rowOff>15875</xdr:rowOff>
    </xdr:to>
    <xdr:cxnSp macro="">
      <xdr:nvCxnSpPr>
        <xdr:cNvPr id="55" name="Conector recto 54">
          <a:extLst>
            <a:ext uri="{FF2B5EF4-FFF2-40B4-BE49-F238E27FC236}">
              <a16:creationId xmlns:a16="http://schemas.microsoft.com/office/drawing/2014/main" id="{00000000-0008-0000-0000-000037000000}"/>
            </a:ext>
          </a:extLst>
        </xdr:cNvPr>
        <xdr:cNvCxnSpPr/>
      </xdr:nvCxnSpPr>
      <xdr:spPr>
        <a:xfrm flipV="1">
          <a:off x="11652250" y="6683376"/>
          <a:ext cx="155575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27</xdr:col>
      <xdr:colOff>2047875</xdr:colOff>
      <xdr:row>6</xdr:row>
      <xdr:rowOff>0</xdr:rowOff>
    </xdr:to>
    <xdr:grpSp>
      <xdr:nvGrpSpPr>
        <xdr:cNvPr id="2" name="Group 4">
          <a:extLst>
            <a:ext uri="{FF2B5EF4-FFF2-40B4-BE49-F238E27FC236}">
              <a16:creationId xmlns:a16="http://schemas.microsoft.com/office/drawing/2014/main" id="{00000000-0008-0000-0300-000002000000}"/>
            </a:ext>
          </a:extLst>
        </xdr:cNvPr>
        <xdr:cNvGrpSpPr>
          <a:grpSpLocks/>
        </xdr:cNvGrpSpPr>
      </xdr:nvGrpSpPr>
      <xdr:grpSpPr bwMode="auto">
        <a:xfrm>
          <a:off x="0" y="31750"/>
          <a:ext cx="28003500" cy="1182688"/>
          <a:chOff x="-8" y="0"/>
          <a:chExt cx="1382" cy="136"/>
        </a:xfrm>
      </xdr:grpSpPr>
      <xdr:sp macro="" textlink="">
        <xdr:nvSpPr>
          <xdr:cNvPr id="3" name="1 CuadroTexto">
            <a:extLst>
              <a:ext uri="{FF2B5EF4-FFF2-40B4-BE49-F238E27FC236}">
                <a16:creationId xmlns:a16="http://schemas.microsoft.com/office/drawing/2014/main" id="{00000000-0008-0000-03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00000000-0008-0000-03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00000000-0008-0000-03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00000000-0008-0000-03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GESTIÓN</a:t>
            </a:r>
            <a:r>
              <a:rPr lang="es-ES" sz="1100" b="1" i="0" strike="noStrike" baseline="0">
                <a:solidFill>
                  <a:srgbClr val="000000"/>
                </a:solidFill>
                <a:latin typeface="Times New Roman"/>
                <a:cs typeface="Times New Roman"/>
              </a:rPr>
              <a:t> DE MEJORAMIENTO</a:t>
            </a:r>
            <a:endParaRPr lang="es-ES" sz="11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00000000-0008-0000-03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11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00000000-0008-0000-03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00000000-0008-0000-03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00000000-0008-0000-03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00000000-0008-0000-03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00000000-0008-0000-03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0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00000000-0008-0000-03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200" b="1" i="0" strike="noStrike">
                <a:solidFill>
                  <a:srgbClr val="000000"/>
                </a:solidFill>
                <a:latin typeface="Times New Roman"/>
                <a:cs typeface="Times New Roman"/>
              </a:rPr>
              <a:t>06</a:t>
            </a:r>
          </a:p>
        </xdr:txBody>
      </xdr:sp>
      <xdr:sp macro="" textlink="">
        <xdr:nvSpPr>
          <xdr:cNvPr id="14" name="18 CuadroTexto">
            <a:extLst>
              <a:ext uri="{FF2B5EF4-FFF2-40B4-BE49-F238E27FC236}">
                <a16:creationId xmlns:a16="http://schemas.microsoft.com/office/drawing/2014/main" id="{00000000-0008-0000-03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00000000-0008-0000-03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000" b="1" i="0" strike="noStrike">
                <a:solidFill>
                  <a:srgbClr val="000000"/>
                </a:solidFill>
                <a:latin typeface="Times New Roman"/>
                <a:cs typeface="Times New Roman"/>
              </a:rPr>
              <a:t>10/10/2017</a:t>
            </a:r>
          </a:p>
        </xdr:txBody>
      </xdr:sp>
    </xdr:grpSp>
    <xdr:clientData/>
  </xdr:twoCellAnchor>
  <xdr:twoCellAnchor editAs="oneCell">
    <xdr:from>
      <xdr:col>0</xdr:col>
      <xdr:colOff>1226484</xdr:colOff>
      <xdr:row>0</xdr:row>
      <xdr:rowOff>79375</xdr:rowOff>
    </xdr:from>
    <xdr:to>
      <xdr:col>0</xdr:col>
      <xdr:colOff>2135295</xdr:colOff>
      <xdr:row>5</xdr:row>
      <xdr:rowOff>323167</xdr:rowOff>
    </xdr:to>
    <xdr:pic>
      <xdr:nvPicPr>
        <xdr:cNvPr id="16" name="Imagen 16">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23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2282825</xdr:colOff>
      <xdr:row>6</xdr:row>
      <xdr:rowOff>266700</xdr:rowOff>
    </xdr:from>
    <xdr:ext cx="1477643" cy="1806388"/>
    <xdr:pic>
      <xdr:nvPicPr>
        <xdr:cNvPr id="2" name="Imagen 1">
          <a:extLst>
            <a:ext uri="{FF2B5EF4-FFF2-40B4-BE49-F238E27FC236}">
              <a16:creationId xmlns:a16="http://schemas.microsoft.com/office/drawing/2014/main" id="{91629465-350A-4DE2-9A85-17DE462DBB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00501" y="4939553"/>
          <a:ext cx="1477643" cy="18063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1749425</xdr:colOff>
      <xdr:row>9</xdr:row>
      <xdr:rowOff>720725</xdr:rowOff>
    </xdr:from>
    <xdr:ext cx="7800975" cy="3299862"/>
    <xdr:pic>
      <xdr:nvPicPr>
        <xdr:cNvPr id="3" name="Imagen 2">
          <a:extLst>
            <a:ext uri="{FF2B5EF4-FFF2-40B4-BE49-F238E27FC236}">
              <a16:creationId xmlns:a16="http://schemas.microsoft.com/office/drawing/2014/main" id="{AC98F418-4980-4BE5-996F-ACD54541FE90}"/>
            </a:ext>
          </a:extLst>
        </xdr:cNvPr>
        <xdr:cNvPicPr>
          <a:picLocks noChangeAspect="1"/>
        </xdr:cNvPicPr>
      </xdr:nvPicPr>
      <xdr:blipFill>
        <a:blip xmlns:r="http://schemas.openxmlformats.org/officeDocument/2006/relationships" r:embed="rId2"/>
        <a:stretch>
          <a:fillRect/>
        </a:stretch>
      </xdr:blipFill>
      <xdr:spPr>
        <a:xfrm>
          <a:off x="2282825" y="1901825"/>
          <a:ext cx="7800975" cy="3299862"/>
        </a:xfrm>
        <a:prstGeom prst="rect">
          <a:avLst/>
        </a:prstGeom>
      </xdr:spPr>
    </xdr:pic>
    <xdr:clientData/>
  </xdr:oneCellAnchor>
  <xdr:oneCellAnchor>
    <xdr:from>
      <xdr:col>3</xdr:col>
      <xdr:colOff>1412874</xdr:colOff>
      <xdr:row>10</xdr:row>
      <xdr:rowOff>263524</xdr:rowOff>
    </xdr:from>
    <xdr:ext cx="8715376" cy="4842661"/>
    <xdr:pic>
      <xdr:nvPicPr>
        <xdr:cNvPr id="4" name="Imagen 3">
          <a:extLst>
            <a:ext uri="{FF2B5EF4-FFF2-40B4-BE49-F238E27FC236}">
              <a16:creationId xmlns:a16="http://schemas.microsoft.com/office/drawing/2014/main" id="{3ABE445C-EC19-4366-A4BC-3ADB3F6D63E8}"/>
            </a:ext>
          </a:extLst>
        </xdr:cNvPr>
        <xdr:cNvPicPr>
          <a:picLocks noChangeAspect="1"/>
        </xdr:cNvPicPr>
      </xdr:nvPicPr>
      <xdr:blipFill>
        <a:blip xmlns:r="http://schemas.openxmlformats.org/officeDocument/2006/relationships" r:embed="rId3"/>
        <a:stretch>
          <a:fillRect/>
        </a:stretch>
      </xdr:blipFill>
      <xdr:spPr>
        <a:xfrm>
          <a:off x="2289174" y="2092324"/>
          <a:ext cx="8715376" cy="484266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W50"/>
  <sheetViews>
    <sheetView topLeftCell="G1" zoomScale="60" zoomScaleNormal="60" workbookViewId="0">
      <selection activeCell="AF50" sqref="AF50"/>
    </sheetView>
  </sheetViews>
  <sheetFormatPr baseColWidth="10" defaultRowHeight="15" x14ac:dyDescent="0.25"/>
  <cols>
    <col min="1" max="1" width="22.5703125" style="5" customWidth="1"/>
    <col min="2" max="2" width="15.42578125" style="5" customWidth="1"/>
    <col min="3" max="3" width="16.140625" style="5" customWidth="1"/>
    <col min="4" max="4" width="21.5703125" style="5" customWidth="1"/>
    <col min="5" max="5" width="19.140625" style="5" customWidth="1"/>
    <col min="6" max="6" width="2" style="5" hidden="1" customWidth="1"/>
    <col min="7" max="7" width="18.28515625" style="5" customWidth="1"/>
    <col min="8" max="8" width="11.42578125" style="5" hidden="1" customWidth="1"/>
    <col min="9" max="9" width="10.42578125" style="5" hidden="1" customWidth="1"/>
    <col min="10" max="10" width="17.140625" style="5" customWidth="1"/>
    <col min="11" max="11" width="20.28515625" style="5" customWidth="1"/>
    <col min="12" max="12" width="44.7109375" style="5" customWidth="1"/>
    <col min="13" max="13" width="9.5703125" style="5" customWidth="1"/>
    <col min="14" max="19" width="11.42578125" style="5" hidden="1" customWidth="1"/>
    <col min="20" max="20" width="2.42578125" style="5" hidden="1" customWidth="1"/>
    <col min="21" max="21" width="10.42578125" style="5" customWidth="1"/>
    <col min="22" max="22" width="14.140625" style="5" customWidth="1"/>
    <col min="23" max="23" width="11.42578125" style="5" hidden="1" customWidth="1"/>
    <col min="24" max="24" width="15.28515625" style="5" customWidth="1"/>
    <col min="25" max="26" width="11.42578125" style="5" hidden="1" customWidth="1"/>
    <col min="27" max="27" width="16.42578125" style="5" customWidth="1"/>
    <col min="28" max="29" width="15.28515625" style="5" customWidth="1"/>
    <col min="30" max="30" width="17" style="5" customWidth="1"/>
    <col min="31" max="31" width="11.42578125" style="5"/>
    <col min="32" max="32" width="15.42578125" style="5" customWidth="1"/>
    <col min="33" max="33" width="19.140625" style="5" customWidth="1"/>
    <col min="34" max="34" width="16.140625" style="5" customWidth="1"/>
    <col min="35" max="16384" width="11.42578125" style="5"/>
  </cols>
  <sheetData>
    <row r="1" spans="1:34 16374:16377"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XET1" s="2" t="s">
        <v>1</v>
      </c>
      <c r="XEU1" s="3" t="s">
        <v>2</v>
      </c>
      <c r="XEV1" s="4"/>
    </row>
    <row r="2" spans="1:34 16374:1637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XET2" s="5" t="s">
        <v>17</v>
      </c>
      <c r="XEU2" s="5">
        <v>5</v>
      </c>
      <c r="XEV2" s="6"/>
    </row>
    <row r="3" spans="1:34 16374:16377"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XET3" s="5" t="s">
        <v>16</v>
      </c>
      <c r="XEU3" s="5">
        <v>4</v>
      </c>
      <c r="XEV3" s="6"/>
    </row>
    <row r="4" spans="1:34 16374:16377"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XET4" s="5" t="s">
        <v>15</v>
      </c>
      <c r="XEU4" s="5">
        <v>3</v>
      </c>
      <c r="XEV4" s="6"/>
    </row>
    <row r="5" spans="1:34 16374:16377"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XET5" s="5" t="s">
        <v>14</v>
      </c>
      <c r="XEU5" s="5">
        <v>2</v>
      </c>
      <c r="XEV5" s="6"/>
    </row>
    <row r="6" spans="1:34 16374:16377"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XET6" s="5" t="s">
        <v>13</v>
      </c>
      <c r="XEU6" s="5">
        <v>1</v>
      </c>
      <c r="XEV6" s="6"/>
    </row>
    <row r="7" spans="1:34 16374:16377" ht="21" customHeight="1" x14ac:dyDescent="0.25">
      <c r="A7" s="142" t="s">
        <v>54</v>
      </c>
      <c r="B7" s="143"/>
      <c r="C7" s="143"/>
      <c r="D7" s="144"/>
      <c r="E7" s="1"/>
      <c r="F7" s="1"/>
      <c r="G7" s="1"/>
      <c r="H7" s="1"/>
      <c r="I7" s="1"/>
      <c r="J7" s="1"/>
      <c r="K7" s="1"/>
      <c r="L7" s="1"/>
      <c r="M7" s="1"/>
      <c r="N7" s="1"/>
      <c r="O7" s="1"/>
      <c r="P7" s="1"/>
      <c r="Q7" s="1"/>
      <c r="R7" s="1"/>
      <c r="S7" s="1"/>
      <c r="T7" s="1"/>
      <c r="U7" s="1"/>
      <c r="V7" s="1"/>
      <c r="W7" s="1"/>
      <c r="X7" s="1"/>
      <c r="Y7" s="1"/>
      <c r="Z7" s="1"/>
      <c r="AA7" s="1"/>
      <c r="AB7" s="1"/>
      <c r="AC7" s="1"/>
      <c r="AD7" s="1"/>
      <c r="AE7" s="1"/>
      <c r="AF7" s="1"/>
      <c r="AG7" s="1"/>
      <c r="AH7" s="36"/>
      <c r="XET7" s="197" t="s">
        <v>0</v>
      </c>
      <c r="XEU7" s="198"/>
    </row>
    <row r="8" spans="1:34 16374:16377" x14ac:dyDescent="0.25">
      <c r="A8" s="170" t="s">
        <v>53</v>
      </c>
      <c r="B8" s="170"/>
      <c r="C8" s="170"/>
      <c r="D8" s="170"/>
      <c r="E8" s="170" t="s">
        <v>21</v>
      </c>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158" t="s">
        <v>28</v>
      </c>
      <c r="AF8" s="161" t="s">
        <v>39</v>
      </c>
      <c r="AG8" s="162"/>
      <c r="AH8" s="163"/>
      <c r="XET8" s="197" t="s">
        <v>2</v>
      </c>
      <c r="XEU8" s="198"/>
    </row>
    <row r="9" spans="1:34 16374:16377" x14ac:dyDescent="0.25">
      <c r="A9" s="183" t="s">
        <v>40</v>
      </c>
      <c r="B9" s="185" t="s">
        <v>41</v>
      </c>
      <c r="C9" s="185" t="s">
        <v>42</v>
      </c>
      <c r="D9" s="187" t="s">
        <v>43</v>
      </c>
      <c r="E9" s="170" t="s">
        <v>22</v>
      </c>
      <c r="F9" s="170"/>
      <c r="G9" s="170"/>
      <c r="H9" s="170"/>
      <c r="I9" s="170"/>
      <c r="J9" s="170"/>
      <c r="K9" s="113" t="s">
        <v>26</v>
      </c>
      <c r="L9" s="170" t="s">
        <v>24</v>
      </c>
      <c r="M9" s="170"/>
      <c r="N9" s="170"/>
      <c r="O9" s="170"/>
      <c r="P9" s="170"/>
      <c r="Q9" s="170"/>
      <c r="R9" s="170"/>
      <c r="S9" s="170"/>
      <c r="T9" s="170"/>
      <c r="U9" s="170"/>
      <c r="V9" s="170"/>
      <c r="W9" s="170"/>
      <c r="X9" s="170"/>
      <c r="Y9" s="170"/>
      <c r="Z9" s="170"/>
      <c r="AA9" s="170"/>
      <c r="AB9" s="170"/>
      <c r="AC9" s="170"/>
      <c r="AD9" s="170"/>
      <c r="AE9" s="159"/>
      <c r="AF9" s="164"/>
      <c r="AG9" s="165"/>
      <c r="AH9" s="166"/>
      <c r="XET9" s="7" t="s">
        <v>18</v>
      </c>
      <c r="XEU9" s="7" t="s">
        <v>20</v>
      </c>
      <c r="XEV9" s="7" t="s">
        <v>19</v>
      </c>
    </row>
    <row r="10" spans="1:34 16374:16377" ht="15" customHeight="1" x14ac:dyDescent="0.25">
      <c r="A10" s="183"/>
      <c r="B10" s="185"/>
      <c r="C10" s="185"/>
      <c r="D10" s="187"/>
      <c r="E10" s="191" t="s">
        <v>44</v>
      </c>
      <c r="F10" s="191"/>
      <c r="G10" s="191"/>
      <c r="H10" s="191"/>
      <c r="I10" s="191"/>
      <c r="J10" s="191"/>
      <c r="K10" s="114"/>
      <c r="L10" s="160" t="s">
        <v>55</v>
      </c>
      <c r="M10" s="204" t="s">
        <v>23</v>
      </c>
      <c r="N10" s="8"/>
      <c r="O10" s="9"/>
      <c r="P10" s="9"/>
      <c r="Q10" s="9"/>
      <c r="R10" s="9"/>
      <c r="S10" s="9"/>
      <c r="T10" s="9"/>
      <c r="U10" s="171" t="s">
        <v>46</v>
      </c>
      <c r="V10" s="206" t="s">
        <v>45</v>
      </c>
      <c r="W10" s="207"/>
      <c r="X10" s="207"/>
      <c r="Y10" s="207"/>
      <c r="Z10" s="207"/>
      <c r="AA10" s="208"/>
      <c r="AB10" s="202" t="s">
        <v>50</v>
      </c>
      <c r="AC10" s="202"/>
      <c r="AD10" s="202"/>
      <c r="AE10" s="159"/>
      <c r="AF10" s="167"/>
      <c r="AG10" s="168"/>
      <c r="AH10" s="169"/>
      <c r="XET10" s="5">
        <v>5</v>
      </c>
      <c r="XEU10" s="5">
        <v>10</v>
      </c>
      <c r="XEV10" s="5">
        <v>20</v>
      </c>
    </row>
    <row r="11" spans="1:34 16374:16377" ht="32.25" customHeight="1" x14ac:dyDescent="0.25">
      <c r="A11" s="184"/>
      <c r="B11" s="186"/>
      <c r="C11" s="186"/>
      <c r="D11" s="188"/>
      <c r="E11" s="10" t="s">
        <v>8</v>
      </c>
      <c r="F11" s="11"/>
      <c r="G11" s="10" t="s">
        <v>9</v>
      </c>
      <c r="H11" s="11"/>
      <c r="I11" s="11"/>
      <c r="J11" s="12" t="s">
        <v>10</v>
      </c>
      <c r="K11" s="115"/>
      <c r="L11" s="203"/>
      <c r="M11" s="205"/>
      <c r="N11" s="13"/>
      <c r="O11" s="13"/>
      <c r="P11" s="13"/>
      <c r="Q11" s="13"/>
      <c r="R11" s="13"/>
      <c r="S11" s="13"/>
      <c r="T11" s="13"/>
      <c r="U11" s="172"/>
      <c r="V11" s="34" t="s">
        <v>8</v>
      </c>
      <c r="W11" s="14"/>
      <c r="X11" s="15" t="s">
        <v>9</v>
      </c>
      <c r="Y11" s="16"/>
      <c r="Z11" s="13"/>
      <c r="AA11" s="17" t="s">
        <v>10</v>
      </c>
      <c r="AB11" s="32" t="s">
        <v>47</v>
      </c>
      <c r="AC11" s="21" t="s">
        <v>48</v>
      </c>
      <c r="AD11" s="21" t="s">
        <v>49</v>
      </c>
      <c r="AE11" s="160"/>
      <c r="AF11" s="33" t="s">
        <v>48</v>
      </c>
      <c r="AG11" s="35" t="s">
        <v>51</v>
      </c>
      <c r="AH11" s="33" t="s">
        <v>52</v>
      </c>
      <c r="XET11" s="5" t="s">
        <v>11</v>
      </c>
      <c r="XEU11" s="5" t="s">
        <v>12</v>
      </c>
      <c r="XEV11" s="5" t="s">
        <v>9</v>
      </c>
      <c r="XEW11" s="5" t="s">
        <v>8</v>
      </c>
    </row>
    <row r="12" spans="1:34 16374:16377" ht="50.25" customHeight="1" x14ac:dyDescent="0.25">
      <c r="A12" s="116"/>
      <c r="B12" s="118"/>
      <c r="C12" s="121"/>
      <c r="D12" s="123"/>
      <c r="E12" s="126" t="s">
        <v>15</v>
      </c>
      <c r="F12" s="128" t="str">
        <f>IF(E12="(1) RARA VEZ","1", IF(E12="(2) IMPROBABLE","2",IF(E12="(3) POSIBLE","3",IF(E12="(4) PROBABLE","4",IF(E12="(5) CASI SEGURO","5","")))))</f>
        <v>3</v>
      </c>
      <c r="G12" s="100" t="s">
        <v>19</v>
      </c>
      <c r="H12" s="95" t="str">
        <f>IF(G12="(5) MODERADO","5", IF(G12="(10) MAYOR","10",IF(G12="(20) CATASTROFICO","20","")))</f>
        <v>20</v>
      </c>
      <c r="I12" s="110">
        <f>F12*H12</f>
        <v>60</v>
      </c>
      <c r="J12" s="130">
        <f>+I12</f>
        <v>60</v>
      </c>
      <c r="K12" s="90"/>
      <c r="L12" s="22" t="s">
        <v>6</v>
      </c>
      <c r="M12" s="20" t="s">
        <v>11</v>
      </c>
      <c r="N12" s="18">
        <f>IF(M12="SÍ",15,"0")</f>
        <v>15</v>
      </c>
      <c r="O12" s="109">
        <f>SUM(N12:N18)</f>
        <v>70</v>
      </c>
      <c r="P12" s="111">
        <f>IF(AND($O12&gt;=0,$O12&lt;=50),0,IF(AND($O12&gt;50,$O12&lt;=75),1,IF(AND($O12&gt;75,$O12&lt;=100),2,"")))</f>
        <v>1</v>
      </c>
      <c r="Q12" s="111">
        <f>$F12-$P12</f>
        <v>2</v>
      </c>
      <c r="R12" s="102">
        <f>IF($Q12&lt;=0,1,$Q12)</f>
        <v>2</v>
      </c>
      <c r="S12" s="111">
        <f>$H12-$P12</f>
        <v>19</v>
      </c>
      <c r="T12" s="102">
        <f>IF($S12=19,10,IF($S12=18,5,IF($S12=9,5,IF($S12=8,5,H12))))</f>
        <v>10</v>
      </c>
      <c r="U12" s="104" t="s">
        <v>8</v>
      </c>
      <c r="V12" s="133" t="str">
        <f>IF(AND($U12="PROBABILIDAD",$R12=1),$XET$6,IF(AND($U12="PROBABILIDAD",$R12=2),$XET$5,IF(AND($U12="PROBABILIDAD",$R12=3),$XET$4,IF(AND($U12="PROBABILIDAD",$R12=4),$XET$3,IF(AND($U12="PROBABILIDAD",$R12=5),$XET$2,$E12)))))</f>
        <v>(2) IMPROBABLE</v>
      </c>
      <c r="W12" s="199">
        <f>IF($U12="PROBABILIDAD",$R12,$F12)</f>
        <v>2</v>
      </c>
      <c r="X12" s="135" t="str">
        <f>IF(AND($U12="IMPACTO",$S12=18),$XET$9,IF(AND($U12="IMPACTO",$S12=19),$XEU$9,IF(AND($U12="IMPACTO",$S12=20),$XEV$9,IF(AND($U12="IMPACTO",$S12&lt;10),$XET$9,$G12))))</f>
        <v>(20) CATASTROFICO</v>
      </c>
      <c r="Y12" s="94" t="str">
        <f>IF($U12="IMPACTO",$T12,$H12)</f>
        <v>20</v>
      </c>
      <c r="Z12" s="95">
        <f>$W12*$Y12</f>
        <v>40</v>
      </c>
      <c r="AA12" s="96">
        <f>$Z12</f>
        <v>40</v>
      </c>
      <c r="AB12" s="90"/>
      <c r="AC12" s="90"/>
      <c r="AD12" s="90"/>
      <c r="AE12" s="90"/>
      <c r="AF12" s="90"/>
      <c r="AG12" s="90"/>
      <c r="AH12" s="92"/>
    </row>
    <row r="13" spans="1:34 16374:16377" ht="48" customHeight="1" x14ac:dyDescent="0.25">
      <c r="A13" s="116"/>
      <c r="B13" s="119"/>
      <c r="C13" s="121"/>
      <c r="D13" s="124"/>
      <c r="E13" s="126"/>
      <c r="F13" s="128"/>
      <c r="G13" s="100"/>
      <c r="H13" s="95"/>
      <c r="I13" s="110"/>
      <c r="J13" s="130"/>
      <c r="K13" s="91"/>
      <c r="L13" s="23" t="s">
        <v>7</v>
      </c>
      <c r="M13" s="20" t="s">
        <v>11</v>
      </c>
      <c r="N13" s="19">
        <f>IF(M13="SÍ",5,"0")</f>
        <v>5</v>
      </c>
      <c r="O13" s="110"/>
      <c r="P13" s="112"/>
      <c r="Q13" s="112"/>
      <c r="R13" s="103"/>
      <c r="S13" s="112"/>
      <c r="T13" s="103"/>
      <c r="U13" s="105"/>
      <c r="V13" s="106"/>
      <c r="W13" s="200"/>
      <c r="X13" s="108"/>
      <c r="Y13" s="94"/>
      <c r="Z13" s="95"/>
      <c r="AA13" s="97"/>
      <c r="AB13" s="91"/>
      <c r="AC13" s="91"/>
      <c r="AD13" s="91"/>
      <c r="AE13" s="91"/>
      <c r="AF13" s="91"/>
      <c r="AG13" s="91"/>
      <c r="AH13" s="93"/>
    </row>
    <row r="14" spans="1:34 16374:16377" ht="33" customHeight="1" x14ac:dyDescent="0.25">
      <c r="A14" s="116"/>
      <c r="B14" s="119"/>
      <c r="C14" s="121"/>
      <c r="D14" s="124"/>
      <c r="E14" s="126"/>
      <c r="F14" s="128"/>
      <c r="G14" s="100"/>
      <c r="H14" s="95"/>
      <c r="I14" s="110"/>
      <c r="J14" s="131" t="str">
        <f>IF(AND(I12&gt;=5,I12&lt;=10),"BAJA",IF(AND(I12&gt;=15,I12&lt;=25),"MODERADA",IF(AND(I12&gt;=30,I12&lt;=50),"ALTA",IF(AND(I12&gt;=60,I12&lt;=100),"EXTREMA",""))))</f>
        <v>EXTREMA</v>
      </c>
      <c r="K14" s="91"/>
      <c r="L14" s="24" t="s">
        <v>3</v>
      </c>
      <c r="M14" s="20" t="s">
        <v>11</v>
      </c>
      <c r="N14" s="19">
        <f>IF(M14="SÍ",15,"0")</f>
        <v>15</v>
      </c>
      <c r="O14" s="110"/>
      <c r="P14" s="112"/>
      <c r="Q14" s="112"/>
      <c r="R14" s="103"/>
      <c r="S14" s="112"/>
      <c r="T14" s="103"/>
      <c r="U14" s="105"/>
      <c r="V14" s="106"/>
      <c r="W14" s="200"/>
      <c r="X14" s="108"/>
      <c r="Y14" s="94"/>
      <c r="Z14" s="95"/>
      <c r="AA14" s="98" t="str">
        <f>IF(AND($Z12&gt;=5,$Z12&lt;=10),"BAJA",IF(AND($Z12&gt;=15,$Z12&lt;=25),"MODERADA",IF(AND($Z12&gt;=30,$Z12&lt;=50),"ALTA",IF(AND($Z12&gt;=60,$Z12&lt;=100),"EXTREMA",""))))</f>
        <v>ALTA</v>
      </c>
      <c r="AB14" s="91"/>
      <c r="AC14" s="91"/>
      <c r="AD14" s="91"/>
      <c r="AE14" s="91"/>
      <c r="AF14" s="91"/>
      <c r="AG14" s="91"/>
      <c r="AH14" s="93"/>
    </row>
    <row r="15" spans="1:34 16374:16377" ht="26.25" customHeight="1" x14ac:dyDescent="0.25">
      <c r="A15" s="116"/>
      <c r="B15" s="119"/>
      <c r="C15" s="121"/>
      <c r="D15" s="124"/>
      <c r="E15" s="126"/>
      <c r="F15" s="128"/>
      <c r="G15" s="100"/>
      <c r="H15" s="95"/>
      <c r="I15" s="110"/>
      <c r="J15" s="131"/>
      <c r="K15" s="91"/>
      <c r="L15" s="24" t="s">
        <v>4</v>
      </c>
      <c r="M15" s="20" t="s">
        <v>11</v>
      </c>
      <c r="N15" s="19">
        <f>IF(M15="SÍ",10,"0")</f>
        <v>10</v>
      </c>
      <c r="O15" s="110"/>
      <c r="P15" s="112"/>
      <c r="Q15" s="112"/>
      <c r="R15" s="103"/>
      <c r="S15" s="112"/>
      <c r="T15" s="103"/>
      <c r="U15" s="105"/>
      <c r="V15" s="106"/>
      <c r="W15" s="200"/>
      <c r="X15" s="108"/>
      <c r="Y15" s="94"/>
      <c r="Z15" s="95"/>
      <c r="AA15" s="98"/>
      <c r="AB15" s="91"/>
      <c r="AC15" s="91"/>
      <c r="AD15" s="91"/>
      <c r="AE15" s="91"/>
      <c r="AF15" s="91"/>
      <c r="AG15" s="91"/>
      <c r="AH15" s="93"/>
    </row>
    <row r="16" spans="1:34 16374:16377" ht="45" customHeight="1" x14ac:dyDescent="0.25">
      <c r="A16" s="116"/>
      <c r="B16" s="119"/>
      <c r="C16" s="121"/>
      <c r="D16" s="124"/>
      <c r="E16" s="126"/>
      <c r="F16" s="128"/>
      <c r="G16" s="100"/>
      <c r="H16" s="95"/>
      <c r="I16" s="110"/>
      <c r="J16" s="131"/>
      <c r="K16" s="91"/>
      <c r="L16" s="23" t="s">
        <v>37</v>
      </c>
      <c r="M16" s="20" t="s">
        <v>11</v>
      </c>
      <c r="N16" s="19">
        <f>IF(M16="SÍ",15,"0")</f>
        <v>15</v>
      </c>
      <c r="O16" s="110"/>
      <c r="P16" s="112"/>
      <c r="Q16" s="112"/>
      <c r="R16" s="103"/>
      <c r="S16" s="112"/>
      <c r="T16" s="103"/>
      <c r="U16" s="105"/>
      <c r="V16" s="106"/>
      <c r="W16" s="200"/>
      <c r="X16" s="108"/>
      <c r="Y16" s="94"/>
      <c r="Z16" s="95"/>
      <c r="AA16" s="98"/>
      <c r="AB16" s="91"/>
      <c r="AC16" s="91"/>
      <c r="AD16" s="91"/>
      <c r="AE16" s="91"/>
      <c r="AF16" s="91"/>
      <c r="AG16" s="91"/>
      <c r="AH16" s="93"/>
    </row>
    <row r="17" spans="1:34" ht="51" customHeight="1" x14ac:dyDescent="0.25">
      <c r="A17" s="116"/>
      <c r="B17" s="119"/>
      <c r="C17" s="121"/>
      <c r="D17" s="124"/>
      <c r="E17" s="126"/>
      <c r="F17" s="128"/>
      <c r="G17" s="100"/>
      <c r="H17" s="95"/>
      <c r="I17" s="110"/>
      <c r="J17" s="131"/>
      <c r="K17" s="91"/>
      <c r="L17" s="23" t="s">
        <v>5</v>
      </c>
      <c r="M17" s="20" t="s">
        <v>11</v>
      </c>
      <c r="N17" s="19">
        <f>IF(M17="SÍ",10,"0")</f>
        <v>10</v>
      </c>
      <c r="O17" s="110"/>
      <c r="P17" s="112"/>
      <c r="Q17" s="112"/>
      <c r="R17" s="103"/>
      <c r="S17" s="112"/>
      <c r="T17" s="103"/>
      <c r="U17" s="105"/>
      <c r="V17" s="106"/>
      <c r="W17" s="200"/>
      <c r="X17" s="108"/>
      <c r="Y17" s="94"/>
      <c r="Z17" s="95"/>
      <c r="AA17" s="98"/>
      <c r="AB17" s="91"/>
      <c r="AC17" s="91"/>
      <c r="AD17" s="91"/>
      <c r="AE17" s="91"/>
      <c r="AF17" s="91"/>
      <c r="AG17" s="91"/>
      <c r="AH17" s="93"/>
    </row>
    <row r="18" spans="1:34" ht="39.75" customHeight="1" x14ac:dyDescent="0.25">
      <c r="A18" s="117"/>
      <c r="B18" s="120"/>
      <c r="C18" s="122"/>
      <c r="D18" s="125"/>
      <c r="E18" s="127"/>
      <c r="F18" s="129"/>
      <c r="G18" s="101"/>
      <c r="H18" s="95"/>
      <c r="I18" s="110"/>
      <c r="J18" s="132"/>
      <c r="K18" s="91"/>
      <c r="L18" s="27" t="s">
        <v>36</v>
      </c>
      <c r="M18" s="20" t="s">
        <v>12</v>
      </c>
      <c r="N18" s="19" t="str">
        <f>IF(M18="SÍ",30,"0")</f>
        <v>0</v>
      </c>
      <c r="O18" s="110"/>
      <c r="P18" s="112"/>
      <c r="Q18" s="112"/>
      <c r="R18" s="103"/>
      <c r="S18" s="112"/>
      <c r="T18" s="103"/>
      <c r="U18" s="105"/>
      <c r="V18" s="134"/>
      <c r="W18" s="201"/>
      <c r="X18" s="136"/>
      <c r="Y18" s="94"/>
      <c r="Z18" s="95"/>
      <c r="AA18" s="98"/>
      <c r="AB18" s="91"/>
      <c r="AC18" s="91"/>
      <c r="AD18" s="91"/>
      <c r="AE18" s="91"/>
      <c r="AF18" s="91"/>
      <c r="AG18" s="91"/>
      <c r="AH18" s="93"/>
    </row>
    <row r="19" spans="1:34" ht="50.25" customHeight="1" x14ac:dyDescent="0.25">
      <c r="A19" s="116"/>
      <c r="B19" s="118"/>
      <c r="C19" s="121"/>
      <c r="D19" s="123"/>
      <c r="E19" s="126" t="s">
        <v>16</v>
      </c>
      <c r="F19" s="128" t="str">
        <f>IF(E19="(1) RARA VEZ","1", IF(E19="(2) IMPROBABLE","2",IF(E19="(3) POSIBLE","3",IF(E19="(4) PROBABLE","4",IF(E19="(5) CASI SEGURO","5","")))))</f>
        <v>4</v>
      </c>
      <c r="G19" s="100" t="s">
        <v>20</v>
      </c>
      <c r="H19" s="95" t="str">
        <f>IF(G19="(5) MODERADO","5", IF(G19="(10) MAYOR","10",IF(G19="(20) CATASTROFICO","20","")))</f>
        <v>10</v>
      </c>
      <c r="I19" s="110">
        <f>F19*H19</f>
        <v>40</v>
      </c>
      <c r="J19" s="130">
        <f>+I19</f>
        <v>40</v>
      </c>
      <c r="K19" s="90"/>
      <c r="L19" s="22" t="s">
        <v>6</v>
      </c>
      <c r="M19" s="20" t="s">
        <v>11</v>
      </c>
      <c r="N19" s="39">
        <f>IF(M19="SÍ",15,"0")</f>
        <v>15</v>
      </c>
      <c r="O19" s="109">
        <f>SUM(N19:N25)</f>
        <v>100</v>
      </c>
      <c r="P19" s="111">
        <f>IF(AND($O19&gt;=0,$O19&lt;=50),0,IF(AND($O19&gt;50,$O19&lt;=75),1,IF(AND($O19&gt;75,$O19&lt;=100),2,"")))</f>
        <v>2</v>
      </c>
      <c r="Q19" s="111">
        <f>$F19-$P19</f>
        <v>2</v>
      </c>
      <c r="R19" s="102">
        <f>IF($Q19&lt;=0,1,$Q19)</f>
        <v>2</v>
      </c>
      <c r="S19" s="111">
        <f>$H19-$P19</f>
        <v>8</v>
      </c>
      <c r="T19" s="102">
        <f>IF($S19=19,10,IF($S19=18,5,IF($S19=9,5,IF($S19=8,5,H19))))</f>
        <v>5</v>
      </c>
      <c r="U19" s="104"/>
      <c r="V19" s="133" t="str">
        <f>IF(AND($U19="PROBABILIDAD",$R19=1),$XET$6,IF(AND($U19="PROBABILIDAD",$R19=2),$XET$5,IF(AND($U19="PROBABILIDAD",$R19=3),$XET$4,IF(AND($U19="PROBABILIDAD",$R19=4),$XET$3,IF(AND($U19="PROBABILIDAD",$R19=5),$XET$2,$E19)))))</f>
        <v>(4) PROBABLE</v>
      </c>
      <c r="W19" s="140" t="str">
        <f>IF($U19="PROBABILIDAD",$R19,$F19)</f>
        <v>4</v>
      </c>
      <c r="X19" s="135" t="str">
        <f>IF(AND($U19="IMPACTO",$S19=18),$XET$9,IF(AND($U19="IMPACTO",$S19=19),$XEU$9,IF(AND($U19="IMPACTO",$S19=20),$XEV$9,IF(AND($U19="IMPACTO",$S19&lt;10),$XET$9,$G19))))</f>
        <v>(10) MAYOR</v>
      </c>
      <c r="Y19" s="94" t="str">
        <f>IF($U19="IMPACTO",$T19,$H19)</f>
        <v>10</v>
      </c>
      <c r="Z19" s="95">
        <f>$W19*$Y19</f>
        <v>40</v>
      </c>
      <c r="AA19" s="96">
        <f>$Z19</f>
        <v>40</v>
      </c>
      <c r="AB19" s="90"/>
      <c r="AC19" s="90"/>
      <c r="AD19" s="90"/>
      <c r="AE19" s="90"/>
      <c r="AF19" s="90"/>
      <c r="AG19" s="90"/>
      <c r="AH19" s="92"/>
    </row>
    <row r="20" spans="1:34" ht="48" customHeight="1" x14ac:dyDescent="0.25">
      <c r="A20" s="116"/>
      <c r="B20" s="119"/>
      <c r="C20" s="121"/>
      <c r="D20" s="124"/>
      <c r="E20" s="126"/>
      <c r="F20" s="128"/>
      <c r="G20" s="100"/>
      <c r="H20" s="95"/>
      <c r="I20" s="110"/>
      <c r="J20" s="130"/>
      <c r="K20" s="91"/>
      <c r="L20" s="23" t="s">
        <v>7</v>
      </c>
      <c r="M20" s="20" t="s">
        <v>11</v>
      </c>
      <c r="N20" s="19">
        <f>IF(M20="SÍ",5,"0")</f>
        <v>5</v>
      </c>
      <c r="O20" s="110"/>
      <c r="P20" s="112"/>
      <c r="Q20" s="112"/>
      <c r="R20" s="103"/>
      <c r="S20" s="112"/>
      <c r="T20" s="103"/>
      <c r="U20" s="105"/>
      <c r="V20" s="106"/>
      <c r="W20" s="107"/>
      <c r="X20" s="108"/>
      <c r="Y20" s="94"/>
      <c r="Z20" s="95"/>
      <c r="AA20" s="97"/>
      <c r="AB20" s="91"/>
      <c r="AC20" s="91"/>
      <c r="AD20" s="91"/>
      <c r="AE20" s="91"/>
      <c r="AF20" s="91"/>
      <c r="AG20" s="91"/>
      <c r="AH20" s="93"/>
    </row>
    <row r="21" spans="1:34" ht="33" customHeight="1" x14ac:dyDescent="0.25">
      <c r="A21" s="116"/>
      <c r="B21" s="119"/>
      <c r="C21" s="121"/>
      <c r="D21" s="124"/>
      <c r="E21" s="126"/>
      <c r="F21" s="128"/>
      <c r="G21" s="100"/>
      <c r="H21" s="95"/>
      <c r="I21" s="110"/>
      <c r="J21" s="131" t="str">
        <f>IF(AND(I19&gt;=5,I19&lt;=10),"BAJA",IF(AND(I19&gt;=15,I19&lt;=25),"MODERADA",IF(AND(I19&gt;=30,I19&lt;=50),"ALTA",IF(AND(I19&gt;=60,I19&lt;=100),"EXTREMA",""))))</f>
        <v>ALTA</v>
      </c>
      <c r="K21" s="91"/>
      <c r="L21" s="24" t="s">
        <v>3</v>
      </c>
      <c r="M21" s="20" t="s">
        <v>11</v>
      </c>
      <c r="N21" s="19">
        <f>IF(M21="SÍ",15,"0")</f>
        <v>15</v>
      </c>
      <c r="O21" s="110"/>
      <c r="P21" s="112"/>
      <c r="Q21" s="112"/>
      <c r="R21" s="103"/>
      <c r="S21" s="112"/>
      <c r="T21" s="103"/>
      <c r="U21" s="105"/>
      <c r="V21" s="106"/>
      <c r="W21" s="107"/>
      <c r="X21" s="108"/>
      <c r="Y21" s="94"/>
      <c r="Z21" s="95"/>
      <c r="AA21" s="98" t="str">
        <f>IF(AND($Z19&gt;=5,$Z19&lt;=10),"BAJA",IF(AND($Z19&gt;=15,$Z19&lt;=25),"MODERADA",IF(AND($Z19&gt;=30,$Z19&lt;=50),"ALTA",IF(AND($Z19&gt;=60,$Z19&lt;=100),"EXTREMA",""))))</f>
        <v>ALTA</v>
      </c>
      <c r="AB21" s="91"/>
      <c r="AC21" s="91"/>
      <c r="AD21" s="91"/>
      <c r="AE21" s="91"/>
      <c r="AF21" s="91"/>
      <c r="AG21" s="91"/>
      <c r="AH21" s="93"/>
    </row>
    <row r="22" spans="1:34" ht="26.25" customHeight="1" x14ac:dyDescent="0.25">
      <c r="A22" s="116"/>
      <c r="B22" s="119"/>
      <c r="C22" s="121"/>
      <c r="D22" s="124"/>
      <c r="E22" s="126"/>
      <c r="F22" s="128"/>
      <c r="G22" s="100"/>
      <c r="H22" s="95"/>
      <c r="I22" s="110"/>
      <c r="J22" s="131"/>
      <c r="K22" s="91"/>
      <c r="L22" s="24" t="s">
        <v>4</v>
      </c>
      <c r="M22" s="20" t="s">
        <v>11</v>
      </c>
      <c r="N22" s="19">
        <f>IF(M22="SÍ",10,"0")</f>
        <v>10</v>
      </c>
      <c r="O22" s="110"/>
      <c r="P22" s="112"/>
      <c r="Q22" s="112"/>
      <c r="R22" s="103"/>
      <c r="S22" s="112"/>
      <c r="T22" s="103"/>
      <c r="U22" s="105"/>
      <c r="V22" s="106"/>
      <c r="W22" s="107"/>
      <c r="X22" s="108"/>
      <c r="Y22" s="94"/>
      <c r="Z22" s="95"/>
      <c r="AA22" s="98"/>
      <c r="AB22" s="91"/>
      <c r="AC22" s="91"/>
      <c r="AD22" s="91"/>
      <c r="AE22" s="91"/>
      <c r="AF22" s="91"/>
      <c r="AG22" s="91"/>
      <c r="AH22" s="93"/>
    </row>
    <row r="23" spans="1:34" ht="45" customHeight="1" x14ac:dyDescent="0.25">
      <c r="A23" s="116"/>
      <c r="B23" s="119"/>
      <c r="C23" s="121"/>
      <c r="D23" s="124"/>
      <c r="E23" s="126"/>
      <c r="F23" s="128"/>
      <c r="G23" s="100"/>
      <c r="H23" s="95"/>
      <c r="I23" s="110"/>
      <c r="J23" s="131"/>
      <c r="K23" s="91"/>
      <c r="L23" s="23" t="s">
        <v>37</v>
      </c>
      <c r="M23" s="20" t="s">
        <v>11</v>
      </c>
      <c r="N23" s="19">
        <f>IF(M23="SÍ",15,"0")</f>
        <v>15</v>
      </c>
      <c r="O23" s="110"/>
      <c r="P23" s="112"/>
      <c r="Q23" s="112"/>
      <c r="R23" s="103"/>
      <c r="S23" s="112"/>
      <c r="T23" s="103"/>
      <c r="U23" s="105"/>
      <c r="V23" s="106"/>
      <c r="W23" s="107"/>
      <c r="X23" s="108"/>
      <c r="Y23" s="94"/>
      <c r="Z23" s="95"/>
      <c r="AA23" s="98"/>
      <c r="AB23" s="91"/>
      <c r="AC23" s="91"/>
      <c r="AD23" s="91"/>
      <c r="AE23" s="91"/>
      <c r="AF23" s="91"/>
      <c r="AG23" s="91"/>
      <c r="AH23" s="93"/>
    </row>
    <row r="24" spans="1:34" ht="51" customHeight="1" x14ac:dyDescent="0.25">
      <c r="A24" s="116"/>
      <c r="B24" s="119"/>
      <c r="C24" s="121"/>
      <c r="D24" s="124"/>
      <c r="E24" s="126"/>
      <c r="F24" s="128"/>
      <c r="G24" s="100"/>
      <c r="H24" s="95"/>
      <c r="I24" s="110"/>
      <c r="J24" s="131"/>
      <c r="K24" s="91"/>
      <c r="L24" s="23" t="s">
        <v>5</v>
      </c>
      <c r="M24" s="20" t="s">
        <v>11</v>
      </c>
      <c r="N24" s="19">
        <f>IF(M24="SÍ",10,"0")</f>
        <v>10</v>
      </c>
      <c r="O24" s="110"/>
      <c r="P24" s="112"/>
      <c r="Q24" s="112"/>
      <c r="R24" s="103"/>
      <c r="S24" s="112"/>
      <c r="T24" s="103"/>
      <c r="U24" s="105"/>
      <c r="V24" s="106"/>
      <c r="W24" s="107"/>
      <c r="X24" s="108"/>
      <c r="Y24" s="94"/>
      <c r="Z24" s="95"/>
      <c r="AA24" s="98"/>
      <c r="AB24" s="91"/>
      <c r="AC24" s="91"/>
      <c r="AD24" s="91"/>
      <c r="AE24" s="91"/>
      <c r="AF24" s="91"/>
      <c r="AG24" s="91"/>
      <c r="AH24" s="93"/>
    </row>
    <row r="25" spans="1:34" ht="39.75" customHeight="1" x14ac:dyDescent="0.25">
      <c r="A25" s="117"/>
      <c r="B25" s="120"/>
      <c r="C25" s="122"/>
      <c r="D25" s="125"/>
      <c r="E25" s="127"/>
      <c r="F25" s="129"/>
      <c r="G25" s="101"/>
      <c r="H25" s="95"/>
      <c r="I25" s="110"/>
      <c r="J25" s="132"/>
      <c r="K25" s="91"/>
      <c r="L25" s="27" t="s">
        <v>36</v>
      </c>
      <c r="M25" s="20" t="s">
        <v>11</v>
      </c>
      <c r="N25" s="19">
        <f>IF(M25="SÍ",30,"0")</f>
        <v>30</v>
      </c>
      <c r="O25" s="110"/>
      <c r="P25" s="112"/>
      <c r="Q25" s="112"/>
      <c r="R25" s="103"/>
      <c r="S25" s="112"/>
      <c r="T25" s="103"/>
      <c r="U25" s="105"/>
      <c r="V25" s="134"/>
      <c r="W25" s="141"/>
      <c r="X25" s="136"/>
      <c r="Y25" s="94"/>
      <c r="Z25" s="95"/>
      <c r="AA25" s="98"/>
      <c r="AB25" s="91"/>
      <c r="AC25" s="91"/>
      <c r="AD25" s="91"/>
      <c r="AE25" s="91"/>
      <c r="AF25" s="91"/>
      <c r="AG25" s="91"/>
      <c r="AH25" s="93"/>
    </row>
    <row r="26" spans="1:34" ht="50.25" customHeight="1" x14ac:dyDescent="0.25">
      <c r="A26" s="116"/>
      <c r="B26" s="118"/>
      <c r="C26" s="121"/>
      <c r="D26" s="123"/>
      <c r="E26" s="126" t="s">
        <v>15</v>
      </c>
      <c r="F26" s="128" t="str">
        <f>IF(E26="(1) RARA VEZ","1", IF(E26="(2) IMPROBABLE","2",IF(E26="(3) POSIBLE","3",IF(E26="(4) PROBABLE","4",IF(E26="(5) CASI SEGURO","5","")))))</f>
        <v>3</v>
      </c>
      <c r="G26" s="100" t="s">
        <v>20</v>
      </c>
      <c r="H26" s="95" t="str">
        <f>IF(G26="(5) MODERADO","5", IF(G26="(10) MAYOR","10",IF(G26="(20) CATASTROFICO","20","")))</f>
        <v>10</v>
      </c>
      <c r="I26" s="110">
        <f>F26*H26</f>
        <v>30</v>
      </c>
      <c r="J26" s="130">
        <f>+I26</f>
        <v>30</v>
      </c>
      <c r="K26" s="90"/>
      <c r="L26" s="22" t="s">
        <v>6</v>
      </c>
      <c r="M26" s="20" t="s">
        <v>12</v>
      </c>
      <c r="N26" s="39" t="str">
        <f>IF(M26="SÍ",15,"0")</f>
        <v>0</v>
      </c>
      <c r="O26" s="109">
        <f>SUM(N26:N32)</f>
        <v>0</v>
      </c>
      <c r="P26" s="111">
        <f>IF(AND($O26&gt;=0,$O26&lt;=50),0,IF(AND($O26&gt;50,$O26&lt;=75),1,IF(AND($O26&gt;75,$O26&lt;=100),2,"")))</f>
        <v>0</v>
      </c>
      <c r="Q26" s="111">
        <f>$F26-$P26</f>
        <v>3</v>
      </c>
      <c r="R26" s="102">
        <f>IF($Q26&lt;=0,1,$Q26)</f>
        <v>3</v>
      </c>
      <c r="S26" s="111">
        <f>$H26-$P26</f>
        <v>10</v>
      </c>
      <c r="T26" s="102" t="str">
        <f>IF($S26=19,10,IF($S26=18,5,IF($S26=9,5,IF($S26=8,5,H26))))</f>
        <v>10</v>
      </c>
      <c r="U26" s="104"/>
      <c r="V26" s="133" t="str">
        <f>IF(AND($U26="PROBABILIDAD",$R26=1),$XET$6,IF(AND($U26="PROBABILIDAD",$R26=2),$XET$5,IF(AND($U26="PROBABILIDAD",$R26=3),$XET$4,IF(AND($U26="PROBABILIDAD",$R26=4),$XET$3,IF(AND($U26="PROBABILIDAD",$R26=5),$XET$2,$E26)))))</f>
        <v>(3) POSIBLE</v>
      </c>
      <c r="W26" s="107" t="str">
        <f>IF($U26="PROBABILIDAD",$R26,$F26)</f>
        <v>3</v>
      </c>
      <c r="X26" s="135" t="str">
        <f>IF(AND($U26="IMPACTO",$S26=18),$XET$9,IF(AND($U26="IMPACTO",$S26=19),$XEU$9,IF(AND($U26="IMPACTO",$S26=20),$XEV$9,IF(AND($U26="IMPACTO",$S26&lt;10),$XET$9,$G26))))</f>
        <v>(10) MAYOR</v>
      </c>
      <c r="Y26" s="94" t="str">
        <f>IF($U26="IMPACTO",$T26,$H26)</f>
        <v>10</v>
      </c>
      <c r="Z26" s="95">
        <f>$W26*$Y26</f>
        <v>30</v>
      </c>
      <c r="AA26" s="96">
        <f>$Z26</f>
        <v>30</v>
      </c>
      <c r="AB26" s="90"/>
      <c r="AC26" s="90"/>
      <c r="AD26" s="90"/>
      <c r="AE26" s="90"/>
      <c r="AF26" s="90"/>
      <c r="AG26" s="90"/>
      <c r="AH26" s="92"/>
    </row>
    <row r="27" spans="1:34" ht="48" customHeight="1" x14ac:dyDescent="0.25">
      <c r="A27" s="116"/>
      <c r="B27" s="119"/>
      <c r="C27" s="121"/>
      <c r="D27" s="124"/>
      <c r="E27" s="126"/>
      <c r="F27" s="128"/>
      <c r="G27" s="100"/>
      <c r="H27" s="95"/>
      <c r="I27" s="110"/>
      <c r="J27" s="130"/>
      <c r="K27" s="91"/>
      <c r="L27" s="23" t="s">
        <v>7</v>
      </c>
      <c r="M27" s="20" t="s">
        <v>12</v>
      </c>
      <c r="N27" s="19" t="str">
        <f>IF(M27="SÍ",5,"0")</f>
        <v>0</v>
      </c>
      <c r="O27" s="110"/>
      <c r="P27" s="112"/>
      <c r="Q27" s="112"/>
      <c r="R27" s="103"/>
      <c r="S27" s="112"/>
      <c r="T27" s="103"/>
      <c r="U27" s="105"/>
      <c r="V27" s="106"/>
      <c r="W27" s="107"/>
      <c r="X27" s="108"/>
      <c r="Y27" s="94"/>
      <c r="Z27" s="95"/>
      <c r="AA27" s="97"/>
      <c r="AB27" s="91"/>
      <c r="AC27" s="91"/>
      <c r="AD27" s="91"/>
      <c r="AE27" s="91"/>
      <c r="AF27" s="91"/>
      <c r="AG27" s="91"/>
      <c r="AH27" s="93"/>
    </row>
    <row r="28" spans="1:34" ht="33" customHeight="1" x14ac:dyDescent="0.25">
      <c r="A28" s="116"/>
      <c r="B28" s="119"/>
      <c r="C28" s="121"/>
      <c r="D28" s="124"/>
      <c r="E28" s="126"/>
      <c r="F28" s="128"/>
      <c r="G28" s="100"/>
      <c r="H28" s="95"/>
      <c r="I28" s="110"/>
      <c r="J28" s="131" t="str">
        <f>IF(AND(I26&gt;=5,I26&lt;=10),"BAJA",IF(AND(I26&gt;=15,I26&lt;=25),"MODERADA",IF(AND(I26&gt;=30,I26&lt;=50),"ALTA",IF(AND(I26&gt;=60,I26&lt;=100),"EXTREMA",""))))</f>
        <v>ALTA</v>
      </c>
      <c r="K28" s="91"/>
      <c r="L28" s="24" t="s">
        <v>3</v>
      </c>
      <c r="M28" s="20" t="s">
        <v>12</v>
      </c>
      <c r="N28" s="19" t="str">
        <f>IF(M28="SÍ",15,"0")</f>
        <v>0</v>
      </c>
      <c r="O28" s="110"/>
      <c r="P28" s="112"/>
      <c r="Q28" s="112"/>
      <c r="R28" s="103"/>
      <c r="S28" s="112"/>
      <c r="T28" s="103"/>
      <c r="U28" s="105"/>
      <c r="V28" s="106"/>
      <c r="W28" s="107"/>
      <c r="X28" s="108"/>
      <c r="Y28" s="94"/>
      <c r="Z28" s="95"/>
      <c r="AA28" s="98" t="str">
        <f>IF(AND($Z26&gt;=5,$Z26&lt;=10),"BAJA",IF(AND($Z26&gt;=15,$Z26&lt;=25),"MODERADA",IF(AND($Z26&gt;=30,$Z26&lt;=50),"ALTA",IF(AND($Z26&gt;=60,$Z26&lt;=100),"EXTREMA",""))))</f>
        <v>ALTA</v>
      </c>
      <c r="AB28" s="91"/>
      <c r="AC28" s="91"/>
      <c r="AD28" s="91"/>
      <c r="AE28" s="91"/>
      <c r="AF28" s="91"/>
      <c r="AG28" s="91"/>
      <c r="AH28" s="93"/>
    </row>
    <row r="29" spans="1:34" ht="26.25" customHeight="1" x14ac:dyDescent="0.25">
      <c r="A29" s="116"/>
      <c r="B29" s="119"/>
      <c r="C29" s="121"/>
      <c r="D29" s="124"/>
      <c r="E29" s="126"/>
      <c r="F29" s="128"/>
      <c r="G29" s="100"/>
      <c r="H29" s="95"/>
      <c r="I29" s="110"/>
      <c r="J29" s="131"/>
      <c r="K29" s="91"/>
      <c r="L29" s="24" t="s">
        <v>4</v>
      </c>
      <c r="M29" s="20" t="s">
        <v>12</v>
      </c>
      <c r="N29" s="19" t="str">
        <f>IF(M29="SÍ",10,"0")</f>
        <v>0</v>
      </c>
      <c r="O29" s="110"/>
      <c r="P29" s="112"/>
      <c r="Q29" s="112"/>
      <c r="R29" s="103"/>
      <c r="S29" s="112"/>
      <c r="T29" s="103"/>
      <c r="U29" s="105"/>
      <c r="V29" s="106"/>
      <c r="W29" s="107"/>
      <c r="X29" s="108"/>
      <c r="Y29" s="94"/>
      <c r="Z29" s="95"/>
      <c r="AA29" s="98"/>
      <c r="AB29" s="91"/>
      <c r="AC29" s="91"/>
      <c r="AD29" s="91"/>
      <c r="AE29" s="91"/>
      <c r="AF29" s="91"/>
      <c r="AG29" s="91"/>
      <c r="AH29" s="93"/>
    </row>
    <row r="30" spans="1:34" ht="45" customHeight="1" x14ac:dyDescent="0.25">
      <c r="A30" s="116"/>
      <c r="B30" s="119"/>
      <c r="C30" s="121"/>
      <c r="D30" s="124"/>
      <c r="E30" s="126"/>
      <c r="F30" s="128"/>
      <c r="G30" s="100"/>
      <c r="H30" s="95"/>
      <c r="I30" s="110"/>
      <c r="J30" s="131"/>
      <c r="K30" s="91"/>
      <c r="L30" s="23" t="s">
        <v>37</v>
      </c>
      <c r="M30" s="20" t="s">
        <v>12</v>
      </c>
      <c r="N30" s="19" t="str">
        <f>IF(M30="SÍ",15,"0")</f>
        <v>0</v>
      </c>
      <c r="O30" s="110"/>
      <c r="P30" s="112"/>
      <c r="Q30" s="112"/>
      <c r="R30" s="103"/>
      <c r="S30" s="112"/>
      <c r="T30" s="103"/>
      <c r="U30" s="105"/>
      <c r="V30" s="106"/>
      <c r="W30" s="107"/>
      <c r="X30" s="108"/>
      <c r="Y30" s="94"/>
      <c r="Z30" s="95"/>
      <c r="AA30" s="98"/>
      <c r="AB30" s="91"/>
      <c r="AC30" s="91"/>
      <c r="AD30" s="91"/>
      <c r="AE30" s="91"/>
      <c r="AF30" s="91"/>
      <c r="AG30" s="91"/>
      <c r="AH30" s="93"/>
    </row>
    <row r="31" spans="1:34" ht="51" customHeight="1" x14ac:dyDescent="0.25">
      <c r="A31" s="116"/>
      <c r="B31" s="119"/>
      <c r="C31" s="121"/>
      <c r="D31" s="124"/>
      <c r="E31" s="126"/>
      <c r="F31" s="128"/>
      <c r="G31" s="100"/>
      <c r="H31" s="95"/>
      <c r="I31" s="110"/>
      <c r="J31" s="131"/>
      <c r="K31" s="91"/>
      <c r="L31" s="23" t="s">
        <v>5</v>
      </c>
      <c r="M31" s="20" t="s">
        <v>12</v>
      </c>
      <c r="N31" s="19" t="str">
        <f>IF(M31="SÍ",10,"0")</f>
        <v>0</v>
      </c>
      <c r="O31" s="110"/>
      <c r="P31" s="112"/>
      <c r="Q31" s="112"/>
      <c r="R31" s="103"/>
      <c r="S31" s="112"/>
      <c r="T31" s="103"/>
      <c r="U31" s="105"/>
      <c r="V31" s="106"/>
      <c r="W31" s="107"/>
      <c r="X31" s="108"/>
      <c r="Y31" s="94"/>
      <c r="Z31" s="95"/>
      <c r="AA31" s="98"/>
      <c r="AB31" s="91"/>
      <c r="AC31" s="91"/>
      <c r="AD31" s="91"/>
      <c r="AE31" s="91"/>
      <c r="AF31" s="91"/>
      <c r="AG31" s="91"/>
      <c r="AH31" s="93"/>
    </row>
    <row r="32" spans="1:34" ht="39.75" customHeight="1" x14ac:dyDescent="0.25">
      <c r="A32" s="117"/>
      <c r="B32" s="120"/>
      <c r="C32" s="122"/>
      <c r="D32" s="125"/>
      <c r="E32" s="127"/>
      <c r="F32" s="129"/>
      <c r="G32" s="101"/>
      <c r="H32" s="95"/>
      <c r="I32" s="110"/>
      <c r="J32" s="132"/>
      <c r="K32" s="91"/>
      <c r="L32" s="27" t="s">
        <v>36</v>
      </c>
      <c r="M32" s="28" t="s">
        <v>12</v>
      </c>
      <c r="N32" s="19" t="str">
        <f>IF(M32="SÍ",30,"0")</f>
        <v>0</v>
      </c>
      <c r="O32" s="110"/>
      <c r="P32" s="112"/>
      <c r="Q32" s="112"/>
      <c r="R32" s="103"/>
      <c r="S32" s="112"/>
      <c r="T32" s="103"/>
      <c r="U32" s="105"/>
      <c r="V32" s="134"/>
      <c r="W32" s="107"/>
      <c r="X32" s="136"/>
      <c r="Y32" s="94"/>
      <c r="Z32" s="95"/>
      <c r="AA32" s="98"/>
      <c r="AB32" s="91"/>
      <c r="AC32" s="91"/>
      <c r="AD32" s="91"/>
      <c r="AE32" s="91"/>
      <c r="AF32" s="91"/>
      <c r="AG32" s="91"/>
      <c r="AH32" s="93"/>
    </row>
    <row r="33" spans="1:34" ht="50.25" customHeight="1" x14ac:dyDescent="0.25">
      <c r="A33" s="116"/>
      <c r="B33" s="118"/>
      <c r="C33" s="121"/>
      <c r="D33" s="123"/>
      <c r="E33" s="126" t="s">
        <v>15</v>
      </c>
      <c r="F33" s="128" t="str">
        <f>IF(E33="(1) RARA VEZ","1", IF(E33="(2) IMPROBABLE","2",IF(E33="(3) POSIBLE","3",IF(E33="(4) PROBABLE","4",IF(E33="(5) CASI SEGURO","5","")))))</f>
        <v>3</v>
      </c>
      <c r="G33" s="100" t="s">
        <v>18</v>
      </c>
      <c r="H33" s="95" t="str">
        <f>IF(G33="(5) MODERADO","5", IF(G33="(10) MAYOR","10",IF(G33="(20) CATASTROFICO","20","")))</f>
        <v>5</v>
      </c>
      <c r="I33" s="110">
        <f>F33*H33</f>
        <v>15</v>
      </c>
      <c r="J33" s="130">
        <f>+I33</f>
        <v>15</v>
      </c>
      <c r="K33" s="90"/>
      <c r="L33" s="22" t="s">
        <v>6</v>
      </c>
      <c r="M33" s="20" t="s">
        <v>12</v>
      </c>
      <c r="N33" s="39" t="str">
        <f>IF(M33="SÍ",15,"0")</f>
        <v>0</v>
      </c>
      <c r="O33" s="109">
        <f>SUM(N33:N39)</f>
        <v>0</v>
      </c>
      <c r="P33" s="111">
        <f>IF(AND($O33&gt;=0,$O33&lt;=50),0,IF(AND($O33&gt;50,$O33&lt;=75),1,IF(AND($O33&gt;75,$O33&lt;=100),2,"")))</f>
        <v>0</v>
      </c>
      <c r="Q33" s="111">
        <f>$F33-$P33</f>
        <v>3</v>
      </c>
      <c r="R33" s="102">
        <f>IF($Q33&lt;=0,1,$Q33)</f>
        <v>3</v>
      </c>
      <c r="S33" s="111">
        <f>$H33-$P33</f>
        <v>5</v>
      </c>
      <c r="T33" s="102" t="str">
        <f>IF($S33=19,10,IF($S33=18,5,IF($S33=9,5,IF($S33=8,5,H33))))</f>
        <v>5</v>
      </c>
      <c r="U33" s="104" t="s">
        <v>8</v>
      </c>
      <c r="V33" s="106" t="str">
        <f>IF(AND($U33="PROBABILIDAD",$R33=1),$XET$6,IF(AND($U33="PROBABILIDAD",$R33=2),$XET$5,IF(AND($U33="PROBABILIDAD",$R33=3),$XET$4,IF(AND($U33="PROBABILIDAD",$R33=4),$XET$3,IF(AND($U33="PROBABILIDAD",$R33=5),$XET$2,$E33)))))</f>
        <v>(3) POSIBLE</v>
      </c>
      <c r="W33" s="107">
        <f>IF($U33="PROBABILIDAD",$R33,$F33)</f>
        <v>3</v>
      </c>
      <c r="X33" s="108" t="str">
        <f>IF(AND($U33="IMPACTO",$S33=18),$XET$9,IF(AND($U33="IMPACTO",$S33=19),$XEU$9,IF(AND($U33="IMPACTO",$S33=20),$XEV$9,IF(AND($U33="IMPACTO",$S33&lt;10),$XET$9,$G33))))</f>
        <v>(5) MODERADO</v>
      </c>
      <c r="Y33" s="94" t="str">
        <f>IF($U33="IMPACTO",$T33,$H33)</f>
        <v>5</v>
      </c>
      <c r="Z33" s="95">
        <f>$W33*$Y33</f>
        <v>15</v>
      </c>
      <c r="AA33" s="96">
        <f>$Z33</f>
        <v>15</v>
      </c>
      <c r="AB33" s="90"/>
      <c r="AC33" s="90"/>
      <c r="AD33" s="90"/>
      <c r="AE33" s="90"/>
      <c r="AF33" s="90"/>
      <c r="AG33" s="90"/>
      <c r="AH33" s="92"/>
    </row>
    <row r="34" spans="1:34" ht="48" customHeight="1" x14ac:dyDescent="0.25">
      <c r="A34" s="116"/>
      <c r="B34" s="119"/>
      <c r="C34" s="121"/>
      <c r="D34" s="124"/>
      <c r="E34" s="126"/>
      <c r="F34" s="128"/>
      <c r="G34" s="100"/>
      <c r="H34" s="95"/>
      <c r="I34" s="110"/>
      <c r="J34" s="130"/>
      <c r="K34" s="91"/>
      <c r="L34" s="23" t="s">
        <v>7</v>
      </c>
      <c r="M34" s="20" t="s">
        <v>12</v>
      </c>
      <c r="N34" s="19" t="str">
        <f>IF(M34="SÍ",5,"0")</f>
        <v>0</v>
      </c>
      <c r="O34" s="110"/>
      <c r="P34" s="112"/>
      <c r="Q34" s="112"/>
      <c r="R34" s="103"/>
      <c r="S34" s="112"/>
      <c r="T34" s="103"/>
      <c r="U34" s="105"/>
      <c r="V34" s="106"/>
      <c r="W34" s="107"/>
      <c r="X34" s="108"/>
      <c r="Y34" s="94"/>
      <c r="Z34" s="95"/>
      <c r="AA34" s="97"/>
      <c r="AB34" s="91"/>
      <c r="AC34" s="91"/>
      <c r="AD34" s="91"/>
      <c r="AE34" s="91"/>
      <c r="AF34" s="91"/>
      <c r="AG34" s="91"/>
      <c r="AH34" s="93"/>
    </row>
    <row r="35" spans="1:34" ht="33" customHeight="1" x14ac:dyDescent="0.25">
      <c r="A35" s="116"/>
      <c r="B35" s="119"/>
      <c r="C35" s="121"/>
      <c r="D35" s="124"/>
      <c r="E35" s="126"/>
      <c r="F35" s="128"/>
      <c r="G35" s="100"/>
      <c r="H35" s="95"/>
      <c r="I35" s="110"/>
      <c r="J35" s="131" t="str">
        <f>IF(AND(I33&gt;=5,I33&lt;=10),"BAJA",IF(AND(I33&gt;=15,I33&lt;=25),"MODERADA",IF(AND(I33&gt;=30,I33&lt;=50),"ALTA",IF(AND(I33&gt;=60,I33&lt;=100),"EXTREMA",""))))</f>
        <v>MODERADA</v>
      </c>
      <c r="K35" s="91"/>
      <c r="L35" s="24" t="s">
        <v>3</v>
      </c>
      <c r="M35" s="20" t="s">
        <v>12</v>
      </c>
      <c r="N35" s="19" t="str">
        <f>IF(M35="SÍ",15,"0")</f>
        <v>0</v>
      </c>
      <c r="O35" s="110"/>
      <c r="P35" s="112"/>
      <c r="Q35" s="112"/>
      <c r="R35" s="103"/>
      <c r="S35" s="112"/>
      <c r="T35" s="103"/>
      <c r="U35" s="105"/>
      <c r="V35" s="106"/>
      <c r="W35" s="107"/>
      <c r="X35" s="108"/>
      <c r="Y35" s="94"/>
      <c r="Z35" s="95"/>
      <c r="AA35" s="98" t="str">
        <f>IF(AND($Z33&gt;=5,$Z33&lt;=10),"BAJA",IF(AND($Z33&gt;=15,$Z33&lt;=25),"MODERADA",IF(AND($Z33&gt;=30,$Z33&lt;=50),"ALTA",IF(AND($Z33&gt;=60,$Z33&lt;=100),"EXTREMA",""))))</f>
        <v>MODERADA</v>
      </c>
      <c r="AB35" s="91"/>
      <c r="AC35" s="91"/>
      <c r="AD35" s="91"/>
      <c r="AE35" s="91"/>
      <c r="AF35" s="91"/>
      <c r="AG35" s="91"/>
      <c r="AH35" s="93"/>
    </row>
    <row r="36" spans="1:34" ht="26.25" customHeight="1" x14ac:dyDescent="0.25">
      <c r="A36" s="116"/>
      <c r="B36" s="119"/>
      <c r="C36" s="121"/>
      <c r="D36" s="124"/>
      <c r="E36" s="126"/>
      <c r="F36" s="128"/>
      <c r="G36" s="100"/>
      <c r="H36" s="95"/>
      <c r="I36" s="110"/>
      <c r="J36" s="131"/>
      <c r="K36" s="91"/>
      <c r="L36" s="24" t="s">
        <v>4</v>
      </c>
      <c r="M36" s="20" t="s">
        <v>12</v>
      </c>
      <c r="N36" s="19" t="str">
        <f>IF(M36="SÍ",10,"0")</f>
        <v>0</v>
      </c>
      <c r="O36" s="110"/>
      <c r="P36" s="112"/>
      <c r="Q36" s="112"/>
      <c r="R36" s="103"/>
      <c r="S36" s="112"/>
      <c r="T36" s="103"/>
      <c r="U36" s="105"/>
      <c r="V36" s="106"/>
      <c r="W36" s="107"/>
      <c r="X36" s="108"/>
      <c r="Y36" s="94"/>
      <c r="Z36" s="95"/>
      <c r="AA36" s="98"/>
      <c r="AB36" s="91"/>
      <c r="AC36" s="91"/>
      <c r="AD36" s="91"/>
      <c r="AE36" s="91"/>
      <c r="AF36" s="91"/>
      <c r="AG36" s="91"/>
      <c r="AH36" s="93"/>
    </row>
    <row r="37" spans="1:34" ht="45" customHeight="1" x14ac:dyDescent="0.25">
      <c r="A37" s="116"/>
      <c r="B37" s="119"/>
      <c r="C37" s="121"/>
      <c r="D37" s="124"/>
      <c r="E37" s="126"/>
      <c r="F37" s="128"/>
      <c r="G37" s="100"/>
      <c r="H37" s="95"/>
      <c r="I37" s="110"/>
      <c r="J37" s="131"/>
      <c r="K37" s="91"/>
      <c r="L37" s="23" t="s">
        <v>37</v>
      </c>
      <c r="M37" s="20" t="s">
        <v>12</v>
      </c>
      <c r="N37" s="19" t="str">
        <f>IF(M37="SÍ",15,"0")</f>
        <v>0</v>
      </c>
      <c r="O37" s="110"/>
      <c r="P37" s="112"/>
      <c r="Q37" s="112"/>
      <c r="R37" s="103"/>
      <c r="S37" s="112"/>
      <c r="T37" s="103"/>
      <c r="U37" s="105"/>
      <c r="V37" s="106"/>
      <c r="W37" s="107"/>
      <c r="X37" s="108"/>
      <c r="Y37" s="94"/>
      <c r="Z37" s="95"/>
      <c r="AA37" s="98"/>
      <c r="AB37" s="91"/>
      <c r="AC37" s="91"/>
      <c r="AD37" s="91"/>
      <c r="AE37" s="91"/>
      <c r="AF37" s="91"/>
      <c r="AG37" s="91"/>
      <c r="AH37" s="93"/>
    </row>
    <row r="38" spans="1:34" ht="51" customHeight="1" x14ac:dyDescent="0.25">
      <c r="A38" s="116"/>
      <c r="B38" s="119"/>
      <c r="C38" s="121"/>
      <c r="D38" s="124"/>
      <c r="E38" s="126"/>
      <c r="F38" s="128"/>
      <c r="G38" s="100"/>
      <c r="H38" s="95"/>
      <c r="I38" s="110"/>
      <c r="J38" s="131"/>
      <c r="K38" s="91"/>
      <c r="L38" s="23" t="s">
        <v>5</v>
      </c>
      <c r="M38" s="20" t="s">
        <v>12</v>
      </c>
      <c r="N38" s="19" t="str">
        <f>IF(M38="SÍ",10,"0")</f>
        <v>0</v>
      </c>
      <c r="O38" s="110"/>
      <c r="P38" s="112"/>
      <c r="Q38" s="112"/>
      <c r="R38" s="103"/>
      <c r="S38" s="112"/>
      <c r="T38" s="103"/>
      <c r="U38" s="105"/>
      <c r="V38" s="106"/>
      <c r="W38" s="107"/>
      <c r="X38" s="108"/>
      <c r="Y38" s="94"/>
      <c r="Z38" s="95"/>
      <c r="AA38" s="98"/>
      <c r="AB38" s="91"/>
      <c r="AC38" s="91"/>
      <c r="AD38" s="91"/>
      <c r="AE38" s="91"/>
      <c r="AF38" s="91"/>
      <c r="AG38" s="91"/>
      <c r="AH38" s="93"/>
    </row>
    <row r="39" spans="1:34" ht="39.75" customHeight="1" x14ac:dyDescent="0.25">
      <c r="A39" s="117"/>
      <c r="B39" s="120"/>
      <c r="C39" s="122"/>
      <c r="D39" s="125"/>
      <c r="E39" s="127"/>
      <c r="F39" s="129"/>
      <c r="G39" s="101"/>
      <c r="H39" s="95"/>
      <c r="I39" s="110"/>
      <c r="J39" s="132"/>
      <c r="K39" s="91"/>
      <c r="L39" s="27" t="s">
        <v>36</v>
      </c>
      <c r="M39" s="20" t="s">
        <v>12</v>
      </c>
      <c r="N39" s="19" t="str">
        <f>IF(M39="SÍ",30,"0")</f>
        <v>0</v>
      </c>
      <c r="O39" s="110"/>
      <c r="P39" s="112"/>
      <c r="Q39" s="112"/>
      <c r="R39" s="103"/>
      <c r="S39" s="112"/>
      <c r="T39" s="103"/>
      <c r="U39" s="105"/>
      <c r="V39" s="106"/>
      <c r="W39" s="107"/>
      <c r="X39" s="108"/>
      <c r="Y39" s="94"/>
      <c r="Z39" s="95"/>
      <c r="AA39" s="99"/>
      <c r="AB39" s="91"/>
      <c r="AC39" s="91"/>
      <c r="AD39" s="91"/>
      <c r="AE39" s="91"/>
      <c r="AF39" s="91"/>
      <c r="AG39" s="91"/>
      <c r="AH39" s="93"/>
    </row>
    <row r="40" spans="1:34" ht="21.75" customHeight="1" x14ac:dyDescent="0.25">
      <c r="A40" s="189" t="s">
        <v>35</v>
      </c>
      <c r="B40" s="190"/>
      <c r="C40" s="190"/>
      <c r="D40" s="190"/>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row>
    <row r="41" spans="1:34" ht="27.75" customHeight="1" x14ac:dyDescent="0.25">
      <c r="A41" s="192" t="s">
        <v>56</v>
      </c>
      <c r="B41" s="193"/>
      <c r="C41" s="194" t="s">
        <v>57</v>
      </c>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6" t="s">
        <v>58</v>
      </c>
      <c r="AD41" s="196"/>
      <c r="AE41" s="196"/>
      <c r="AF41" s="196" t="s">
        <v>27</v>
      </c>
      <c r="AG41" s="196"/>
      <c r="AH41" s="196"/>
    </row>
    <row r="42" spans="1:34" s="37" customFormat="1" ht="14.25" customHeight="1" x14ac:dyDescent="0.25">
      <c r="A42" s="116"/>
      <c r="B42" s="137"/>
      <c r="C42" s="121"/>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9"/>
      <c r="AD42" s="139"/>
      <c r="AE42" s="139"/>
      <c r="AF42" s="139"/>
      <c r="AG42" s="139"/>
      <c r="AH42" s="139"/>
    </row>
    <row r="43" spans="1:34" s="37" customFormat="1" ht="12.75" customHeight="1" x14ac:dyDescent="0.25">
      <c r="A43" s="116"/>
      <c r="B43" s="137"/>
      <c r="C43" s="121"/>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9"/>
      <c r="AD43" s="139"/>
      <c r="AE43" s="139"/>
      <c r="AF43" s="139"/>
      <c r="AG43" s="139"/>
      <c r="AH43" s="139"/>
    </row>
    <row r="44" spans="1:34" s="37" customFormat="1" ht="17.25" customHeight="1" x14ac:dyDescent="0.25">
      <c r="A44" s="116"/>
      <c r="B44" s="137"/>
      <c r="C44" s="121"/>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9"/>
      <c r="AD44" s="139"/>
      <c r="AE44" s="139"/>
      <c r="AF44" s="139"/>
      <c r="AG44" s="139"/>
      <c r="AH44" s="139"/>
    </row>
    <row r="45" spans="1:34" ht="15" customHeight="1" x14ac:dyDescent="0.25">
      <c r="A45" s="145" t="s">
        <v>38</v>
      </c>
      <c r="B45" s="146"/>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7"/>
    </row>
    <row r="46" spans="1:34" x14ac:dyDescent="0.25">
      <c r="A46" s="175" t="s">
        <v>27</v>
      </c>
      <c r="B46" s="176"/>
      <c r="C46" s="176"/>
      <c r="D46" s="177"/>
      <c r="E46" s="151" t="s">
        <v>29</v>
      </c>
      <c r="F46" s="152"/>
      <c r="G46" s="152"/>
      <c r="H46" s="152"/>
      <c r="I46" s="153"/>
      <c r="J46" s="153"/>
      <c r="K46" s="154"/>
      <c r="L46" s="175" t="s">
        <v>30</v>
      </c>
      <c r="M46" s="176"/>
      <c r="N46" s="176"/>
      <c r="O46" s="177"/>
      <c r="P46" s="26"/>
      <c r="Q46" s="26"/>
      <c r="R46" s="25"/>
      <c r="S46" s="26"/>
      <c r="T46" s="26"/>
      <c r="U46" s="178"/>
      <c r="V46" s="178"/>
      <c r="W46" s="178"/>
      <c r="X46" s="179"/>
      <c r="Y46" s="26"/>
      <c r="Z46" s="26"/>
      <c r="AA46" s="148" t="s">
        <v>31</v>
      </c>
      <c r="AB46" s="149"/>
      <c r="AC46" s="149"/>
      <c r="AD46" s="149"/>
      <c r="AE46" s="149"/>
      <c r="AF46" s="149"/>
      <c r="AG46" s="149"/>
      <c r="AH46" s="150"/>
    </row>
    <row r="47" spans="1:34" s="37" customFormat="1" x14ac:dyDescent="0.25">
      <c r="A47" s="29" t="s">
        <v>32</v>
      </c>
      <c r="B47" s="155"/>
      <c r="C47" s="155"/>
      <c r="D47" s="180"/>
      <c r="E47" s="29" t="s">
        <v>32</v>
      </c>
      <c r="F47" s="155"/>
      <c r="G47" s="155"/>
      <c r="H47" s="155"/>
      <c r="I47" s="156"/>
      <c r="J47" s="156"/>
      <c r="K47" s="157"/>
      <c r="L47" s="29" t="s">
        <v>32</v>
      </c>
      <c r="M47" s="173"/>
      <c r="N47" s="173"/>
      <c r="O47" s="173"/>
      <c r="P47" s="173"/>
      <c r="Q47" s="173"/>
      <c r="R47" s="173"/>
      <c r="S47" s="173"/>
      <c r="T47" s="173"/>
      <c r="U47" s="173"/>
      <c r="V47" s="173"/>
      <c r="W47" s="173"/>
      <c r="X47" s="174"/>
      <c r="Y47" s="38"/>
      <c r="Z47" s="38"/>
      <c r="AA47" s="29" t="s">
        <v>32</v>
      </c>
      <c r="AB47" s="155"/>
      <c r="AC47" s="156"/>
      <c r="AD47" s="156"/>
      <c r="AE47" s="156"/>
      <c r="AF47" s="156"/>
      <c r="AG47" s="156"/>
      <c r="AH47" s="157"/>
    </row>
    <row r="48" spans="1:34" s="37" customFormat="1" x14ac:dyDescent="0.25">
      <c r="A48" s="30" t="s">
        <v>33</v>
      </c>
      <c r="B48" s="173"/>
      <c r="C48" s="173"/>
      <c r="D48" s="174"/>
      <c r="E48" s="30" t="s">
        <v>33</v>
      </c>
      <c r="F48" s="155"/>
      <c r="G48" s="155"/>
      <c r="H48" s="155"/>
      <c r="I48" s="156"/>
      <c r="J48" s="156"/>
      <c r="K48" s="157"/>
      <c r="L48" s="30" t="s">
        <v>33</v>
      </c>
      <c r="M48" s="155"/>
      <c r="N48" s="155"/>
      <c r="O48" s="155"/>
      <c r="P48" s="155"/>
      <c r="Q48" s="155"/>
      <c r="R48" s="155"/>
      <c r="S48" s="155"/>
      <c r="T48" s="155"/>
      <c r="U48" s="155"/>
      <c r="V48" s="155"/>
      <c r="W48" s="155"/>
      <c r="X48" s="180"/>
      <c r="Y48" s="38"/>
      <c r="Z48" s="38"/>
      <c r="AA48" s="30" t="s">
        <v>33</v>
      </c>
      <c r="AB48" s="155"/>
      <c r="AC48" s="156"/>
      <c r="AD48" s="156"/>
      <c r="AE48" s="156"/>
      <c r="AF48" s="156"/>
      <c r="AG48" s="156"/>
      <c r="AH48" s="157"/>
    </row>
    <row r="49" spans="1:34" s="37" customFormat="1" x14ac:dyDescent="0.25">
      <c r="A49" s="31" t="s">
        <v>34</v>
      </c>
      <c r="B49" s="155"/>
      <c r="C49" s="155"/>
      <c r="D49" s="180"/>
      <c r="E49" s="31" t="s">
        <v>34</v>
      </c>
      <c r="F49" s="173"/>
      <c r="G49" s="173"/>
      <c r="H49" s="173"/>
      <c r="I49" s="181"/>
      <c r="J49" s="181"/>
      <c r="K49" s="182"/>
      <c r="L49" s="31" t="s">
        <v>34</v>
      </c>
      <c r="M49" s="155"/>
      <c r="N49" s="155"/>
      <c r="O49" s="155"/>
      <c r="P49" s="155"/>
      <c r="Q49" s="155"/>
      <c r="R49" s="155"/>
      <c r="S49" s="155"/>
      <c r="T49" s="155"/>
      <c r="U49" s="155"/>
      <c r="V49" s="155"/>
      <c r="W49" s="155"/>
      <c r="X49" s="180"/>
      <c r="Y49" s="38"/>
      <c r="Z49" s="38"/>
      <c r="AA49" s="31" t="s">
        <v>34</v>
      </c>
      <c r="AB49" s="155"/>
      <c r="AC49" s="156"/>
      <c r="AD49" s="156"/>
      <c r="AE49" s="156"/>
      <c r="AF49" s="156"/>
      <c r="AG49" s="156"/>
      <c r="AH49" s="157"/>
    </row>
    <row r="50" spans="1:34" s="37" customFormat="1" x14ac:dyDescent="0.25"/>
  </sheetData>
  <sheetProtection sheet="1" objects="1" scenarios="1" selectLockedCells="1"/>
  <mergeCells count="187">
    <mergeCell ref="XET7:XEU7"/>
    <mergeCell ref="XET8:XEU8"/>
    <mergeCell ref="F12:F18"/>
    <mergeCell ref="H12:H18"/>
    <mergeCell ref="J14:J18"/>
    <mergeCell ref="AA14:AA18"/>
    <mergeCell ref="P12:P18"/>
    <mergeCell ref="U12:U18"/>
    <mergeCell ref="Q12:Q18"/>
    <mergeCell ref="R12:R18"/>
    <mergeCell ref="S12:S18"/>
    <mergeCell ref="T12:T18"/>
    <mergeCell ref="AA12:AA13"/>
    <mergeCell ref="Z12:Z18"/>
    <mergeCell ref="W12:W18"/>
    <mergeCell ref="Y12:Y18"/>
    <mergeCell ref="AB10:AD10"/>
    <mergeCell ref="L10:L11"/>
    <mergeCell ref="V12:V18"/>
    <mergeCell ref="M10:M11"/>
    <mergeCell ref="G12:G18"/>
    <mergeCell ref="X12:X18"/>
    <mergeCell ref="V10:AA10"/>
    <mergeCell ref="O12:O18"/>
    <mergeCell ref="L9:AD9"/>
    <mergeCell ref="A43:B43"/>
    <mergeCell ref="A44:B44"/>
    <mergeCell ref="A8:D8"/>
    <mergeCell ref="A9:A11"/>
    <mergeCell ref="B9:B11"/>
    <mergeCell ref="C9:C11"/>
    <mergeCell ref="D9:D11"/>
    <mergeCell ref="A40:AH40"/>
    <mergeCell ref="E12:E18"/>
    <mergeCell ref="J12:J13"/>
    <mergeCell ref="E10:J10"/>
    <mergeCell ref="A19:A25"/>
    <mergeCell ref="B19:B25"/>
    <mergeCell ref="E19:E25"/>
    <mergeCell ref="F19:F25"/>
    <mergeCell ref="I19:I25"/>
    <mergeCell ref="J19:J20"/>
    <mergeCell ref="K19:K25"/>
    <mergeCell ref="J21:J25"/>
    <mergeCell ref="A41:B41"/>
    <mergeCell ref="C41:AB41"/>
    <mergeCell ref="AC41:AE41"/>
    <mergeCell ref="AF41:AH41"/>
    <mergeCell ref="AB48:AH48"/>
    <mergeCell ref="AB49:AH49"/>
    <mergeCell ref="M47:X47"/>
    <mergeCell ref="L46:O46"/>
    <mergeCell ref="U46:X46"/>
    <mergeCell ref="M48:X48"/>
    <mergeCell ref="C43:AB43"/>
    <mergeCell ref="AC43:AE43"/>
    <mergeCell ref="AF43:AH43"/>
    <mergeCell ref="C44:AB44"/>
    <mergeCell ref="AC44:AE44"/>
    <mergeCell ref="AF44:AH44"/>
    <mergeCell ref="F48:K48"/>
    <mergeCell ref="B48:D48"/>
    <mergeCell ref="M49:X49"/>
    <mergeCell ref="F49:K49"/>
    <mergeCell ref="A46:D46"/>
    <mergeCell ref="B47:D47"/>
    <mergeCell ref="B49:D49"/>
    <mergeCell ref="A7:D7"/>
    <mergeCell ref="A45:AH45"/>
    <mergeCell ref="AA46:AH46"/>
    <mergeCell ref="E46:K46"/>
    <mergeCell ref="AB47:AH47"/>
    <mergeCell ref="F47:K47"/>
    <mergeCell ref="AE8:AE11"/>
    <mergeCell ref="AF8:AH10"/>
    <mergeCell ref="AB12:AB18"/>
    <mergeCell ref="AC12:AC18"/>
    <mergeCell ref="AD12:AD18"/>
    <mergeCell ref="AE12:AE18"/>
    <mergeCell ref="AF12:AF18"/>
    <mergeCell ref="AG12:AG18"/>
    <mergeCell ref="AH12:AH18"/>
    <mergeCell ref="I12:I18"/>
    <mergeCell ref="E8:AD8"/>
    <mergeCell ref="U10:U11"/>
    <mergeCell ref="C19:C25"/>
    <mergeCell ref="D19:D25"/>
    <mergeCell ref="E9:J9"/>
    <mergeCell ref="K12:K18"/>
    <mergeCell ref="D12:D18"/>
    <mergeCell ref="A12:A18"/>
    <mergeCell ref="A42:B42"/>
    <mergeCell ref="C42:AB42"/>
    <mergeCell ref="AC42:AE42"/>
    <mergeCell ref="AF42:AH42"/>
    <mergeCell ref="T19:T25"/>
    <mergeCell ref="U19:U25"/>
    <mergeCell ref="V19:V25"/>
    <mergeCell ref="W19:W25"/>
    <mergeCell ref="X19:X25"/>
    <mergeCell ref="O19:O25"/>
    <mergeCell ref="P19:P25"/>
    <mergeCell ref="Q19:Q25"/>
    <mergeCell ref="R19:R25"/>
    <mergeCell ref="S19:S25"/>
    <mergeCell ref="AD19:AD25"/>
    <mergeCell ref="AE19:AE25"/>
    <mergeCell ref="AF19:AF25"/>
    <mergeCell ref="AG19:AG25"/>
    <mergeCell ref="AH19:AH25"/>
    <mergeCell ref="Y19:Y25"/>
    <mergeCell ref="Z19:Z25"/>
    <mergeCell ref="AA19:AA20"/>
    <mergeCell ref="AB19:AB25"/>
    <mergeCell ref="AC19:AC25"/>
    <mergeCell ref="AA21:AA25"/>
    <mergeCell ref="AF26:AF32"/>
    <mergeCell ref="AG26:AG32"/>
    <mergeCell ref="AH26:AH32"/>
    <mergeCell ref="J28:J32"/>
    <mergeCell ref="AA28:AA32"/>
    <mergeCell ref="AA26:AA27"/>
    <mergeCell ref="AB26:AB32"/>
    <mergeCell ref="AC26:AC32"/>
    <mergeCell ref="AD26:AD32"/>
    <mergeCell ref="AE26:AE32"/>
    <mergeCell ref="V26:V32"/>
    <mergeCell ref="W26:W32"/>
    <mergeCell ref="X26:X32"/>
    <mergeCell ref="Y26:Y32"/>
    <mergeCell ref="Z26:Z32"/>
    <mergeCell ref="Q26:Q32"/>
    <mergeCell ref="R26:R32"/>
    <mergeCell ref="S26:S32"/>
    <mergeCell ref="T26:T32"/>
    <mergeCell ref="U26:U32"/>
    <mergeCell ref="J26:J27"/>
    <mergeCell ref="K9:K11"/>
    <mergeCell ref="A33:A39"/>
    <mergeCell ref="B33:B39"/>
    <mergeCell ref="C33:C39"/>
    <mergeCell ref="D33:D39"/>
    <mergeCell ref="E33:E39"/>
    <mergeCell ref="F33:F39"/>
    <mergeCell ref="G33:G39"/>
    <mergeCell ref="H33:H39"/>
    <mergeCell ref="I33:I39"/>
    <mergeCell ref="J33:J34"/>
    <mergeCell ref="K33:K39"/>
    <mergeCell ref="J35:J39"/>
    <mergeCell ref="A26:A32"/>
    <mergeCell ref="B26:B32"/>
    <mergeCell ref="C26:C32"/>
    <mergeCell ref="D26:D32"/>
    <mergeCell ref="E26:E32"/>
    <mergeCell ref="F26:F32"/>
    <mergeCell ref="G26:G32"/>
    <mergeCell ref="H26:H32"/>
    <mergeCell ref="B12:B18"/>
    <mergeCell ref="C12:C18"/>
    <mergeCell ref="I26:I32"/>
    <mergeCell ref="G19:G25"/>
    <mergeCell ref="H19:H25"/>
    <mergeCell ref="T33:T39"/>
    <mergeCell ref="U33:U39"/>
    <mergeCell ref="V33:V39"/>
    <mergeCell ref="W33:W39"/>
    <mergeCell ref="X33:X39"/>
    <mergeCell ref="O33:O39"/>
    <mergeCell ref="P33:P39"/>
    <mergeCell ref="Q33:Q39"/>
    <mergeCell ref="R33:R39"/>
    <mergeCell ref="S33:S39"/>
    <mergeCell ref="K26:K32"/>
    <mergeCell ref="O26:O32"/>
    <mergeCell ref="P26:P32"/>
    <mergeCell ref="AD33:AD39"/>
    <mergeCell ref="AE33:AE39"/>
    <mergeCell ref="AF33:AF39"/>
    <mergeCell ref="AG33:AG39"/>
    <mergeCell ref="AH33:AH39"/>
    <mergeCell ref="Y33:Y39"/>
    <mergeCell ref="Z33:Z39"/>
    <mergeCell ref="AA33:AA34"/>
    <mergeCell ref="AB33:AB39"/>
    <mergeCell ref="AC33:AC39"/>
    <mergeCell ref="AA35:AA39"/>
  </mergeCells>
  <conditionalFormatting sqref="J12:J18">
    <cfRule type="expression" dxfId="83" priority="113">
      <formula>$J$14="BAJA"</formula>
    </cfRule>
    <cfRule type="expression" dxfId="82" priority="114">
      <formula>$J$14="MODERADA"</formula>
    </cfRule>
    <cfRule type="expression" dxfId="81" priority="115">
      <formula>$J$14="ALTA"</formula>
    </cfRule>
    <cfRule type="expression" dxfId="80" priority="116">
      <formula>$J$14="EXTREMA"</formula>
    </cfRule>
  </conditionalFormatting>
  <conditionalFormatting sqref="AA12:AA18">
    <cfRule type="expression" dxfId="79" priority="117">
      <formula>$AA$14="MODERADA"</formula>
    </cfRule>
    <cfRule type="expression" dxfId="78" priority="118">
      <formula>$AA$14="EXTREMA"</formula>
    </cfRule>
    <cfRule type="expression" dxfId="77" priority="119">
      <formula>$AA$14="ALTA"</formula>
    </cfRule>
    <cfRule type="expression" dxfId="76" priority="120">
      <formula>$AA$14="BAJA"</formula>
    </cfRule>
  </conditionalFormatting>
  <conditionalFormatting sqref="AA19:AA25">
    <cfRule type="expression" dxfId="75" priority="21">
      <formula>$AA$21="MODERADA"</formula>
    </cfRule>
    <cfRule type="expression" dxfId="74" priority="22">
      <formula>$AA$21="EXTREMA"</formula>
    </cfRule>
    <cfRule type="expression" dxfId="73" priority="23">
      <formula>$AA$21="ALTA"</formula>
    </cfRule>
    <cfRule type="expression" dxfId="72" priority="24">
      <formula>$AA$21="BAJA"</formula>
    </cfRule>
  </conditionalFormatting>
  <conditionalFormatting sqref="J19 J21">
    <cfRule type="expression" dxfId="71" priority="17">
      <formula>$J$21="BAJA"</formula>
    </cfRule>
    <cfRule type="expression" dxfId="70" priority="18">
      <formula>$J$21="MODERADA"</formula>
    </cfRule>
    <cfRule type="expression" dxfId="69" priority="19">
      <formula>$J$21="ALTA"</formula>
    </cfRule>
    <cfRule type="expression" dxfId="68" priority="20">
      <formula>$J$21="EXTREMA"</formula>
    </cfRule>
  </conditionalFormatting>
  <conditionalFormatting sqref="AA26:AA32">
    <cfRule type="expression" dxfId="67" priority="13">
      <formula>$AA$14="MODERADA"</formula>
    </cfRule>
    <cfRule type="expression" dxfId="66" priority="14">
      <formula>$AA$14="EXTREMA"</formula>
    </cfRule>
    <cfRule type="expression" dxfId="65" priority="15">
      <formula>$AA$14="ALTA"</formula>
    </cfRule>
    <cfRule type="expression" dxfId="64" priority="16">
      <formula>$AA$14="BAJA"</formula>
    </cfRule>
  </conditionalFormatting>
  <conditionalFormatting sqref="J26 J28">
    <cfRule type="expression" dxfId="63" priority="9">
      <formula>$J$28="BAJA"</formula>
    </cfRule>
    <cfRule type="expression" dxfId="62" priority="10">
      <formula>$J$28="MODERADA"</formula>
    </cfRule>
    <cfRule type="expression" dxfId="61" priority="11">
      <formula>$J$28="ALTA"</formula>
    </cfRule>
    <cfRule type="expression" dxfId="60" priority="12">
      <formula>$J$28="EXTREMA"</formula>
    </cfRule>
  </conditionalFormatting>
  <conditionalFormatting sqref="AA33:AA39">
    <cfRule type="expression" dxfId="59" priority="5">
      <formula>$AA$35="MODERADA"</formula>
    </cfRule>
    <cfRule type="expression" dxfId="58" priority="6">
      <formula>$AA$35="EXTREMA"</formula>
    </cfRule>
    <cfRule type="expression" dxfId="57" priority="7">
      <formula>$AA$35="ALTA"</formula>
    </cfRule>
    <cfRule type="expression" dxfId="56" priority="8">
      <formula>$AA$35="BAJA"</formula>
    </cfRule>
  </conditionalFormatting>
  <conditionalFormatting sqref="J33 J35">
    <cfRule type="expression" dxfId="55" priority="1">
      <formula>$J$35="BAJA"</formula>
    </cfRule>
    <cfRule type="expression" dxfId="54" priority="2">
      <formula>$J$35="MODERADA"</formula>
    </cfRule>
    <cfRule type="expression" dxfId="53" priority="3">
      <formula>$J$35="ALTA"</formula>
    </cfRule>
    <cfRule type="expression" dxfId="52" priority="4">
      <formula>$J$35="EXTREMA"</formula>
    </cfRule>
  </conditionalFormatting>
  <dataValidations count="4">
    <dataValidation type="list" allowBlank="1" showInputMessage="1" showErrorMessage="1" sqref="E12:E39" xr:uid="{00000000-0002-0000-0000-000000000000}">
      <formula1>$XET$2:$XET$6</formula1>
    </dataValidation>
    <dataValidation type="list" allowBlank="1" showInputMessage="1" showErrorMessage="1" sqref="G12:G39" xr:uid="{00000000-0002-0000-0000-000001000000}">
      <formula1>$XET$9:$XEV$9</formula1>
    </dataValidation>
    <dataValidation type="list" allowBlank="1" showInputMessage="1" showErrorMessage="1" sqref="M12:M39" xr:uid="{00000000-0002-0000-0000-000002000000}">
      <formula1>$XET$11:$XEU$11</formula1>
    </dataValidation>
    <dataValidation type="list" allowBlank="1" showInputMessage="1" showErrorMessage="1" sqref="U12:U39" xr:uid="{00000000-0002-0000-0000-000003000000}">
      <formula1>$XEV$11:$XFD$11</formula1>
    </dataValidation>
  </dataValidations>
  <printOptions horizontalCentered="1"/>
  <pageMargins left="0.31496062992125984" right="0.15748031496062992" top="0.39370078740157483" bottom="0.51" header="0.31496062992125984" footer="0.31496062992125984"/>
  <pageSetup paperSize="5"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62"/>
  <sheetViews>
    <sheetView tabSelected="1" view="pageBreakPreview" zoomScale="40" zoomScaleNormal="40" zoomScaleSheetLayoutView="40" workbookViewId="0">
      <selection activeCell="AJ14" sqref="AJ14"/>
    </sheetView>
  </sheetViews>
  <sheetFormatPr baseColWidth="10" defaultRowHeight="12.75" x14ac:dyDescent="0.2"/>
  <cols>
    <col min="1" max="1" width="39.5703125" style="43" customWidth="1"/>
    <col min="2" max="2" width="22.5703125" style="43" customWidth="1"/>
    <col min="3" max="3" width="24.42578125" style="43" customWidth="1"/>
    <col min="4" max="4" width="17.28515625" style="49" customWidth="1"/>
    <col min="5" max="5" width="16.140625" style="43" customWidth="1"/>
    <col min="6" max="6" width="23.140625" style="43" customWidth="1"/>
    <col min="7" max="7" width="19.140625" style="43" customWidth="1"/>
    <col min="8" max="8" width="2" style="43" hidden="1" customWidth="1"/>
    <col min="9" max="9" width="18.28515625" style="43" customWidth="1"/>
    <col min="10" max="10" width="11.42578125" style="43" hidden="1" customWidth="1"/>
    <col min="11" max="11" width="10.42578125" style="43" hidden="1" customWidth="1"/>
    <col min="12" max="12" width="17.140625" style="43" customWidth="1"/>
    <col min="13" max="13" width="43.140625" style="43" customWidth="1"/>
    <col min="14" max="14" width="44.7109375" style="43" customWidth="1"/>
    <col min="15" max="15" width="9.5703125" style="43" customWidth="1"/>
    <col min="16" max="18" width="11.42578125" style="43" hidden="1" customWidth="1"/>
    <col min="19" max="19" width="11.42578125" style="43" customWidth="1"/>
    <col min="20" max="21" width="11.42578125" style="43" hidden="1" customWidth="1"/>
    <col min="22" max="22" width="14.140625" style="43" customWidth="1"/>
    <col min="23" max="23" width="16.7109375" style="43" customWidth="1"/>
    <col min="24" max="24" width="9.85546875" style="43" hidden="1" customWidth="1"/>
    <col min="25" max="25" width="16.42578125" style="43" customWidth="1"/>
    <col min="26" max="26" width="20.140625" style="43" customWidth="1"/>
    <col min="27" max="27" width="15.28515625" style="43" customWidth="1"/>
    <col min="28" max="28" width="31.85546875" style="43" customWidth="1"/>
    <col min="29" max="29" width="34.140625" style="43" hidden="1" customWidth="1"/>
    <col min="30" max="30" width="15.85546875" style="43" hidden="1" customWidth="1"/>
    <col min="31" max="31" width="32.28515625" style="43" hidden="1" customWidth="1"/>
    <col min="32" max="32" width="19.140625" style="43" hidden="1" customWidth="1"/>
    <col min="33" max="33" width="16.140625" style="43" hidden="1" customWidth="1"/>
    <col min="34" max="16384" width="11.42578125" style="43"/>
  </cols>
  <sheetData>
    <row r="1" spans="1:39" x14ac:dyDescent="0.2">
      <c r="A1" s="41"/>
      <c r="B1" s="41"/>
      <c r="C1" s="41"/>
      <c r="D1" s="42"/>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K1" s="43" t="s">
        <v>64</v>
      </c>
      <c r="AL1" s="43" t="s">
        <v>9</v>
      </c>
      <c r="AM1" s="43" t="s">
        <v>8</v>
      </c>
    </row>
    <row r="2" spans="1:39" x14ac:dyDescent="0.2">
      <c r="A2" s="41"/>
      <c r="B2" s="41"/>
      <c r="C2" s="41"/>
      <c r="D2" s="42"/>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J2" s="43" t="s">
        <v>103</v>
      </c>
      <c r="AK2" s="43" t="s">
        <v>67</v>
      </c>
      <c r="AL2" s="43" t="s">
        <v>66</v>
      </c>
      <c r="AM2" s="43" t="s">
        <v>13</v>
      </c>
    </row>
    <row r="3" spans="1:39" x14ac:dyDescent="0.2">
      <c r="A3" s="41"/>
      <c r="B3" s="41"/>
      <c r="C3" s="41"/>
      <c r="D3" s="42"/>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J3" s="43" t="s">
        <v>12</v>
      </c>
      <c r="AK3" s="43" t="s">
        <v>69</v>
      </c>
      <c r="AL3" s="43" t="s">
        <v>68</v>
      </c>
      <c r="AM3" s="43" t="s">
        <v>14</v>
      </c>
    </row>
    <row r="4" spans="1:39" x14ac:dyDescent="0.2">
      <c r="A4" s="41"/>
      <c r="B4" s="41"/>
      <c r="C4" s="41"/>
      <c r="D4" s="42"/>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K4" s="43" t="s">
        <v>71</v>
      </c>
      <c r="AL4" s="43" t="s">
        <v>70</v>
      </c>
      <c r="AM4" s="43" t="s">
        <v>15</v>
      </c>
    </row>
    <row r="5" spans="1:39" x14ac:dyDescent="0.2">
      <c r="A5" s="41"/>
      <c r="B5" s="41"/>
      <c r="C5" s="41"/>
      <c r="D5" s="42"/>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K5" s="43" t="s">
        <v>65</v>
      </c>
      <c r="AL5" s="43" t="s">
        <v>72</v>
      </c>
      <c r="AM5" s="43" t="s">
        <v>16</v>
      </c>
    </row>
    <row r="6" spans="1:39" ht="29.25" customHeight="1" x14ac:dyDescent="0.2">
      <c r="A6" s="41"/>
      <c r="B6" s="41"/>
      <c r="C6" s="41"/>
      <c r="D6" s="42"/>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K6" s="43" t="s">
        <v>74</v>
      </c>
      <c r="AL6" s="43" t="s">
        <v>73</v>
      </c>
      <c r="AM6" s="43" t="s">
        <v>17</v>
      </c>
    </row>
    <row r="7" spans="1:39" ht="24.75" customHeight="1" x14ac:dyDescent="0.2">
      <c r="A7" s="276" t="s">
        <v>76</v>
      </c>
      <c r="B7" s="276"/>
      <c r="C7" s="348">
        <v>43124</v>
      </c>
      <c r="D7" s="277"/>
      <c r="E7" s="277"/>
      <c r="F7" s="277"/>
      <c r="G7" s="278"/>
      <c r="H7" s="278"/>
      <c r="I7" s="278"/>
      <c r="J7" s="278"/>
      <c r="K7" s="278"/>
      <c r="L7" s="278"/>
      <c r="M7" s="278"/>
      <c r="N7" s="278"/>
      <c r="O7" s="278"/>
      <c r="P7" s="278"/>
      <c r="Q7" s="278"/>
      <c r="R7" s="278"/>
      <c r="S7" s="278"/>
      <c r="T7" s="278"/>
      <c r="U7" s="278"/>
      <c r="V7" s="278"/>
      <c r="W7" s="278"/>
      <c r="X7" s="278"/>
      <c r="Y7" s="278"/>
      <c r="Z7" s="278"/>
      <c r="AA7" s="278"/>
      <c r="AB7" s="278"/>
      <c r="AC7" s="278"/>
      <c r="AD7" s="278"/>
      <c r="AE7" s="278"/>
      <c r="AF7" s="278"/>
      <c r="AG7" s="278"/>
      <c r="AK7" s="43" t="s">
        <v>75</v>
      </c>
    </row>
    <row r="8" spans="1:39" x14ac:dyDescent="0.2">
      <c r="A8" s="270" t="s">
        <v>53</v>
      </c>
      <c r="B8" s="270"/>
      <c r="C8" s="270"/>
      <c r="D8" s="270"/>
      <c r="E8" s="270"/>
      <c r="F8" s="270"/>
      <c r="G8" s="288" t="s">
        <v>21</v>
      </c>
      <c r="H8" s="289"/>
      <c r="I8" s="289"/>
      <c r="J8" s="289"/>
      <c r="K8" s="289"/>
      <c r="L8" s="289"/>
      <c r="M8" s="289"/>
      <c r="N8" s="289"/>
      <c r="O8" s="289"/>
      <c r="P8" s="289"/>
      <c r="Q8" s="289"/>
      <c r="R8" s="289"/>
      <c r="S8" s="289"/>
      <c r="T8" s="289"/>
      <c r="U8" s="289"/>
      <c r="V8" s="289"/>
      <c r="W8" s="289"/>
      <c r="X8" s="289"/>
      <c r="Y8" s="289"/>
      <c r="Z8" s="289"/>
      <c r="AA8" s="289"/>
      <c r="AB8" s="289"/>
      <c r="AC8" s="290"/>
      <c r="AD8" s="291" t="s">
        <v>28</v>
      </c>
      <c r="AE8" s="293" t="s">
        <v>39</v>
      </c>
      <c r="AF8" s="294"/>
      <c r="AG8" s="295"/>
    </row>
    <row r="9" spans="1:39" s="50" customFormat="1" ht="14.25" customHeight="1" x14ac:dyDescent="0.2">
      <c r="A9" s="274" t="s">
        <v>61</v>
      </c>
      <c r="B9" s="275" t="s">
        <v>63</v>
      </c>
      <c r="C9" s="274" t="s">
        <v>41</v>
      </c>
      <c r="D9" s="274" t="s">
        <v>64</v>
      </c>
      <c r="E9" s="274" t="s">
        <v>42</v>
      </c>
      <c r="F9" s="283" t="s">
        <v>43</v>
      </c>
      <c r="G9" s="270" t="s">
        <v>77</v>
      </c>
      <c r="H9" s="270"/>
      <c r="I9" s="270"/>
      <c r="J9" s="270"/>
      <c r="K9" s="270"/>
      <c r="L9" s="270"/>
      <c r="M9" s="271" t="s">
        <v>26</v>
      </c>
      <c r="N9" s="270" t="s">
        <v>24</v>
      </c>
      <c r="O9" s="270"/>
      <c r="P9" s="270"/>
      <c r="Q9" s="270"/>
      <c r="R9" s="270"/>
      <c r="S9" s="270"/>
      <c r="T9" s="270"/>
      <c r="U9" s="270"/>
      <c r="V9" s="270"/>
      <c r="W9" s="270"/>
      <c r="X9" s="270"/>
      <c r="Y9" s="270"/>
      <c r="Z9" s="270"/>
      <c r="AA9" s="270"/>
      <c r="AB9" s="270"/>
      <c r="AC9" s="270"/>
      <c r="AD9" s="292"/>
      <c r="AE9" s="296"/>
      <c r="AF9" s="297"/>
      <c r="AG9" s="298"/>
    </row>
    <row r="10" spans="1:39" s="50" customFormat="1" ht="20.25" customHeight="1" x14ac:dyDescent="0.2">
      <c r="A10" s="274"/>
      <c r="B10" s="299"/>
      <c r="C10" s="274"/>
      <c r="D10" s="274"/>
      <c r="E10" s="274"/>
      <c r="F10" s="283"/>
      <c r="G10" s="279" t="s">
        <v>44</v>
      </c>
      <c r="H10" s="279"/>
      <c r="I10" s="279"/>
      <c r="J10" s="279"/>
      <c r="K10" s="279"/>
      <c r="L10" s="279"/>
      <c r="M10" s="272"/>
      <c r="N10" s="280" t="s">
        <v>55</v>
      </c>
      <c r="O10" s="282" t="s">
        <v>23</v>
      </c>
      <c r="P10" s="51"/>
      <c r="Q10" s="52"/>
      <c r="R10" s="52"/>
      <c r="S10" s="261" t="s">
        <v>46</v>
      </c>
      <c r="T10" s="52"/>
      <c r="U10" s="52"/>
      <c r="V10" s="284" t="s">
        <v>45</v>
      </c>
      <c r="W10" s="285"/>
      <c r="X10" s="285"/>
      <c r="Y10" s="286"/>
      <c r="Z10" s="275" t="s">
        <v>62</v>
      </c>
      <c r="AA10" s="287" t="s">
        <v>50</v>
      </c>
      <c r="AB10" s="287"/>
      <c r="AC10" s="287"/>
      <c r="AD10" s="292"/>
      <c r="AE10" s="284"/>
      <c r="AF10" s="285"/>
      <c r="AG10" s="286"/>
    </row>
    <row r="11" spans="1:39" s="50" customFormat="1" ht="47.25" customHeight="1" x14ac:dyDescent="0.2">
      <c r="A11" s="275"/>
      <c r="B11" s="300"/>
      <c r="C11" s="275"/>
      <c r="D11" s="275"/>
      <c r="E11" s="275"/>
      <c r="F11" s="291"/>
      <c r="G11" s="53" t="s">
        <v>8</v>
      </c>
      <c r="H11" s="54"/>
      <c r="I11" s="53" t="s">
        <v>9</v>
      </c>
      <c r="J11" s="55"/>
      <c r="K11" s="55"/>
      <c r="L11" s="56" t="s">
        <v>10</v>
      </c>
      <c r="M11" s="273"/>
      <c r="N11" s="281"/>
      <c r="O11" s="283"/>
      <c r="P11" s="57"/>
      <c r="Q11" s="57"/>
      <c r="R11" s="57"/>
      <c r="S11" s="262"/>
      <c r="T11" s="57"/>
      <c r="U11" s="57"/>
      <c r="V11" s="58" t="s">
        <v>8</v>
      </c>
      <c r="W11" s="59" t="s">
        <v>9</v>
      </c>
      <c r="X11" s="57"/>
      <c r="Y11" s="58" t="s">
        <v>10</v>
      </c>
      <c r="Z11" s="300"/>
      <c r="AA11" s="44" t="s">
        <v>47</v>
      </c>
      <c r="AB11" s="45" t="s">
        <v>48</v>
      </c>
      <c r="AC11" s="45" t="s">
        <v>49</v>
      </c>
      <c r="AD11" s="282"/>
      <c r="AE11" s="40" t="s">
        <v>48</v>
      </c>
      <c r="AF11" s="40" t="s">
        <v>51</v>
      </c>
      <c r="AG11" s="40" t="s">
        <v>52</v>
      </c>
    </row>
    <row r="12" spans="1:39" ht="50.25" customHeight="1" x14ac:dyDescent="0.2">
      <c r="A12" s="234" t="s">
        <v>105</v>
      </c>
      <c r="B12" s="222" t="s">
        <v>146</v>
      </c>
      <c r="C12" s="225" t="s">
        <v>113</v>
      </c>
      <c r="D12" s="225" t="s">
        <v>71</v>
      </c>
      <c r="E12" s="225" t="s">
        <v>106</v>
      </c>
      <c r="F12" s="225" t="s">
        <v>117</v>
      </c>
      <c r="G12" s="264" t="s">
        <v>13</v>
      </c>
      <c r="H12" s="263" t="str">
        <f>IF(G12="(1) RARA VEZ","1", IF(G12="(2) IMPROBABLE","2",IF(G12="(3) POSIBLE","3",IF(G12="(4) PROBABLE","4",IF(G12="(5) CASI SEGURO","5","")))))</f>
        <v>1</v>
      </c>
      <c r="I12" s="259" t="s">
        <v>72</v>
      </c>
      <c r="J12" s="247" t="str">
        <f>IF(I12="(1) INSIGNIFICANTE","1",IF(I12="(2) MENOR","2",IF(I12="(3) MODERADO","3",IF(I12="(4) MAYOR","4",IF(I12="(5) CATASTRÓFICO","5","")))))</f>
        <v>4</v>
      </c>
      <c r="K12" s="227">
        <f>H12*J12</f>
        <v>4</v>
      </c>
      <c r="L12" s="209">
        <f>+K12</f>
        <v>4</v>
      </c>
      <c r="M12" s="268" t="s">
        <v>118</v>
      </c>
      <c r="N12" s="74" t="s">
        <v>6</v>
      </c>
      <c r="O12" s="46" t="s">
        <v>11</v>
      </c>
      <c r="P12" s="47">
        <f>IF(O12="SÍ",15,"0")</f>
        <v>15</v>
      </c>
      <c r="Q12" s="249">
        <f>SUM(P12:P18)</f>
        <v>85</v>
      </c>
      <c r="R12" s="250">
        <f>IF(AND(Q12&gt;=0,Q12&lt;=50),0,IF(AND(Q12&gt;50,Q12&lt;=75),1,IF(AND(Q12&gt;75,Q12&lt;=100),2,"REVISAR")))</f>
        <v>2</v>
      </c>
      <c r="S12" s="252" t="s">
        <v>9</v>
      </c>
      <c r="T12" s="250">
        <f>IF(S12="PROBABILIDAD",H12-R12,J12-R12)</f>
        <v>2</v>
      </c>
      <c r="U12" s="254">
        <f>IF($T12&lt;=0,1,$T12)</f>
        <v>2</v>
      </c>
      <c r="V12" s="241" t="str">
        <f>IF(AND($S12="PROBABILIDAD",$U12=1),$AM$2,IF(AND(S12="PROBABILIDAD",$U12=2),$AM$3,IF(AND($S12="PROBABILIDAD",$U12=3),$AM$4,IF(AND($S12="PROBABILIDAD",$U12=4),$AM$5,IF(AND($S12="PROBABILIDAD",$U12=5),$AM$6,$G12)))))</f>
        <v>(1) RARA VEZ</v>
      </c>
      <c r="W12" s="244" t="str">
        <f>IF(AND($S12="IMPACTO",$U12=1),$AL$2,IF(AND(S12="IMPACTO",$U12=2),$AL$3,IF(AND($S12="IMPACTO",$U12=3),$AL$4,IF(AND($S12="IMPACTO",$U12=4),$AL$5,IF(AND($S12="IMPACTO",$U12=5),$AL$6,I12)))))</f>
        <v>(2) MENOR</v>
      </c>
      <c r="X12" s="247">
        <f>IF(S12="PROBABILIDAD",U12*J12,U12*H12)</f>
        <v>2</v>
      </c>
      <c r="Y12" s="248">
        <f>$X12</f>
        <v>2</v>
      </c>
      <c r="Z12" s="239" t="s">
        <v>107</v>
      </c>
      <c r="AA12" s="237">
        <v>43435</v>
      </c>
      <c r="AB12" s="239" t="s">
        <v>110</v>
      </c>
      <c r="AC12" s="228"/>
      <c r="AD12" s="228"/>
      <c r="AE12" s="228"/>
      <c r="AF12" s="228"/>
      <c r="AG12" s="230"/>
    </row>
    <row r="13" spans="1:39" ht="48" customHeight="1" x14ac:dyDescent="0.2">
      <c r="A13" s="235"/>
      <c r="B13" s="223"/>
      <c r="C13" s="210"/>
      <c r="D13" s="210"/>
      <c r="E13" s="225"/>
      <c r="F13" s="210"/>
      <c r="G13" s="264"/>
      <c r="H13" s="266"/>
      <c r="I13" s="259"/>
      <c r="J13" s="247"/>
      <c r="K13" s="227"/>
      <c r="L13" s="209"/>
      <c r="M13" s="269"/>
      <c r="N13" s="75" t="s">
        <v>7</v>
      </c>
      <c r="O13" s="46" t="s">
        <v>11</v>
      </c>
      <c r="P13" s="48">
        <f>IF(O13="SÍ",5,"0")</f>
        <v>5</v>
      </c>
      <c r="Q13" s="227"/>
      <c r="R13" s="251"/>
      <c r="S13" s="253"/>
      <c r="T13" s="251"/>
      <c r="U13" s="255"/>
      <c r="V13" s="242"/>
      <c r="W13" s="245"/>
      <c r="X13" s="247"/>
      <c r="Y13" s="209"/>
      <c r="Z13" s="238"/>
      <c r="AA13" s="238"/>
      <c r="AB13" s="240"/>
      <c r="AC13" s="229"/>
      <c r="AD13" s="229"/>
      <c r="AE13" s="229"/>
      <c r="AF13" s="229"/>
      <c r="AG13" s="231"/>
    </row>
    <row r="14" spans="1:39" ht="33" customHeight="1" x14ac:dyDescent="0.2">
      <c r="A14" s="235"/>
      <c r="B14" s="223"/>
      <c r="C14" s="210"/>
      <c r="D14" s="210"/>
      <c r="E14" s="225"/>
      <c r="F14" s="210"/>
      <c r="G14" s="264"/>
      <c r="H14" s="266"/>
      <c r="I14" s="259"/>
      <c r="J14" s="247"/>
      <c r="K14" s="227"/>
      <c r="L14" s="232" t="str">
        <f>IF(AND(G12="(1) RARA VEZ",I12="(1) INSIGNIFICANTE"),"BAJA",IF(AND(G12="(1) RARA VEZ",I12="(2) MENOR"),"BAJA",IF(AND(G12="(2) IMPROBABLE",I12="(1) INSIGNIFICANTE"),"BAJA",IF(AND(G12="(3) POSIBLE",I12="(1) INSIGNIFICANTE"),"BAJA",IF(AND(G12="(4) PROBABLE",I12="(1) INSIGNIFICANTE"),"MODERADA",IF(AND(G12="(5) CASI SEGURO",I12="(1) INSIGNIFICANTE"),"ALTA",IF(AND(G12="(2) IMPROBABLE",I12="(2) MENOR"),"BAJA",IF(AND(G12="(3) POSIBLE",I12="(2) MENOR"),"MODERADA",IF(AND(G12="(4) PROBABLE",I12="(2) MENOR"),"ALTA",IF(AND(G12="(5) CASI SEGURO",I12="(2) MENOR"),"ALTA",IF(AND(G12="(1) RARA VEZ",I12="(3) MODERADO"),"MODERADA",IF(AND(G12="(2) IMPROBABLE",I12="(3) MODERADO"),"MODERADA",IF(AND(G12="(3) POSIBLE",I12="(3) MODERADO"),"ALTA",IF(AND(G12="(4) PROBABLE",I12="(3) MODERADO"),"ALTA",IF(AND(G12="(5) CASI SEGURO",I12="(3) MODERADO"),"EXTREMA",IF(AND(G12="(1) RARA VEZ",I12="(4) MAYOR"),"ALTA",IF(AND(G12="(2) IMPROBABLE",I12="(4) MAYOR"),"ALTA",IF(AND(G12="(3) POSIBLE",I12="(4) MAYOR"),"EXTREMA",IF(AND(G12="(4) PROBABLE",I12="(4) MAYOR"),"EXTREMA",IF(AND(G12="(5) CASI SEGURO",I12="(4) MAYOR"),"EXTREMA",IF(AND(G12="(1) RARA VEZ",I12="(5) CATASTRÓFICO"),"ALTA",IF(AND(G12="(2) IMPROBABLE",I12="(5) CATASTRÓFICO"),"EXTREMA",IF(AND(G12="(3) POSIBLE",I12="(5) CATASTRÓFICO"),"EXTREMA",IF(AND(G12="(4) PROBABLE",I12="(5) CATASTRÓFICO"),"EXTREMA",IF(AND(G12="(5) CASI SEGURO",I12="(5) CATASTRÓFICO"),"EXTREMA")))))))))))))))))))))))))</f>
        <v>ALTA</v>
      </c>
      <c r="M14" s="269"/>
      <c r="N14" s="76" t="s">
        <v>3</v>
      </c>
      <c r="O14" s="46" t="s">
        <v>103</v>
      </c>
      <c r="P14" s="48" t="str">
        <f>IF(O14="SÍ",15,"0")</f>
        <v>0</v>
      </c>
      <c r="Q14" s="227"/>
      <c r="R14" s="251"/>
      <c r="S14" s="253"/>
      <c r="T14" s="251"/>
      <c r="U14" s="255"/>
      <c r="V14" s="242"/>
      <c r="W14" s="245"/>
      <c r="X14" s="247"/>
      <c r="Y14" s="232" t="str">
        <f>IF(AND(V12="(1) RARA VEZ",W12="(1) INSIGNIFICANTE"),"BAJA",IF(AND(V12="(1) RARA VEZ",W12="(2) MENOR"),"BAJA",IF(AND(V12="(2) IMPROBABLE",W12="(1) INSIGNIFICANTE"),"BAJA",IF(AND(V12="(3) POSIBLE",W12="(1) INSIGNIFICANTE"),"BAJA",IF(AND(V12="(4) PROBABLE",W12="(1) INSIGNIFICANTE"),"MODERADO",IF(AND(V12="(5) CASI SEGURO",W12="(1) INSIGNIFICANTE"),"ALTA",IF(AND(V12="(2) IMPROBABLE",W12="(2) MENOR"),"BAJA",IF(AND(V12="(3) POSIBLE",W12="(2) MENOR"),"MODERADA",IF(AND(V12="(4) PROBABLE",W12="(2) MENOR"),"ALTA",IF(AND(V12="(5) CASI SEGURO",W12="(2) MENOR"),"ALTA",IF(AND(V12="(1) RARA VEZ",W12="(3) MODERADO"),"MODERADA",IF(AND(V12="(2) IMPROBABLE",W12="(3) MODERADO"),"MODERADA",IF(AND(V12="(3) POSIBLE",W12="(3) MODERADO"),"ALTA",IF(AND(V12="(4) PROBABLE",W12="(3) MODERADO"),"ALTA",IF(AND(V12="(5) CASI SEGURO",W12="(3) MODERADO"),"EXTREMA",IF(AND(V12="(1) RARA VEZ",W12="(4) MAYOR"),"ALTA",IF(AND(V12="(2) IMPROBABLE",W12="(4) MAYOR"),"ALTA",IF(AND(V12="(3) POSIBLE",W12="(4) MAYOR"),"EXTREMA",IF(AND(V12="(4) PROBABLE",W12="(4) MAYOR"),"EXTREMA",IF(AND(V12="(5) CASI SEGURO",W12="(4) MAYOR"),"EXTREMA",IF(AND(V12="(1) RARA VEZ",W12="(5) CATASTRÓFICO"),"ALTA",IF(AND(V12="(2) IMPROBABLE",W12="(5) CATASTRÓFICO"),"EXTREMA",IF(AND(V12="(3) POSIBLE",W12="(5) CATASTRÓFICO"),"EXTREMA",IF(AND(V12="(4) PROBABLE",W12="(5) CATASTRÓFICO"),"EXTREMA",IF(AND(V12="(5) CASI SEGURO",W12="(5) CATASTRÓFICO"),"EXTREMA")))))))))))))))))))))))))</f>
        <v>BAJA</v>
      </c>
      <c r="Z14" s="238"/>
      <c r="AA14" s="238"/>
      <c r="AB14" s="240"/>
      <c r="AC14" s="229"/>
      <c r="AD14" s="229"/>
      <c r="AE14" s="229"/>
      <c r="AF14" s="229"/>
      <c r="AG14" s="231"/>
    </row>
    <row r="15" spans="1:39" ht="26.25" customHeight="1" x14ac:dyDescent="0.2">
      <c r="A15" s="235"/>
      <c r="B15" s="223"/>
      <c r="C15" s="210"/>
      <c r="D15" s="210"/>
      <c r="E15" s="225"/>
      <c r="F15" s="210"/>
      <c r="G15" s="264"/>
      <c r="H15" s="266"/>
      <c r="I15" s="259"/>
      <c r="J15" s="247"/>
      <c r="K15" s="227"/>
      <c r="L15" s="232"/>
      <c r="M15" s="269"/>
      <c r="N15" s="76" t="s">
        <v>4</v>
      </c>
      <c r="O15" s="46" t="s">
        <v>11</v>
      </c>
      <c r="P15" s="48">
        <f>IF(O15="SÍ",10,"0")</f>
        <v>10</v>
      </c>
      <c r="Q15" s="227"/>
      <c r="R15" s="251"/>
      <c r="S15" s="253"/>
      <c r="T15" s="251"/>
      <c r="U15" s="255"/>
      <c r="V15" s="242"/>
      <c r="W15" s="245"/>
      <c r="X15" s="247"/>
      <c r="Y15" s="232"/>
      <c r="Z15" s="238"/>
      <c r="AA15" s="238"/>
      <c r="AB15" s="240"/>
      <c r="AC15" s="229"/>
      <c r="AD15" s="229"/>
      <c r="AE15" s="229"/>
      <c r="AF15" s="229"/>
      <c r="AG15" s="231"/>
    </row>
    <row r="16" spans="1:39" ht="45" customHeight="1" x14ac:dyDescent="0.2">
      <c r="A16" s="235"/>
      <c r="B16" s="223"/>
      <c r="C16" s="210"/>
      <c r="D16" s="210"/>
      <c r="E16" s="225"/>
      <c r="F16" s="210"/>
      <c r="G16" s="264"/>
      <c r="H16" s="266"/>
      <c r="I16" s="259"/>
      <c r="J16" s="247"/>
      <c r="K16" s="227"/>
      <c r="L16" s="232"/>
      <c r="M16" s="269"/>
      <c r="N16" s="75" t="s">
        <v>37</v>
      </c>
      <c r="O16" s="46" t="s">
        <v>11</v>
      </c>
      <c r="P16" s="48">
        <f>IF(O16="SÍ",15,"0")</f>
        <v>15</v>
      </c>
      <c r="Q16" s="227"/>
      <c r="R16" s="251"/>
      <c r="S16" s="253"/>
      <c r="T16" s="251"/>
      <c r="U16" s="255"/>
      <c r="V16" s="242"/>
      <c r="W16" s="245"/>
      <c r="X16" s="247"/>
      <c r="Y16" s="232"/>
      <c r="Z16" s="238"/>
      <c r="AA16" s="238"/>
      <c r="AB16" s="240"/>
      <c r="AC16" s="229"/>
      <c r="AD16" s="229"/>
      <c r="AE16" s="229"/>
      <c r="AF16" s="229"/>
      <c r="AG16" s="231"/>
    </row>
    <row r="17" spans="1:33" ht="35.25" customHeight="1" x14ac:dyDescent="0.2">
      <c r="A17" s="235"/>
      <c r="B17" s="223"/>
      <c r="C17" s="210"/>
      <c r="D17" s="210"/>
      <c r="E17" s="225"/>
      <c r="F17" s="210"/>
      <c r="G17" s="264"/>
      <c r="H17" s="266"/>
      <c r="I17" s="259"/>
      <c r="J17" s="247"/>
      <c r="K17" s="227"/>
      <c r="L17" s="232"/>
      <c r="M17" s="269"/>
      <c r="N17" s="75" t="s">
        <v>5</v>
      </c>
      <c r="O17" s="46" t="s">
        <v>11</v>
      </c>
      <c r="P17" s="48">
        <f>IF(O17="SÍ",10,"0")</f>
        <v>10</v>
      </c>
      <c r="Q17" s="227"/>
      <c r="R17" s="251"/>
      <c r="S17" s="253"/>
      <c r="T17" s="251"/>
      <c r="U17" s="255"/>
      <c r="V17" s="242"/>
      <c r="W17" s="245"/>
      <c r="X17" s="247"/>
      <c r="Y17" s="232"/>
      <c r="Z17" s="238"/>
      <c r="AA17" s="238"/>
      <c r="AB17" s="240"/>
      <c r="AC17" s="229"/>
      <c r="AD17" s="229"/>
      <c r="AE17" s="229"/>
      <c r="AF17" s="229"/>
      <c r="AG17" s="231"/>
    </row>
    <row r="18" spans="1:33" ht="45" customHeight="1" x14ac:dyDescent="0.2">
      <c r="A18" s="235"/>
      <c r="B18" s="224"/>
      <c r="C18" s="263"/>
      <c r="D18" s="263"/>
      <c r="E18" s="234"/>
      <c r="F18" s="263"/>
      <c r="G18" s="265"/>
      <c r="H18" s="267"/>
      <c r="I18" s="260"/>
      <c r="J18" s="247"/>
      <c r="K18" s="227"/>
      <c r="L18" s="233"/>
      <c r="M18" s="269"/>
      <c r="N18" s="77" t="s">
        <v>36</v>
      </c>
      <c r="O18" s="46" t="s">
        <v>11</v>
      </c>
      <c r="P18" s="48">
        <f>IF(O18="SÍ",30,"0")</f>
        <v>30</v>
      </c>
      <c r="Q18" s="227"/>
      <c r="R18" s="251"/>
      <c r="S18" s="253"/>
      <c r="T18" s="251"/>
      <c r="U18" s="255"/>
      <c r="V18" s="243"/>
      <c r="W18" s="246"/>
      <c r="X18" s="247"/>
      <c r="Y18" s="232"/>
      <c r="Z18" s="238"/>
      <c r="AA18" s="238"/>
      <c r="AB18" s="240"/>
      <c r="AC18" s="229"/>
      <c r="AD18" s="229"/>
      <c r="AE18" s="229"/>
      <c r="AF18" s="229"/>
      <c r="AG18" s="231"/>
    </row>
    <row r="19" spans="1:33" ht="34.5" customHeight="1" x14ac:dyDescent="0.2">
      <c r="A19" s="235"/>
      <c r="B19" s="222" t="s">
        <v>147</v>
      </c>
      <c r="C19" s="225" t="s">
        <v>119</v>
      </c>
      <c r="D19" s="225" t="s">
        <v>71</v>
      </c>
      <c r="E19" s="225" t="s">
        <v>108</v>
      </c>
      <c r="F19" s="225" t="s">
        <v>120</v>
      </c>
      <c r="G19" s="264" t="s">
        <v>17</v>
      </c>
      <c r="H19" s="263" t="str">
        <f>IF(G19="(1) RARA VEZ","1", IF(G19="(2) IMPROBABLE","2",IF(G19="(3) POSIBLE","3",IF(G19="(4) PROBABLE","4",IF(G19="(5) CASI SEGURO","5","")))))</f>
        <v>5</v>
      </c>
      <c r="I19" s="259" t="s">
        <v>70</v>
      </c>
      <c r="J19" s="247" t="str">
        <f>IF(I19="(1) INSIGNIFICANTE","1",IF(I19="(2) MENOR","2",IF(I19="(3) MODERADO","3",IF(I19="(4) MAYOR","4",IF(I19="(5) CATASTRÓFICO","5","")))))</f>
        <v>3</v>
      </c>
      <c r="K19" s="227">
        <f>H19*J19</f>
        <v>15</v>
      </c>
      <c r="L19" s="209">
        <f>+K19</f>
        <v>15</v>
      </c>
      <c r="M19" s="268" t="s">
        <v>121</v>
      </c>
      <c r="N19" s="74" t="s">
        <v>6</v>
      </c>
      <c r="O19" s="46" t="s">
        <v>103</v>
      </c>
      <c r="P19" s="72" t="str">
        <f>IF(O19="SÍ",15,"0")</f>
        <v>0</v>
      </c>
      <c r="Q19" s="249">
        <f>SUM(P19:P25)</f>
        <v>25</v>
      </c>
      <c r="R19" s="250">
        <f>IF(AND(Q19&gt;=0,Q19&lt;=50),0,IF(AND(Q19&gt;50,Q19&lt;=75),1,IF(AND(Q19&gt;75,Q19&lt;=100),2,"REVISAR")))</f>
        <v>0</v>
      </c>
      <c r="S19" s="252" t="s">
        <v>8</v>
      </c>
      <c r="T19" s="250">
        <f>IF(S19="PROBABILIDAD",H19-R19,J19-R19)</f>
        <v>5</v>
      </c>
      <c r="U19" s="254">
        <f>IF($T19&lt;=0,1,$T19)</f>
        <v>5</v>
      </c>
      <c r="V19" s="241" t="str">
        <f>IF(AND($S19="PROBABILIDAD",$U19=1),$AM$2,IF(AND(S19="PROBABILIDAD",$U19=2),$AM$3,IF(AND($S19="PROBABILIDAD",$U19=3),$AM$4,IF(AND($S19="PROBABILIDAD",$U19=4),$AM$5,IF(AND($S19="PROBABILIDAD",$U19=5),$AM$6,$G19)))))</f>
        <v>(5) CASI SEGURO</v>
      </c>
      <c r="W19" s="244" t="str">
        <f>IF(AND($S19="IMPACTO",$U19=1),$AL$2,IF(AND(S19="IMPACTO",$U19=2),$AL$3,IF(AND($S19="IMPACTO",$U19=3),$AL$4,IF(AND($S19="IMPACTO",$U19=4),$AL$5,IF(AND($S19="IMPACTO",$U19=5),$AL$6,I19)))))</f>
        <v>(3) MODERADO</v>
      </c>
      <c r="X19" s="247">
        <f>IF(S19="PROBABILIDAD",U19*J19,U19*H19)</f>
        <v>15</v>
      </c>
      <c r="Y19" s="258">
        <f>$X19</f>
        <v>15</v>
      </c>
      <c r="Z19" s="239" t="s">
        <v>109</v>
      </c>
      <c r="AA19" s="237">
        <v>43435</v>
      </c>
      <c r="AB19" s="239" t="s">
        <v>111</v>
      </c>
      <c r="AC19" s="228"/>
      <c r="AD19" s="228"/>
      <c r="AE19" s="228"/>
      <c r="AF19" s="228"/>
      <c r="AG19" s="230"/>
    </row>
    <row r="20" spans="1:33" ht="42.75" customHeight="1" x14ac:dyDescent="0.2">
      <c r="A20" s="235"/>
      <c r="B20" s="223"/>
      <c r="C20" s="210"/>
      <c r="D20" s="210"/>
      <c r="E20" s="225"/>
      <c r="F20" s="210"/>
      <c r="G20" s="264"/>
      <c r="H20" s="266"/>
      <c r="I20" s="259"/>
      <c r="J20" s="247"/>
      <c r="K20" s="227"/>
      <c r="L20" s="209"/>
      <c r="M20" s="269"/>
      <c r="N20" s="75" t="s">
        <v>7</v>
      </c>
      <c r="O20" s="46" t="s">
        <v>11</v>
      </c>
      <c r="P20" s="48">
        <f>IF(O20="SÍ",5,"0")</f>
        <v>5</v>
      </c>
      <c r="Q20" s="227"/>
      <c r="R20" s="251"/>
      <c r="S20" s="253"/>
      <c r="T20" s="251"/>
      <c r="U20" s="255"/>
      <c r="V20" s="242"/>
      <c r="W20" s="245"/>
      <c r="X20" s="247"/>
      <c r="Y20" s="248"/>
      <c r="Z20" s="238"/>
      <c r="AA20" s="238"/>
      <c r="AB20" s="240"/>
      <c r="AC20" s="229"/>
      <c r="AD20" s="229"/>
      <c r="AE20" s="229"/>
      <c r="AF20" s="229"/>
      <c r="AG20" s="231"/>
    </row>
    <row r="21" spans="1:33" ht="33" customHeight="1" x14ac:dyDescent="0.2">
      <c r="A21" s="235"/>
      <c r="B21" s="223"/>
      <c r="C21" s="210"/>
      <c r="D21" s="210"/>
      <c r="E21" s="225"/>
      <c r="F21" s="210"/>
      <c r="G21" s="264"/>
      <c r="H21" s="266"/>
      <c r="I21" s="259"/>
      <c r="J21" s="247"/>
      <c r="K21" s="227"/>
      <c r="L21" s="232" t="str">
        <f>IF(AND(G19="(1) RARA VEZ",I19="(1) INSIGNIFICANTE"),"BAJA",IF(AND(G19="(1) RARA VEZ",I19="(2) MENOR"),"BAJA",IF(AND(G19="(2) IMPROBABLE",I19="(1) INSIGNIFICANTE"),"BAJA",IF(AND(G19="(3) POSIBLE",I19="(1) INSIGNIFICANTE"),"BAJA",IF(AND(G19="(4) PROBABLE",I19="(1) INSIGNIFICANTE"),"MODERADA",IF(AND(G19="(5) CASI SEGURO",I19="(1) INSIGNIFICANTE"),"ALTA",IF(AND(G19="(2) IMPROBABLE",I19="(2) MENOR"),"BAJA",IF(AND(G19="(3) POSIBLE",I19="(2) MENOR"),"MODERADA",IF(AND(G19="(4) PROBABLE",I19="(2) MENOR"),"ALTA",IF(AND(G19="(5) CASI SEGURO",I19="(2) MENOR"),"ALTA",IF(AND(G19="(1) RARA VEZ",I19="(3) MODERADO"),"MODERADA",IF(AND(G19="(2) IMPROBABLE",I19="(3) MODERADO"),"MODERADA",IF(AND(G19="(3) POSIBLE",I19="(3) MODERADO"),"ALTA",IF(AND(G19="(4) PROBABLE",I19="(3) MODERADO"),"ALTA",IF(AND(G19="(5) CASI SEGURO",I19="(3) MODERADO"),"EXTREMA",IF(AND(G19="(1) RARA VEZ",I19="(4) MAYOR"),"ALTA",IF(AND(G19="(2) IMPROBABLE",I19="(4) MAYOR"),"ALTA",IF(AND(G19="(3) POSIBLE",I19="(4) MAYOR"),"EXTREMA",IF(AND(G19="(4) PROBABLE",I19="(4) MAYOR"),"EXTREMA",IF(AND(G19="(5) CASI SEGURO",I19="(4) MAYOR"),"EXTREMA",IF(AND(G19="(1) RARA VEZ",I19="(5) CATASTRÓFICO"),"ALTA",IF(AND(G19="(2) IMPROBABLE",I19="(5) CATASTRÓFICO"),"EXTREMA",IF(AND(G19="(3) POSIBLE",I19="(5) CATASTRÓFICO"),"EXTREMA",IF(AND(G19="(4) PROBABLE",I19="(5) CATASTRÓFICO"),"EXTREMA",IF(AND(G19="(5) CASI SEGURO",I19="(5) CATASTRÓFICO"),"EXTREMA")))))))))))))))))))))))))</f>
        <v>EXTREMA</v>
      </c>
      <c r="M21" s="269"/>
      <c r="N21" s="76" t="s">
        <v>3</v>
      </c>
      <c r="O21" s="46" t="s">
        <v>12</v>
      </c>
      <c r="P21" s="48" t="str">
        <f>IF(O21="SÍ",15,"0")</f>
        <v>0</v>
      </c>
      <c r="Q21" s="227"/>
      <c r="R21" s="251"/>
      <c r="S21" s="253"/>
      <c r="T21" s="251"/>
      <c r="U21" s="255"/>
      <c r="V21" s="242"/>
      <c r="W21" s="245"/>
      <c r="X21" s="247"/>
      <c r="Y21" s="233" t="str">
        <f>IF(AND(V19="(1) RARA VEZ",W19="(1) INSIGNIFICANTE"),"BAJA",IF(AND(V19="(1) RARA VEZ",W19="(2) MENOR"),"BAJA",IF(AND(V19="(2) IMPROBABLE",W19="(1) INSIGNIFICANTE"),"BAJA",IF(AND(V19="(3) POSIBLE",W19="(1) INSIGNIFICANTE"),"BAJA",IF(AND(V19="(4) PROBABLE",W19="(1) INSIGNIFICANTE"),"MODERADO",IF(AND(V19="(5) CASI SEGURO",W19="(1) INSIGNIFICANTE"),"ALTA",IF(AND(V19="(2) IMPROBABLE",W19="(2) MENOR"),"BAJA",IF(AND(V19="(3) POSIBLE",W19="(2) MENOR"),"MODERADA",IF(AND(V19="(4) PROBABLE",W19="(2) MENOR"),"ALTA",IF(AND(V19="(5) CASI SEGURO",W19="(2) MENOR"),"ALTA",IF(AND(V19="(1) RARA VEZ",W19="(3) MODERADO"),"MODERADA",IF(AND(V19="(2) IMPROBABLE",W19="(3) MODERADO"),"MODERADA",IF(AND(V19="(3) POSIBLE",W19="(3) MODERADO"),"ALTA",IF(AND(V19="(4) PROBABLE",W19="(3) MODERADO"),"ALTA",IF(AND(V19="(5) CASI SEGURO",W19="(3) MODERADO"),"EXTREMA",IF(AND(V19="(1) RARA VEZ",W19="(4) MAYOR"),"ALTA",IF(AND(V19="(2) IMPROBABLE",W19="(4) MAYOR"),"ALTA",IF(AND(V19="(3) POSIBLE",W19="(4) MAYOR"),"EXTREMA",IF(AND(V19="(4) PROBABLE",W19="(4) MAYOR"),"EXTREMA",IF(AND(V19="(5) CASI SEGURO",W19="(4) MAYOR"),"EXTREMA",IF(AND(V19="(1) RARA VEZ",W19="(5) CATASTRÓFICO"),"ALTA",IF(AND(V19="(2) IMPROBABLE",W19="(5) CATASTRÓFICO"),"EXTREMA",IF(AND(V19="(3) POSIBLE",W19="(5) CATASTRÓFICO"),"EXTREMA",IF(AND(V19="(4) PROBABLE",W19="(5) CATASTRÓFICO"),"EXTREMA",IF(AND(V19="(5) CASI SEGURO",W19="(5) CATASTRÓFICO"),"EXTREMA")))))))))))))))))))))))))</f>
        <v>EXTREMA</v>
      </c>
      <c r="Z21" s="238"/>
      <c r="AA21" s="238"/>
      <c r="AB21" s="240"/>
      <c r="AC21" s="229"/>
      <c r="AD21" s="229"/>
      <c r="AE21" s="229"/>
      <c r="AF21" s="229"/>
      <c r="AG21" s="231"/>
    </row>
    <row r="22" spans="1:33" ht="22.5" customHeight="1" x14ac:dyDescent="0.2">
      <c r="A22" s="235"/>
      <c r="B22" s="223"/>
      <c r="C22" s="210"/>
      <c r="D22" s="210"/>
      <c r="E22" s="225"/>
      <c r="F22" s="210"/>
      <c r="G22" s="264"/>
      <c r="H22" s="266"/>
      <c r="I22" s="259"/>
      <c r="J22" s="247"/>
      <c r="K22" s="227"/>
      <c r="L22" s="232"/>
      <c r="M22" s="269"/>
      <c r="N22" s="76" t="s">
        <v>4</v>
      </c>
      <c r="O22" s="46" t="s">
        <v>11</v>
      </c>
      <c r="P22" s="48">
        <f>IF(O22="SÍ",10,"0")</f>
        <v>10</v>
      </c>
      <c r="Q22" s="227"/>
      <c r="R22" s="251"/>
      <c r="S22" s="253"/>
      <c r="T22" s="251"/>
      <c r="U22" s="255"/>
      <c r="V22" s="242"/>
      <c r="W22" s="245"/>
      <c r="X22" s="247"/>
      <c r="Y22" s="256"/>
      <c r="Z22" s="238"/>
      <c r="AA22" s="238"/>
      <c r="AB22" s="240"/>
      <c r="AC22" s="229"/>
      <c r="AD22" s="229"/>
      <c r="AE22" s="229"/>
      <c r="AF22" s="229"/>
      <c r="AG22" s="231"/>
    </row>
    <row r="23" spans="1:33" ht="45" customHeight="1" x14ac:dyDescent="0.2">
      <c r="A23" s="235"/>
      <c r="B23" s="223"/>
      <c r="C23" s="210"/>
      <c r="D23" s="210"/>
      <c r="E23" s="225"/>
      <c r="F23" s="210"/>
      <c r="G23" s="264"/>
      <c r="H23" s="266"/>
      <c r="I23" s="259"/>
      <c r="J23" s="247"/>
      <c r="K23" s="227"/>
      <c r="L23" s="232"/>
      <c r="M23" s="269"/>
      <c r="N23" s="75" t="s">
        <v>37</v>
      </c>
      <c r="O23" s="46" t="s">
        <v>12</v>
      </c>
      <c r="P23" s="48" t="str">
        <f>IF(O23="SÍ",15,"0")</f>
        <v>0</v>
      </c>
      <c r="Q23" s="227"/>
      <c r="R23" s="251"/>
      <c r="S23" s="253"/>
      <c r="T23" s="251"/>
      <c r="U23" s="255"/>
      <c r="V23" s="242"/>
      <c r="W23" s="245"/>
      <c r="X23" s="247"/>
      <c r="Y23" s="256"/>
      <c r="Z23" s="238"/>
      <c r="AA23" s="238"/>
      <c r="AB23" s="240"/>
      <c r="AC23" s="229"/>
      <c r="AD23" s="229"/>
      <c r="AE23" s="229"/>
      <c r="AF23" s="229"/>
      <c r="AG23" s="231"/>
    </row>
    <row r="24" spans="1:33" ht="35.25" customHeight="1" x14ac:dyDescent="0.2">
      <c r="A24" s="235"/>
      <c r="B24" s="223"/>
      <c r="C24" s="210"/>
      <c r="D24" s="210"/>
      <c r="E24" s="225"/>
      <c r="F24" s="210"/>
      <c r="G24" s="264"/>
      <c r="H24" s="266"/>
      <c r="I24" s="259"/>
      <c r="J24" s="247"/>
      <c r="K24" s="227"/>
      <c r="L24" s="232"/>
      <c r="M24" s="269"/>
      <c r="N24" s="75" t="s">
        <v>5</v>
      </c>
      <c r="O24" s="46" t="s">
        <v>11</v>
      </c>
      <c r="P24" s="48">
        <f>IF(O24="SÍ",10,"0")</f>
        <v>10</v>
      </c>
      <c r="Q24" s="227"/>
      <c r="R24" s="251"/>
      <c r="S24" s="253"/>
      <c r="T24" s="251"/>
      <c r="U24" s="255"/>
      <c r="V24" s="242"/>
      <c r="W24" s="245"/>
      <c r="X24" s="247"/>
      <c r="Y24" s="256"/>
      <c r="Z24" s="238"/>
      <c r="AA24" s="238"/>
      <c r="AB24" s="240"/>
      <c r="AC24" s="229"/>
      <c r="AD24" s="229"/>
      <c r="AE24" s="229"/>
      <c r="AF24" s="229"/>
      <c r="AG24" s="231"/>
    </row>
    <row r="25" spans="1:33" ht="45" customHeight="1" x14ac:dyDescent="0.2">
      <c r="A25" s="235"/>
      <c r="B25" s="224"/>
      <c r="C25" s="263"/>
      <c r="D25" s="263"/>
      <c r="E25" s="234"/>
      <c r="F25" s="263"/>
      <c r="G25" s="265"/>
      <c r="H25" s="267"/>
      <c r="I25" s="260"/>
      <c r="J25" s="247"/>
      <c r="K25" s="227"/>
      <c r="L25" s="233"/>
      <c r="M25" s="269"/>
      <c r="N25" s="77" t="s">
        <v>36</v>
      </c>
      <c r="O25" s="46" t="s">
        <v>12</v>
      </c>
      <c r="P25" s="48" t="str">
        <f>IF(O25="SÍ",30,"0")</f>
        <v>0</v>
      </c>
      <c r="Q25" s="227"/>
      <c r="R25" s="251"/>
      <c r="S25" s="253"/>
      <c r="T25" s="251"/>
      <c r="U25" s="255"/>
      <c r="V25" s="243"/>
      <c r="W25" s="246"/>
      <c r="X25" s="247"/>
      <c r="Y25" s="257"/>
      <c r="Z25" s="238"/>
      <c r="AA25" s="238"/>
      <c r="AB25" s="240"/>
      <c r="AC25" s="229"/>
      <c r="AD25" s="229"/>
      <c r="AE25" s="229"/>
      <c r="AF25" s="229"/>
      <c r="AG25" s="231"/>
    </row>
    <row r="26" spans="1:33" ht="33" customHeight="1" x14ac:dyDescent="0.2">
      <c r="A26" s="235"/>
      <c r="B26" s="222" t="s">
        <v>148</v>
      </c>
      <c r="C26" s="225" t="s">
        <v>114</v>
      </c>
      <c r="D26" s="225" t="s">
        <v>75</v>
      </c>
      <c r="E26" s="225" t="s">
        <v>115</v>
      </c>
      <c r="F26" s="225" t="s">
        <v>112</v>
      </c>
      <c r="G26" s="264" t="s">
        <v>16</v>
      </c>
      <c r="H26" s="263" t="str">
        <f>IF(G26="(1) RARA VEZ","1", IF(G26="(2) IMPROBABLE","2",IF(G26="(3) POSIBLE","3",IF(G26="(4) PROBABLE","4",IF(G26="(5) CASI SEGURO","5","")))))</f>
        <v>4</v>
      </c>
      <c r="I26" s="259" t="s">
        <v>72</v>
      </c>
      <c r="J26" s="247" t="str">
        <f>IF(I26="(1) INSIGNIFICANTE","1",IF(I26="(2) MENOR","2",IF(I26="(3) MODERADO","3",IF(I26="(4) MAYOR","4",IF(I26="(5) CATASTRÓFICO","5","")))))</f>
        <v>4</v>
      </c>
      <c r="K26" s="227">
        <f>H26*J26</f>
        <v>16</v>
      </c>
      <c r="L26" s="209">
        <f>+K26</f>
        <v>16</v>
      </c>
      <c r="M26" s="268" t="s">
        <v>122</v>
      </c>
      <c r="N26" s="74" t="s">
        <v>6</v>
      </c>
      <c r="O26" s="46" t="s">
        <v>11</v>
      </c>
      <c r="P26" s="72">
        <f>IF(O26="SÍ",15,"0")</f>
        <v>15</v>
      </c>
      <c r="Q26" s="249">
        <f>SUM(P26:P32)</f>
        <v>30</v>
      </c>
      <c r="R26" s="250">
        <f>IF(AND(Q26&gt;=0,Q26&lt;=50),0,IF(AND(Q26&gt;50,Q26&lt;=75),1,IF(AND(Q26&gt;75,Q26&lt;=100),2,"REVISAR")))</f>
        <v>0</v>
      </c>
      <c r="S26" s="252" t="s">
        <v>8</v>
      </c>
      <c r="T26" s="250">
        <f>IF(S26="PROBABILIDAD",H26-R26,J26-R26)</f>
        <v>4</v>
      </c>
      <c r="U26" s="254">
        <f>IF($T26&lt;=0,1,$T26)</f>
        <v>4</v>
      </c>
      <c r="V26" s="241" t="str">
        <f>IF(AND($S26="PROBABILIDAD",$U26=1),$AM$2,IF(AND(S26="PROBABILIDAD",$U26=2),$AM$3,IF(AND($S26="PROBABILIDAD",$U26=3),$AM$4,IF(AND($S26="PROBABILIDAD",$U26=4),$AM$5,IF(AND($S26="PROBABILIDAD",$U26=5),$AM$6,$G26)))))</f>
        <v>(4) PROBABLE</v>
      </c>
      <c r="W26" s="244" t="str">
        <f>IF(AND($S26="IMPACTO",$U26=1),$AL$2,IF(AND(S26="IMPACTO",$U26=2),$AL$3,IF(AND($S26="IMPACTO",$U26=3),$AL$4,IF(AND($S26="IMPACTO",$U26=4),$AL$5,IF(AND($S26="IMPACTO",$U26=5),$AL$6,I26)))))</f>
        <v>(4) MAYOR</v>
      </c>
      <c r="X26" s="247">
        <f>IF(S26="PROBABILIDAD",U26*J26,U26*H26)</f>
        <v>16</v>
      </c>
      <c r="Y26" s="248">
        <f>$X26</f>
        <v>16</v>
      </c>
      <c r="Z26" s="239" t="s">
        <v>116</v>
      </c>
      <c r="AA26" s="237">
        <v>43435</v>
      </c>
      <c r="AB26" s="239" t="s">
        <v>123</v>
      </c>
      <c r="AC26" s="228"/>
      <c r="AD26" s="228"/>
      <c r="AE26" s="228"/>
      <c r="AF26" s="228"/>
      <c r="AG26" s="230"/>
    </row>
    <row r="27" spans="1:33" ht="48" customHeight="1" x14ac:dyDescent="0.2">
      <c r="A27" s="235"/>
      <c r="B27" s="223"/>
      <c r="C27" s="210"/>
      <c r="D27" s="210"/>
      <c r="E27" s="225"/>
      <c r="F27" s="210"/>
      <c r="G27" s="264"/>
      <c r="H27" s="266"/>
      <c r="I27" s="259"/>
      <c r="J27" s="247"/>
      <c r="K27" s="227"/>
      <c r="L27" s="209"/>
      <c r="M27" s="269"/>
      <c r="N27" s="75" t="s">
        <v>7</v>
      </c>
      <c r="O27" s="46" t="s">
        <v>11</v>
      </c>
      <c r="P27" s="48">
        <f>IF(O27="SÍ",5,"0")</f>
        <v>5</v>
      </c>
      <c r="Q27" s="227"/>
      <c r="R27" s="251"/>
      <c r="S27" s="253"/>
      <c r="T27" s="251"/>
      <c r="U27" s="255"/>
      <c r="V27" s="242"/>
      <c r="W27" s="245"/>
      <c r="X27" s="247"/>
      <c r="Y27" s="209"/>
      <c r="Z27" s="238"/>
      <c r="AA27" s="238"/>
      <c r="AB27" s="240"/>
      <c r="AC27" s="229"/>
      <c r="AD27" s="229"/>
      <c r="AE27" s="229"/>
      <c r="AF27" s="229"/>
      <c r="AG27" s="231"/>
    </row>
    <row r="28" spans="1:33" ht="33" customHeight="1" x14ac:dyDescent="0.2">
      <c r="A28" s="235"/>
      <c r="B28" s="223"/>
      <c r="C28" s="210"/>
      <c r="D28" s="210"/>
      <c r="E28" s="225"/>
      <c r="F28" s="210"/>
      <c r="G28" s="264"/>
      <c r="H28" s="266"/>
      <c r="I28" s="259"/>
      <c r="J28" s="247"/>
      <c r="K28" s="227"/>
      <c r="L28" s="232" t="str">
        <f>IF(AND(G26="(1) RARA VEZ",I26="(1) INSIGNIFICANTE"),"BAJA",IF(AND(G26="(1) RARA VEZ",I26="(2) MENOR"),"BAJA",IF(AND(G26="(2) IMPROBABLE",I26="(1) INSIGNIFICANTE"),"BAJA",IF(AND(G26="(3) POSIBLE",I26="(1) INSIGNIFICANTE"),"BAJA",IF(AND(G26="(4) PROBABLE",I26="(1) INSIGNIFICANTE"),"MODERADA",IF(AND(G26="(5) CASI SEGURO",I26="(1) INSIGNIFICANTE"),"ALTA",IF(AND(G26="(2) IMPROBABLE",I26="(2) MENOR"),"BAJA",IF(AND(G26="(3) POSIBLE",I26="(2) MENOR"),"MODERADA",IF(AND(G26="(4) PROBABLE",I26="(2) MENOR"),"ALTA",IF(AND(G26="(5) CASI SEGURO",I26="(2) MENOR"),"ALTA",IF(AND(G26="(1) RARA VEZ",I26="(3) MODERADO"),"MODERADA",IF(AND(G26="(2) IMPROBABLE",I26="(3) MODERADO"),"MODERADA",IF(AND(G26="(3) POSIBLE",I26="(3) MODERADO"),"ALTA",IF(AND(G26="(4) PROBABLE",I26="(3) MODERADO"),"ALTA",IF(AND(G26="(5) CASI SEGURO",I26="(3) MODERADO"),"EXTREMA",IF(AND(G26="(1) RARA VEZ",I26="(4) MAYOR"),"ALTA",IF(AND(G26="(2) IMPROBABLE",I26="(4) MAYOR"),"ALTA",IF(AND(G26="(3) POSIBLE",I26="(4) MAYOR"),"EXTREMA",IF(AND(G26="(4) PROBABLE",I26="(4) MAYOR"),"EXTREMA",IF(AND(G26="(5) CASI SEGURO",I26="(4) MAYOR"),"EXTREMA",IF(AND(G26="(1) RARA VEZ",I26="(5) CATASTRÓFICO"),"ALTA",IF(AND(G26="(2) IMPROBABLE",I26="(5) CATASTRÓFICO"),"EXTREMA",IF(AND(G26="(3) POSIBLE",I26="(5) CATASTRÓFICO"),"EXTREMA",IF(AND(G26="(4) PROBABLE",I26="(5) CATASTRÓFICO"),"EXTREMA",IF(AND(G26="(5) CASI SEGURO",I26="(5) CATASTRÓFICO"),"EXTREMA")))))))))))))))))))))))))</f>
        <v>EXTREMA</v>
      </c>
      <c r="M28" s="269"/>
      <c r="N28" s="76" t="s">
        <v>3</v>
      </c>
      <c r="O28" s="46" t="s">
        <v>103</v>
      </c>
      <c r="P28" s="48" t="str">
        <f>IF(O28="SÍ",15,"0")</f>
        <v>0</v>
      </c>
      <c r="Q28" s="227"/>
      <c r="R28" s="251"/>
      <c r="S28" s="253"/>
      <c r="T28" s="251"/>
      <c r="U28" s="255"/>
      <c r="V28" s="242"/>
      <c r="W28" s="245"/>
      <c r="X28" s="247"/>
      <c r="Y28" s="232" t="str">
        <f>IF(AND(V26="(1) RARA VEZ",W26="(1) INSIGNIFICANTE"),"BAJA",IF(AND(V26="(1) RARA VEZ",W26="(2) MENOR"),"BAJA",IF(AND(V26="(2) IMPROBABLE",W26="(1) INSIGNIFICANTE"),"BAJA",IF(AND(V26="(3) POSIBLE",W26="(1) INSIGNIFICANTE"),"BAJA",IF(AND(V26="(4) PROBABLE",W26="(1) INSIGNIFICANTE"),"MODERADO",IF(AND(V26="(5) CASI SEGURO",W26="(1) INSIGNIFICANTE"),"ALTA",IF(AND(V26="(2) IMPROBABLE",W26="(2) MENOR"),"BAJA",IF(AND(V26="(3) POSIBLE",W26="(2) MENOR"),"MODERADA",IF(AND(V26="(4) PROBABLE",W26="(2) MENOR"),"ALTA",IF(AND(V26="(5) CASI SEGURO",W26="(2) MENOR"),"ALTA",IF(AND(V26="(1) RARA VEZ",W26="(3) MODERADO"),"MODERADA",IF(AND(V26="(2) IMPROBABLE",W26="(3) MODERADO"),"MODERADA",IF(AND(V26="(3) POSIBLE",W26="(3) MODERADO"),"ALTA",IF(AND(V26="(4) PROBABLE",W26="(3) MODERADO"),"ALTA",IF(AND(V26="(5) CASI SEGURO",W26="(3) MODERADO"),"EXTREMA",IF(AND(V26="(1) RARA VEZ",W26="(4) MAYOR"),"ALTA",IF(AND(V26="(2) IMPROBABLE",W26="(4) MAYOR"),"ALTA",IF(AND(V26="(3) POSIBLE",W26="(4) MAYOR"),"EXTREMA",IF(AND(V26="(4) PROBABLE",W26="(4) MAYOR"),"EXTREMA",IF(AND(V26="(5) CASI SEGURO",W26="(4) MAYOR"),"EXTREMA",IF(AND(V26="(1) RARA VEZ",W26="(5) CATASTRÓFICO"),"ALTA",IF(AND(V26="(2) IMPROBABLE",W26="(5) CATASTRÓFICO"),"EXTREMA",IF(AND(V26="(3) POSIBLE",W26="(5) CATASTRÓFICO"),"EXTREMA",IF(AND(V26="(4) PROBABLE",W26="(5) CATASTRÓFICO"),"EXTREMA",IF(AND(V26="(5) CASI SEGURO",W26="(5) CATASTRÓFICO"),"EXTREMA")))))))))))))))))))))))))</f>
        <v>EXTREMA</v>
      </c>
      <c r="Z28" s="238"/>
      <c r="AA28" s="238"/>
      <c r="AB28" s="240"/>
      <c r="AC28" s="229"/>
      <c r="AD28" s="229"/>
      <c r="AE28" s="229"/>
      <c r="AF28" s="229"/>
      <c r="AG28" s="231"/>
    </row>
    <row r="29" spans="1:33" ht="26.25" customHeight="1" x14ac:dyDescent="0.2">
      <c r="A29" s="235"/>
      <c r="B29" s="223"/>
      <c r="C29" s="210"/>
      <c r="D29" s="210"/>
      <c r="E29" s="225"/>
      <c r="F29" s="210"/>
      <c r="G29" s="264"/>
      <c r="H29" s="266"/>
      <c r="I29" s="259"/>
      <c r="J29" s="247"/>
      <c r="K29" s="227"/>
      <c r="L29" s="232"/>
      <c r="M29" s="269"/>
      <c r="N29" s="76" t="s">
        <v>4</v>
      </c>
      <c r="O29" s="46" t="s">
        <v>12</v>
      </c>
      <c r="P29" s="48" t="str">
        <f>IF(O29="SÍ",10,"0")</f>
        <v>0</v>
      </c>
      <c r="Q29" s="227"/>
      <c r="R29" s="251"/>
      <c r="S29" s="253"/>
      <c r="T29" s="251"/>
      <c r="U29" s="255"/>
      <c r="V29" s="242"/>
      <c r="W29" s="245"/>
      <c r="X29" s="247"/>
      <c r="Y29" s="232"/>
      <c r="Z29" s="238"/>
      <c r="AA29" s="238"/>
      <c r="AB29" s="240"/>
      <c r="AC29" s="229"/>
      <c r="AD29" s="229"/>
      <c r="AE29" s="229"/>
      <c r="AF29" s="229"/>
      <c r="AG29" s="231"/>
    </row>
    <row r="30" spans="1:33" ht="45" customHeight="1" x14ac:dyDescent="0.2">
      <c r="A30" s="235"/>
      <c r="B30" s="223"/>
      <c r="C30" s="210"/>
      <c r="D30" s="210"/>
      <c r="E30" s="225"/>
      <c r="F30" s="210"/>
      <c r="G30" s="264"/>
      <c r="H30" s="266"/>
      <c r="I30" s="259"/>
      <c r="J30" s="247"/>
      <c r="K30" s="227"/>
      <c r="L30" s="232"/>
      <c r="M30" s="269"/>
      <c r="N30" s="75" t="s">
        <v>37</v>
      </c>
      <c r="O30" s="46" t="s">
        <v>12</v>
      </c>
      <c r="P30" s="48" t="str">
        <f>IF(O30="SÍ",15,"0")</f>
        <v>0</v>
      </c>
      <c r="Q30" s="227"/>
      <c r="R30" s="251"/>
      <c r="S30" s="253"/>
      <c r="T30" s="251"/>
      <c r="U30" s="255"/>
      <c r="V30" s="242"/>
      <c r="W30" s="245"/>
      <c r="X30" s="247"/>
      <c r="Y30" s="232"/>
      <c r="Z30" s="238"/>
      <c r="AA30" s="238"/>
      <c r="AB30" s="240"/>
      <c r="AC30" s="229"/>
      <c r="AD30" s="229"/>
      <c r="AE30" s="229"/>
      <c r="AF30" s="229"/>
      <c r="AG30" s="231"/>
    </row>
    <row r="31" spans="1:33" ht="35.25" customHeight="1" x14ac:dyDescent="0.2">
      <c r="A31" s="235"/>
      <c r="B31" s="223"/>
      <c r="C31" s="210"/>
      <c r="D31" s="210"/>
      <c r="E31" s="225"/>
      <c r="F31" s="210"/>
      <c r="G31" s="264"/>
      <c r="H31" s="266"/>
      <c r="I31" s="259"/>
      <c r="J31" s="247"/>
      <c r="K31" s="227"/>
      <c r="L31" s="232"/>
      <c r="M31" s="269"/>
      <c r="N31" s="75" t="s">
        <v>5</v>
      </c>
      <c r="O31" s="46" t="s">
        <v>11</v>
      </c>
      <c r="P31" s="48">
        <f>IF(O31="SÍ",10,"0")</f>
        <v>10</v>
      </c>
      <c r="Q31" s="227"/>
      <c r="R31" s="251"/>
      <c r="S31" s="253"/>
      <c r="T31" s="251"/>
      <c r="U31" s="255"/>
      <c r="V31" s="242"/>
      <c r="W31" s="245"/>
      <c r="X31" s="247"/>
      <c r="Y31" s="232"/>
      <c r="Z31" s="238"/>
      <c r="AA31" s="238"/>
      <c r="AB31" s="240"/>
      <c r="AC31" s="229"/>
      <c r="AD31" s="229"/>
      <c r="AE31" s="229"/>
      <c r="AF31" s="229"/>
      <c r="AG31" s="231"/>
    </row>
    <row r="32" spans="1:33" ht="45" customHeight="1" x14ac:dyDescent="0.2">
      <c r="A32" s="236"/>
      <c r="B32" s="224"/>
      <c r="C32" s="263"/>
      <c r="D32" s="263"/>
      <c r="E32" s="234"/>
      <c r="F32" s="263"/>
      <c r="G32" s="265"/>
      <c r="H32" s="267"/>
      <c r="I32" s="260"/>
      <c r="J32" s="247"/>
      <c r="K32" s="227"/>
      <c r="L32" s="233"/>
      <c r="M32" s="269"/>
      <c r="N32" s="77" t="s">
        <v>36</v>
      </c>
      <c r="O32" s="46" t="s">
        <v>12</v>
      </c>
      <c r="P32" s="48" t="str">
        <f>IF(O32="SÍ",30,"0")</f>
        <v>0</v>
      </c>
      <c r="Q32" s="227"/>
      <c r="R32" s="251"/>
      <c r="S32" s="253"/>
      <c r="T32" s="251"/>
      <c r="U32" s="255"/>
      <c r="V32" s="243"/>
      <c r="W32" s="246"/>
      <c r="X32" s="247"/>
      <c r="Y32" s="232"/>
      <c r="Z32" s="238"/>
      <c r="AA32" s="238"/>
      <c r="AB32" s="240"/>
      <c r="AC32" s="229"/>
      <c r="AD32" s="229"/>
      <c r="AE32" s="229"/>
      <c r="AF32" s="229"/>
      <c r="AG32" s="231"/>
    </row>
    <row r="33" spans="1:33" ht="31.5" customHeight="1" x14ac:dyDescent="0.2">
      <c r="A33" s="223" t="s">
        <v>149</v>
      </c>
      <c r="B33" s="223" t="s">
        <v>150</v>
      </c>
      <c r="C33" s="301" t="s">
        <v>132</v>
      </c>
      <c r="D33" s="301" t="s">
        <v>71</v>
      </c>
      <c r="E33" s="225" t="s">
        <v>133</v>
      </c>
      <c r="F33" s="225" t="s">
        <v>134</v>
      </c>
      <c r="G33" s="264" t="s">
        <v>16</v>
      </c>
      <c r="H33" s="263" t="str">
        <f>IF(G33="(1) RARA VEZ","1", IF(G33="(2) IMPROBABLE","2",IF(G33="(3) POSIBLE","3",IF(G33="(4) PROBABLE","4",IF(G33="(5) CASI SEGURO","5","")))))</f>
        <v>4</v>
      </c>
      <c r="I33" s="259" t="s">
        <v>70</v>
      </c>
      <c r="J33" s="247" t="str">
        <f>IF(I33="(1) INSIGNIFICANTE","1",IF(I33="(2) MENOR","2",IF(I33="(3) MODERADO","3",IF(I33="(4) MAYOR","4",IF(I33="(5) CATASTRÓFICO","5","")))))</f>
        <v>3</v>
      </c>
      <c r="K33" s="227">
        <f>H33*J33</f>
        <v>12</v>
      </c>
      <c r="L33" s="209">
        <f>+K33</f>
        <v>12</v>
      </c>
      <c r="M33" s="268" t="s">
        <v>135</v>
      </c>
      <c r="N33" s="74" t="s">
        <v>6</v>
      </c>
      <c r="O33" s="46" t="s">
        <v>11</v>
      </c>
      <c r="P33" s="73">
        <f>IF(O33="SÍ",15,"0")</f>
        <v>15</v>
      </c>
      <c r="Q33" s="249">
        <f>SUM(P33:P39)</f>
        <v>55</v>
      </c>
      <c r="R33" s="250">
        <f>IF(AND(Q33&gt;=0,Q33&lt;=50),0,IF(AND(Q33&gt;50,Q33&lt;=75),1,IF(AND(Q33&gt;75,Q33&lt;=100),2,"REVISAR")))</f>
        <v>1</v>
      </c>
      <c r="S33" s="252" t="s">
        <v>8</v>
      </c>
      <c r="T33" s="250">
        <f>IF(S33="PROBABILIDAD",H33-R33,J33-R33)</f>
        <v>3</v>
      </c>
      <c r="U33" s="254">
        <f>IF($T33&lt;=0,1,$T33)</f>
        <v>3</v>
      </c>
      <c r="V33" s="241" t="str">
        <f>IF(AND($S33="PROBABILIDAD",$U33=1),$AM$2,IF(AND(S33="PROBABILIDAD",$U33=2),$AM$3,IF(AND($S33="PROBABILIDAD",$U33=3),$AM$4,IF(AND($S33="PROBABILIDAD",$U33=4),$AM$5,IF(AND($S33="PROBABILIDAD",$U33=5),$AM$6,$G33)))))</f>
        <v>(3) POSIBLE</v>
      </c>
      <c r="W33" s="244" t="str">
        <f>IF(AND($S33="IMPACTO",$U33=1),$AL$2,IF(AND(S33="IMPACTO",$U33=2),$AL$3,IF(AND($S33="IMPACTO",$U33=3),$AL$4,IF(AND($S33="IMPACTO",$U33=4),$AL$5,IF(AND($S33="IMPACTO",$U33=5),$AL$6,I33)))))</f>
        <v>(3) MODERADO</v>
      </c>
      <c r="X33" s="247">
        <f>IF(S33="PROBABILIDAD",U33*J33,U33*H33)</f>
        <v>9</v>
      </c>
      <c r="Y33" s="248">
        <f>$X33</f>
        <v>9</v>
      </c>
      <c r="Z33" s="239" t="s">
        <v>136</v>
      </c>
      <c r="AA33" s="237">
        <v>43435</v>
      </c>
      <c r="AB33" s="239" t="s">
        <v>137</v>
      </c>
      <c r="AC33" s="239" t="s">
        <v>138</v>
      </c>
      <c r="AD33" s="228"/>
      <c r="AE33" s="228"/>
      <c r="AF33" s="228"/>
      <c r="AG33" s="230"/>
    </row>
    <row r="34" spans="1:33" ht="31.5" customHeight="1" x14ac:dyDescent="0.2">
      <c r="A34" s="223"/>
      <c r="B34" s="223"/>
      <c r="C34" s="302"/>
      <c r="D34" s="302"/>
      <c r="E34" s="225"/>
      <c r="F34" s="210"/>
      <c r="G34" s="264"/>
      <c r="H34" s="266"/>
      <c r="I34" s="259"/>
      <c r="J34" s="247"/>
      <c r="K34" s="227"/>
      <c r="L34" s="209"/>
      <c r="M34" s="304"/>
      <c r="N34" s="75" t="s">
        <v>7</v>
      </c>
      <c r="O34" s="46" t="s">
        <v>11</v>
      </c>
      <c r="P34" s="48">
        <f>IF(O34="SÍ",5,"0")</f>
        <v>5</v>
      </c>
      <c r="Q34" s="227"/>
      <c r="R34" s="251"/>
      <c r="S34" s="253"/>
      <c r="T34" s="251"/>
      <c r="U34" s="255"/>
      <c r="V34" s="242"/>
      <c r="W34" s="245"/>
      <c r="X34" s="247"/>
      <c r="Y34" s="209"/>
      <c r="Z34" s="240"/>
      <c r="AA34" s="238"/>
      <c r="AB34" s="240"/>
      <c r="AC34" s="238"/>
      <c r="AD34" s="229"/>
      <c r="AE34" s="229"/>
      <c r="AF34" s="229"/>
      <c r="AG34" s="231"/>
    </row>
    <row r="35" spans="1:33" ht="31.5" customHeight="1" x14ac:dyDescent="0.2">
      <c r="A35" s="223"/>
      <c r="B35" s="223"/>
      <c r="C35" s="302"/>
      <c r="D35" s="302"/>
      <c r="E35" s="225"/>
      <c r="F35" s="210"/>
      <c r="G35" s="264"/>
      <c r="H35" s="266"/>
      <c r="I35" s="259"/>
      <c r="J35" s="247"/>
      <c r="K35" s="227"/>
      <c r="L35" s="232" t="str">
        <f>IF(AND(G33="(1) RARA VEZ",I33="(1) INSIGNIFICANTE"),"BAJA",IF(AND(G33="(1) RARA VEZ",I33="(2) MENOR"),"BAJA",IF(AND(G33="(2) IMPROBABLE",I33="(1) INSIGNIFICANTE"),"BAJA",IF(AND(G33="(3) POSIBLE",I33="(1) INSIGNIFICANTE"),"BAJA",IF(AND(G33="(4) PROBABLE",I33="(1) INSIGNIFICANTE"),"MODERADA",IF(AND(G33="(5) CASI SEGURO",I33="(1) INSIGNIFICANTE"),"ALTA",IF(AND(G33="(2) IMPROBABLE",I33="(2) MENOR"),"BAJA",IF(AND(G33="(3) POSIBLE",I33="(2) MENOR"),"MODERADA",IF(AND(G33="(4) PROBABLE",I33="(2) MENOR"),"ALTA",IF(AND(G33="(5) CASI SEGURO",I33="(2) MENOR"),"ALTA",IF(AND(G33="(1) RARA VEZ",I33="(3) MODERADO"),"MODERADA",IF(AND(G33="(2) IMPROBABLE",I33="(3) MODERADO"),"MODERADA",IF(AND(G33="(3) POSIBLE",I33="(3) MODERADO"),"ALTA",IF(AND(G33="(4) PROBABLE",I33="(3) MODERADO"),"ALTA",IF(AND(G33="(5) CASI SEGURO",I33="(3) MODERADO"),"EXTREMA",IF(AND(G33="(1) RARA VEZ",I33="(4) MAYOR"),"ALTA",IF(AND(G33="(2) IMPROBABLE",I33="(4) MAYOR"),"ALTA",IF(AND(G33="(3) POSIBLE",I33="(4) MAYOR"),"EXTREMA",IF(AND(G33="(4) PROBABLE",I33="(4) MAYOR"),"EXTREMA",IF(AND(G33="(5) CASI SEGURO",I33="(4) MAYOR"),"EXTREMA",IF(AND(G33="(1) RARA VEZ",I33="(5) CATASTRÓFICO"),"ALTA",IF(AND(G33="(2) IMPROBABLE",I33="(5) CATASTRÓFICO"),"EXTREMA",IF(AND(G33="(3) POSIBLE",I33="(5) CATASTRÓFICO"),"EXTREMA",IF(AND(G33="(4) PROBABLE",I33="(5) CATASTRÓFICO"),"EXTREMA",IF(AND(G33="(5) CASI SEGURO",I33="(5) CATASTRÓFICO"),"EXTREMA")))))))))))))))))))))))))</f>
        <v>ALTA</v>
      </c>
      <c r="M35" s="304"/>
      <c r="N35" s="76" t="s">
        <v>3</v>
      </c>
      <c r="O35" s="46" t="s">
        <v>12</v>
      </c>
      <c r="P35" s="48" t="str">
        <f>IF(O35="SÍ",15,"0")</f>
        <v>0</v>
      </c>
      <c r="Q35" s="227"/>
      <c r="R35" s="251"/>
      <c r="S35" s="253"/>
      <c r="T35" s="251"/>
      <c r="U35" s="255"/>
      <c r="V35" s="242"/>
      <c r="W35" s="245"/>
      <c r="X35" s="247"/>
      <c r="Y35" s="232" t="str">
        <f>IF(AND(V33="(1) RARA VEZ",W33="(1) INSIGNIFICANTE"),"BAJA",IF(AND(V33="(1) RARA VEZ",W33="(2) MENOR"),"BAJA",IF(AND(V33="(2) IMPROBABLE",W33="(1) INSIGNIFICANTE"),"BAJA",IF(AND(V33="(3) POSIBLE",W33="(1) INSIGNIFICANTE"),"BAJA",IF(AND(V33="(4) PROBABLE",W33="(1) INSIGNIFICANTE"),"MODERADO",IF(AND(V33="(5) CASI SEGURO",W33="(1) INSIGNIFICANTE"),"ALTA",IF(AND(V33="(2) IMPROBABLE",W33="(2) MENOR"),"BAJA",IF(AND(V33="(3) POSIBLE",W33="(2) MENOR"),"MODERADA",IF(AND(V33="(4) PROBABLE",W33="(2) MENOR"),"ALTA",IF(AND(V33="(5) CASI SEGURO",W33="(2) MENOR"),"ALTA",IF(AND(V33="(1) RARA VEZ",W33="(3) MODERADO"),"MODERADA",IF(AND(V33="(2) IMPROBABLE",W33="(3) MODERADO"),"MODERADA",IF(AND(V33="(3) POSIBLE",W33="(3) MODERADO"),"ALTA",IF(AND(V33="(4) PROBABLE",W33="(3) MODERADO"),"ALTA",IF(AND(V33="(5) CASI SEGURO",W33="(3) MODERADO"),"EXTREMA",IF(AND(V33="(1) RARA VEZ",W33="(4) MAYOR"),"ALTA",IF(AND(V33="(2) IMPROBABLE",W33="(4) MAYOR"),"ALTA",IF(AND(V33="(3) POSIBLE",W33="(4) MAYOR"),"EXTREMA",IF(AND(V33="(4) PROBABLE",W33="(4) MAYOR"),"EXTREMA",IF(AND(V33="(5) CASI SEGURO",W33="(4) MAYOR"),"EXTREMA",IF(AND(V33="(1) RARA VEZ",W33="(5) CATASTRÓFICO"),"ALTA",IF(AND(V33="(2) IMPROBABLE",W33="(5) CATASTRÓFICO"),"EXTREMA",IF(AND(V33="(3) POSIBLE",W33="(5) CATASTRÓFICO"),"EXTREMA",IF(AND(V33="(4) PROBABLE",W33="(5) CATASTRÓFICO"),"EXTREMA",IF(AND(V33="(5) CASI SEGURO",W33="(5) CATASTRÓFICO"),"EXTREMA")))))))))))))))))))))))))</f>
        <v>ALTA</v>
      </c>
      <c r="Z35" s="240"/>
      <c r="AA35" s="238"/>
      <c r="AB35" s="240"/>
      <c r="AC35" s="238"/>
      <c r="AD35" s="229"/>
      <c r="AE35" s="229"/>
      <c r="AF35" s="229"/>
      <c r="AG35" s="231"/>
    </row>
    <row r="36" spans="1:33" ht="31.5" customHeight="1" x14ac:dyDescent="0.2">
      <c r="A36" s="223"/>
      <c r="B36" s="223"/>
      <c r="C36" s="302"/>
      <c r="D36" s="302"/>
      <c r="E36" s="225"/>
      <c r="F36" s="210"/>
      <c r="G36" s="264"/>
      <c r="H36" s="266"/>
      <c r="I36" s="259"/>
      <c r="J36" s="247"/>
      <c r="K36" s="227"/>
      <c r="L36" s="232"/>
      <c r="M36" s="304"/>
      <c r="N36" s="76" t="s">
        <v>4</v>
      </c>
      <c r="O36" s="46" t="s">
        <v>11</v>
      </c>
      <c r="P36" s="48">
        <f>IF(O36="SÍ",10,"0")</f>
        <v>10</v>
      </c>
      <c r="Q36" s="227"/>
      <c r="R36" s="251"/>
      <c r="S36" s="253"/>
      <c r="T36" s="251"/>
      <c r="U36" s="255"/>
      <c r="V36" s="242"/>
      <c r="W36" s="245"/>
      <c r="X36" s="247"/>
      <c r="Y36" s="232"/>
      <c r="Z36" s="240"/>
      <c r="AA36" s="238"/>
      <c r="AB36" s="240"/>
      <c r="AC36" s="238"/>
      <c r="AD36" s="229"/>
      <c r="AE36" s="229"/>
      <c r="AF36" s="229"/>
      <c r="AG36" s="231"/>
    </row>
    <row r="37" spans="1:33" ht="31.5" customHeight="1" x14ac:dyDescent="0.2">
      <c r="A37" s="223"/>
      <c r="B37" s="223"/>
      <c r="C37" s="302"/>
      <c r="D37" s="302"/>
      <c r="E37" s="225"/>
      <c r="F37" s="210"/>
      <c r="G37" s="264"/>
      <c r="H37" s="266"/>
      <c r="I37" s="259"/>
      <c r="J37" s="247"/>
      <c r="K37" s="227"/>
      <c r="L37" s="232"/>
      <c r="M37" s="304"/>
      <c r="N37" s="75" t="s">
        <v>37</v>
      </c>
      <c r="O37" s="46" t="s">
        <v>11</v>
      </c>
      <c r="P37" s="48">
        <f>IF(O37="SÍ",15,"0")</f>
        <v>15</v>
      </c>
      <c r="Q37" s="227"/>
      <c r="R37" s="251"/>
      <c r="S37" s="253"/>
      <c r="T37" s="251"/>
      <c r="U37" s="255"/>
      <c r="V37" s="242"/>
      <c r="W37" s="245"/>
      <c r="X37" s="247"/>
      <c r="Y37" s="232"/>
      <c r="Z37" s="240"/>
      <c r="AA37" s="238"/>
      <c r="AB37" s="240"/>
      <c r="AC37" s="238"/>
      <c r="AD37" s="229"/>
      <c r="AE37" s="229"/>
      <c r="AF37" s="229"/>
      <c r="AG37" s="231"/>
    </row>
    <row r="38" spans="1:33" ht="31.5" customHeight="1" x14ac:dyDescent="0.2">
      <c r="A38" s="223"/>
      <c r="B38" s="223"/>
      <c r="C38" s="302"/>
      <c r="D38" s="302"/>
      <c r="E38" s="225"/>
      <c r="F38" s="210"/>
      <c r="G38" s="264"/>
      <c r="H38" s="266"/>
      <c r="I38" s="259"/>
      <c r="J38" s="247"/>
      <c r="K38" s="227"/>
      <c r="L38" s="232"/>
      <c r="M38" s="304"/>
      <c r="N38" s="75" t="s">
        <v>5</v>
      </c>
      <c r="O38" s="46" t="s">
        <v>11</v>
      </c>
      <c r="P38" s="48">
        <f>IF(O38="SÍ",10,"0")</f>
        <v>10</v>
      </c>
      <c r="Q38" s="227"/>
      <c r="R38" s="251"/>
      <c r="S38" s="253"/>
      <c r="T38" s="251"/>
      <c r="U38" s="255"/>
      <c r="V38" s="242"/>
      <c r="W38" s="245"/>
      <c r="X38" s="247"/>
      <c r="Y38" s="232"/>
      <c r="Z38" s="240"/>
      <c r="AA38" s="238"/>
      <c r="AB38" s="240"/>
      <c r="AC38" s="238"/>
      <c r="AD38" s="229"/>
      <c r="AE38" s="229"/>
      <c r="AF38" s="229"/>
      <c r="AG38" s="231"/>
    </row>
    <row r="39" spans="1:33" ht="150" customHeight="1" x14ac:dyDescent="0.2">
      <c r="A39" s="223"/>
      <c r="B39" s="223"/>
      <c r="C39" s="303"/>
      <c r="D39" s="303"/>
      <c r="E39" s="234"/>
      <c r="F39" s="263"/>
      <c r="G39" s="265"/>
      <c r="H39" s="267"/>
      <c r="I39" s="260"/>
      <c r="J39" s="247"/>
      <c r="K39" s="227"/>
      <c r="L39" s="233"/>
      <c r="M39" s="304"/>
      <c r="N39" s="77" t="s">
        <v>36</v>
      </c>
      <c r="O39" s="46" t="s">
        <v>12</v>
      </c>
      <c r="P39" s="48" t="str">
        <f>IF(O39="SÍ",30,"0")</f>
        <v>0</v>
      </c>
      <c r="Q39" s="227"/>
      <c r="R39" s="251"/>
      <c r="S39" s="253"/>
      <c r="T39" s="251"/>
      <c r="U39" s="255"/>
      <c r="V39" s="243"/>
      <c r="W39" s="246"/>
      <c r="X39" s="247"/>
      <c r="Y39" s="232"/>
      <c r="Z39" s="240"/>
      <c r="AA39" s="238"/>
      <c r="AB39" s="240"/>
      <c r="AC39" s="238"/>
      <c r="AD39" s="229"/>
      <c r="AE39" s="229"/>
      <c r="AF39" s="229"/>
      <c r="AG39" s="231"/>
    </row>
    <row r="40" spans="1:33" ht="31.5" customHeight="1" x14ac:dyDescent="0.2">
      <c r="A40" s="223"/>
      <c r="B40" s="223"/>
      <c r="C40" s="301" t="s">
        <v>139</v>
      </c>
      <c r="D40" s="301" t="s">
        <v>71</v>
      </c>
      <c r="E40" s="225" t="s">
        <v>140</v>
      </c>
      <c r="F40" s="225" t="s">
        <v>141</v>
      </c>
      <c r="G40" s="264" t="s">
        <v>16</v>
      </c>
      <c r="H40" s="263" t="str">
        <f>IF(G40="(1) RARA VEZ","1", IF(G40="(2) IMPROBABLE","2",IF(G40="(3) POSIBLE","3",IF(G40="(4) PROBABLE","4",IF(G40="(5) CASI SEGURO","5","")))))</f>
        <v>4</v>
      </c>
      <c r="I40" s="259" t="s">
        <v>72</v>
      </c>
      <c r="J40" s="247" t="str">
        <f>IF(I40="(1) INSIGNIFICANTE","1",IF(I40="(2) MENOR","2",IF(I40="(3) MODERADO","3",IF(I40="(4) MAYOR","4",IF(I40="(5) CATASTRÓFICO","5","")))))</f>
        <v>4</v>
      </c>
      <c r="K40" s="227">
        <f>H40*J40</f>
        <v>16</v>
      </c>
      <c r="L40" s="209">
        <f>+K40</f>
        <v>16</v>
      </c>
      <c r="M40" s="268" t="s">
        <v>142</v>
      </c>
      <c r="N40" s="78" t="s">
        <v>6</v>
      </c>
      <c r="O40" s="46" t="s">
        <v>11</v>
      </c>
      <c r="P40" s="73">
        <f>IF(O40="SÍ",15,"0")</f>
        <v>15</v>
      </c>
      <c r="Q40" s="249">
        <f>SUM(P40:P46)</f>
        <v>55</v>
      </c>
      <c r="R40" s="250">
        <f>IF(AND(Q40&gt;=0,Q40&lt;=50),0,IF(AND(Q40&gt;50,Q40&lt;=75),1,IF(AND(Q40&gt;75,Q40&lt;=100),2,"REVISAR")))</f>
        <v>1</v>
      </c>
      <c r="S40" s="252" t="s">
        <v>8</v>
      </c>
      <c r="T40" s="250">
        <f>IF(S40="PROBABILIDAD",H40-R40,J40-R40)</f>
        <v>3</v>
      </c>
      <c r="U40" s="254">
        <f>IF($T40&lt;=0,1,$T40)</f>
        <v>3</v>
      </c>
      <c r="V40" s="241" t="str">
        <f>IF(AND($S40="PROBABILIDAD",$U40=1),$AM$2,IF(AND(S40="PROBABILIDAD",$U40=2),$AM$3,IF(AND($S40="PROBABILIDAD",$U40=3),$AM$4,IF(AND($S40="PROBABILIDAD",$U40=4),$AM$5,IF(AND($S40="PROBABILIDAD",$U40=5),$AM$6,$G40)))))</f>
        <v>(3) POSIBLE</v>
      </c>
      <c r="W40" s="244" t="str">
        <f>IF(AND($S40="IMPACTO",$U40=1),$AL$2,IF(AND(S40="IMPACTO",$U40=2),$AL$3,IF(AND($S40="IMPACTO",$U40=3),$AL$4,IF(AND($S40="IMPACTO",$U40=4),$AL$5,IF(AND($S40="IMPACTO",$U40=5),$AL$6,I40)))))</f>
        <v>(4) MAYOR</v>
      </c>
      <c r="X40" s="247">
        <f>IF(S40="PROBABILIDAD",U40*J40,U40*H40)</f>
        <v>12</v>
      </c>
      <c r="Y40" s="248">
        <f>$X40</f>
        <v>12</v>
      </c>
      <c r="Z40" s="239" t="s">
        <v>143</v>
      </c>
      <c r="AA40" s="237">
        <v>43435</v>
      </c>
      <c r="AB40" s="239" t="s">
        <v>144</v>
      </c>
      <c r="AC40" s="239" t="s">
        <v>145</v>
      </c>
      <c r="AD40" s="228"/>
      <c r="AE40" s="228"/>
      <c r="AF40" s="228"/>
      <c r="AG40" s="230"/>
    </row>
    <row r="41" spans="1:33" ht="31.5" customHeight="1" x14ac:dyDescent="0.2">
      <c r="A41" s="223"/>
      <c r="B41" s="223"/>
      <c r="C41" s="302"/>
      <c r="D41" s="302"/>
      <c r="E41" s="225"/>
      <c r="F41" s="210"/>
      <c r="G41" s="264"/>
      <c r="H41" s="266"/>
      <c r="I41" s="259"/>
      <c r="J41" s="247"/>
      <c r="K41" s="227"/>
      <c r="L41" s="209"/>
      <c r="M41" s="304"/>
      <c r="N41" s="79" t="s">
        <v>7</v>
      </c>
      <c r="O41" s="46" t="s">
        <v>11</v>
      </c>
      <c r="P41" s="48">
        <f>IF(O41="SÍ",5,"0")</f>
        <v>5</v>
      </c>
      <c r="Q41" s="227"/>
      <c r="R41" s="251"/>
      <c r="S41" s="253"/>
      <c r="T41" s="251"/>
      <c r="U41" s="255"/>
      <c r="V41" s="242"/>
      <c r="W41" s="245"/>
      <c r="X41" s="247"/>
      <c r="Y41" s="209"/>
      <c r="Z41" s="238"/>
      <c r="AA41" s="238"/>
      <c r="AB41" s="240"/>
      <c r="AC41" s="238"/>
      <c r="AD41" s="229"/>
      <c r="AE41" s="229"/>
      <c r="AF41" s="229"/>
      <c r="AG41" s="231"/>
    </row>
    <row r="42" spans="1:33" ht="31.5" customHeight="1" x14ac:dyDescent="0.2">
      <c r="A42" s="223"/>
      <c r="B42" s="223"/>
      <c r="C42" s="302"/>
      <c r="D42" s="302"/>
      <c r="E42" s="225"/>
      <c r="F42" s="210"/>
      <c r="G42" s="264"/>
      <c r="H42" s="266"/>
      <c r="I42" s="259"/>
      <c r="J42" s="247"/>
      <c r="K42" s="227"/>
      <c r="L42" s="232" t="str">
        <f>IF(AND(G40="(1) RARA VEZ",I40="(1) INSIGNIFICANTE"),"BAJA",IF(AND(G40="(1) RARA VEZ",I40="(2) MENOR"),"BAJA",IF(AND(G40="(2) IMPROBABLE",I40="(1) INSIGNIFICANTE"),"BAJA",IF(AND(G40="(3) POSIBLE",I40="(1) INSIGNIFICANTE"),"BAJA",IF(AND(G40="(4) PROBABLE",I40="(1) INSIGNIFICANTE"),"MODERADA",IF(AND(G40="(5) CASI SEGURO",I40="(1) INSIGNIFICANTE"),"ALTA",IF(AND(G40="(2) IMPROBABLE",I40="(2) MENOR"),"BAJA",IF(AND(G40="(3) POSIBLE",I40="(2) MENOR"),"MODERADA",IF(AND(G40="(4) PROBABLE",I40="(2) MENOR"),"ALTA",IF(AND(G40="(5) CASI SEGURO",I40="(2) MENOR"),"ALTA",IF(AND(G40="(1) RARA VEZ",I40="(3) MODERADO"),"MODERADA",IF(AND(G40="(2) IMPROBABLE",I40="(3) MODERADO"),"MODERADA",IF(AND(G40="(3) POSIBLE",I40="(3) MODERADO"),"ALTA",IF(AND(G40="(4) PROBABLE",I40="(3) MODERADO"),"ALTA",IF(AND(G40="(5) CASI SEGURO",I40="(3) MODERADO"),"EXTREMA",IF(AND(G40="(1) RARA VEZ",I40="(4) MAYOR"),"ALTA",IF(AND(G40="(2) IMPROBABLE",I40="(4) MAYOR"),"ALTA",IF(AND(G40="(3) POSIBLE",I40="(4) MAYOR"),"EXTREMA",IF(AND(G40="(4) PROBABLE",I40="(4) MAYOR"),"EXTREMA",IF(AND(G40="(5) CASI SEGURO",I40="(4) MAYOR"),"EXTREMA",IF(AND(G40="(1) RARA VEZ",I40="(5) CATASTRÓFICO"),"ALTA",IF(AND(G40="(2) IMPROBABLE",I40="(5) CATASTRÓFICO"),"EXTREMA",IF(AND(G40="(3) POSIBLE",I40="(5) CATASTRÓFICO"),"EXTREMA",IF(AND(G40="(4) PROBABLE",I40="(5) CATASTRÓFICO"),"EXTREMA",IF(AND(G40="(5) CASI SEGURO",I40="(5) CATASTRÓFICO"),"EXTREMA")))))))))))))))))))))))))</f>
        <v>EXTREMA</v>
      </c>
      <c r="M42" s="304"/>
      <c r="N42" s="80" t="s">
        <v>3</v>
      </c>
      <c r="O42" s="46" t="s">
        <v>12</v>
      </c>
      <c r="P42" s="48" t="str">
        <f>IF(O42="SÍ",15,"0")</f>
        <v>0</v>
      </c>
      <c r="Q42" s="227"/>
      <c r="R42" s="251"/>
      <c r="S42" s="253"/>
      <c r="T42" s="251"/>
      <c r="U42" s="255"/>
      <c r="V42" s="242"/>
      <c r="W42" s="245"/>
      <c r="X42" s="247"/>
      <c r="Y42" s="232" t="str">
        <f>IF(AND(V40="(1) RARA VEZ",W40="(1) INSIGNIFICANTE"),"BAJA",IF(AND(V40="(1) RARA VEZ",W40="(2) MENOR"),"BAJA",IF(AND(V40="(2) IMPROBABLE",W40="(1) INSIGNIFICANTE"),"BAJA",IF(AND(V40="(3) POSIBLE",W40="(1) INSIGNIFICANTE"),"BAJA",IF(AND(V40="(4) PROBABLE",W40="(1) INSIGNIFICANTE"),"MODERADO",IF(AND(V40="(5) CASI SEGURO",W40="(1) INSIGNIFICANTE"),"ALTA",IF(AND(V40="(2) IMPROBABLE",W40="(2) MENOR"),"BAJA",IF(AND(V40="(3) POSIBLE",W40="(2) MENOR"),"MODERADA",IF(AND(V40="(4) PROBABLE",W40="(2) MENOR"),"ALTA",IF(AND(V40="(5) CASI SEGURO",W40="(2) MENOR"),"ALTA",IF(AND(V40="(1) RARA VEZ",W40="(3) MODERADO"),"MODERADA",IF(AND(V40="(2) IMPROBABLE",W40="(3) MODERADO"),"MODERADA",IF(AND(V40="(3) POSIBLE",W40="(3) MODERADO"),"ALTA",IF(AND(V40="(4) PROBABLE",W40="(3) MODERADO"),"ALTA",IF(AND(V40="(5) CASI SEGURO",W40="(3) MODERADO"),"EXTREMA",IF(AND(V40="(1) RARA VEZ",W40="(4) MAYOR"),"ALTA",IF(AND(V40="(2) IMPROBABLE",W40="(4) MAYOR"),"ALTA",IF(AND(V40="(3) POSIBLE",W40="(4) MAYOR"),"EXTREMA",IF(AND(V40="(4) PROBABLE",W40="(4) MAYOR"),"EXTREMA",IF(AND(V40="(5) CASI SEGURO",W40="(4) MAYOR"),"EXTREMA",IF(AND(V40="(1) RARA VEZ",W40="(5) CATASTRÓFICO"),"ALTA",IF(AND(V40="(2) IMPROBABLE",W40="(5) CATASTRÓFICO"),"EXTREMA",IF(AND(V40="(3) POSIBLE",W40="(5) CATASTRÓFICO"),"EXTREMA",IF(AND(V40="(4) PROBABLE",W40="(5) CATASTRÓFICO"),"EXTREMA",IF(AND(V40="(5) CASI SEGURO",W40="(5) CATASTRÓFICO"),"EXTREMA")))))))))))))))))))))))))</f>
        <v>EXTREMA</v>
      </c>
      <c r="Z42" s="238"/>
      <c r="AA42" s="238"/>
      <c r="AB42" s="240"/>
      <c r="AC42" s="238"/>
      <c r="AD42" s="229"/>
      <c r="AE42" s="229"/>
      <c r="AF42" s="229"/>
      <c r="AG42" s="231"/>
    </row>
    <row r="43" spans="1:33" ht="31.5" customHeight="1" x14ac:dyDescent="0.2">
      <c r="A43" s="223"/>
      <c r="B43" s="223"/>
      <c r="C43" s="302"/>
      <c r="D43" s="302"/>
      <c r="E43" s="225"/>
      <c r="F43" s="210"/>
      <c r="G43" s="264"/>
      <c r="H43" s="266"/>
      <c r="I43" s="259"/>
      <c r="J43" s="247"/>
      <c r="K43" s="227"/>
      <c r="L43" s="232"/>
      <c r="M43" s="304"/>
      <c r="N43" s="80" t="s">
        <v>4</v>
      </c>
      <c r="O43" s="46" t="s">
        <v>11</v>
      </c>
      <c r="P43" s="48">
        <f>IF(O43="SÍ",10,"0")</f>
        <v>10</v>
      </c>
      <c r="Q43" s="227"/>
      <c r="R43" s="251"/>
      <c r="S43" s="253"/>
      <c r="T43" s="251"/>
      <c r="U43" s="255"/>
      <c r="V43" s="242"/>
      <c r="W43" s="245"/>
      <c r="X43" s="247"/>
      <c r="Y43" s="232"/>
      <c r="Z43" s="238"/>
      <c r="AA43" s="238"/>
      <c r="AB43" s="240"/>
      <c r="AC43" s="238"/>
      <c r="AD43" s="229"/>
      <c r="AE43" s="229"/>
      <c r="AF43" s="229"/>
      <c r="AG43" s="231"/>
    </row>
    <row r="44" spans="1:33" ht="31.5" customHeight="1" x14ac:dyDescent="0.2">
      <c r="A44" s="223"/>
      <c r="B44" s="223"/>
      <c r="C44" s="302"/>
      <c r="D44" s="302"/>
      <c r="E44" s="225"/>
      <c r="F44" s="210"/>
      <c r="G44" s="264"/>
      <c r="H44" s="266"/>
      <c r="I44" s="259"/>
      <c r="J44" s="247"/>
      <c r="K44" s="227"/>
      <c r="L44" s="232"/>
      <c r="M44" s="304"/>
      <c r="N44" s="79" t="s">
        <v>37</v>
      </c>
      <c r="O44" s="46" t="s">
        <v>11</v>
      </c>
      <c r="P44" s="48">
        <f>IF(O44="SÍ",15,"0")</f>
        <v>15</v>
      </c>
      <c r="Q44" s="227"/>
      <c r="R44" s="251"/>
      <c r="S44" s="253"/>
      <c r="T44" s="251"/>
      <c r="U44" s="255"/>
      <c r="V44" s="242"/>
      <c r="W44" s="245"/>
      <c r="X44" s="247"/>
      <c r="Y44" s="232"/>
      <c r="Z44" s="238"/>
      <c r="AA44" s="238"/>
      <c r="AB44" s="240"/>
      <c r="AC44" s="238"/>
      <c r="AD44" s="229"/>
      <c r="AE44" s="229"/>
      <c r="AF44" s="229"/>
      <c r="AG44" s="231"/>
    </row>
    <row r="45" spans="1:33" ht="31.5" customHeight="1" x14ac:dyDescent="0.2">
      <c r="A45" s="223"/>
      <c r="B45" s="223"/>
      <c r="C45" s="302"/>
      <c r="D45" s="302"/>
      <c r="E45" s="225"/>
      <c r="F45" s="210"/>
      <c r="G45" s="264"/>
      <c r="H45" s="266"/>
      <c r="I45" s="259"/>
      <c r="J45" s="247"/>
      <c r="K45" s="227"/>
      <c r="L45" s="232"/>
      <c r="M45" s="304"/>
      <c r="N45" s="79" t="s">
        <v>5</v>
      </c>
      <c r="O45" s="46" t="s">
        <v>11</v>
      </c>
      <c r="P45" s="48">
        <f>IF(O45="SÍ",10,"0")</f>
        <v>10</v>
      </c>
      <c r="Q45" s="227"/>
      <c r="R45" s="251"/>
      <c r="S45" s="253"/>
      <c r="T45" s="251"/>
      <c r="U45" s="255"/>
      <c r="V45" s="242"/>
      <c r="W45" s="245"/>
      <c r="X45" s="247"/>
      <c r="Y45" s="232"/>
      <c r="Z45" s="238"/>
      <c r="AA45" s="238"/>
      <c r="AB45" s="240"/>
      <c r="AC45" s="238"/>
      <c r="AD45" s="229"/>
      <c r="AE45" s="229"/>
      <c r="AF45" s="229"/>
      <c r="AG45" s="231"/>
    </row>
    <row r="46" spans="1:33" ht="31.5" customHeight="1" x14ac:dyDescent="0.2">
      <c r="A46" s="224"/>
      <c r="B46" s="224"/>
      <c r="C46" s="303"/>
      <c r="D46" s="303"/>
      <c r="E46" s="234"/>
      <c r="F46" s="263"/>
      <c r="G46" s="265"/>
      <c r="H46" s="267"/>
      <c r="I46" s="260"/>
      <c r="J46" s="247"/>
      <c r="K46" s="227"/>
      <c r="L46" s="233"/>
      <c r="M46" s="304"/>
      <c r="N46" s="81" t="s">
        <v>36</v>
      </c>
      <c r="O46" s="46" t="s">
        <v>12</v>
      </c>
      <c r="P46" s="48" t="str">
        <f>IF(O46="SÍ",30,"0")</f>
        <v>0</v>
      </c>
      <c r="Q46" s="227"/>
      <c r="R46" s="251"/>
      <c r="S46" s="253"/>
      <c r="T46" s="251"/>
      <c r="U46" s="255"/>
      <c r="V46" s="243"/>
      <c r="W46" s="246"/>
      <c r="X46" s="247"/>
      <c r="Y46" s="232"/>
      <c r="Z46" s="238"/>
      <c r="AA46" s="238"/>
      <c r="AB46" s="240"/>
      <c r="AC46" s="238"/>
      <c r="AD46" s="229"/>
      <c r="AE46" s="229"/>
      <c r="AF46" s="229"/>
      <c r="AG46" s="231"/>
    </row>
    <row r="47" spans="1:33" ht="25.5" x14ac:dyDescent="0.2">
      <c r="A47" s="305" t="s">
        <v>152</v>
      </c>
      <c r="B47" s="307" t="s">
        <v>151</v>
      </c>
      <c r="C47" s="305" t="s">
        <v>124</v>
      </c>
      <c r="D47" s="301" t="s">
        <v>69</v>
      </c>
      <c r="E47" s="305" t="s">
        <v>125</v>
      </c>
      <c r="F47" s="305" t="s">
        <v>126</v>
      </c>
      <c r="G47" s="264" t="s">
        <v>15</v>
      </c>
      <c r="H47" s="263" t="str">
        <f>IF(G47="(1) RARA VEZ","1", IF(G47="(2) IMPROBABLE","2",IF(G47="(3) POSIBLE","3",IF(G47="(4) PROBABLE","4",IF(G47="(5) CASI SEGURO","5","")))))</f>
        <v>3</v>
      </c>
      <c r="I47" s="259" t="s">
        <v>70</v>
      </c>
      <c r="J47" s="247" t="str">
        <f>IF(I47="(1) INSIGNIFICANTE","1",IF(I47="(2) MENOR","2",IF(I47="(3) MODERADO","3",IF(I47="(4) MAYOR","4",IF(I47="(5) CATASTRÓFICO","5","")))))</f>
        <v>3</v>
      </c>
      <c r="K47" s="227">
        <f>H47*J47</f>
        <v>9</v>
      </c>
      <c r="L47" s="209">
        <f>+K47</f>
        <v>9</v>
      </c>
      <c r="M47" s="312" t="s">
        <v>127</v>
      </c>
      <c r="N47" s="78" t="s">
        <v>6</v>
      </c>
      <c r="O47" s="46" t="s">
        <v>11</v>
      </c>
      <c r="P47" s="73">
        <f>IF(O47="SÍ",15,"0")</f>
        <v>15</v>
      </c>
      <c r="Q47" s="249">
        <f>SUM(P47:P53)</f>
        <v>75</v>
      </c>
      <c r="R47" s="250">
        <f>IF(AND(Q47&gt;=0,Q47&lt;=50),0,IF(AND(Q47&gt;50,Q47&lt;=75),1,IF(AND(Q47&gt;75,Q47&lt;=100),2,"REVISAR")))</f>
        <v>1</v>
      </c>
      <c r="S47" s="252" t="s">
        <v>8</v>
      </c>
      <c r="T47" s="250">
        <f>IF(S47="PROBABILIDAD",H47-R47,J47-R47)</f>
        <v>2</v>
      </c>
      <c r="U47" s="254">
        <f>IF($T47&lt;=0,1,$T47)</f>
        <v>2</v>
      </c>
      <c r="V47" s="241" t="str">
        <f>IF(AND($S47="PROBABILIDAD",$U47=1),$AM$2,IF(AND(S47="PROBABILIDAD",$U47=2),$AM$3,IF(AND($S47="PROBABILIDAD",$U47=3),$AM$4,IF(AND($S47="PROBABILIDAD",$U47=4),$AM$5,IF(AND($S47="PROBABILIDAD",$U47=5),$AM$6,$G47)))))</f>
        <v>(2) IMPROBABLE</v>
      </c>
      <c r="W47" s="244" t="str">
        <f>IF(AND($S47="IMPACTO",$U47=1),$AL$2,IF(AND(S47="IMPACTO",$U47=2),$AL$3,IF(AND($S47="IMPACTO",$U47=3),$AL$4,IF(AND($S47="IMPACTO",$U47=4),$AL$5,IF(AND($S47="IMPACTO",$U47=5),$AL$6,I47)))))</f>
        <v>(3) MODERADO</v>
      </c>
      <c r="X47" s="247">
        <f>IF(S47="PROBABILIDAD",U47*J47,U47*H47)</f>
        <v>6</v>
      </c>
      <c r="Y47" s="315">
        <f>$X47</f>
        <v>6</v>
      </c>
      <c r="Z47" s="317" t="s">
        <v>128</v>
      </c>
      <c r="AA47" s="319" t="s">
        <v>129</v>
      </c>
      <c r="AB47" s="317" t="s">
        <v>130</v>
      </c>
      <c r="AC47" s="321" t="s">
        <v>131</v>
      </c>
      <c r="AD47" s="317"/>
      <c r="AE47" s="317"/>
      <c r="AF47" s="317"/>
      <c r="AG47" s="306"/>
    </row>
    <row r="48" spans="1:33" ht="25.5" x14ac:dyDescent="0.2">
      <c r="A48" s="305"/>
      <c r="B48" s="308"/>
      <c r="C48" s="310"/>
      <c r="D48" s="302"/>
      <c r="E48" s="305"/>
      <c r="F48" s="210"/>
      <c r="G48" s="264"/>
      <c r="H48" s="266"/>
      <c r="I48" s="259"/>
      <c r="J48" s="247"/>
      <c r="K48" s="227"/>
      <c r="L48" s="209"/>
      <c r="M48" s="313"/>
      <c r="N48" s="79" t="s">
        <v>7</v>
      </c>
      <c r="O48" s="46" t="s">
        <v>11</v>
      </c>
      <c r="P48" s="48">
        <f>IF(O48="SÍ",5,"0")</f>
        <v>5</v>
      </c>
      <c r="Q48" s="227"/>
      <c r="R48" s="251"/>
      <c r="S48" s="253"/>
      <c r="T48" s="251"/>
      <c r="U48" s="255"/>
      <c r="V48" s="242"/>
      <c r="W48" s="245"/>
      <c r="X48" s="247"/>
      <c r="Y48" s="316"/>
      <c r="Z48" s="318"/>
      <c r="AA48" s="320"/>
      <c r="AB48" s="320"/>
      <c r="AC48" s="322"/>
      <c r="AD48" s="320"/>
      <c r="AE48" s="320"/>
      <c r="AF48" s="318"/>
      <c r="AG48" s="314"/>
    </row>
    <row r="49" spans="1:33" x14ac:dyDescent="0.2">
      <c r="A49" s="305"/>
      <c r="B49" s="308"/>
      <c r="C49" s="310"/>
      <c r="D49" s="302"/>
      <c r="E49" s="305"/>
      <c r="F49" s="210"/>
      <c r="G49" s="264"/>
      <c r="H49" s="266"/>
      <c r="I49" s="259"/>
      <c r="J49" s="247"/>
      <c r="K49" s="227"/>
      <c r="L49" s="232" t="str">
        <f>IF(AND(G47="(1) RARA VEZ",I47="(1) INSIGNIFICANTE"),"BAJA",IF(AND(G47="(1) RARA VEZ",I47="(2) MENOR"),"BAJA",IF(AND(G47="(2) IMPROBABLE",I47="(1) INSIGNIFICANTE"),"BAJA",IF(AND(G47="(3) POSIBLE",I47="(1) INSIGNIFICANTE"),"BAJA",IF(AND(G47="(4) PROBABLE",I47="(1) INSIGNIFICANTE"),"MODERADA",IF(AND(G47="(5) CASI SEGURO",I47="(1) INSIGNIFICANTE"),"ALTA",IF(AND(G47="(2) IMPROBABLE",I47="(2) MENOR"),"BAJA",IF(AND(G47="(3) POSIBLE",I47="(2) MENOR"),"MODERADA",IF(AND(G47="(4) PROBABLE",I47="(2) MENOR"),"ALTA",IF(AND(G47="(5) CASI SEGURO",I47="(2) MENOR"),"ALTA",IF(AND(G47="(1) RARA VEZ",I47="(3) MODERADO"),"MODERADA",IF(AND(G47="(2) IMPROBABLE",I47="(3) MODERADO"),"MODERADA",IF(AND(G47="(3) POSIBLE",I47="(3) MODERADO"),"ALTA",IF(AND(G47="(4) PROBABLE",I47="(3) MODERADO"),"ALTA",IF(AND(G47="(5) CASI SEGURO",I47="(3) MODERADO"),"EXTREMA",IF(AND(G47="(1) RARA VEZ",I47="(4) MAYOR"),"ALTA",IF(AND(G47="(2) IMPROBABLE",I47="(4) MAYOR"),"ALTA",IF(AND(G47="(3) POSIBLE",I47="(4) MAYOR"),"EXTREMA",IF(AND(G47="(4) PROBABLE",I47="(4) MAYOR"),"EXTREMA",IF(AND(G47="(5) CASI SEGURO",I47="(4) MAYOR"),"EXTREMA",IF(AND(G47="(1) RARA VEZ",I47="(5) CATASTRÓFICO"),"ALTA",IF(AND(G47="(2) IMPROBABLE",I47="(5) CATASTRÓFICO"),"EXTREMA",IF(AND(G47="(3) POSIBLE",I47="(5) CATASTRÓFICO"),"EXTREMA",IF(AND(G47="(4) PROBABLE",I47="(5) CATASTRÓFICO"),"EXTREMA",IF(AND(G47="(5) CASI SEGURO",I47="(5) CATASTRÓFICO"),"EXTREMA")))))))))))))))))))))))))</f>
        <v>ALTA</v>
      </c>
      <c r="M49" s="313"/>
      <c r="N49" s="80" t="s">
        <v>3</v>
      </c>
      <c r="O49" s="46" t="s">
        <v>12</v>
      </c>
      <c r="P49" s="48" t="str">
        <f>IF(O49="SÍ",15,"0")</f>
        <v>0</v>
      </c>
      <c r="Q49" s="227"/>
      <c r="R49" s="251"/>
      <c r="S49" s="253"/>
      <c r="T49" s="251"/>
      <c r="U49" s="255"/>
      <c r="V49" s="242"/>
      <c r="W49" s="245"/>
      <c r="X49" s="247"/>
      <c r="Y49" s="232" t="str">
        <f>IF(AND(V47="(1) RARA VEZ",W47="(1) INSIGNIFICANTE"),"BAJA",IF(AND(V47="(1) RARA VEZ",W47="(2) MENOR"),"BAJA",IF(AND(V47="(2) IMPROBABLE",W47="(1) INSIGNIFICANTE"),"BAJA",IF(AND(V47="(3) POSIBLE",W47="(1) INSIGNIFICANTE"),"BAJA",IF(AND(V47="(4) PROBABLE",W47="(1) INSIGNIFICANTE"),"MODERADO",IF(AND(V47="(5) CASI SEGURO",W47="(1) INSIGNIFICANTE"),"ALTA",IF(AND(V47="(2) IMPROBABLE",W47="(2) MENOR"),"BAJA",IF(AND(V47="(3) POSIBLE",W47="(2) MENOR"),"MODERADA",IF(AND(V47="(4) PROBABLE",W47="(2) MENOR"),"ALTA",IF(AND(V47="(5) CASI SEGURO",W47="(2) MENOR"),"ALTA",IF(AND(V47="(1) RARA VEZ",W47="(3) MODERADO"),"MODERADA",IF(AND(V47="(2) IMPROBABLE",W47="(3) MODERADO"),"MODERADA",IF(AND(V47="(3) POSIBLE",W47="(3) MODERADO"),"ALTA",IF(AND(V47="(4) PROBABLE",W47="(3) MODERADO"),"ALTA",IF(AND(V47="(5) CASI SEGURO",W47="(3) MODERADO"),"EXTREMA",IF(AND(V47="(1) RARA VEZ",W47="(4) MAYOR"),"ALTA",IF(AND(V47="(2) IMPROBABLE",W47="(4) MAYOR"),"ALTA",IF(AND(V47="(3) POSIBLE",W47="(4) MAYOR"),"EXTREMA",IF(AND(V47="(4) PROBABLE",W47="(4) MAYOR"),"EXTREMA",IF(AND(V47="(5) CASI SEGURO",W47="(4) MAYOR"),"EXTREMA",IF(AND(V47="(1) RARA VEZ",W47="(5) CATASTRÓFICO"),"ALTA",IF(AND(V47="(2) IMPROBABLE",W47="(5) CATASTRÓFICO"),"EXTREMA",IF(AND(V47="(3) POSIBLE",W47="(5) CATASTRÓFICO"),"EXTREMA",IF(AND(V47="(4) PROBABLE",W47="(5) CATASTRÓFICO"),"EXTREMA",IF(AND(V47="(5) CASI SEGURO",W47="(5) CATASTRÓFICO"),"EXTREMA")))))))))))))))))))))))))</f>
        <v>MODERADA</v>
      </c>
      <c r="Z49" s="318"/>
      <c r="AA49" s="320"/>
      <c r="AB49" s="320"/>
      <c r="AC49" s="322"/>
      <c r="AD49" s="320"/>
      <c r="AE49" s="320"/>
      <c r="AF49" s="318"/>
      <c r="AG49" s="314"/>
    </row>
    <row r="50" spans="1:33" x14ac:dyDescent="0.2">
      <c r="A50" s="305"/>
      <c r="B50" s="308"/>
      <c r="C50" s="310"/>
      <c r="D50" s="302"/>
      <c r="E50" s="305"/>
      <c r="F50" s="210"/>
      <c r="G50" s="264"/>
      <c r="H50" s="266"/>
      <c r="I50" s="259"/>
      <c r="J50" s="247"/>
      <c r="K50" s="227"/>
      <c r="L50" s="232"/>
      <c r="M50" s="313"/>
      <c r="N50" s="80" t="s">
        <v>4</v>
      </c>
      <c r="O50" s="46" t="s">
        <v>11</v>
      </c>
      <c r="P50" s="48">
        <f>IF(O50="SÍ",10,"0")</f>
        <v>10</v>
      </c>
      <c r="Q50" s="227"/>
      <c r="R50" s="251"/>
      <c r="S50" s="253"/>
      <c r="T50" s="251"/>
      <c r="U50" s="255"/>
      <c r="V50" s="242"/>
      <c r="W50" s="245"/>
      <c r="X50" s="247"/>
      <c r="Y50" s="232"/>
      <c r="Z50" s="318"/>
      <c r="AA50" s="320"/>
      <c r="AB50" s="320"/>
      <c r="AC50" s="322"/>
      <c r="AD50" s="320"/>
      <c r="AE50" s="320"/>
      <c r="AF50" s="318"/>
      <c r="AG50" s="314"/>
    </row>
    <row r="51" spans="1:33" ht="25.5" x14ac:dyDescent="0.2">
      <c r="A51" s="305"/>
      <c r="B51" s="308"/>
      <c r="C51" s="310"/>
      <c r="D51" s="302"/>
      <c r="E51" s="305"/>
      <c r="F51" s="210"/>
      <c r="G51" s="264"/>
      <c r="H51" s="266"/>
      <c r="I51" s="259"/>
      <c r="J51" s="247"/>
      <c r="K51" s="227"/>
      <c r="L51" s="232"/>
      <c r="M51" s="313"/>
      <c r="N51" s="79" t="s">
        <v>37</v>
      </c>
      <c r="O51" s="46" t="s">
        <v>11</v>
      </c>
      <c r="P51" s="48">
        <f>IF(O51="SÍ",15,"0")</f>
        <v>15</v>
      </c>
      <c r="Q51" s="227"/>
      <c r="R51" s="251"/>
      <c r="S51" s="253"/>
      <c r="T51" s="251"/>
      <c r="U51" s="255"/>
      <c r="V51" s="242"/>
      <c r="W51" s="245"/>
      <c r="X51" s="247"/>
      <c r="Y51" s="232"/>
      <c r="Z51" s="318"/>
      <c r="AA51" s="320"/>
      <c r="AB51" s="320"/>
      <c r="AC51" s="322"/>
      <c r="AD51" s="320"/>
      <c r="AE51" s="320"/>
      <c r="AF51" s="318"/>
      <c r="AG51" s="314"/>
    </row>
    <row r="52" spans="1:33" ht="25.5" x14ac:dyDescent="0.2">
      <c r="A52" s="305"/>
      <c r="B52" s="308"/>
      <c r="C52" s="310"/>
      <c r="D52" s="302"/>
      <c r="E52" s="305"/>
      <c r="F52" s="210"/>
      <c r="G52" s="264"/>
      <c r="H52" s="266"/>
      <c r="I52" s="259"/>
      <c r="J52" s="247"/>
      <c r="K52" s="227"/>
      <c r="L52" s="232"/>
      <c r="M52" s="313"/>
      <c r="N52" s="79" t="s">
        <v>5</v>
      </c>
      <c r="O52" s="46" t="s">
        <v>12</v>
      </c>
      <c r="P52" s="48" t="str">
        <f>IF(O52="SÍ",10,"0")</f>
        <v>0</v>
      </c>
      <c r="Q52" s="227"/>
      <c r="R52" s="251"/>
      <c r="S52" s="253"/>
      <c r="T52" s="251"/>
      <c r="U52" s="255"/>
      <c r="V52" s="242"/>
      <c r="W52" s="245"/>
      <c r="X52" s="247"/>
      <c r="Y52" s="232"/>
      <c r="Z52" s="318"/>
      <c r="AA52" s="320"/>
      <c r="AB52" s="320"/>
      <c r="AC52" s="322"/>
      <c r="AD52" s="320"/>
      <c r="AE52" s="320"/>
      <c r="AF52" s="318"/>
      <c r="AG52" s="314"/>
    </row>
    <row r="53" spans="1:33" ht="226.5" customHeight="1" x14ac:dyDescent="0.2">
      <c r="A53" s="306"/>
      <c r="B53" s="309"/>
      <c r="C53" s="311"/>
      <c r="D53" s="303"/>
      <c r="E53" s="306"/>
      <c r="F53" s="263"/>
      <c r="G53" s="265"/>
      <c r="H53" s="267"/>
      <c r="I53" s="260"/>
      <c r="J53" s="247"/>
      <c r="K53" s="227"/>
      <c r="L53" s="233"/>
      <c r="M53" s="313"/>
      <c r="N53" s="81" t="s">
        <v>36</v>
      </c>
      <c r="O53" s="46" t="s">
        <v>11</v>
      </c>
      <c r="P53" s="48">
        <f>IF(O53="SÍ",30,"0")</f>
        <v>30</v>
      </c>
      <c r="Q53" s="227"/>
      <c r="R53" s="251"/>
      <c r="S53" s="253"/>
      <c r="T53" s="251"/>
      <c r="U53" s="255"/>
      <c r="V53" s="243"/>
      <c r="W53" s="246"/>
      <c r="X53" s="247"/>
      <c r="Y53" s="232"/>
      <c r="Z53" s="318"/>
      <c r="AA53" s="320"/>
      <c r="AB53" s="320"/>
      <c r="AC53" s="322"/>
      <c r="AD53" s="320"/>
      <c r="AE53" s="320"/>
      <c r="AF53" s="318"/>
      <c r="AG53" s="314"/>
    </row>
    <row r="54" spans="1:33" ht="20.25" customHeight="1" x14ac:dyDescent="0.2">
      <c r="A54" s="349" t="s">
        <v>56</v>
      </c>
      <c r="B54" s="349"/>
      <c r="C54" s="349" t="s">
        <v>153</v>
      </c>
      <c r="D54" s="349"/>
      <c r="E54" s="349"/>
      <c r="F54" s="349"/>
      <c r="G54" s="349"/>
      <c r="H54" s="349"/>
      <c r="I54" s="349"/>
      <c r="J54" s="349"/>
      <c r="K54" s="349"/>
      <c r="L54" s="349"/>
      <c r="M54" s="349"/>
      <c r="N54" s="349"/>
      <c r="O54" s="349"/>
      <c r="P54" s="349"/>
      <c r="Q54" s="349"/>
      <c r="R54" s="349"/>
      <c r="S54" s="349"/>
      <c r="T54" s="349"/>
      <c r="U54" s="349"/>
      <c r="V54" s="349"/>
      <c r="W54" s="349"/>
      <c r="X54" s="349"/>
      <c r="Y54" s="349"/>
      <c r="Z54" s="349"/>
      <c r="AA54" s="349"/>
      <c r="AB54" s="350" t="s">
        <v>58</v>
      </c>
      <c r="AC54" s="350"/>
      <c r="AD54" s="350"/>
      <c r="AE54" s="351" t="s">
        <v>27</v>
      </c>
      <c r="AF54" s="352"/>
      <c r="AG54" s="353"/>
    </row>
    <row r="55" spans="1:33" ht="18.75" customHeight="1" x14ac:dyDescent="0.2">
      <c r="A55" s="213">
        <v>1</v>
      </c>
      <c r="B55" s="214"/>
      <c r="C55" s="225" t="s">
        <v>154</v>
      </c>
      <c r="D55" s="225"/>
      <c r="E55" s="225"/>
      <c r="F55" s="225"/>
      <c r="G55" s="225"/>
      <c r="H55" s="225"/>
      <c r="I55" s="225"/>
      <c r="J55" s="225"/>
      <c r="K55" s="225"/>
      <c r="L55" s="225"/>
      <c r="M55" s="225"/>
      <c r="N55" s="225"/>
      <c r="O55" s="225"/>
      <c r="P55" s="225"/>
      <c r="Q55" s="225"/>
      <c r="R55" s="225"/>
      <c r="S55" s="225"/>
      <c r="T55" s="225"/>
      <c r="U55" s="225"/>
      <c r="V55" s="225"/>
      <c r="W55" s="225"/>
      <c r="X55" s="225"/>
      <c r="Y55" s="225"/>
      <c r="Z55" s="225"/>
      <c r="AA55" s="225"/>
      <c r="AB55" s="226">
        <v>43124</v>
      </c>
      <c r="AC55" s="217"/>
      <c r="AD55" s="218"/>
      <c r="AE55" s="225" t="s">
        <v>160</v>
      </c>
      <c r="AF55" s="225"/>
      <c r="AG55" s="225"/>
    </row>
    <row r="56" spans="1:33" hidden="1" x14ac:dyDescent="0.2">
      <c r="A56" s="213"/>
      <c r="B56" s="214"/>
      <c r="C56" s="215"/>
      <c r="D56" s="215"/>
      <c r="E56" s="215"/>
      <c r="F56" s="215"/>
      <c r="G56" s="215"/>
      <c r="H56" s="215"/>
      <c r="I56" s="215"/>
      <c r="J56" s="215"/>
      <c r="K56" s="215"/>
      <c r="L56" s="215"/>
      <c r="M56" s="215"/>
      <c r="N56" s="215"/>
      <c r="O56" s="215"/>
      <c r="P56" s="215"/>
      <c r="Q56" s="215"/>
      <c r="R56" s="215"/>
      <c r="S56" s="215"/>
      <c r="T56" s="215"/>
      <c r="U56" s="215"/>
      <c r="V56" s="215"/>
      <c r="W56" s="215"/>
      <c r="X56" s="215"/>
      <c r="Y56" s="215"/>
      <c r="Z56" s="215"/>
      <c r="AA56" s="215"/>
      <c r="AB56" s="216"/>
      <c r="AC56" s="217"/>
      <c r="AD56" s="218"/>
      <c r="AE56" s="210"/>
      <c r="AF56" s="210"/>
      <c r="AG56" s="210"/>
    </row>
    <row r="57" spans="1:33" hidden="1" x14ac:dyDescent="0.2">
      <c r="A57" s="213"/>
      <c r="B57" s="214"/>
      <c r="C57" s="215"/>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6"/>
      <c r="AC57" s="217"/>
      <c r="AD57" s="218"/>
      <c r="AE57" s="210"/>
      <c r="AF57" s="210"/>
      <c r="AG57" s="210"/>
    </row>
    <row r="58" spans="1:33" hidden="1" x14ac:dyDescent="0.2">
      <c r="A58" s="219" t="s">
        <v>38</v>
      </c>
      <c r="B58" s="220"/>
      <c r="C58" s="220"/>
      <c r="D58" s="220"/>
      <c r="E58" s="220"/>
      <c r="F58" s="220"/>
      <c r="G58" s="220"/>
      <c r="H58" s="220"/>
      <c r="I58" s="220"/>
      <c r="J58" s="220"/>
      <c r="K58" s="220"/>
      <c r="L58" s="220"/>
      <c r="M58" s="220"/>
      <c r="N58" s="220"/>
      <c r="O58" s="220"/>
      <c r="P58" s="220"/>
      <c r="Q58" s="220"/>
      <c r="R58" s="220"/>
      <c r="S58" s="220"/>
      <c r="T58" s="220"/>
      <c r="U58" s="220"/>
      <c r="V58" s="220"/>
      <c r="W58" s="220"/>
      <c r="X58" s="220"/>
      <c r="Y58" s="220"/>
      <c r="Z58" s="220"/>
      <c r="AA58" s="220"/>
      <c r="AB58" s="220"/>
      <c r="AC58" s="220"/>
      <c r="AD58" s="220"/>
      <c r="AE58" s="220"/>
      <c r="AF58" s="220"/>
      <c r="AG58" s="221"/>
    </row>
    <row r="59" spans="1:33" hidden="1" x14ac:dyDescent="0.2">
      <c r="A59" s="209" t="s">
        <v>27</v>
      </c>
      <c r="B59" s="209"/>
      <c r="C59" s="209"/>
      <c r="D59" s="209"/>
      <c r="E59" s="209"/>
      <c r="F59" s="209"/>
      <c r="G59" s="209"/>
      <c r="H59" s="209"/>
      <c r="I59" s="209"/>
      <c r="J59" s="82"/>
      <c r="K59" s="82"/>
      <c r="L59" s="211" t="s">
        <v>155</v>
      </c>
      <c r="M59" s="209"/>
      <c r="N59" s="209"/>
      <c r="O59" s="209"/>
      <c r="P59" s="209"/>
      <c r="Q59" s="209"/>
      <c r="R59" s="209"/>
      <c r="S59" s="209"/>
      <c r="T59" s="209"/>
      <c r="U59" s="209"/>
      <c r="V59" s="209"/>
      <c r="W59" s="209"/>
      <c r="X59" s="83"/>
      <c r="Y59" s="209" t="s">
        <v>156</v>
      </c>
      <c r="Z59" s="209"/>
      <c r="AA59" s="212"/>
      <c r="AB59" s="212"/>
      <c r="AC59" s="212"/>
      <c r="AD59" s="212"/>
      <c r="AE59" s="212"/>
      <c r="AF59" s="212"/>
      <c r="AG59" s="212"/>
    </row>
    <row r="60" spans="1:33" hidden="1" x14ac:dyDescent="0.2">
      <c r="A60" s="84" t="s">
        <v>32</v>
      </c>
      <c r="B60" s="209"/>
      <c r="C60" s="209"/>
      <c r="D60" s="209"/>
      <c r="E60" s="209"/>
      <c r="F60" s="209"/>
      <c r="G60" s="209"/>
      <c r="H60" s="209"/>
      <c r="I60" s="209"/>
      <c r="J60" s="85"/>
      <c r="K60" s="86"/>
      <c r="L60" s="84" t="s">
        <v>32</v>
      </c>
      <c r="M60" s="210"/>
      <c r="N60" s="210"/>
      <c r="O60" s="210"/>
      <c r="P60" s="210"/>
      <c r="Q60" s="210"/>
      <c r="R60" s="210"/>
      <c r="S60" s="210"/>
      <c r="T60" s="210"/>
      <c r="U60" s="210"/>
      <c r="V60" s="210"/>
      <c r="W60" s="210"/>
      <c r="X60" s="87"/>
      <c r="Y60" s="84" t="s">
        <v>32</v>
      </c>
      <c r="Z60" s="209"/>
      <c r="AA60" s="209"/>
      <c r="AB60" s="209"/>
      <c r="AC60" s="209"/>
      <c r="AD60" s="209"/>
      <c r="AE60" s="209"/>
      <c r="AF60" s="209"/>
      <c r="AG60" s="209"/>
    </row>
    <row r="61" spans="1:33" hidden="1" x14ac:dyDescent="0.2">
      <c r="A61" s="84" t="s">
        <v>33</v>
      </c>
      <c r="B61" s="209"/>
      <c r="C61" s="209"/>
      <c r="D61" s="209"/>
      <c r="E61" s="209"/>
      <c r="F61" s="209"/>
      <c r="G61" s="209"/>
      <c r="H61" s="209"/>
      <c r="I61" s="209"/>
      <c r="J61" s="85"/>
      <c r="K61" s="86"/>
      <c r="L61" s="84" t="s">
        <v>33</v>
      </c>
      <c r="M61" s="210"/>
      <c r="N61" s="210"/>
      <c r="O61" s="210"/>
      <c r="P61" s="210"/>
      <c r="Q61" s="210"/>
      <c r="R61" s="210"/>
      <c r="S61" s="210"/>
      <c r="T61" s="210"/>
      <c r="U61" s="210"/>
      <c r="V61" s="210"/>
      <c r="W61" s="210"/>
      <c r="X61" s="87"/>
      <c r="Y61" s="84" t="s">
        <v>33</v>
      </c>
      <c r="Z61" s="209" t="s">
        <v>158</v>
      </c>
      <c r="AA61" s="209"/>
      <c r="AB61" s="209"/>
      <c r="AC61" s="209"/>
      <c r="AD61" s="209"/>
      <c r="AE61" s="209"/>
      <c r="AF61" s="209"/>
      <c r="AG61" s="209"/>
    </row>
    <row r="62" spans="1:33" hidden="1" x14ac:dyDescent="0.2">
      <c r="A62" s="84" t="s">
        <v>34</v>
      </c>
      <c r="B62" s="209" t="s">
        <v>157</v>
      </c>
      <c r="C62" s="209"/>
      <c r="D62" s="209"/>
      <c r="E62" s="209"/>
      <c r="F62" s="209"/>
      <c r="G62" s="209"/>
      <c r="H62" s="209"/>
      <c r="I62" s="209"/>
      <c r="J62" s="88"/>
      <c r="K62" s="89"/>
      <c r="L62" s="84" t="s">
        <v>34</v>
      </c>
      <c r="M62" s="210"/>
      <c r="N62" s="210"/>
      <c r="O62" s="210"/>
      <c r="P62" s="210"/>
      <c r="Q62" s="210"/>
      <c r="R62" s="210"/>
      <c r="S62" s="210"/>
      <c r="T62" s="210"/>
      <c r="U62" s="210"/>
      <c r="V62" s="210"/>
      <c r="W62" s="210"/>
      <c r="X62" s="87"/>
      <c r="Y62" s="84" t="s">
        <v>34</v>
      </c>
      <c r="Z62" s="209" t="s">
        <v>159</v>
      </c>
      <c r="AA62" s="209"/>
      <c r="AB62" s="209"/>
      <c r="AC62" s="209"/>
      <c r="AD62" s="209"/>
      <c r="AE62" s="209"/>
      <c r="AF62" s="209"/>
      <c r="AG62" s="209"/>
    </row>
  </sheetData>
  <sheetProtection selectLockedCells="1"/>
  <dataConsolidate/>
  <mergeCells count="240">
    <mergeCell ref="AG47:AG53"/>
    <mergeCell ref="L49:L53"/>
    <mergeCell ref="Y49:Y53"/>
    <mergeCell ref="X47:X53"/>
    <mergeCell ref="Y47:Y48"/>
    <mergeCell ref="Z47:Z53"/>
    <mergeCell ref="AA47:AA53"/>
    <mergeCell ref="AB47:AB53"/>
    <mergeCell ref="AC47:AC53"/>
    <mergeCell ref="AD47:AD53"/>
    <mergeCell ref="AE47:AE53"/>
    <mergeCell ref="AF47:AF53"/>
    <mergeCell ref="AF40:AF46"/>
    <mergeCell ref="AG40:AG46"/>
    <mergeCell ref="L42:L46"/>
    <mergeCell ref="Y42:Y46"/>
    <mergeCell ref="A47:A53"/>
    <mergeCell ref="B47:B53"/>
    <mergeCell ref="C47:C53"/>
    <mergeCell ref="D47:D53"/>
    <mergeCell ref="E47:E53"/>
    <mergeCell ref="F47:F53"/>
    <mergeCell ref="G47:G53"/>
    <mergeCell ref="H47:H53"/>
    <mergeCell ref="I47:I53"/>
    <mergeCell ref="J47:J53"/>
    <mergeCell ref="K47:K53"/>
    <mergeCell ref="L47:L48"/>
    <mergeCell ref="M47:M53"/>
    <mergeCell ref="Q47:Q53"/>
    <mergeCell ref="R47:R53"/>
    <mergeCell ref="S47:S53"/>
    <mergeCell ref="T47:T53"/>
    <mergeCell ref="U47:U53"/>
    <mergeCell ref="V47:V53"/>
    <mergeCell ref="W47:W53"/>
    <mergeCell ref="W40:W46"/>
    <mergeCell ref="X40:X46"/>
    <mergeCell ref="Y40:Y41"/>
    <mergeCell ref="Z40:Z46"/>
    <mergeCell ref="AA40:AA46"/>
    <mergeCell ref="AB40:AB46"/>
    <mergeCell ref="AC40:AC46"/>
    <mergeCell ref="AD40:AD46"/>
    <mergeCell ref="AE40:AE46"/>
    <mergeCell ref="AE33:AE39"/>
    <mergeCell ref="AF33:AF39"/>
    <mergeCell ref="AG33:AG39"/>
    <mergeCell ref="L35:L39"/>
    <mergeCell ref="Y35:Y39"/>
    <mergeCell ref="A33:A46"/>
    <mergeCell ref="B33:B46"/>
    <mergeCell ref="C40:C46"/>
    <mergeCell ref="D40:D46"/>
    <mergeCell ref="E40:E46"/>
    <mergeCell ref="F40:F46"/>
    <mergeCell ref="G40:G46"/>
    <mergeCell ref="H40:H46"/>
    <mergeCell ref="I40:I46"/>
    <mergeCell ref="J40:J46"/>
    <mergeCell ref="K40:K46"/>
    <mergeCell ref="L40:L41"/>
    <mergeCell ref="M40:M46"/>
    <mergeCell ref="Q40:Q46"/>
    <mergeCell ref="R40:R46"/>
    <mergeCell ref="S40:S46"/>
    <mergeCell ref="T40:T46"/>
    <mergeCell ref="U40:U46"/>
    <mergeCell ref="V40:V46"/>
    <mergeCell ref="V33:V39"/>
    <mergeCell ref="W33:W39"/>
    <mergeCell ref="X33:X39"/>
    <mergeCell ref="Y33:Y34"/>
    <mergeCell ref="Z33:Z39"/>
    <mergeCell ref="AA33:AA39"/>
    <mergeCell ref="AB33:AB39"/>
    <mergeCell ref="AC33:AC39"/>
    <mergeCell ref="AD33:AD39"/>
    <mergeCell ref="J33:J39"/>
    <mergeCell ref="K33:K39"/>
    <mergeCell ref="L33:L34"/>
    <mergeCell ref="M33:M39"/>
    <mergeCell ref="Q33:Q39"/>
    <mergeCell ref="R33:R39"/>
    <mergeCell ref="S33:S39"/>
    <mergeCell ref="T33:T39"/>
    <mergeCell ref="U33:U39"/>
    <mergeCell ref="C33:C39"/>
    <mergeCell ref="D33:D39"/>
    <mergeCell ref="E33:E39"/>
    <mergeCell ref="F33:F39"/>
    <mergeCell ref="G33:G39"/>
    <mergeCell ref="H33:H39"/>
    <mergeCell ref="I33:I39"/>
    <mergeCell ref="X12:X18"/>
    <mergeCell ref="Y12:Y13"/>
    <mergeCell ref="L26:L27"/>
    <mergeCell ref="M26:M32"/>
    <mergeCell ref="R19:R25"/>
    <mergeCell ref="S19:S25"/>
    <mergeCell ref="T19:T25"/>
    <mergeCell ref="U19:U25"/>
    <mergeCell ref="V19:V25"/>
    <mergeCell ref="C26:C32"/>
    <mergeCell ref="D26:D32"/>
    <mergeCell ref="E26:E32"/>
    <mergeCell ref="F26:F32"/>
    <mergeCell ref="G26:G32"/>
    <mergeCell ref="H26:H32"/>
    <mergeCell ref="I26:I32"/>
    <mergeCell ref="J26:J32"/>
    <mergeCell ref="A7:B7"/>
    <mergeCell ref="C7:F7"/>
    <mergeCell ref="G7:AG7"/>
    <mergeCell ref="Z12:Z18"/>
    <mergeCell ref="N9:AC9"/>
    <mergeCell ref="G10:L10"/>
    <mergeCell ref="N10:N11"/>
    <mergeCell ref="O10:O11"/>
    <mergeCell ref="V10:Y10"/>
    <mergeCell ref="AA10:AC10"/>
    <mergeCell ref="C12:C18"/>
    <mergeCell ref="E12:E18"/>
    <mergeCell ref="F12:F18"/>
    <mergeCell ref="G12:G18"/>
    <mergeCell ref="A8:F8"/>
    <mergeCell ref="G8:AC8"/>
    <mergeCell ref="AD8:AD11"/>
    <mergeCell ref="AE8:AG10"/>
    <mergeCell ref="A9:A11"/>
    <mergeCell ref="C9:C11"/>
    <mergeCell ref="E9:E11"/>
    <mergeCell ref="B9:B11"/>
    <mergeCell ref="Z10:Z11"/>
    <mergeCell ref="F9:F11"/>
    <mergeCell ref="G9:L9"/>
    <mergeCell ref="M9:M11"/>
    <mergeCell ref="D9:D11"/>
    <mergeCell ref="AG12:AG18"/>
    <mergeCell ref="L14:L18"/>
    <mergeCell ref="Y14:Y18"/>
    <mergeCell ref="AE12:AE18"/>
    <mergeCell ref="AF12:AF18"/>
    <mergeCell ref="AA12:AA18"/>
    <mergeCell ref="AB12:AB18"/>
    <mergeCell ref="AC12:AC18"/>
    <mergeCell ref="AD12:AD18"/>
    <mergeCell ref="V12:V18"/>
    <mergeCell ref="W12:W18"/>
    <mergeCell ref="R12:R18"/>
    <mergeCell ref="T12:T18"/>
    <mergeCell ref="H12:H18"/>
    <mergeCell ref="B12:B18"/>
    <mergeCell ref="U12:U18"/>
    <mergeCell ref="I12:I18"/>
    <mergeCell ref="J12:J18"/>
    <mergeCell ref="K12:K18"/>
    <mergeCell ref="S10:S11"/>
    <mergeCell ref="S12:S18"/>
    <mergeCell ref="B19:B25"/>
    <mergeCell ref="C19:C25"/>
    <mergeCell ref="D19:D25"/>
    <mergeCell ref="E19:E25"/>
    <mergeCell ref="F19:F25"/>
    <mergeCell ref="G19:G25"/>
    <mergeCell ref="H19:H25"/>
    <mergeCell ref="I19:I25"/>
    <mergeCell ref="J19:J25"/>
    <mergeCell ref="K19:K25"/>
    <mergeCell ref="L19:L20"/>
    <mergeCell ref="M19:M25"/>
    <mergeCell ref="Q19:Q25"/>
    <mergeCell ref="L12:L13"/>
    <mergeCell ref="M12:M18"/>
    <mergeCell ref="Q12:Q18"/>
    <mergeCell ref="D12:D18"/>
    <mergeCell ref="Z26:Z32"/>
    <mergeCell ref="Q26:Q32"/>
    <mergeCell ref="R26:R32"/>
    <mergeCell ref="S26:S32"/>
    <mergeCell ref="T26:T32"/>
    <mergeCell ref="U26:U32"/>
    <mergeCell ref="AG19:AG25"/>
    <mergeCell ref="L21:L25"/>
    <mergeCell ref="Y21:Y25"/>
    <mergeCell ref="AB19:AB25"/>
    <mergeCell ref="AC19:AC25"/>
    <mergeCell ref="AD19:AD25"/>
    <mergeCell ref="AE19:AE25"/>
    <mergeCell ref="AF19:AF25"/>
    <mergeCell ref="W19:W25"/>
    <mergeCell ref="X19:X25"/>
    <mergeCell ref="Y19:Y20"/>
    <mergeCell ref="Z19:Z25"/>
    <mergeCell ref="AA19:AA25"/>
    <mergeCell ref="B26:B32"/>
    <mergeCell ref="A54:B54"/>
    <mergeCell ref="C54:AA54"/>
    <mergeCell ref="AB54:AD54"/>
    <mergeCell ref="AE54:AG54"/>
    <mergeCell ref="A55:B55"/>
    <mergeCell ref="C55:AA55"/>
    <mergeCell ref="AB55:AD55"/>
    <mergeCell ref="AE55:AG55"/>
    <mergeCell ref="K26:K32"/>
    <mergeCell ref="AF26:AF32"/>
    <mergeCell ref="AG26:AG32"/>
    <mergeCell ref="L28:L32"/>
    <mergeCell ref="Y28:Y32"/>
    <mergeCell ref="A12:A32"/>
    <mergeCell ref="AA26:AA32"/>
    <mergeCell ref="AB26:AB32"/>
    <mergeCell ref="AC26:AC32"/>
    <mergeCell ref="AD26:AD32"/>
    <mergeCell ref="AE26:AE32"/>
    <mergeCell ref="V26:V32"/>
    <mergeCell ref="W26:W32"/>
    <mergeCell ref="X26:X32"/>
    <mergeCell ref="Y26:Y27"/>
    <mergeCell ref="A56:B56"/>
    <mergeCell ref="C56:AA56"/>
    <mergeCell ref="AB56:AD56"/>
    <mergeCell ref="AE56:AG56"/>
    <mergeCell ref="A57:B57"/>
    <mergeCell ref="C57:AA57"/>
    <mergeCell ref="AB57:AD57"/>
    <mergeCell ref="AE57:AG57"/>
    <mergeCell ref="A58:AG58"/>
    <mergeCell ref="B62:I62"/>
    <mergeCell ref="M62:W62"/>
    <mergeCell ref="Z62:AG62"/>
    <mergeCell ref="A59:I59"/>
    <mergeCell ref="L59:W59"/>
    <mergeCell ref="Y59:AG59"/>
    <mergeCell ref="B60:I60"/>
    <mergeCell ref="M60:W60"/>
    <mergeCell ref="Z60:AG60"/>
    <mergeCell ref="B61:I61"/>
    <mergeCell ref="M61:W61"/>
    <mergeCell ref="Z61:AG61"/>
  </mergeCells>
  <conditionalFormatting sqref="L12:L18">
    <cfRule type="expression" dxfId="51" priority="137">
      <formula>$L$14="BAJA"</formula>
    </cfRule>
    <cfRule type="expression" dxfId="50" priority="138">
      <formula>$L$14="MODERADA"</formula>
    </cfRule>
    <cfRule type="expression" dxfId="49" priority="139">
      <formula>$L$14="ALTA"</formula>
    </cfRule>
    <cfRule type="expression" dxfId="48" priority="140">
      <formula>$L$14="EXTREMA"</formula>
    </cfRule>
  </conditionalFormatting>
  <conditionalFormatting sqref="Y12:Y18">
    <cfRule type="expression" dxfId="47" priority="133">
      <formula>$Y$14="MODERADA"</formula>
    </cfRule>
    <cfRule type="expression" dxfId="46" priority="134">
      <formula>$Y$14="EXTREMA"</formula>
    </cfRule>
    <cfRule type="expression" dxfId="45" priority="135">
      <formula>$Y$14="ALTA"</formula>
    </cfRule>
    <cfRule type="expression" dxfId="44" priority="136">
      <formula>$Y$14="BAJA"</formula>
    </cfRule>
  </conditionalFormatting>
  <conditionalFormatting sqref="Y19:Y25">
    <cfRule type="expression" dxfId="43" priority="49">
      <formula>$Y$21="MODERADA"</formula>
    </cfRule>
    <cfRule type="expression" dxfId="42" priority="50">
      <formula>$Y$21="EXTREMA"</formula>
    </cfRule>
    <cfRule type="expression" dxfId="41" priority="51">
      <formula>$Y$21="ALTA"</formula>
    </cfRule>
    <cfRule type="expression" dxfId="40" priority="52">
      <formula>$Y$21="BAJA"</formula>
    </cfRule>
  </conditionalFormatting>
  <conditionalFormatting sqref="L26:L32">
    <cfRule type="expression" dxfId="39" priority="45">
      <formula>$L$28="BAJA"</formula>
    </cfRule>
    <cfRule type="expression" dxfId="38" priority="46">
      <formula>$L$28="MODERADA"</formula>
    </cfRule>
    <cfRule type="expression" dxfId="37" priority="47">
      <formula>$L$28="ALTA"</formula>
    </cfRule>
    <cfRule type="expression" dxfId="36" priority="48">
      <formula>$L$28="EXTREMA"</formula>
    </cfRule>
  </conditionalFormatting>
  <conditionalFormatting sqref="Y26:Y32">
    <cfRule type="expression" dxfId="35" priority="41">
      <formula>$Y$28="MODERADA"</formula>
    </cfRule>
    <cfRule type="expression" dxfId="34" priority="42">
      <formula>$Y$28="EXTREMA"</formula>
    </cfRule>
    <cfRule type="expression" dxfId="33" priority="43">
      <formula>$Y$28="ALTA"</formula>
    </cfRule>
    <cfRule type="expression" dxfId="32" priority="44">
      <formula>$Y$28="BAJA"</formula>
    </cfRule>
  </conditionalFormatting>
  <conditionalFormatting sqref="L19:L25">
    <cfRule type="expression" dxfId="31" priority="37">
      <formula>$L$21="BAJA"</formula>
    </cfRule>
    <cfRule type="expression" dxfId="30" priority="38">
      <formula>$L$21="MODERADA"</formula>
    </cfRule>
    <cfRule type="expression" dxfId="29" priority="39">
      <formula>$L$21="ALTA"</formula>
    </cfRule>
    <cfRule type="expression" dxfId="28" priority="40">
      <formula>$L$21="EXTREMA"</formula>
    </cfRule>
  </conditionalFormatting>
  <conditionalFormatting sqref="Y33:Y39">
    <cfRule type="expression" dxfId="27" priority="29">
      <formula>$Y$35="MODERADA"</formula>
    </cfRule>
    <cfRule type="expression" dxfId="26" priority="30">
      <formula>$Y$35="EXTREMA"</formula>
    </cfRule>
    <cfRule type="expression" dxfId="25" priority="31">
      <formula>$Y$35="ALTA"</formula>
    </cfRule>
    <cfRule type="expression" dxfId="24" priority="32">
      <formula>$Y$35="BAJA"</formula>
    </cfRule>
  </conditionalFormatting>
  <conditionalFormatting sqref="Y40:Y46">
    <cfRule type="expression" dxfId="23" priority="21">
      <formula>$Y$42="MODERADA"</formula>
    </cfRule>
    <cfRule type="expression" dxfId="22" priority="22">
      <formula>$Y$42="EXTREMA"</formula>
    </cfRule>
    <cfRule type="expression" dxfId="21" priority="23">
      <formula>$Y$42="ALTA"</formula>
    </cfRule>
    <cfRule type="expression" dxfId="20" priority="24">
      <formula>$Y$42="BAJA"</formula>
    </cfRule>
  </conditionalFormatting>
  <conditionalFormatting sqref="L35:L39">
    <cfRule type="expression" dxfId="19" priority="17">
      <formula>$L$15="BAJA"</formula>
    </cfRule>
    <cfRule type="expression" dxfId="18" priority="18">
      <formula>$L$15="MODERADA"</formula>
    </cfRule>
    <cfRule type="expression" dxfId="17" priority="19">
      <formula>$L$15="ALTA"</formula>
    </cfRule>
    <cfRule type="expression" dxfId="16" priority="20">
      <formula>$L$15="EXTREMA"</formula>
    </cfRule>
  </conditionalFormatting>
  <conditionalFormatting sqref="L47:L53">
    <cfRule type="expression" dxfId="15" priority="9">
      <formula>$L$14="BAJA"</formula>
    </cfRule>
    <cfRule type="expression" dxfId="14" priority="10">
      <formula>$L$14="MODERADA"</formula>
    </cfRule>
    <cfRule type="expression" dxfId="13" priority="11">
      <formula>$L$14="ALTA"</formula>
    </cfRule>
    <cfRule type="expression" dxfId="12" priority="12">
      <formula>$L$14="EXTREMA"</formula>
    </cfRule>
  </conditionalFormatting>
  <conditionalFormatting sqref="Y47:Y53">
    <cfRule type="expression" dxfId="11" priority="5">
      <formula>$Y$14="MODERADA"</formula>
    </cfRule>
    <cfRule type="expression" dxfId="10" priority="6">
      <formula>$Y$14="EXTREMA"</formula>
    </cfRule>
    <cfRule type="expression" dxfId="9" priority="7">
      <formula>$Y$14="ALTA"</formula>
    </cfRule>
    <cfRule type="expression" dxfId="8" priority="8">
      <formula>$Y$14="BAJA"</formula>
    </cfRule>
  </conditionalFormatting>
  <conditionalFormatting sqref="L33:L39">
    <cfRule type="expression" dxfId="7" priority="33">
      <formula>$L$35="BAJA"</formula>
    </cfRule>
    <cfRule type="expression" dxfId="6" priority="34">
      <formula>$L$35="MODERADA"</formula>
    </cfRule>
    <cfRule type="expression" dxfId="5" priority="35">
      <formula>$L$35="ALTA"</formula>
    </cfRule>
    <cfRule type="expression" dxfId="4" priority="36">
      <formula>$L$35="EXTREMA"</formula>
    </cfRule>
  </conditionalFormatting>
  <conditionalFormatting sqref="L40:L46">
    <cfRule type="expression" dxfId="3" priority="1">
      <formula>$L$28="BAJA"</formula>
    </cfRule>
    <cfRule type="expression" dxfId="2" priority="2">
      <formula>$L$28="MODERADA"</formula>
    </cfRule>
    <cfRule type="expression" dxfId="1" priority="3">
      <formula>$L$28="ALTA"</formula>
    </cfRule>
    <cfRule type="expression" dxfId="0" priority="4">
      <formula>$L$28="EXTREMA"</formula>
    </cfRule>
  </conditionalFormatting>
  <dataValidations count="6">
    <dataValidation type="list" allowBlank="1" showInputMessage="1" showErrorMessage="1" sqref="D12:D32 D47:D53" xr:uid="{00000000-0002-0000-0100-000000000000}">
      <formula1>$AK$2:$AK$7</formula1>
    </dataValidation>
    <dataValidation type="list" allowBlank="1" showInputMessage="1" showErrorMessage="1" sqref="I12:I53" xr:uid="{00000000-0002-0000-0100-000001000000}">
      <formula1>$AL$2:$AL$6</formula1>
    </dataValidation>
    <dataValidation type="list" allowBlank="1" showInputMessage="1" showErrorMessage="1" sqref="S12:S53" xr:uid="{00000000-0002-0000-0100-000002000000}">
      <formula1>$AL$1:$AM$1</formula1>
    </dataValidation>
    <dataValidation type="list" allowBlank="1" showInputMessage="1" showErrorMessage="1" sqref="O12:O53" xr:uid="{00000000-0002-0000-0100-000003000000}">
      <formula1>$AJ$2:$AJ$3</formula1>
    </dataValidation>
    <dataValidation type="list" allowBlank="1" showInputMessage="1" showErrorMessage="1" sqref="G12:G53" xr:uid="{00000000-0002-0000-0100-000004000000}">
      <formula1>$AM$2:$AM$6</formula1>
    </dataValidation>
    <dataValidation type="list" allowBlank="1" showInputMessage="1" showErrorMessage="1" sqref="D33:D46" xr:uid="{7CA04BE0-096A-4070-A56C-FE1E6890FAA0}">
      <formula1>$AK$2:$AK$8</formula1>
    </dataValidation>
  </dataValidations>
  <printOptions horizontalCentered="1"/>
  <pageMargins left="0" right="0" top="0.39370078740157483" bottom="0.51181102362204722" header="0.31496062992125984" footer="0.31496062992125984"/>
  <pageSetup scale="25" orientation="landscape" r:id="rId1"/>
  <colBreaks count="1" manualBreakCount="1">
    <brk id="3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23"/>
  <sheetViews>
    <sheetView topLeftCell="A4" zoomScale="85" zoomScaleNormal="85" workbookViewId="0">
      <selection activeCell="E7" sqref="E7"/>
    </sheetView>
  </sheetViews>
  <sheetFormatPr baseColWidth="10" defaultRowHeight="15.75" x14ac:dyDescent="0.25"/>
  <cols>
    <col min="2" max="2" width="32.42578125" style="62" customWidth="1"/>
    <col min="3" max="3" width="26.85546875" style="63" customWidth="1"/>
    <col min="4" max="4" width="189.5703125" style="64" customWidth="1"/>
    <col min="5" max="5" width="34.140625" customWidth="1"/>
  </cols>
  <sheetData>
    <row r="1" spans="2:4" ht="46.5" customHeight="1" thickBot="1" x14ac:dyDescent="0.5">
      <c r="B1" s="323" t="s">
        <v>25</v>
      </c>
      <c r="C1" s="324"/>
      <c r="D1" s="325"/>
    </row>
    <row r="2" spans="2:4" ht="129" customHeight="1" x14ac:dyDescent="0.25">
      <c r="B2" s="341" t="s">
        <v>78</v>
      </c>
      <c r="C2" s="342"/>
      <c r="D2" s="343"/>
    </row>
    <row r="3" spans="2:4" ht="33.75" customHeight="1" x14ac:dyDescent="0.25">
      <c r="B3" s="65" t="s">
        <v>76</v>
      </c>
      <c r="C3" s="328" t="s">
        <v>104</v>
      </c>
      <c r="D3" s="329"/>
    </row>
    <row r="4" spans="2:4" ht="15" customHeight="1" x14ac:dyDescent="0.25">
      <c r="B4" s="326" t="s">
        <v>79</v>
      </c>
      <c r="C4" s="330" t="s">
        <v>80</v>
      </c>
      <c r="D4" s="331"/>
    </row>
    <row r="5" spans="2:4" ht="107.25" customHeight="1" x14ac:dyDescent="0.25">
      <c r="B5" s="327"/>
      <c r="C5" s="332"/>
      <c r="D5" s="333"/>
    </row>
    <row r="6" spans="2:4" s="60" customFormat="1" ht="36" customHeight="1" x14ac:dyDescent="0.25">
      <c r="B6" s="66" t="s">
        <v>41</v>
      </c>
      <c r="C6" s="334" t="s">
        <v>81</v>
      </c>
      <c r="D6" s="335"/>
    </row>
    <row r="7" spans="2:4" s="60" customFormat="1" ht="409.6" customHeight="1" x14ac:dyDescent="0.25">
      <c r="B7" s="66" t="s">
        <v>64</v>
      </c>
      <c r="C7" s="334" t="s">
        <v>82</v>
      </c>
      <c r="D7" s="335"/>
    </row>
    <row r="8" spans="2:4" ht="174.75" customHeight="1" x14ac:dyDescent="0.25">
      <c r="B8" s="66" t="s">
        <v>42</v>
      </c>
      <c r="C8" s="334" t="s">
        <v>83</v>
      </c>
      <c r="D8" s="335"/>
    </row>
    <row r="9" spans="2:4" ht="48.75" customHeight="1" x14ac:dyDescent="0.25">
      <c r="B9" s="66" t="s">
        <v>43</v>
      </c>
      <c r="C9" s="334" t="s">
        <v>84</v>
      </c>
      <c r="D9" s="335"/>
    </row>
    <row r="10" spans="2:4" ht="324.75" customHeight="1" x14ac:dyDescent="0.25">
      <c r="B10" s="344" t="s">
        <v>85</v>
      </c>
      <c r="C10" s="61" t="s">
        <v>8</v>
      </c>
      <c r="D10" s="67" t="s">
        <v>86</v>
      </c>
    </row>
    <row r="11" spans="2:4" ht="409.6" customHeight="1" x14ac:dyDescent="0.25">
      <c r="B11" s="345"/>
      <c r="C11" s="61" t="s">
        <v>9</v>
      </c>
      <c r="D11" s="67" t="s">
        <v>87</v>
      </c>
    </row>
    <row r="12" spans="2:4" ht="55.5" customHeight="1" x14ac:dyDescent="0.25">
      <c r="B12" s="345"/>
      <c r="C12" s="61" t="s">
        <v>10</v>
      </c>
      <c r="D12" s="67" t="s">
        <v>88</v>
      </c>
    </row>
    <row r="13" spans="2:4" ht="34.5" customHeight="1" x14ac:dyDescent="0.25">
      <c r="B13" s="66" t="s">
        <v>60</v>
      </c>
      <c r="C13" s="346" t="s">
        <v>89</v>
      </c>
      <c r="D13" s="347"/>
    </row>
    <row r="14" spans="2:4" ht="45.75" customHeight="1" x14ac:dyDescent="0.25">
      <c r="B14" s="66" t="s">
        <v>90</v>
      </c>
      <c r="C14" s="334" t="s">
        <v>59</v>
      </c>
      <c r="D14" s="335"/>
    </row>
    <row r="15" spans="2:4" ht="126.75" customHeight="1" x14ac:dyDescent="0.25">
      <c r="B15" s="68" t="s">
        <v>45</v>
      </c>
      <c r="C15" s="61" t="s">
        <v>46</v>
      </c>
      <c r="D15" s="67" t="s">
        <v>91</v>
      </c>
    </row>
    <row r="16" spans="2:4" ht="41.25" customHeight="1" x14ac:dyDescent="0.25">
      <c r="B16" s="66" t="s">
        <v>62</v>
      </c>
      <c r="C16" s="334" t="s">
        <v>92</v>
      </c>
      <c r="D16" s="335"/>
    </row>
    <row r="17" spans="2:4" ht="33" customHeight="1" x14ac:dyDescent="0.25">
      <c r="B17" s="326" t="s">
        <v>93</v>
      </c>
      <c r="C17" s="61" t="s">
        <v>47</v>
      </c>
      <c r="D17" s="67" t="s">
        <v>94</v>
      </c>
    </row>
    <row r="18" spans="2:4" ht="49.5" customHeight="1" x14ac:dyDescent="0.25">
      <c r="B18" s="336"/>
      <c r="C18" s="61" t="s">
        <v>48</v>
      </c>
      <c r="D18" s="67" t="s">
        <v>95</v>
      </c>
    </row>
    <row r="19" spans="2:4" ht="36.75" customHeight="1" x14ac:dyDescent="0.25">
      <c r="B19" s="327"/>
      <c r="C19" s="61" t="s">
        <v>49</v>
      </c>
      <c r="D19" s="67" t="s">
        <v>96</v>
      </c>
    </row>
    <row r="20" spans="2:4" ht="36.75" customHeight="1" x14ac:dyDescent="0.25">
      <c r="B20" s="69" t="s">
        <v>97</v>
      </c>
      <c r="C20" s="339" t="s">
        <v>98</v>
      </c>
      <c r="D20" s="340"/>
    </row>
    <row r="21" spans="2:4" ht="36.75" customHeight="1" x14ac:dyDescent="0.25">
      <c r="B21" s="326" t="s">
        <v>99</v>
      </c>
      <c r="C21" s="61" t="s">
        <v>48</v>
      </c>
      <c r="D21" s="67" t="s">
        <v>100</v>
      </c>
    </row>
    <row r="22" spans="2:4" ht="25.5" customHeight="1" x14ac:dyDescent="0.25">
      <c r="B22" s="337"/>
      <c r="C22" s="61" t="s">
        <v>51</v>
      </c>
      <c r="D22" s="67" t="s">
        <v>101</v>
      </c>
    </row>
    <row r="23" spans="2:4" ht="28.5" customHeight="1" thickBot="1" x14ac:dyDescent="0.3">
      <c r="B23" s="338"/>
      <c r="C23" s="70" t="s">
        <v>52</v>
      </c>
      <c r="D23" s="71" t="s">
        <v>102</v>
      </c>
    </row>
  </sheetData>
  <mergeCells count="16">
    <mergeCell ref="B17:B19"/>
    <mergeCell ref="B21:B23"/>
    <mergeCell ref="C20:D20"/>
    <mergeCell ref="B2:D2"/>
    <mergeCell ref="C14:D14"/>
    <mergeCell ref="C7:D7"/>
    <mergeCell ref="C8:D8"/>
    <mergeCell ref="C9:D9"/>
    <mergeCell ref="B10:B12"/>
    <mergeCell ref="C13:D13"/>
    <mergeCell ref="C16:D16"/>
    <mergeCell ref="B1:D1"/>
    <mergeCell ref="B4:B5"/>
    <mergeCell ref="C3:D3"/>
    <mergeCell ref="C4:D5"/>
    <mergeCell ref="C6:D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MAPA DE RIESGOS CORRUPCIÓN</vt:lpstr>
      <vt:lpstr>FORMATO</vt:lpstr>
      <vt:lpstr>INSTRUCTIVO DE DILIGENCIAMIENTO</vt:lpstr>
      <vt:lpstr>FORMATO!Área_de_impresión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Yuly Milena Gomez Romero</cp:lastModifiedBy>
  <cp:lastPrinted>2016-11-25T16:21:45Z</cp:lastPrinted>
  <dcterms:created xsi:type="dcterms:W3CDTF">2016-10-28T13:56:30Z</dcterms:created>
  <dcterms:modified xsi:type="dcterms:W3CDTF">2019-03-15T20:13:00Z</dcterms:modified>
</cp:coreProperties>
</file>