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Alexal\Documents\RIESGOS DE GESTIÓN\"/>
    </mc:Choice>
  </mc:AlternateContent>
  <bookViews>
    <workbookView xWindow="0" yWindow="0" windowWidth="24000" windowHeight="8535" firstSheet="1" activeTab="1"/>
  </bookViews>
  <sheets>
    <sheet name="MAPA DE RIESGOS CORRUPCIÓN" sheetId="2" state="hidden" r:id="rId1"/>
    <sheet name="FORMATO" sheetId="6" r:id="rId2"/>
    <sheet name="INSTRUCTIVO DE DILIGENCIAMIENTO" sheetId="7" r:id="rId3"/>
  </sheets>
  <definedNames>
    <definedName name="_xlnm.Print_Area" localSheetId="1">FORMATO!$A$1:$AE$41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4" i="6" l="1"/>
  <c r="J24" i="6"/>
  <c r="O24" i="6"/>
  <c r="O25" i="6"/>
  <c r="K26" i="6"/>
  <c r="O26" i="6"/>
  <c r="O27" i="6"/>
  <c r="O28" i="6"/>
  <c r="O29" i="6"/>
  <c r="O30" i="6"/>
  <c r="K24" i="6" l="1"/>
  <c r="P24" i="6"/>
  <c r="Q24" i="6" s="1"/>
  <c r="S24" i="6" s="1"/>
  <c r="T24" i="6" s="1"/>
  <c r="V24" i="6" s="1"/>
  <c r="W24" i="6" l="1"/>
  <c r="U24" i="6"/>
  <c r="W26" i="6" s="1"/>
  <c r="AA38" i="6" l="1"/>
  <c r="H10" i="6" l="1"/>
  <c r="K12" i="6" l="1"/>
  <c r="H17" i="6" l="1"/>
  <c r="K19" i="6"/>
  <c r="O23" i="6"/>
  <c r="O22" i="6"/>
  <c r="O21" i="6"/>
  <c r="O20" i="6"/>
  <c r="O19" i="6"/>
  <c r="O18" i="6"/>
  <c r="O17" i="6"/>
  <c r="J17" i="6"/>
  <c r="O16" i="6"/>
  <c r="O15" i="6"/>
  <c r="O14" i="6"/>
  <c r="O13" i="6"/>
  <c r="O12" i="6"/>
  <c r="O11" i="6"/>
  <c r="O10" i="6"/>
  <c r="J10" i="6"/>
  <c r="P17" i="6" l="1"/>
  <c r="Q17" i="6" s="1"/>
  <c r="S17" i="6" s="1"/>
  <c r="P10" i="6"/>
  <c r="Q10" i="6" s="1"/>
  <c r="S10" i="6" s="1"/>
  <c r="K17" i="6"/>
  <c r="K10" i="6"/>
  <c r="T17" i="6" l="1"/>
  <c r="V17" i="6" s="1"/>
  <c r="T10" i="6"/>
  <c r="W10" i="6" l="1"/>
  <c r="V10" i="6"/>
  <c r="U10" i="6"/>
  <c r="U17" i="6"/>
  <c r="W17" i="6"/>
  <c r="W12" i="6" l="1"/>
  <c r="W19" i="6"/>
  <c r="N39" i="2"/>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O33" i="2"/>
  <c r="P33" i="2" s="1"/>
  <c r="S33" i="2" s="1"/>
  <c r="I33" i="2"/>
  <c r="Q26" i="2"/>
  <c r="R26" i="2" s="1"/>
  <c r="V26" i="2" s="1"/>
  <c r="S26" i="2"/>
  <c r="I26" i="2"/>
  <c r="O19" i="2"/>
  <c r="P19" i="2" s="1"/>
  <c r="S19" i="2" s="1"/>
  <c r="I19" i="2"/>
  <c r="F12" i="2"/>
  <c r="Q19" i="2" l="1"/>
  <c r="R19" i="2" s="1"/>
  <c r="V19" i="2" s="1"/>
  <c r="Q33" i="2"/>
  <c r="R33" i="2" s="1"/>
  <c r="X33" i="2"/>
  <c r="T33" i="2"/>
  <c r="Y33" i="2" s="1"/>
  <c r="J33" i="2"/>
  <c r="J35" i="2"/>
  <c r="W19" i="2"/>
  <c r="T26" i="2"/>
  <c r="Y26" i="2" s="1"/>
  <c r="Z26" i="2" s="1"/>
  <c r="X26" i="2"/>
  <c r="J26" i="2"/>
  <c r="J28" i="2"/>
  <c r="J21" i="2"/>
  <c r="J19" i="2"/>
  <c r="T19" i="2"/>
  <c r="Y19" i="2" s="1"/>
  <c r="X19" i="2"/>
  <c r="N14" i="2"/>
  <c r="N15" i="2"/>
  <c r="V33" i="2" l="1"/>
  <c r="W33" i="2"/>
  <c r="Z33" i="2" s="1"/>
  <c r="Z19" i="2"/>
  <c r="AA21" i="2" s="1"/>
  <c r="AA28" i="2"/>
  <c r="AA26" i="2"/>
  <c r="H12" i="2"/>
  <c r="N12" i="2"/>
  <c r="N13" i="2"/>
  <c r="N16" i="2"/>
  <c r="N17" i="2"/>
  <c r="N18" i="2"/>
  <c r="AA33" i="2" l="1"/>
  <c r="AA35" i="2"/>
  <c r="AA19" i="2"/>
  <c r="I12" i="2"/>
  <c r="J12" i="2" s="1"/>
  <c r="O12" i="2"/>
  <c r="P12" i="2" s="1"/>
  <c r="S12" i="2" s="1"/>
  <c r="Q12" i="2" l="1"/>
  <c r="R12" i="2" s="1"/>
  <c r="V12" i="2" s="1"/>
  <c r="X12" i="2"/>
  <c r="T12" i="2"/>
  <c r="Y12" i="2" s="1"/>
  <c r="J14" i="2"/>
  <c r="W12" i="2" l="1"/>
  <c r="Z12" i="2" s="1"/>
  <c r="AA14" i="2" s="1"/>
  <c r="AA12" i="2" l="1"/>
</calcChain>
</file>

<file path=xl/comments1.xml><?xml version="1.0" encoding="utf-8"?>
<comments xmlns="http://schemas.openxmlformats.org/spreadsheetml/2006/main">
  <authors>
    <author>Alexa Ximena Lenes Rojas</author>
    <author>Yuly Milena Gomez Romero</author>
  </authors>
  <commentList>
    <comment ref="L7" authorId="0" shapeId="0">
      <text>
        <r>
          <rPr>
            <b/>
            <sz val="9"/>
            <color indexed="81"/>
            <rFont val="Tahoma"/>
            <family val="2"/>
          </rPr>
          <t>Alexa Ximena Lenes Rojas:</t>
        </r>
        <r>
          <rPr>
            <sz val="9"/>
            <color indexed="81"/>
            <rFont val="Tahoma"/>
            <family val="2"/>
          </rPr>
          <t xml:space="preserve">
Se realizaron cambios, en relación con las recomendaciones de la OAP, sobre: cargo del responsable y periodicidad de la acción.</t>
        </r>
      </text>
    </comment>
    <comment ref="X8" authorId="0" shapeId="0">
      <text>
        <r>
          <rPr>
            <b/>
            <sz val="9"/>
            <color indexed="81"/>
            <rFont val="Tahoma"/>
            <family val="2"/>
          </rPr>
          <t>Alexa Ximena Lenes Rojas:</t>
        </r>
        <r>
          <rPr>
            <sz val="9"/>
            <color indexed="81"/>
            <rFont val="Tahoma"/>
            <family val="2"/>
          </rPr>
          <t xml:space="preserve">
Dentro de las acciones se encuentra Ajustes al Informe de Auditoría que equivale a la recomendación de OAP, como ejemplo, de: hacer las correcciones.</t>
        </r>
      </text>
    </comment>
    <comment ref="L10" authorId="1" shapeId="0">
      <text>
        <r>
          <rPr>
            <b/>
            <sz val="9"/>
            <color indexed="81"/>
            <rFont val="Tahoma"/>
            <family val="2"/>
          </rPr>
          <t>Yuly Milena Gomez Romero:</t>
        </r>
        <r>
          <rPr>
            <sz val="9"/>
            <color indexed="81"/>
            <rFont val="Tahoma"/>
            <family val="2"/>
          </rPr>
          <t xml:space="preserve">
Redactar quien (cargos) y cuando (periodicidad) se realiza cada control. Redactar tipo parrafo </t>
        </r>
      </text>
    </comment>
    <comment ref="X10" authorId="1" shapeId="0">
      <text>
        <r>
          <rPr>
            <b/>
            <sz val="9"/>
            <color indexed="81"/>
            <rFont val="Tahoma"/>
            <family val="2"/>
          </rPr>
          <t>Yuly Milena Gomez Romero:</t>
        </r>
        <r>
          <rPr>
            <sz val="9"/>
            <color indexed="81"/>
            <rFont val="Tahoma"/>
            <family val="2"/>
          </rPr>
          <t xml:space="preserve">
Definir que hacer en caso de que se materizalice, por ejemplo hacer las correciones (No se si se puede)</t>
        </r>
      </text>
    </comment>
    <comment ref="AA10" authorId="1" shapeId="0">
      <text>
        <r>
          <rPr>
            <b/>
            <sz val="9"/>
            <color indexed="81"/>
            <rFont val="Tahoma"/>
            <family val="2"/>
          </rPr>
          <t>Yuly Milena Gomez Romero:</t>
        </r>
        <r>
          <rPr>
            <sz val="9"/>
            <color indexed="81"/>
            <rFont val="Tahoma"/>
            <family val="2"/>
          </rPr>
          <t xml:space="preserve">
Actas de la socialización</t>
        </r>
      </text>
    </comment>
    <comment ref="AB10" authorId="0" shapeId="0">
      <text>
        <r>
          <rPr>
            <b/>
            <sz val="9"/>
            <color indexed="81"/>
            <rFont val="Tahoma"/>
            <family val="2"/>
          </rPr>
          <t>Alexa Ximena Lenes Rojas:</t>
        </r>
        <r>
          <rPr>
            <sz val="9"/>
            <color indexed="81"/>
            <rFont val="Tahoma"/>
            <family val="2"/>
          </rPr>
          <t xml:space="preserve">
La socialización de los Informes de Auditoría se tiene planteada por la OCI solamente a través de correo electrónico, para consulta permanente de los Auditores.</t>
        </r>
      </text>
    </comment>
    <comment ref="AA17" authorId="1" shapeId="0">
      <text>
        <r>
          <rPr>
            <b/>
            <sz val="9"/>
            <color indexed="81"/>
            <rFont val="Tahoma"/>
            <family val="2"/>
          </rPr>
          <t>Yuly Milena Gomez Romero:</t>
        </r>
        <r>
          <rPr>
            <sz val="9"/>
            <color indexed="81"/>
            <rFont val="Tahoma"/>
            <family val="2"/>
          </rPr>
          <t xml:space="preserve">
seria mejor reuniones en donde se socializa en grupo, el mero envio no garantiza la acción. </t>
        </r>
      </text>
    </comment>
    <comment ref="AB17" authorId="0" shapeId="0">
      <text>
        <r>
          <rPr>
            <b/>
            <sz val="9"/>
            <color indexed="81"/>
            <rFont val="Tahoma"/>
            <family val="2"/>
          </rPr>
          <t>Alexa Ximena Lenes Rojas:</t>
        </r>
        <r>
          <rPr>
            <sz val="9"/>
            <color indexed="81"/>
            <rFont val="Tahoma"/>
            <family val="2"/>
          </rPr>
          <t xml:space="preserve">
En relación con la recomendación de socializar todas las capacitaciones, no es viable para la OCI toda vez que, por ahora, la inversión de recursos (tiempo, y costo de oportunidad) podría retrasar el cumplimiento de otras funciones de la OCI. De esta manera la acción se limita inicialmente a compartir el material a través de correo electrónico.</t>
        </r>
      </text>
    </comment>
  </commentList>
</comments>
</file>

<file path=xl/sharedStrings.xml><?xml version="1.0" encoding="utf-8"?>
<sst xmlns="http://schemas.openxmlformats.org/spreadsheetml/2006/main" count="368" uniqueCount="164">
  <si>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</si>
  <si>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</si>
  <si>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</si>
  <si>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</si>
  <si>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</si>
  <si>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</si>
  <si>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</si>
  <si>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</si>
  <si>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</si>
  <si>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</si>
  <si>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</si>
  <si>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</si>
  <si>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</si>
  <si>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</si>
  <si>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</si>
  <si>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</si>
  <si>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</si>
  <si>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</si>
  <si>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</si>
  <si>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</si>
  <si>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</si>
  <si>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</si>
  <si>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</si>
  <si>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</si>
  <si>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</si>
  <si>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INSTRUCCIONES DE DILIGENCIAMIENTO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</si>
  <si>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</si>
  <si>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</si>
  <si>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</si>
  <si>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</si>
  <si>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</si>
  <si>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</si>
  <si>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</si>
  <si>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</si>
  <si>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</si>
  <si>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</si>
  <si>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</si>
  <si>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</si>
  <si>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</si>
  <si>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</si>
  <si>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</si>
  <si>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</si>
  <si>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</si>
  <si>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</si>
  <si>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</si>
  <si>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</si>
  <si>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</si>
  <si>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</si>
  <si>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</si>
  <si>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</si>
  <si>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</si>
  <si>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</si>
  <si>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</si>
  <si>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</si>
  <si>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</si>
  <si>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</si>
  <si>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</si>
  <si>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</si>
  <si>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</si>
  <si>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Se establecen siete preguntas con el fin de determinar que controles se aplican a cada uno de los procesos que sean analizados. A continuación se establece una casilla con las opciones de respuesta SI/NO que se debe responder para cada una de las siete preguntas relacionadas.</t>
  </si>
  <si>
    <t xml:space="preserve">CONTROL </t>
  </si>
  <si>
    <t>PROCESO/
OBJETIVO</t>
  </si>
  <si>
    <t>ACCIONES DE CONTINGENCIA</t>
  </si>
  <si>
    <t>ÁREA*/ OBJETIVO</t>
  </si>
  <si>
    <t>TIPO DE RIESGO</t>
  </si>
  <si>
    <t>(1) INSIGNIFICANTE</t>
  </si>
  <si>
    <t>ESTRATÉGICO</t>
  </si>
  <si>
    <t>(2) MENOR</t>
  </si>
  <si>
    <t>DE IMAGEN</t>
  </si>
  <si>
    <t>(3) MODERADO</t>
  </si>
  <si>
    <t>OPERATIVO</t>
  </si>
  <si>
    <t>(4) MAYOR</t>
  </si>
  <si>
    <t>(5) CATASTRÓFICO</t>
  </si>
  <si>
    <t>TECNOLOGÍA</t>
  </si>
  <si>
    <t>DESCRIPCIÓN DE CAMBIOS EN RIESGOS</t>
  </si>
  <si>
    <t>FECHA DE ACTUALIZACIÓN:</t>
  </si>
  <si>
    <t>APROBACIÓN LÍDER DEL PROCESO</t>
  </si>
  <si>
    <t>ANÁLISIS DEL RIESGO</t>
  </si>
  <si>
    <t xml:space="preserve">Para el diligenciamiento de este instrumento tenga en cuenta:
La formulación se realiza 1 vez al año con el apoyo de la Oficina Asesora de Planeación 
Los seguimientos (A ser públicados con corte a las fechas 30 de abril, 31 de agosto y 31 de diciembre de cada año) será efectuado por la Oficina de Control Interno. </t>
  </si>
  <si>
    <t xml:space="preserve">Registrar la fecha en la que le documento es firmado por el líder del área. </t>
  </si>
  <si>
    <t>PROCESO/OBJETIVO
ÁREA*/ OBJETIVO</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</si>
  <si>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Calibri"/>
        <family val="2"/>
        <scheme val="minor"/>
      </rPr>
      <t xml:space="preserve">Ejemplo. </t>
    </r>
    <r>
      <rPr>
        <sz val="12"/>
        <color theme="1"/>
        <rFont val="Calibri"/>
        <family val="2"/>
        <scheme val="minor"/>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</si>
  <si>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 xml:space="preserve">Son los medios, las circunstancias y agentes generadores de riesgo, entendidos todos los sujetos u objetos que tienen la capacidad de originar un riesgo. Este campo debe ser diligenciado describiendo brevemente la causa del riesgo identificado.
</t>
  </si>
  <si>
    <r>
      <t xml:space="preserve">Para diligenciar este campo selecccione entre las opciones que le da la ventana, si no parecen las opciones digite la clase de riesgo identificado, según la clasificación que se da a continuación.
El Riesgo está vinculado con todo el quehacer; se podría afirmar que no hay actividad que deje de incluir el riesgo como una posibilidad. Los riesgos no son sólo de carácter económico o están únicamente relacionados con entidades financieras o con lo que se ha denominado
riesgos profesionales; éstos hacen parte de cualquier gestión que se realice.
Entre las clases de riesgos que pueden presentarse están:
</t>
    </r>
    <r>
      <rPr>
        <b/>
        <sz val="12"/>
        <color theme="1"/>
        <rFont val="Calibri"/>
        <family val="2"/>
        <scheme val="minor"/>
      </rPr>
      <t>Riesgo Estratégico:</t>
    </r>
    <r>
      <rPr>
        <sz val="12"/>
        <color theme="1"/>
        <rFont val="Calibri"/>
        <family val="2"/>
        <scheme val="minor"/>
      </rPr>
      <t xml:space="preserv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
</t>
    </r>
    <r>
      <rPr>
        <b/>
        <sz val="12"/>
        <color theme="1"/>
        <rFont val="Calibri"/>
        <family val="2"/>
        <scheme val="minor"/>
      </rPr>
      <t>Riesgos de Imagen:</t>
    </r>
    <r>
      <rPr>
        <sz val="12"/>
        <color theme="1"/>
        <rFont val="Calibri"/>
        <family val="2"/>
        <scheme val="minor"/>
      </rPr>
      <t xml:space="preserve"> Están relacionados con la percepción y la confianza por parte de la ciudadanía hacia la institución.
</t>
    </r>
    <r>
      <rPr>
        <b/>
        <sz val="12"/>
        <color theme="1"/>
        <rFont val="Calibri"/>
        <family val="2"/>
        <scheme val="minor"/>
      </rPr>
      <t>Riesgos Operativos:</t>
    </r>
    <r>
      <rPr>
        <sz val="12"/>
        <color theme="1"/>
        <rFont val="Calibri"/>
        <family val="2"/>
        <scheme val="minor"/>
      </rPr>
      <t xml:space="preserve"> Comprenden riesgos provenientes del funcionamiento y operatividad de los sistemas de información institucional, de la definición de los procesos, de la estructura de la entidad, de la articulación entre dependencias.
</t>
    </r>
    <r>
      <rPr>
        <b/>
        <sz val="12"/>
        <color theme="1"/>
        <rFont val="Calibri"/>
        <family val="2"/>
        <scheme val="minor"/>
      </rPr>
      <t>Riesgos Financieros:</t>
    </r>
    <r>
      <rPr>
        <sz val="12"/>
        <color theme="1"/>
        <rFont val="Calibri"/>
        <family val="2"/>
        <scheme val="minor"/>
      </rPr>
      <t xml:space="preserve"> Se relacionan con el manejo de los recursos de la entidad que incluyen la ejecución presupuestal, la elaboración de los estados financieros, los pagos, manejos de excedentes de tesorería y el manejo sobre los bienes.
</t>
    </r>
    <r>
      <rPr>
        <b/>
        <sz val="12"/>
        <color theme="1"/>
        <rFont val="Calibri"/>
        <family val="2"/>
        <scheme val="minor"/>
      </rPr>
      <t>Riesgos de Cumplimiento:</t>
    </r>
    <r>
      <rPr>
        <sz val="12"/>
        <color theme="1"/>
        <rFont val="Calibri"/>
        <family val="2"/>
        <scheme val="minor"/>
      </rPr>
      <t xml:space="preserve"> Se asocian con la capacidad de la entidad para cumplir con los requisitos legales, contractuales, de ética pública y en general con su compromiso ante la comunidad.
</t>
    </r>
    <r>
      <rPr>
        <b/>
        <sz val="12"/>
        <color theme="1"/>
        <rFont val="Calibri"/>
        <family val="2"/>
        <scheme val="minor"/>
      </rPr>
      <t>Riesgos de Tecnología:</t>
    </r>
    <r>
      <rPr>
        <sz val="12"/>
        <color theme="1"/>
        <rFont val="Calibri"/>
        <family val="2"/>
        <scheme val="minor"/>
      </rPr>
      <t xml:space="preserve"> Están relacionados con la capacidad tecnológica de la Entidad para satisfacer sus necesidades actuales y futuras y el cumplimiento de la misión.</t>
    </r>
  </si>
  <si>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t>
    </r>
    <r>
      <rPr>
        <b/>
        <sz val="12"/>
        <color theme="1"/>
        <rFont val="Calibri"/>
        <family val="2"/>
        <scheme val="minor"/>
      </rPr>
      <t>COMO HERRAMIENTA BÁSICA PARA EL ANÁLISIS DEL CONTEXTO DEL PROCESO SE SUGIERE UTILIZAR LAS CARACTERIZACIONES DE LOS MISMOS, DONDE ES POSIBLE CONTAR CON ESTE PANORAMA. SI ESTOS DOCUMENTOS ESTÁN DESACTUALIZADOS O NO SE HAN ELABORADO, ES IMPORTANTE ACTUALIZARLOS O ELABORARLOS ANTES DE CONTINUAR CON LA METODOLOGÍA DE ADMINISTRACIÓN DEL RIESGO.</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</si>
  <si>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</si>
  <si>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r>
      <t xml:space="preserve">ZONA DE RIESGO INHERENTE
</t>
    </r>
    <r>
      <rPr>
        <sz val="11"/>
        <color theme="1"/>
        <rFont val="Calibri"/>
        <family val="2"/>
        <scheme val="minor"/>
      </rPr>
      <t>Hace referencia al riesgo antes de analizar los controles que se tengan para que el mismo no se materialice</t>
    </r>
    <r>
      <rPr>
        <b/>
        <sz val="11"/>
        <color theme="1"/>
        <rFont val="Calibri"/>
        <family val="2"/>
        <scheme val="minor"/>
      </rPr>
      <t>.</t>
    </r>
  </si>
  <si>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t>
  </si>
  <si>
    <t xml:space="preserve"> Son las consecuencias o efectos que puede generar la materialización del riesgo en la entidad. 
</t>
  </si>
  <si>
    <t>El instrumento está formulado para realizar el cruce entre los valores de las variables de Probabilidad e Impacto.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</si>
  <si>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</si>
  <si>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r>
      <t>CONTROLES</t>
    </r>
    <r>
      <rPr>
        <sz val="11"/>
        <color theme="1"/>
        <rFont val="Calibri"/>
        <family val="2"/>
        <scheme val="minor"/>
      </rPr>
      <t xml:space="preserve"> 
(Preguntas de la existencia de controles)</t>
    </r>
  </si>
  <si>
    <r>
      <t xml:space="preserve">¿El control previene la materialización del riesgo (afecta probabilidad)
¿El control permite enfrentar la situación en caso de materialización (afecta impacto)?
Se debe definir después de hacer análisis del proceso y sus controles si la existencia o falta de los mismos puede afectar la probabilidad o el impacto. En esta celda solo se debe seleccionar en la lista desplegable Impacto o Probabilidad, el instrumento está formulado para calcular autimanticamente la zona de </t>
    </r>
    <r>
      <rPr>
        <b/>
        <sz val="12"/>
        <color theme="1"/>
        <rFont val="Calibri"/>
        <family val="2"/>
        <scheme val="minor"/>
      </rPr>
      <t>riesgo residual</t>
    </r>
    <r>
      <rPr>
        <sz val="12"/>
        <color theme="1"/>
        <rFont val="Calibri"/>
        <family val="2"/>
        <scheme val="minor"/>
      </rPr>
      <t xml:space="preserve"> en la que se clasifica el riesgo y que es con la que hay que definir que acciones se deben implementar para llevar los riesgos identificados  a ZONA DE RIESGO BAJO, zona de riesgo que nos indica que en caso de que el riesgo se materilice el instituto es capaz de asumir el impacto ya que su incidencia será minima.</t>
    </r>
  </si>
  <si>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</si>
  <si>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t xml:space="preserve">ACCIONES ASOCIADAS AL CONTROL
</t>
  </si>
  <si>
    <t xml:space="preserve">Se debe definir el periodo de tiempo en el cual se van a implementar las acciones que se llevarán a cabo para controlar y llevar a ZONA DE RIESGO BAJA los riesgos identificados. </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</si>
  <si>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</si>
  <si>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Se deben registrar las evidencias de las acciones ejecutadas, es decir actas, avances en los documentos, entre otros que se consideren para este fin.</t>
  </si>
  <si>
    <t>TIEMPO
(SEGUIMIENTO)</t>
  </si>
  <si>
    <t xml:space="preserve">Se debe registrar las fechas en las que se realizan las acciones de seguimiento. </t>
  </si>
  <si>
    <t>MONITOREO Y REVISIÓN
(SEGUIMIENTO)</t>
  </si>
  <si>
    <t>Se deben nombrar las acciones que se realizán para avanzar en el fortalecimiento de los controles, es decir, reunión con el areá…, avance en el documento…, oficialización del procedimiento… (dependiendo de las acciones asociadas al control que se hayan determinado)</t>
  </si>
  <si>
    <t>Nombrar el cargo de la persona que lideró el avance de la acción.</t>
  </si>
  <si>
    <t>se deben definir los elementos con lo cuales se medirá el avance de la ejecución.</t>
  </si>
  <si>
    <t>FORMULACIÓN</t>
  </si>
  <si>
    <t>SEGUIMIENTO 1</t>
  </si>
  <si>
    <t>SEGUIMIENTO 2</t>
  </si>
  <si>
    <t>SEGUIMIENTO 3</t>
  </si>
  <si>
    <r>
      <t xml:space="preserve">ACCIÓN: </t>
    </r>
    <r>
      <rPr>
        <sz val="10"/>
        <color theme="1"/>
        <rFont val="Times New Roman"/>
        <family val="1"/>
      </rPr>
      <t>(Marcar con "X")</t>
    </r>
  </si>
  <si>
    <t>P</t>
  </si>
  <si>
    <t>I</t>
  </si>
  <si>
    <t>REVISÓ</t>
  </si>
  <si>
    <t>PROCESO</t>
  </si>
  <si>
    <t>FORMATO</t>
  </si>
  <si>
    <t>GESTIÓN DE MEJORAMIENTO</t>
  </si>
  <si>
    <t>CÓDIGO</t>
  </si>
  <si>
    <t>PÁGINA</t>
  </si>
  <si>
    <t>VERSIÓN</t>
  </si>
  <si>
    <t>VIGENTE DESDE</t>
  </si>
  <si>
    <t>REFORMULACIÓN</t>
  </si>
  <si>
    <t>FECHA  (DIA/MES/AAAA)</t>
  </si>
  <si>
    <t>MAPA DE RIESGOS DE GESTIÓN</t>
  </si>
  <si>
    <t>PERIODO DE EJECUCIÓN</t>
  </si>
  <si>
    <t>* El campo "Área" solo aplica al interior del IDIPRON para entender el objetivo del área donde se genera el riesgo y el alcance del mismo  
*Este formato se debe diligenciar y archivar en digital y debe ser enviada su aprobación por el líder de proceso correspondiente y correo autorizado.</t>
  </si>
  <si>
    <t>FECHA Y CORREO DE VALIDACIÓN:</t>
  </si>
  <si>
    <t>M-MEJ-FT-009</t>
  </si>
  <si>
    <t>07</t>
  </si>
  <si>
    <t>SEGUIMIENTO Y EVALUACIÓN A LA GESTIÓN / Proporcionar información sobre la efectividad del Sistema de Control Interno, la operación de la 1ª y 2ª Línea de defensa del Modelo Integrado de Planeación y Gestión -MIPG con un enfoque basado en riesgos</t>
  </si>
  <si>
    <t>Informes de Auditoría sin recomendaciones relevantes para la mejora de los procesos</t>
  </si>
  <si>
    <t>OFICINA DE CONTROL INTERNO</t>
  </si>
  <si>
    <t>Jefe Oficina de Control Interno</t>
  </si>
  <si>
    <t>01/03/2019 - 31/12/2019</t>
  </si>
  <si>
    <t>Asesorías o acompañamientos sin características de calidad y/u oportunidad</t>
  </si>
  <si>
    <t>No contribuir con el logro de los objetivos institucionales y mejora de los procesos
Deterioro de imagen y credibilidad de la OCI</t>
  </si>
  <si>
    <t>Cambios en Leyes, Normas y/o Reglamentación
Modificaciones en procedimientos internos
Limitaciones y restricciones al personal, sobre recursos para capacitaciones
Entendimiento limitado del rol de la Oficina de Control Interno</t>
  </si>
  <si>
    <t>Ajustes al Informe de Auditoría
Recomendaciones a la parte Auditada, posteriores al Informe
Recomendaciones y sugerencias del Jefe de la OCI y del Equipo Auditor de la OCI, al Auditor del caso</t>
  </si>
  <si>
    <t>ALEXA XIMENA LENES ROJAS</t>
  </si>
  <si>
    <t>PROFESIONAL UNIVERSITARIO</t>
  </si>
  <si>
    <t>Febrero 26 de 2019 - luisb@idipron.gov.co</t>
  </si>
  <si>
    <t>LUIS ORLANDO BARRERA CEPEDA</t>
  </si>
  <si>
    <t>JEFE OFICINA CONTROL INTERNO</t>
  </si>
  <si>
    <t>X</t>
  </si>
  <si>
    <t xml:space="preserve">Recursos limitados  (Tiempo, personal, etc)
Rotación en la contratación del personal contratistas de la OCI
Errores en la planeación o en las pruebas y revisiones aplicadas en la Auditoría
</t>
  </si>
  <si>
    <t xml:space="preserve">Revisión y estudio de información abierta al público general, sobre el tema específico por parte de miembros del equipo de la OCI </t>
  </si>
  <si>
    <t>Envío de memorias y/o extractos de capacitaciones remitidos al equipo de Auditores de la OCI, al Correo electrónico a controlinterno@idipron.gov.co 
Actas de Socialización de documentos del Sistema Intergrado de Gestión, del período señalado</t>
  </si>
  <si>
    <t xml:space="preserve">No contribuir con el logro de los objetivos institucionales y mejora de los procesos
Deterioro de imagen y credibilidad de la OCI
</t>
  </si>
  <si>
    <t>CUMPLIMIENTO</t>
  </si>
  <si>
    <t>Incumplimiento del Plan Anual de Auditorias</t>
  </si>
  <si>
    <t xml:space="preserve">Desplazamiento de la auditoria no ejecutada a meses posteriores o a la vigencia inmediatamente posterior. </t>
  </si>
  <si>
    <t>Seguimiento Interno a Plan Anual de Auditorías.
Carta de Representación firmada por el líder del proceso a auditar.</t>
  </si>
  <si>
    <t>Designación de los Auditores para las asesorías, por parte del Jefe de la OCI, según conocimientos y habilidades específicos.
Capacitaciones, según disponibilidad, en  temas de relevancia para el ejercicio de la función de Auditoría.</t>
  </si>
  <si>
    <r>
      <rPr>
        <b/>
        <sz val="10"/>
        <color theme="1"/>
        <rFont val="Times New Roman"/>
        <family val="1"/>
      </rPr>
      <t xml:space="preserve">Indicador del Neutralización o Mitigación del Riesgo: </t>
    </r>
    <r>
      <rPr>
        <sz val="10"/>
        <color theme="1"/>
        <rFont val="Times New Roman"/>
        <family val="1"/>
      </rPr>
      <t xml:space="preserve">Cantidad de Informes de Auditoría con deficiencias en recomendaciones del período/Cantidad total de Informes de Auditoría del Período
</t>
    </r>
    <r>
      <rPr>
        <b/>
        <sz val="10"/>
        <color theme="1"/>
        <rFont val="Times New Roman"/>
        <family val="1"/>
      </rPr>
      <t>Indicador de ejecución de la acción 1:</t>
    </r>
    <r>
      <rPr>
        <sz val="10"/>
        <color theme="1"/>
        <rFont val="Times New Roman"/>
        <family val="1"/>
      </rPr>
      <t xml:space="preserve"> Cantidad de Informes de Auditoría socializados entre los Auditores de la OCI, en el período/Cantidad total de Informes de Auditoría del Período
Indicador de ejecución de la acción 2:Cantidad de Evaluaciones de Auditorías Internas aplicadas / Total de Auditorías realizadas durante el período</t>
    </r>
  </si>
  <si>
    <t>Correos electrónicos a controlinterno@idipron.gov.co 
Formato de Evaluación de Auditorías Internas, código S-SEG-FT-001</t>
  </si>
  <si>
    <t xml:space="preserve">Los responsables de las áreas o procesos auditados no sumininstran oportunamente la información. 
Entregas de Información parcial por parte de las áreas o procesos auditados.
El desarrollo de auditorias se extienden más de lo contemplado en la programación de las mismas.
Demoras en las observaciones soportadas a los informes preliminares, por parte del auditado.
</t>
  </si>
  <si>
    <t>Específicar en las solicitudes escritas los plazos máximos para el suministro de información .
Comunicar al auditado, y hacer constar en el acta de cierre de las Auditorías, momento en que se socializan los informes preliminares, el tiempo máximo que se tendrá como plazo para aceptar observaciones debidamente soportadas sobre dicho Informe, con el fin de agilizar la emisión del Informe Definitivo.</t>
  </si>
  <si>
    <r>
      <rPr>
        <b/>
        <sz val="10"/>
        <color theme="1"/>
        <rFont val="Times New Roman"/>
        <family val="1"/>
      </rPr>
      <t xml:space="preserve">Indicador del Neutralización o Mitigación del Riesgo: </t>
    </r>
    <r>
      <rPr>
        <sz val="10"/>
        <color theme="1"/>
        <rFont val="Times New Roman"/>
        <family val="1"/>
      </rPr>
      <t xml:space="preserve">Cantidad de acompañamientos de OCI del período/Cantidad total de requerimientos de acompañamientos del Período
</t>
    </r>
    <r>
      <rPr>
        <b/>
        <sz val="10"/>
        <color theme="1"/>
        <rFont val="Times New Roman"/>
        <family val="1"/>
      </rPr>
      <t>Indicador de ejecución de la acción 1:</t>
    </r>
    <r>
      <rPr>
        <sz val="10"/>
        <color theme="1"/>
        <rFont val="Times New Roman"/>
        <family val="1"/>
      </rPr>
      <t xml:space="preserve"> Cantidad de Capacitaciones multiplicadas / Cantidad total de capacitaciones del Período 
</t>
    </r>
    <r>
      <rPr>
        <b/>
        <sz val="10"/>
        <color theme="1"/>
        <rFont val="Times New Roman"/>
        <family val="1"/>
      </rPr>
      <t>Indicador de ejecución de la acción 2:</t>
    </r>
    <r>
      <rPr>
        <sz val="10"/>
        <color theme="1"/>
        <rFont val="Times New Roman"/>
        <family val="1"/>
      </rPr>
      <t xml:space="preserve"> Cantidad de documentos del Sistema Integrado de Gestión socializados entre los Auditores de la OCI en el período/Cantidad total de documentos del Sistema Integrado de Gestión emitidos desde diciembre de 2018.</t>
    </r>
  </si>
  <si>
    <t>Solicitud de Información de Auditorías
Actas de cierre de Auditorías</t>
  </si>
  <si>
    <t xml:space="preserve">
Socialización de todos los Informes de Auditoría con el equipo de Auditoría de la OCI, como insumo para enfocar revisiones y verificaciones. 
Aplicación del Formato de Evaluación de Auditorías Internas, código S-SEG-FT-001, como retroalimentación de los procesos auditados.</t>
  </si>
  <si>
    <t>Febrero 26 de 2019 - alexal@idipron.gov.co</t>
  </si>
  <si>
    <t>Febrero 27 de 2019 - luisb@idipron.gov.co</t>
  </si>
  <si>
    <r>
      <rPr>
        <b/>
        <sz val="10"/>
        <color theme="1"/>
        <rFont val="Times New Roman"/>
        <family val="1"/>
      </rPr>
      <t xml:space="preserve">Indicador del Neutralización o Mitigación del Riesgo: </t>
    </r>
    <r>
      <rPr>
        <sz val="10"/>
        <color theme="1"/>
        <rFont val="Times New Roman"/>
        <family val="1"/>
      </rPr>
      <t xml:space="preserve">Cantidad de desfases en la ejecución de las Auditorías del Plan Anual de Auditorías /Cantidad total de Auditorías programadas del Período
</t>
    </r>
    <r>
      <rPr>
        <b/>
        <sz val="10"/>
        <color theme="1"/>
        <rFont val="Times New Roman"/>
        <family val="1"/>
      </rPr>
      <t>Indicador de ejecución de la acción 1:</t>
    </r>
    <r>
      <rPr>
        <sz val="10"/>
        <color theme="1"/>
        <rFont val="Times New Roman"/>
        <family val="1"/>
      </rPr>
      <t xml:space="preserve"> Cantidad de memos de solicitud de información con especificación de plazo par suministro /  total de Auditorías iniciadas en el período.
Indicador de ejecución de la acción 2:  Cantidad de actas de cierre de auditoría con especificación de plazo para  observaciones soportadas/  total de Auditorías termiminadas en el período.
</t>
    </r>
    <r>
      <rPr>
        <b/>
        <sz val="10"/>
        <color theme="1"/>
        <rFont val="Times New Roman"/>
        <family val="1"/>
      </rPr>
      <t/>
    </r>
  </si>
  <si>
    <t>No aportar de manera oportuna información para la efectiva toma de decisiones estratégicas para el Instituto</t>
  </si>
  <si>
    <t xml:space="preserve">Compartir el material, al resto del eqiupo con el fin de transmitir los  conocimientos adquiridos en capacitaciones, compartiendo las memorias y/o extractos de las capacitaciones a las que asista cualquier miembro del equipo de Auditoría de la OCI
Socialización de todos los documentos oficializados desde diciembre de  2018 a la fecha,  relacionados Sistema Integrado de Gestión, propios de la OCI. </t>
  </si>
  <si>
    <t>Cada vez que se realiza una auditoría, el Auditor líder,  diligencia Formato de Programa de Auditoría
EL Jefe de la Oficina hace Seguimiento Interno permanente al cumplimiento del Plan Anual de Auditorías.
Cada vez que se emite un Infome Preiliminar de Auditoría, el Jefe de la OCI,  revisa, valida y aprueba dicho documento.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</si>
</sst>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0"/>
      <name val="Times New Roman"/>
      <family val="1"/>
    </font>
    <font>
      <sz val="10"/>
      <color theme="1"/>
      <name val="Times New Roman"/>
      <family val="1"/>
    </font>
    <font>
      <b/>
      <sz val="10"/>
      <color theme="1"/>
      <name val="Times New Roman"/>
      <family val="1"/>
    </font>
    <font>
      <b/>
      <sz val="10"/>
      <color theme="0" tint="-0.249977111117893"/>
      <name val="Times New Roman"/>
      <family val="1"/>
    </font>
    <font>
      <b/>
      <sz val="22"/>
      <color theme="1"/>
      <name val="Calibri"/>
      <family val="2"/>
      <scheme val="minor"/>
    </font>
    <font>
      <sz val="22"/>
      <color theme="1"/>
      <name val="Calibri"/>
      <family val="2"/>
      <scheme val="minor"/>
    </font>
    <font>
      <sz val="9"/>
      <color indexed="81"/>
      <name val="Tahoma"/>
      <family val="2"/>
    </font>
    <font>
      <b/>
      <sz val="9"/>
      <color indexed="81"/>
      <name val="Tahoma"/>
      <family val="2"/>
    </font>
    <font>
      <b/>
      <sz val="10"/>
      <color rgb="FFFF0000"/>
      <name val="Times New Roman"/>
      <family val="1"/>
    </font>
  </fonts>
  <fills count="1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9"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s>
  <cellStyleXfs count="1">
    <xf numFmtId="0" fontId="0" fillId="0" borderId="0"/>
  </cellStyleXfs>
  <cellXfs count="381">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8" fillId="0" borderId="0" xfId="0" applyFont="1" applyProtection="1"/>
    <xf numFmtId="0" fontId="29" fillId="0" borderId="16" xfId="0" applyFont="1" applyBorder="1" applyAlignment="1" applyProtection="1">
      <alignment horizontal="center" vertical="center" wrapText="1"/>
      <protection locked="0"/>
    </xf>
    <xf numFmtId="1" fontId="28" fillId="0" borderId="0" xfId="0" applyNumberFormat="1" applyFont="1" applyBorder="1" applyAlignment="1" applyProtection="1">
      <alignment horizontal="center" vertical="center"/>
    </xf>
    <xf numFmtId="0" fontId="28" fillId="0" borderId="0" xfId="0" applyFont="1" applyProtection="1">
      <protection locked="0"/>
    </xf>
    <xf numFmtId="0" fontId="28" fillId="0" borderId="0" xfId="0" applyFont="1" applyBorder="1" applyProtection="1"/>
    <xf numFmtId="0" fontId="28" fillId="0" borderId="0" xfId="0" applyFont="1" applyBorder="1" applyProtection="1">
      <protection locked="0"/>
    </xf>
    <xf numFmtId="0" fontId="28" fillId="0" borderId="0" xfId="0" applyFont="1" applyAlignment="1" applyProtection="1">
      <alignment vertical="center"/>
    </xf>
    <xf numFmtId="0" fontId="29" fillId="0" borderId="0" xfId="0" applyFont="1" applyProtection="1"/>
    <xf numFmtId="0" fontId="29" fillId="0" borderId="10" xfId="0" applyFont="1" applyBorder="1" applyProtection="1"/>
    <xf numFmtId="0" fontId="29" fillId="0" borderId="1" xfId="0" applyFont="1" applyBorder="1" applyProtection="1"/>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0" fillId="0" borderId="0" xfId="0" applyAlignment="1">
      <alignment wrapText="1"/>
    </xf>
    <xf numFmtId="0" fontId="13" fillId="0" borderId="1" xfId="0" applyFont="1" applyBorder="1" applyAlignment="1">
      <alignment vertical="center" wrapText="1"/>
    </xf>
    <xf numFmtId="0" fontId="11" fillId="0" borderId="1" xfId="0" applyFont="1" applyBorder="1" applyAlignment="1">
      <alignment vertical="top" wrapText="1"/>
    </xf>
    <xf numFmtId="0" fontId="3" fillId="0" borderId="0" xfId="0" applyFont="1" applyAlignment="1">
      <alignment vertical="center"/>
    </xf>
    <xf numFmtId="0" fontId="3" fillId="0" borderId="12" xfId="0" applyFont="1" applyBorder="1" applyAlignment="1">
      <alignment horizontal="left" vertical="center" wrapText="1"/>
    </xf>
    <xf numFmtId="0" fontId="0" fillId="0" borderId="0" xfId="0" applyAlignment="1">
      <alignment vertical="center"/>
    </xf>
    <xf numFmtId="0" fontId="11" fillId="0" borderId="0" xfId="0" applyFont="1"/>
    <xf numFmtId="0" fontId="11" fillId="0" borderId="0" xfId="0" applyFont="1" applyAlignment="1">
      <alignment vertical="top"/>
    </xf>
    <xf numFmtId="0" fontId="28" fillId="0" borderId="14" xfId="0" applyFont="1" applyBorder="1" applyAlignment="1" applyProtection="1">
      <alignment horizontal="justify" vertical="center" wrapText="1"/>
    </xf>
    <xf numFmtId="0" fontId="28" fillId="0" borderId="15" xfId="0" applyFont="1" applyBorder="1" applyAlignment="1" applyProtection="1">
      <alignment horizontal="justify" vertical="center" wrapText="1"/>
    </xf>
    <xf numFmtId="0" fontId="28" fillId="0" borderId="15" xfId="0" applyFont="1" applyBorder="1" applyAlignment="1" applyProtection="1">
      <alignment horizontal="justify" vertical="center"/>
    </xf>
    <xf numFmtId="0" fontId="28" fillId="0" borderId="19" xfId="0" applyFont="1" applyBorder="1" applyAlignment="1" applyProtection="1">
      <alignment horizontal="justify" vertical="center" wrapText="1"/>
    </xf>
    <xf numFmtId="0" fontId="18" fillId="0" borderId="1" xfId="0" applyFont="1" applyBorder="1" applyAlignment="1" applyProtection="1">
      <alignment vertical="center"/>
    </xf>
    <xf numFmtId="0" fontId="18" fillId="0" borderId="1" xfId="0" applyFont="1" applyBorder="1" applyAlignment="1" applyProtection="1">
      <alignment horizontal="left" vertical="center"/>
    </xf>
    <xf numFmtId="0" fontId="28" fillId="3" borderId="1" xfId="0" applyFont="1" applyFill="1" applyBorder="1" applyAlignment="1" applyProtection="1">
      <alignment horizontal="center" vertical="center"/>
    </xf>
    <xf numFmtId="1" fontId="28" fillId="0" borderId="9" xfId="0" applyNumberFormat="1" applyFont="1" applyBorder="1" applyAlignment="1" applyProtection="1">
      <alignment horizontal="center" vertical="center"/>
    </xf>
    <xf numFmtId="0" fontId="29" fillId="3" borderId="1"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29" fillId="3" borderId="1" xfId="0" applyFont="1" applyFill="1" applyBorder="1" applyAlignment="1" applyProtection="1">
      <alignment vertical="center"/>
    </xf>
    <xf numFmtId="0" fontId="29" fillId="0" borderId="0" xfId="0" applyFont="1" applyAlignment="1" applyProtection="1">
      <alignment vertical="center"/>
    </xf>
    <xf numFmtId="0" fontId="29" fillId="0" borderId="0" xfId="0" applyFont="1" applyAlignment="1" applyProtection="1">
      <alignment horizontal="center" vertical="center"/>
    </xf>
    <xf numFmtId="0" fontId="18" fillId="0" borderId="0" xfId="0" applyFont="1" applyBorder="1" applyAlignment="1" applyProtection="1">
      <alignment vertical="center" wrapText="1"/>
    </xf>
    <xf numFmtId="0" fontId="28" fillId="0" borderId="0" xfId="0" applyFont="1" applyBorder="1" applyAlignment="1" applyProtection="1">
      <protection locked="0"/>
    </xf>
    <xf numFmtId="0" fontId="29" fillId="3" borderId="17" xfId="0" applyFont="1" applyFill="1" applyBorder="1" applyAlignment="1" applyProtection="1">
      <alignment vertical="center"/>
    </xf>
    <xf numFmtId="0" fontId="29" fillId="9" borderId="1" xfId="0" applyFont="1" applyFill="1" applyBorder="1" applyAlignment="1" applyProtection="1">
      <alignment horizontal="center" vertical="center" wrapText="1"/>
    </xf>
    <xf numFmtId="0" fontId="29" fillId="9" borderId="1" xfId="0" applyFont="1" applyFill="1" applyBorder="1" applyAlignment="1" applyProtection="1">
      <alignment horizontal="center" vertical="center"/>
    </xf>
    <xf numFmtId="0" fontId="18" fillId="6" borderId="1" xfId="0" applyFont="1" applyFill="1" applyBorder="1" applyAlignment="1" applyProtection="1">
      <alignment horizontal="center" vertical="center"/>
    </xf>
    <xf numFmtId="0" fontId="29" fillId="9" borderId="10" xfId="0" applyFont="1" applyFill="1" applyBorder="1" applyAlignment="1" applyProtection="1"/>
    <xf numFmtId="0" fontId="29" fillId="9" borderId="10" xfId="0" applyFont="1" applyFill="1" applyBorder="1" applyProtection="1"/>
    <xf numFmtId="0" fontId="29" fillId="9" borderId="1" xfId="0" applyFont="1" applyFill="1" applyBorder="1" applyProtection="1"/>
    <xf numFmtId="0" fontId="29" fillId="5" borderId="12" xfId="0" applyFont="1" applyFill="1" applyBorder="1" applyAlignment="1" applyProtection="1">
      <alignment horizontal="center" vertical="center"/>
    </xf>
    <xf numFmtId="0" fontId="29" fillId="5" borderId="0" xfId="0" applyFont="1" applyFill="1" applyProtection="1"/>
    <xf numFmtId="0" fontId="29" fillId="5" borderId="10"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18" fillId="9" borderId="1" xfId="0" applyFont="1" applyFill="1" applyBorder="1" applyAlignment="1" applyProtection="1">
      <alignment horizontal="center" vertical="center"/>
    </xf>
    <xf numFmtId="0" fontId="18" fillId="0" borderId="1" xfId="0" applyFont="1" applyBorder="1" applyAlignment="1" applyProtection="1">
      <alignment horizontal="center" vertical="center" wrapText="1"/>
    </xf>
    <xf numFmtId="1" fontId="28" fillId="0" borderId="9" xfId="0" applyNumberFormat="1" applyFont="1" applyBorder="1" applyAlignment="1" applyProtection="1">
      <alignment horizontal="center" vertical="center"/>
    </xf>
    <xf numFmtId="0" fontId="29" fillId="3" borderId="18" xfId="0" applyFont="1" applyFill="1" applyBorder="1" applyAlignment="1" applyProtection="1">
      <alignment horizontal="center" vertical="center"/>
    </xf>
    <xf numFmtId="0" fontId="28" fillId="0" borderId="0" xfId="0" applyFont="1" applyAlignment="1" applyProtection="1">
      <alignment vertical="center"/>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pplyProtection="1">
      <alignment horizontal="center" vertical="center"/>
    </xf>
    <xf numFmtId="0" fontId="0" fillId="0" borderId="0" xfId="0" applyAlignment="1" applyProtection="1">
      <alignment horizontal="center" vertical="center"/>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5" fillId="0" borderId="2" xfId="0" applyFont="1" applyBorder="1" applyAlignment="1" applyProtection="1">
      <alignment horizontal="center" vertical="center" wrapText="1"/>
    </xf>
    <xf numFmtId="1" fontId="26" fillId="0" borderId="6" xfId="0" applyNumberFormat="1" applyFont="1" applyBorder="1" applyAlignment="1" applyProtection="1">
      <alignment horizontal="center" vertical="center"/>
    </xf>
    <xf numFmtId="1" fontId="15" fillId="0" borderId="2" xfId="0" applyNumberFormat="1" applyFont="1" applyBorder="1" applyAlignment="1" applyProtection="1">
      <alignment horizontal="center" vertical="center" wrapText="1"/>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8" fillId="0" borderId="1"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1" fontId="15" fillId="0" borderId="4"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3" fillId="0" borderId="1" xfId="0" applyFont="1" applyBorder="1" applyAlignment="1" applyProtection="1">
      <alignment horizont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3" fillId="0" borderId="10" xfId="0" applyFont="1" applyBorder="1" applyAlignment="1" applyProtection="1">
      <alignment horizontal="center"/>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3" fillId="0" borderId="1" xfId="0" applyFont="1" applyBorder="1" applyAlignment="1" applyProtection="1">
      <alignment horizontal="center" wrapText="1"/>
    </xf>
    <xf numFmtId="0" fontId="1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0" fontId="18" fillId="0" borderId="10" xfId="0" applyFont="1" applyBorder="1" applyAlignment="1" applyProtection="1">
      <alignment horizontal="center" vertical="center"/>
    </xf>
    <xf numFmtId="0" fontId="18" fillId="0" borderId="1" xfId="0" applyFont="1" applyBorder="1" applyAlignment="1" applyProtection="1">
      <alignment horizontal="center" vertical="center"/>
    </xf>
    <xf numFmtId="0" fontId="28" fillId="0" borderId="4"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14" fontId="28" fillId="0" borderId="4" xfId="0" applyNumberFormat="1"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4" xfId="0" applyFont="1" applyBorder="1" applyAlignment="1" applyProtection="1">
      <alignment horizontal="center"/>
      <protection locked="0"/>
    </xf>
    <xf numFmtId="0" fontId="28" fillId="0" borderId="13"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1" fontId="28" fillId="0" borderId="9" xfId="0" applyNumberFormat="1"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9"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19" fillId="0" borderId="13" xfId="0" applyFont="1" applyBorder="1" applyAlignment="1" applyProtection="1">
      <alignment horizontal="center" vertical="center" textRotation="90" wrapText="1"/>
      <protection locked="0"/>
    </xf>
    <xf numFmtId="0" fontId="19" fillId="0" borderId="12" xfId="0" applyFont="1" applyBorder="1" applyAlignment="1" applyProtection="1">
      <alignment horizontal="center" vertical="center" textRotation="90" wrapText="1"/>
      <protection locked="0"/>
    </xf>
    <xf numFmtId="0" fontId="27" fillId="2" borderId="9"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1" fontId="19" fillId="0" borderId="4" xfId="0" applyNumberFormat="1" applyFont="1" applyBorder="1" applyAlignment="1" applyProtection="1">
      <alignment horizontal="center" vertical="center" wrapText="1"/>
    </xf>
    <xf numFmtId="1" fontId="19" fillId="0" borderId="2" xfId="0" applyNumberFormat="1" applyFont="1" applyBorder="1" applyAlignment="1" applyProtection="1">
      <alignment horizontal="center" vertical="center" wrapText="1"/>
    </xf>
    <xf numFmtId="1" fontId="19" fillId="0" borderId="7" xfId="0" applyNumberFormat="1" applyFont="1" applyBorder="1" applyAlignment="1" applyProtection="1">
      <alignment horizontal="center" vertical="center" wrapText="1"/>
    </xf>
    <xf numFmtId="0" fontId="18" fillId="0" borderId="13"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18"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28" fillId="4" borderId="3" xfId="0" applyFont="1" applyFill="1" applyBorder="1" applyAlignment="1" applyProtection="1">
      <alignment horizontal="center"/>
    </xf>
    <xf numFmtId="0" fontId="28" fillId="4" borderId="17" xfId="0" applyFont="1" applyFill="1" applyBorder="1" applyAlignment="1" applyProtection="1">
      <alignment horizontal="center"/>
    </xf>
    <xf numFmtId="0" fontId="28" fillId="3" borderId="3" xfId="0" applyFont="1" applyFill="1" applyBorder="1" applyAlignment="1" applyProtection="1">
      <alignment horizontal="center" vertical="center"/>
    </xf>
    <xf numFmtId="0" fontId="28" fillId="3" borderId="18" xfId="0" applyFont="1" applyFill="1" applyBorder="1" applyAlignment="1" applyProtection="1">
      <alignment horizontal="center" vertical="center"/>
    </xf>
    <xf numFmtId="0" fontId="28" fillId="0" borderId="3"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18" fillId="0" borderId="3" xfId="0" applyFont="1" applyBorder="1" applyAlignment="1" applyProtection="1">
      <alignment horizontal="center" vertical="center" wrapText="1"/>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28"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0" fontId="18" fillId="9" borderId="10" xfId="0" applyFont="1" applyFill="1" applyBorder="1" applyAlignment="1" applyProtection="1">
      <alignment horizontal="center" vertical="center"/>
    </xf>
    <xf numFmtId="0" fontId="18" fillId="9" borderId="1" xfId="0" applyFont="1" applyFill="1" applyBorder="1" applyAlignment="1" applyProtection="1">
      <alignment horizontal="center" vertical="center"/>
    </xf>
    <xf numFmtId="0" fontId="19" fillId="0" borderId="1"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28" fillId="0" borderId="0" xfId="0" applyFont="1" applyAlignment="1" applyProtection="1">
      <alignment horizontal="center" vertical="center"/>
    </xf>
    <xf numFmtId="0" fontId="28" fillId="0" borderId="13" xfId="0" applyFont="1" applyBorder="1" applyAlignment="1" applyProtection="1">
      <alignment horizontal="justify" vertical="center" wrapText="1"/>
      <protection locked="0"/>
    </xf>
    <xf numFmtId="0" fontId="28" fillId="0" borderId="12" xfId="0" applyFont="1" applyBorder="1" applyAlignment="1" applyProtection="1">
      <alignment horizontal="justify" vertical="center" wrapText="1"/>
      <protection locked="0"/>
    </xf>
    <xf numFmtId="0" fontId="28" fillId="0" borderId="13"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2" xfId="0" applyFont="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28" fillId="0" borderId="13"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9" fillId="3" borderId="13" xfId="0" applyFont="1" applyFill="1" applyBorder="1" applyAlignment="1" applyProtection="1">
      <alignment horizontal="center" vertical="center"/>
    </xf>
    <xf numFmtId="0" fontId="29" fillId="3" borderId="12" xfId="0" applyFont="1" applyFill="1" applyBorder="1" applyAlignment="1" applyProtection="1">
      <alignment horizontal="center" vertical="center"/>
    </xf>
    <xf numFmtId="0" fontId="29" fillId="3" borderId="4" xfId="0" applyFont="1" applyFill="1" applyBorder="1" applyAlignment="1" applyProtection="1">
      <alignment horizontal="center" vertical="center"/>
    </xf>
    <xf numFmtId="0" fontId="29" fillId="3" borderId="9"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29" fillId="3" borderId="7" xfId="0" applyFont="1" applyFill="1" applyBorder="1" applyAlignment="1" applyProtection="1">
      <alignment horizontal="center" vertical="center"/>
    </xf>
    <xf numFmtId="0" fontId="29" fillId="3" borderId="11" xfId="0" applyFont="1" applyFill="1" applyBorder="1" applyAlignment="1" applyProtection="1">
      <alignment horizontal="center" vertical="center"/>
    </xf>
    <xf numFmtId="0" fontId="29" fillId="3" borderId="8" xfId="0" applyFont="1" applyFill="1" applyBorder="1" applyAlignment="1" applyProtection="1">
      <alignment horizontal="center" vertical="center"/>
    </xf>
    <xf numFmtId="0" fontId="29" fillId="3" borderId="3" xfId="0" applyFont="1" applyFill="1" applyBorder="1" applyAlignment="1" applyProtection="1">
      <alignment horizontal="center" vertical="center"/>
    </xf>
    <xf numFmtId="0" fontId="29" fillId="3" borderId="18" xfId="0" applyFont="1" applyFill="1" applyBorder="1" applyAlignment="1" applyProtection="1">
      <alignment horizontal="center" vertical="center"/>
    </xf>
    <xf numFmtId="49" fontId="29" fillId="3" borderId="3" xfId="0" applyNumberFormat="1" applyFont="1" applyFill="1" applyBorder="1" applyAlignment="1" applyProtection="1">
      <alignment horizontal="center" vertical="center"/>
    </xf>
    <xf numFmtId="49" fontId="29" fillId="3" borderId="18" xfId="0" applyNumberFormat="1" applyFont="1" applyFill="1" applyBorder="1" applyAlignment="1" applyProtection="1">
      <alignment horizontal="center" vertical="center"/>
    </xf>
    <xf numFmtId="14" fontId="29" fillId="3" borderId="3"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wrapText="1"/>
    </xf>
    <xf numFmtId="0" fontId="28" fillId="2" borderId="1" xfId="0" applyFont="1" applyFill="1" applyBorder="1" applyAlignment="1" applyProtection="1">
      <alignment vertical="center"/>
    </xf>
    <xf numFmtId="0" fontId="29" fillId="3" borderId="1"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0" fontId="29" fillId="0" borderId="1" xfId="0" applyFont="1" applyBorder="1" applyAlignment="1" applyProtection="1">
      <alignment horizontal="center" vertical="center"/>
      <protection locked="0"/>
    </xf>
    <xf numFmtId="0" fontId="29" fillId="3" borderId="1" xfId="0" applyFont="1" applyFill="1" applyBorder="1" applyAlignment="1" applyProtection="1">
      <alignment horizontal="center" vertical="center" wrapText="1"/>
    </xf>
    <xf numFmtId="0" fontId="29" fillId="0" borderId="3"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29" fillId="2" borderId="7" xfId="0" applyFont="1" applyFill="1" applyBorder="1" applyAlignment="1" applyProtection="1">
      <alignment horizontal="center" wrapText="1"/>
    </xf>
    <xf numFmtId="0" fontId="29" fillId="2" borderId="11" xfId="0" applyFont="1" applyFill="1" applyBorder="1" applyAlignment="1" applyProtection="1">
      <alignment horizontal="center" wrapText="1"/>
    </xf>
    <xf numFmtId="0" fontId="29" fillId="2" borderId="8" xfId="0" applyFont="1" applyFill="1" applyBorder="1" applyAlignment="1" applyProtection="1">
      <alignment horizontal="center" wrapText="1"/>
    </xf>
    <xf numFmtId="0" fontId="28" fillId="0" borderId="3" xfId="0" applyFont="1" applyBorder="1" applyAlignment="1" applyProtection="1">
      <alignment horizontal="center"/>
      <protection locked="0"/>
    </xf>
    <xf numFmtId="0" fontId="28" fillId="0" borderId="17" xfId="0" applyFont="1" applyBorder="1" applyAlignment="1" applyProtection="1">
      <alignment horizontal="center"/>
      <protection locked="0"/>
    </xf>
    <xf numFmtId="0" fontId="28" fillId="0" borderId="18" xfId="0" applyFont="1" applyBorder="1" applyAlignment="1" applyProtection="1">
      <alignment horizontal="center"/>
      <protection locked="0"/>
    </xf>
    <xf numFmtId="0" fontId="28" fillId="0" borderId="1" xfId="0" applyFont="1" applyBorder="1" applyAlignment="1" applyProtection="1">
      <alignment horizontal="center"/>
      <protection locked="0"/>
    </xf>
    <xf numFmtId="0" fontId="29" fillId="0" borderId="1" xfId="0" applyFont="1" applyBorder="1" applyAlignment="1" applyProtection="1">
      <alignment horizontal="center" vertical="top" wrapText="1"/>
      <protection locked="0"/>
    </xf>
    <xf numFmtId="0" fontId="29" fillId="0" borderId="3" xfId="0" applyFont="1" applyBorder="1" applyAlignment="1" applyProtection="1">
      <alignment horizontal="center" vertical="top" wrapText="1"/>
      <protection locked="0"/>
    </xf>
    <xf numFmtId="0" fontId="29" fillId="0" borderId="18" xfId="0" applyFont="1" applyBorder="1" applyAlignment="1" applyProtection="1">
      <alignment horizontal="center" vertical="top" wrapText="1"/>
      <protection locked="0"/>
    </xf>
    <xf numFmtId="0" fontId="28" fillId="0" borderId="1" xfId="0" applyFont="1" applyBorder="1" applyAlignment="1" applyProtection="1">
      <alignment horizontal="left" vertical="top" wrapText="1"/>
      <protection locked="0"/>
    </xf>
    <xf numFmtId="0" fontId="28" fillId="0" borderId="1" xfId="0" applyFont="1" applyBorder="1" applyAlignment="1" applyProtection="1">
      <alignment horizontal="left" vertical="top"/>
      <protection locked="0"/>
    </xf>
    <xf numFmtId="0" fontId="28" fillId="0" borderId="13" xfId="0" applyFont="1" applyBorder="1" applyAlignment="1" applyProtection="1">
      <alignment horizontal="left" vertical="top"/>
      <protection locked="0"/>
    </xf>
    <xf numFmtId="0" fontId="28" fillId="0" borderId="1" xfId="0" applyFont="1" applyBorder="1" applyAlignment="1" applyProtection="1">
      <alignment horizontal="center" vertical="center" wrapText="1"/>
      <protection locked="0"/>
    </xf>
    <xf numFmtId="0" fontId="28" fillId="0" borderId="4" xfId="0" applyFont="1" applyBorder="1" applyAlignment="1" applyProtection="1">
      <alignment horizontal="center" wrapText="1"/>
      <protection locked="0"/>
    </xf>
    <xf numFmtId="0" fontId="28" fillId="0" borderId="13" xfId="0" applyFont="1" applyBorder="1" applyAlignment="1" applyProtection="1">
      <alignment horizontal="center" wrapText="1"/>
      <protection locked="0"/>
    </xf>
    <xf numFmtId="0" fontId="28" fillId="0" borderId="12" xfId="0" applyFont="1" applyBorder="1" applyAlignment="1" applyProtection="1">
      <alignment horizontal="center"/>
      <protection locked="0"/>
    </xf>
    <xf numFmtId="0" fontId="29" fillId="6" borderId="13" xfId="0" applyFont="1" applyFill="1" applyBorder="1" applyAlignment="1" applyProtection="1">
      <alignment horizontal="center" vertical="center"/>
    </xf>
    <xf numFmtId="0" fontId="29" fillId="6" borderId="12" xfId="0" applyFont="1" applyFill="1" applyBorder="1" applyAlignment="1" applyProtection="1">
      <alignment horizontal="center" vertical="center"/>
    </xf>
    <xf numFmtId="0" fontId="29" fillId="6" borderId="10" xfId="0" applyFont="1" applyFill="1" applyBorder="1" applyAlignment="1" applyProtection="1">
      <alignment horizontal="center" vertical="center"/>
    </xf>
    <xf numFmtId="0" fontId="29" fillId="6" borderId="4" xfId="0"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0" fontId="29" fillId="6" borderId="5"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29" fillId="6" borderId="0" xfId="0" applyFont="1" applyFill="1" applyBorder="1" applyAlignment="1" applyProtection="1">
      <alignment horizontal="center" vertical="center"/>
    </xf>
    <xf numFmtId="0" fontId="29" fillId="6" borderId="6" xfId="0" applyFont="1" applyFill="1" applyBorder="1" applyAlignment="1" applyProtection="1">
      <alignment horizontal="center" vertical="center"/>
    </xf>
    <xf numFmtId="0" fontId="29" fillId="6" borderId="7" xfId="0" applyFont="1" applyFill="1" applyBorder="1" applyAlignment="1" applyProtection="1">
      <alignment horizontal="center" vertical="center"/>
    </xf>
    <xf numFmtId="0" fontId="29" fillId="6" borderId="11" xfId="0" applyFont="1" applyFill="1" applyBorder="1" applyAlignment="1" applyProtection="1">
      <alignment horizontal="center" vertical="center"/>
    </xf>
    <xf numFmtId="0" fontId="29" fillId="6" borderId="8" xfId="0" applyFont="1" applyFill="1" applyBorder="1" applyAlignment="1" applyProtection="1">
      <alignment horizontal="center" vertical="center"/>
    </xf>
    <xf numFmtId="0" fontId="29" fillId="4" borderId="1"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4" borderId="10" xfId="0" applyFont="1" applyFill="1" applyBorder="1" applyAlignment="1" applyProtection="1">
      <alignment horizontal="center" vertical="center" wrapText="1"/>
    </xf>
    <xf numFmtId="0" fontId="29" fillId="9" borderId="13" xfId="0" applyFont="1" applyFill="1" applyBorder="1" applyAlignment="1" applyProtection="1">
      <alignment horizontal="center" vertical="center" wrapText="1"/>
    </xf>
    <xf numFmtId="0" fontId="29" fillId="9" borderId="10"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xf>
    <xf numFmtId="0" fontId="29" fillId="5" borderId="1" xfId="0" applyFont="1" applyFill="1" applyBorder="1" applyAlignment="1" applyProtection="1">
      <alignment horizontal="center"/>
    </xf>
    <xf numFmtId="0" fontId="29" fillId="5" borderId="13" xfId="0" applyFont="1" applyFill="1" applyBorder="1" applyAlignment="1" applyProtection="1">
      <alignment horizontal="center" vertical="center" wrapText="1"/>
    </xf>
    <xf numFmtId="0" fontId="29" fillId="5" borderId="12" xfId="0" applyFont="1" applyFill="1" applyBorder="1" applyAlignment="1" applyProtection="1">
      <alignment horizontal="center" vertical="center" wrapText="1"/>
    </xf>
    <xf numFmtId="0" fontId="29" fillId="5" borderId="10" xfId="0" applyFont="1" applyFill="1" applyBorder="1" applyAlignment="1" applyProtection="1">
      <alignment horizontal="center" vertical="center" wrapText="1"/>
    </xf>
    <xf numFmtId="0" fontId="29" fillId="4" borderId="1" xfId="0" applyFont="1" applyFill="1" applyBorder="1" applyAlignment="1" applyProtection="1">
      <alignment horizontal="center"/>
    </xf>
    <xf numFmtId="0" fontId="29" fillId="8" borderId="3" xfId="0" applyFont="1" applyFill="1" applyBorder="1" applyAlignment="1" applyProtection="1">
      <alignment horizontal="center"/>
    </xf>
    <xf numFmtId="0" fontId="29" fillId="8" borderId="17" xfId="0" applyFont="1" applyFill="1" applyBorder="1" applyAlignment="1" applyProtection="1">
      <alignment horizontal="center"/>
    </xf>
    <xf numFmtId="0" fontId="29" fillId="8" borderId="18" xfId="0" applyFont="1" applyFill="1" applyBorder="1" applyAlignment="1" applyProtection="1">
      <alignment horizontal="center"/>
    </xf>
    <xf numFmtId="0" fontId="29" fillId="4" borderId="1" xfId="0" applyFont="1" applyFill="1" applyBorder="1" applyAlignment="1" applyProtection="1">
      <alignment horizontal="left" vertical="center"/>
      <protection locked="0"/>
    </xf>
    <xf numFmtId="14" fontId="30" fillId="0" borderId="1" xfId="0" applyNumberFormat="1"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29" fillId="7" borderId="1" xfId="0" applyFont="1" applyFill="1" applyBorder="1" applyAlignment="1" applyProtection="1">
      <alignment horizontal="center"/>
    </xf>
    <xf numFmtId="0" fontId="29" fillId="5" borderId="10" xfId="0" applyFont="1" applyFill="1" applyBorder="1" applyAlignment="1" applyProtection="1">
      <alignment horizontal="center"/>
    </xf>
    <xf numFmtId="0" fontId="29" fillId="9" borderId="10" xfId="0" applyFont="1" applyFill="1" applyBorder="1" applyAlignment="1" applyProtection="1">
      <alignment horizontal="center" vertical="center"/>
    </xf>
    <xf numFmtId="0" fontId="29" fillId="9" borderId="1" xfId="0" applyFont="1" applyFill="1" applyBorder="1" applyAlignment="1" applyProtection="1">
      <alignment horizontal="center" vertical="center"/>
    </xf>
    <xf numFmtId="0" fontId="29" fillId="7" borderId="7" xfId="0" applyFont="1" applyFill="1" applyBorder="1" applyAlignment="1" applyProtection="1">
      <alignment horizontal="center" vertical="center"/>
    </xf>
    <xf numFmtId="0" fontId="29" fillId="7" borderId="11" xfId="0" applyFont="1" applyFill="1" applyBorder="1" applyAlignment="1" applyProtection="1">
      <alignment horizontal="center" vertical="center"/>
    </xf>
    <xf numFmtId="0" fontId="29" fillId="7" borderId="8" xfId="0" applyFont="1" applyFill="1" applyBorder="1" applyAlignment="1" applyProtection="1">
      <alignment horizontal="center" vertical="center"/>
    </xf>
    <xf numFmtId="0" fontId="29" fillId="9" borderId="1" xfId="0" applyFont="1" applyFill="1" applyBorder="1" applyAlignment="1" applyProtection="1">
      <alignment horizontal="center" wrapText="1"/>
    </xf>
    <xf numFmtId="0" fontId="29" fillId="0" borderId="13"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xf>
    <xf numFmtId="0" fontId="28" fillId="0" borderId="1" xfId="0" applyFont="1" applyBorder="1" applyAlignment="1" applyProtection="1">
      <alignment horizontal="center" vertical="center"/>
      <protection locked="0"/>
    </xf>
    <xf numFmtId="0" fontId="18" fillId="0" borderId="3" xfId="0" applyFont="1" applyBorder="1" applyAlignment="1" applyProtection="1">
      <alignment horizontal="left" vertical="center"/>
    </xf>
    <xf numFmtId="0" fontId="18" fillId="0" borderId="17" xfId="0" applyFont="1" applyBorder="1" applyAlignment="1" applyProtection="1">
      <alignment horizontal="left" vertical="center"/>
    </xf>
    <xf numFmtId="0" fontId="18" fillId="0" borderId="18" xfId="0" applyFont="1" applyBorder="1" applyAlignment="1" applyProtection="1">
      <alignment horizontal="left" vertical="center"/>
    </xf>
    <xf numFmtId="0" fontId="31" fillId="0" borderId="3" xfId="0" applyFont="1" applyBorder="1" applyAlignment="1">
      <alignment horizontal="center" wrapText="1"/>
    </xf>
    <xf numFmtId="0" fontId="31" fillId="0" borderId="17" xfId="0" applyFont="1" applyBorder="1" applyAlignment="1">
      <alignment horizontal="center" wrapText="1"/>
    </xf>
    <xf numFmtId="0" fontId="32" fillId="0" borderId="18" xfId="0" applyFont="1" applyBorder="1" applyAlignment="1">
      <alignment horizont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11" fillId="0" borderId="17" xfId="0" applyFont="1" applyBorder="1" applyAlignment="1">
      <alignment horizontal="left" wrapText="1"/>
    </xf>
    <xf numFmtId="0" fontId="11" fillId="0" borderId="18" xfId="0" applyFont="1" applyBorder="1" applyAlignment="1">
      <alignment horizontal="left"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3" xfId="0" applyFont="1" applyBorder="1" applyAlignment="1">
      <alignment horizontal="left" vertical="top" wrapText="1"/>
    </xf>
    <xf numFmtId="0" fontId="11" fillId="0" borderId="18" xfId="0" applyFont="1" applyBorder="1" applyAlignment="1">
      <alignment horizontal="left" vertical="top"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11" fillId="0" borderId="3" xfId="0" applyFont="1" applyBorder="1" applyAlignment="1">
      <alignment horizontal="left" vertical="center" wrapText="1"/>
    </xf>
    <xf numFmtId="0" fontId="13" fillId="0" borderId="18" xfId="0" applyFont="1" applyBorder="1" applyAlignment="1">
      <alignment horizontal="left" vertical="center" wrapText="1"/>
    </xf>
    <xf numFmtId="0" fontId="31" fillId="0" borderId="3" xfId="0" applyFont="1" applyBorder="1" applyAlignment="1">
      <alignment horizontal="left" vertical="top" wrapText="1"/>
    </xf>
    <xf numFmtId="0" fontId="31" fillId="0" borderId="17" xfId="0" applyFont="1" applyBorder="1" applyAlignment="1">
      <alignment horizontal="left" vertical="top" wrapText="1"/>
    </xf>
    <xf numFmtId="0" fontId="31" fillId="0" borderId="18" xfId="0" applyFont="1" applyBorder="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3" xfId="0" applyFont="1" applyBorder="1" applyAlignment="1">
      <alignment horizontal="left" vertical="top"/>
    </xf>
    <xf numFmtId="0" fontId="11" fillId="0" borderId="18" xfId="0" applyFont="1" applyBorder="1" applyAlignment="1">
      <alignment horizontal="left" vertical="top"/>
    </xf>
  </cellXfs>
  <cellStyles count="1">
    <cellStyle name="Normal" xfId="0" builtinId="0"/>
  </cellStyles>
  <dxfs count="68">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xmlns=""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xmlns=""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xmlns=""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xmlns=""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xmlns=""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xmlns=""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xmlns=""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xmlns=""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xmlns=""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xmlns=""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xmlns=""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xmlns=""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xmlns=""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xmlns=""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xmlns=""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xmlns=""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3</xdr:row>
      <xdr:rowOff>161925</xdr:rowOff>
    </xdr:to>
    <xdr:pic>
      <xdr:nvPicPr>
        <xdr:cNvPr id="16" name="Imagen 16">
          <a:extLst>
            <a:ext uri="{FF2B5EF4-FFF2-40B4-BE49-F238E27FC236}">
              <a16:creationId xmlns:a16="http://schemas.microsoft.com/office/drawing/2014/main" xmlns=""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809811"/>
        </a:xfrm>
        <a:prstGeom prst="rect">
          <a:avLst/>
        </a:prstGeom>
      </xdr:spPr>
    </xdr:pic>
    <xdr:clientData/>
  </xdr:twoCellAnchor>
  <xdr:twoCellAnchor>
    <xdr:from>
      <xdr:col>9</xdr:col>
      <xdr:colOff>1397000</xdr:colOff>
      <xdr:row>39</xdr:row>
      <xdr:rowOff>0</xdr:rowOff>
    </xdr:from>
    <xdr:to>
      <xdr:col>9</xdr:col>
      <xdr:colOff>2968625</xdr:colOff>
      <xdr:row>39</xdr:row>
      <xdr:rowOff>0</xdr:rowOff>
    </xdr:to>
    <xdr:cxnSp macro="">
      <xdr:nvCxnSpPr>
        <xdr:cNvPr id="17" name="Conector recto 46">
          <a:extLst>
            <a:ext uri="{FF2B5EF4-FFF2-40B4-BE49-F238E27FC236}">
              <a16:creationId xmlns:a16="http://schemas.microsoft.com/office/drawing/2014/main" xmlns="" id="{00000000-0008-0000-0100-000011000000}"/>
            </a:ext>
          </a:extLst>
        </xdr:cNvPr>
        <xdr:cNvCxnSpPr/>
      </xdr:nvCxnSpPr>
      <xdr:spPr>
        <a:xfrm>
          <a:off x="10388600" y="191928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40</xdr:row>
      <xdr:rowOff>1</xdr:rowOff>
    </xdr:from>
    <xdr:to>
      <xdr:col>10</xdr:col>
      <xdr:colOff>0</xdr:colOff>
      <xdr:row>40</xdr:row>
      <xdr:rowOff>15875</xdr:rowOff>
    </xdr:to>
    <xdr:cxnSp macro="">
      <xdr:nvCxnSpPr>
        <xdr:cNvPr id="18" name="Conector recto 54">
          <a:extLst>
            <a:ext uri="{FF2B5EF4-FFF2-40B4-BE49-F238E27FC236}">
              <a16:creationId xmlns:a16="http://schemas.microsoft.com/office/drawing/2014/main" xmlns="" id="{00000000-0008-0000-0100-000012000000}"/>
            </a:ext>
          </a:extLst>
        </xdr:cNvPr>
        <xdr:cNvCxnSpPr/>
      </xdr:nvCxnSpPr>
      <xdr:spPr>
        <a:xfrm flipV="1">
          <a:off x="10391775" y="196215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1397000</xdr:colOff>
      <xdr:row>39</xdr:row>
      <xdr:rowOff>0</xdr:rowOff>
    </xdr:from>
    <xdr:to>
      <xdr:col>22</xdr:col>
      <xdr:colOff>2968625</xdr:colOff>
      <xdr:row>39</xdr:row>
      <xdr:rowOff>0</xdr:rowOff>
    </xdr:to>
    <xdr:cxnSp macro="">
      <xdr:nvCxnSpPr>
        <xdr:cNvPr id="5" name="Conector recto 46">
          <a:extLst>
            <a:ext uri="{FF2B5EF4-FFF2-40B4-BE49-F238E27FC236}">
              <a16:creationId xmlns:a16="http://schemas.microsoft.com/office/drawing/2014/main" xmlns="" id="{00000000-0008-0000-0100-000005000000}"/>
            </a:ext>
          </a:extLst>
        </xdr:cNvPr>
        <xdr:cNvCxnSpPr/>
      </xdr:nvCxnSpPr>
      <xdr:spPr>
        <a:xfrm>
          <a:off x="10858500" y="1271154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1428750</xdr:colOff>
      <xdr:row>40</xdr:row>
      <xdr:rowOff>1</xdr:rowOff>
    </xdr:from>
    <xdr:to>
      <xdr:col>23</xdr:col>
      <xdr:colOff>0</xdr:colOff>
      <xdr:row>40</xdr:row>
      <xdr:rowOff>15875</xdr:rowOff>
    </xdr:to>
    <xdr:cxnSp macro="">
      <xdr:nvCxnSpPr>
        <xdr:cNvPr id="6" name="Conector recto 54">
          <a:extLst>
            <a:ext uri="{FF2B5EF4-FFF2-40B4-BE49-F238E27FC236}">
              <a16:creationId xmlns:a16="http://schemas.microsoft.com/office/drawing/2014/main" xmlns="" id="{00000000-0008-0000-0100-000006000000}"/>
            </a:ext>
          </a:extLst>
        </xdr:cNvPr>
        <xdr:cNvCxnSpPr/>
      </xdr:nvCxnSpPr>
      <xdr:spPr>
        <a:xfrm flipV="1">
          <a:off x="10858500" y="131445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2282825</xdr:colOff>
      <xdr:row>6</xdr:row>
      <xdr:rowOff>266700</xdr:rowOff>
    </xdr:from>
    <xdr:ext cx="1654175" cy="2022195"/>
    <xdr:pic>
      <xdr:nvPicPr>
        <xdr:cNvPr id="2" name="Imagen 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2825" y="1333500"/>
          <a:ext cx="1654175" cy="20221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1749425</xdr:colOff>
      <xdr:row>9</xdr:row>
      <xdr:rowOff>720725</xdr:rowOff>
    </xdr:from>
    <xdr:ext cx="7800975" cy="3299862"/>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stretch>
          <a:fillRect/>
        </a:stretch>
      </xdr:blipFill>
      <xdr:spPr>
        <a:xfrm>
          <a:off x="2282825" y="1901825"/>
          <a:ext cx="7800975" cy="3299862"/>
        </a:xfrm>
        <a:prstGeom prst="rect">
          <a:avLst/>
        </a:prstGeom>
      </xdr:spPr>
    </xdr:pic>
    <xdr:clientData/>
  </xdr:oneCellAnchor>
  <xdr:oneCellAnchor>
    <xdr:from>
      <xdr:col>2</xdr:col>
      <xdr:colOff>1412874</xdr:colOff>
      <xdr:row>10</xdr:row>
      <xdr:rowOff>263524</xdr:rowOff>
    </xdr:from>
    <xdr:ext cx="8715376" cy="4842661"/>
    <xdr:pic>
      <xdr:nvPicPr>
        <xdr:cNvPr id="4" name="Imagen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3"/>
        <a:stretch>
          <a:fillRect/>
        </a:stretch>
      </xdr:blipFill>
      <xdr:spPr>
        <a:xfrm>
          <a:off x="2289174" y="2092324"/>
          <a:ext cx="8715376" cy="48426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45" t="s">
        <v>54</v>
      </c>
      <c r="B7" s="146"/>
      <c r="C7" s="146"/>
      <c r="D7" s="147"/>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200" t="s">
        <v>0</v>
      </c>
      <c r="XEU7" s="201"/>
    </row>
    <row r="8" spans="1:34 16374:16377" x14ac:dyDescent="0.25">
      <c r="A8" s="173" t="s">
        <v>53</v>
      </c>
      <c r="B8" s="173"/>
      <c r="C8" s="173"/>
      <c r="D8" s="173"/>
      <c r="E8" s="173" t="s">
        <v>21</v>
      </c>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61" t="s">
        <v>28</v>
      </c>
      <c r="AF8" s="164" t="s">
        <v>39</v>
      </c>
      <c r="AG8" s="165"/>
      <c r="AH8" s="166"/>
      <c r="XET8" s="200" t="s">
        <v>2</v>
      </c>
      <c r="XEU8" s="201"/>
    </row>
    <row r="9" spans="1:34 16374:16377" x14ac:dyDescent="0.25">
      <c r="A9" s="186" t="s">
        <v>40</v>
      </c>
      <c r="B9" s="188" t="s">
        <v>41</v>
      </c>
      <c r="C9" s="188" t="s">
        <v>42</v>
      </c>
      <c r="D9" s="190" t="s">
        <v>43</v>
      </c>
      <c r="E9" s="173" t="s">
        <v>22</v>
      </c>
      <c r="F9" s="173"/>
      <c r="G9" s="173"/>
      <c r="H9" s="173"/>
      <c r="I9" s="173"/>
      <c r="J9" s="173"/>
      <c r="K9" s="116" t="s">
        <v>26</v>
      </c>
      <c r="L9" s="173" t="s">
        <v>24</v>
      </c>
      <c r="M9" s="173"/>
      <c r="N9" s="173"/>
      <c r="O9" s="173"/>
      <c r="P9" s="173"/>
      <c r="Q9" s="173"/>
      <c r="R9" s="173"/>
      <c r="S9" s="173"/>
      <c r="T9" s="173"/>
      <c r="U9" s="173"/>
      <c r="V9" s="173"/>
      <c r="W9" s="173"/>
      <c r="X9" s="173"/>
      <c r="Y9" s="173"/>
      <c r="Z9" s="173"/>
      <c r="AA9" s="173"/>
      <c r="AB9" s="173"/>
      <c r="AC9" s="173"/>
      <c r="AD9" s="173"/>
      <c r="AE9" s="162"/>
      <c r="AF9" s="167"/>
      <c r="AG9" s="168"/>
      <c r="AH9" s="169"/>
      <c r="XET9" s="7" t="s">
        <v>18</v>
      </c>
      <c r="XEU9" s="7" t="s">
        <v>20</v>
      </c>
      <c r="XEV9" s="7" t="s">
        <v>19</v>
      </c>
    </row>
    <row r="10" spans="1:34 16374:16377" ht="15" customHeight="1" x14ac:dyDescent="0.25">
      <c r="A10" s="186"/>
      <c r="B10" s="188"/>
      <c r="C10" s="188"/>
      <c r="D10" s="190"/>
      <c r="E10" s="194" t="s">
        <v>44</v>
      </c>
      <c r="F10" s="194"/>
      <c r="G10" s="194"/>
      <c r="H10" s="194"/>
      <c r="I10" s="194"/>
      <c r="J10" s="194"/>
      <c r="K10" s="117"/>
      <c r="L10" s="163" t="s">
        <v>55</v>
      </c>
      <c r="M10" s="207" t="s">
        <v>23</v>
      </c>
      <c r="N10" s="8"/>
      <c r="O10" s="9"/>
      <c r="P10" s="9"/>
      <c r="Q10" s="9"/>
      <c r="R10" s="9"/>
      <c r="S10" s="9"/>
      <c r="T10" s="9"/>
      <c r="U10" s="174" t="s">
        <v>46</v>
      </c>
      <c r="V10" s="209" t="s">
        <v>45</v>
      </c>
      <c r="W10" s="210"/>
      <c r="X10" s="210"/>
      <c r="Y10" s="210"/>
      <c r="Z10" s="210"/>
      <c r="AA10" s="211"/>
      <c r="AB10" s="205" t="s">
        <v>50</v>
      </c>
      <c r="AC10" s="205"/>
      <c r="AD10" s="205"/>
      <c r="AE10" s="162"/>
      <c r="AF10" s="170"/>
      <c r="AG10" s="171"/>
      <c r="AH10" s="172"/>
      <c r="XET10" s="5">
        <v>5</v>
      </c>
      <c r="XEU10" s="5">
        <v>10</v>
      </c>
      <c r="XEV10" s="5">
        <v>20</v>
      </c>
    </row>
    <row r="11" spans="1:34 16374:16377" ht="32.25" customHeight="1" x14ac:dyDescent="0.25">
      <c r="A11" s="187"/>
      <c r="B11" s="189"/>
      <c r="C11" s="189"/>
      <c r="D11" s="191"/>
      <c r="E11" s="10" t="s">
        <v>8</v>
      </c>
      <c r="F11" s="11"/>
      <c r="G11" s="10" t="s">
        <v>9</v>
      </c>
      <c r="H11" s="11"/>
      <c r="I11" s="11"/>
      <c r="J11" s="12" t="s">
        <v>10</v>
      </c>
      <c r="K11" s="118"/>
      <c r="L11" s="206"/>
      <c r="M11" s="208"/>
      <c r="N11" s="13"/>
      <c r="O11" s="13"/>
      <c r="P11" s="13"/>
      <c r="Q11" s="13"/>
      <c r="R11" s="13"/>
      <c r="S11" s="13"/>
      <c r="T11" s="13"/>
      <c r="U11" s="175"/>
      <c r="V11" s="34" t="s">
        <v>8</v>
      </c>
      <c r="W11" s="14"/>
      <c r="X11" s="15" t="s">
        <v>9</v>
      </c>
      <c r="Y11" s="16"/>
      <c r="Z11" s="13"/>
      <c r="AA11" s="17" t="s">
        <v>10</v>
      </c>
      <c r="AB11" s="32" t="s">
        <v>47</v>
      </c>
      <c r="AC11" s="21" t="s">
        <v>48</v>
      </c>
      <c r="AD11" s="21" t="s">
        <v>49</v>
      </c>
      <c r="AE11" s="163"/>
      <c r="AF11" s="33" t="s">
        <v>48</v>
      </c>
      <c r="AG11" s="35" t="s">
        <v>51</v>
      </c>
      <c r="AH11" s="33" t="s">
        <v>52</v>
      </c>
      <c r="XET11" s="5" t="s">
        <v>11</v>
      </c>
      <c r="XEU11" s="5" t="s">
        <v>12</v>
      </c>
      <c r="XEV11" s="5" t="s">
        <v>9</v>
      </c>
      <c r="XEW11" s="5" t="s">
        <v>8</v>
      </c>
    </row>
    <row r="12" spans="1:34 16374:16377" ht="50.25" customHeight="1" x14ac:dyDescent="0.25">
      <c r="A12" s="119"/>
      <c r="B12" s="121"/>
      <c r="C12" s="124"/>
      <c r="D12" s="126"/>
      <c r="E12" s="129" t="s">
        <v>15</v>
      </c>
      <c r="F12" s="131" t="str">
        <f>IF(E12="(1) RARA VEZ","1", IF(E12="(2) IMPROBABLE","2",IF(E12="(3) POSIBLE","3",IF(E12="(4) PROBABLE","4",IF(E12="(5) CASI SEGURO","5","")))))</f>
        <v>3</v>
      </c>
      <c r="G12" s="103" t="s">
        <v>19</v>
      </c>
      <c r="H12" s="98" t="str">
        <f>IF(G12="(5) MODERADO","5", IF(G12="(10) MAYOR","10",IF(G12="(20) CATASTROFICO","20","")))</f>
        <v>20</v>
      </c>
      <c r="I12" s="113">
        <f>F12*H12</f>
        <v>60</v>
      </c>
      <c r="J12" s="133">
        <f>+I12</f>
        <v>60</v>
      </c>
      <c r="K12" s="93"/>
      <c r="L12" s="22" t="s">
        <v>6</v>
      </c>
      <c r="M12" s="20" t="s">
        <v>11</v>
      </c>
      <c r="N12" s="18">
        <f>IF(M12="SÍ",15,"0")</f>
        <v>15</v>
      </c>
      <c r="O12" s="112">
        <f>SUM(N12:N18)</f>
        <v>70</v>
      </c>
      <c r="P12" s="114">
        <f>IF(AND($O12&gt;=0,$O12&lt;=50),0,IF(AND($O12&gt;50,$O12&lt;=75),1,IF(AND($O12&gt;75,$O12&lt;=100),2,"")))</f>
        <v>1</v>
      </c>
      <c r="Q12" s="114">
        <f>$F12-$P12</f>
        <v>2</v>
      </c>
      <c r="R12" s="105">
        <f>IF($Q12&lt;=0,1,$Q12)</f>
        <v>2</v>
      </c>
      <c r="S12" s="114">
        <f>$H12-$P12</f>
        <v>19</v>
      </c>
      <c r="T12" s="105">
        <f>IF($S12=19,10,IF($S12=18,5,IF($S12=9,5,IF($S12=8,5,H12))))</f>
        <v>10</v>
      </c>
      <c r="U12" s="107" t="s">
        <v>8</v>
      </c>
      <c r="V12" s="136" t="str">
        <f>IF(AND($U12="PROBABILIDAD",$R12=1),$XET$6,IF(AND($U12="PROBABILIDAD",$R12=2),$XET$5,IF(AND($U12="PROBABILIDAD",$R12=3),$XET$4,IF(AND($U12="PROBABILIDAD",$R12=4),$XET$3,IF(AND($U12="PROBABILIDAD",$R12=5),$XET$2,$E12)))))</f>
        <v>(2) IMPROBABLE</v>
      </c>
      <c r="W12" s="202">
        <f>IF($U12="PROBABILIDAD",$R12,$F12)</f>
        <v>2</v>
      </c>
      <c r="X12" s="138" t="str">
        <f>IF(AND($U12="IMPACTO",$S12=18),$XET$9,IF(AND($U12="IMPACTO",$S12=19),$XEU$9,IF(AND($U12="IMPACTO",$S12=20),$XEV$9,IF(AND($U12="IMPACTO",$S12&lt;10),$XET$9,$G12))))</f>
        <v>(20) CATASTROFICO</v>
      </c>
      <c r="Y12" s="97" t="str">
        <f>IF($U12="IMPACTO",$T12,$H12)</f>
        <v>20</v>
      </c>
      <c r="Z12" s="98">
        <f>$W12*$Y12</f>
        <v>40</v>
      </c>
      <c r="AA12" s="99">
        <f>$Z12</f>
        <v>40</v>
      </c>
      <c r="AB12" s="93"/>
      <c r="AC12" s="93"/>
      <c r="AD12" s="93"/>
      <c r="AE12" s="93"/>
      <c r="AF12" s="93"/>
      <c r="AG12" s="93"/>
      <c r="AH12" s="95"/>
    </row>
    <row r="13" spans="1:34 16374:16377" ht="48" customHeight="1" x14ac:dyDescent="0.25">
      <c r="A13" s="119"/>
      <c r="B13" s="122"/>
      <c r="C13" s="124"/>
      <c r="D13" s="127"/>
      <c r="E13" s="129"/>
      <c r="F13" s="131"/>
      <c r="G13" s="103"/>
      <c r="H13" s="98"/>
      <c r="I13" s="113"/>
      <c r="J13" s="133"/>
      <c r="K13" s="94"/>
      <c r="L13" s="23" t="s">
        <v>7</v>
      </c>
      <c r="M13" s="20" t="s">
        <v>11</v>
      </c>
      <c r="N13" s="19">
        <f>IF(M13="SÍ",5,"0")</f>
        <v>5</v>
      </c>
      <c r="O13" s="113"/>
      <c r="P13" s="115"/>
      <c r="Q13" s="115"/>
      <c r="R13" s="106"/>
      <c r="S13" s="115"/>
      <c r="T13" s="106"/>
      <c r="U13" s="108"/>
      <c r="V13" s="109"/>
      <c r="W13" s="203"/>
      <c r="X13" s="111"/>
      <c r="Y13" s="97"/>
      <c r="Z13" s="98"/>
      <c r="AA13" s="100"/>
      <c r="AB13" s="94"/>
      <c r="AC13" s="94"/>
      <c r="AD13" s="94"/>
      <c r="AE13" s="94"/>
      <c r="AF13" s="94"/>
      <c r="AG13" s="94"/>
      <c r="AH13" s="96"/>
    </row>
    <row r="14" spans="1:34 16374:16377" ht="33" customHeight="1" x14ac:dyDescent="0.25">
      <c r="A14" s="119"/>
      <c r="B14" s="122"/>
      <c r="C14" s="124"/>
      <c r="D14" s="127"/>
      <c r="E14" s="129"/>
      <c r="F14" s="131"/>
      <c r="G14" s="103"/>
      <c r="H14" s="98"/>
      <c r="I14" s="113"/>
      <c r="J14" s="134" t="str">
        <f>IF(AND(I12&gt;=5,I12&lt;=10),"BAJA",IF(AND(I12&gt;=15,I12&lt;=25),"MODERADA",IF(AND(I12&gt;=30,I12&lt;=50),"ALTA",IF(AND(I12&gt;=60,I12&lt;=100),"EXTREMA",""))))</f>
        <v>EXTREMA</v>
      </c>
      <c r="K14" s="94"/>
      <c r="L14" s="24" t="s">
        <v>3</v>
      </c>
      <c r="M14" s="20" t="s">
        <v>11</v>
      </c>
      <c r="N14" s="19">
        <f>IF(M14="SÍ",15,"0")</f>
        <v>15</v>
      </c>
      <c r="O14" s="113"/>
      <c r="P14" s="115"/>
      <c r="Q14" s="115"/>
      <c r="R14" s="106"/>
      <c r="S14" s="115"/>
      <c r="T14" s="106"/>
      <c r="U14" s="108"/>
      <c r="V14" s="109"/>
      <c r="W14" s="203"/>
      <c r="X14" s="111"/>
      <c r="Y14" s="97"/>
      <c r="Z14" s="98"/>
      <c r="AA14" s="101" t="str">
        <f>IF(AND($Z12&gt;=5,$Z12&lt;=10),"BAJA",IF(AND($Z12&gt;=15,$Z12&lt;=25),"MODERADA",IF(AND($Z12&gt;=30,$Z12&lt;=50),"ALTA",IF(AND($Z12&gt;=60,$Z12&lt;=100),"EXTREMA",""))))</f>
        <v>ALTA</v>
      </c>
      <c r="AB14" s="94"/>
      <c r="AC14" s="94"/>
      <c r="AD14" s="94"/>
      <c r="AE14" s="94"/>
      <c r="AF14" s="94"/>
      <c r="AG14" s="94"/>
      <c r="AH14" s="96"/>
    </row>
    <row r="15" spans="1:34 16374:16377" ht="26.25" customHeight="1" x14ac:dyDescent="0.25">
      <c r="A15" s="119"/>
      <c r="B15" s="122"/>
      <c r="C15" s="124"/>
      <c r="D15" s="127"/>
      <c r="E15" s="129"/>
      <c r="F15" s="131"/>
      <c r="G15" s="103"/>
      <c r="H15" s="98"/>
      <c r="I15" s="113"/>
      <c r="J15" s="134"/>
      <c r="K15" s="94"/>
      <c r="L15" s="24" t="s">
        <v>4</v>
      </c>
      <c r="M15" s="20" t="s">
        <v>11</v>
      </c>
      <c r="N15" s="19">
        <f>IF(M15="SÍ",10,"0")</f>
        <v>10</v>
      </c>
      <c r="O15" s="113"/>
      <c r="P15" s="115"/>
      <c r="Q15" s="115"/>
      <c r="R15" s="106"/>
      <c r="S15" s="115"/>
      <c r="T15" s="106"/>
      <c r="U15" s="108"/>
      <c r="V15" s="109"/>
      <c r="W15" s="203"/>
      <c r="X15" s="111"/>
      <c r="Y15" s="97"/>
      <c r="Z15" s="98"/>
      <c r="AA15" s="101"/>
      <c r="AB15" s="94"/>
      <c r="AC15" s="94"/>
      <c r="AD15" s="94"/>
      <c r="AE15" s="94"/>
      <c r="AF15" s="94"/>
      <c r="AG15" s="94"/>
      <c r="AH15" s="96"/>
    </row>
    <row r="16" spans="1:34 16374:16377" ht="45" customHeight="1" x14ac:dyDescent="0.25">
      <c r="A16" s="119"/>
      <c r="B16" s="122"/>
      <c r="C16" s="124"/>
      <c r="D16" s="127"/>
      <c r="E16" s="129"/>
      <c r="F16" s="131"/>
      <c r="G16" s="103"/>
      <c r="H16" s="98"/>
      <c r="I16" s="113"/>
      <c r="J16" s="134"/>
      <c r="K16" s="94"/>
      <c r="L16" s="23" t="s">
        <v>37</v>
      </c>
      <c r="M16" s="20" t="s">
        <v>11</v>
      </c>
      <c r="N16" s="19">
        <f>IF(M16="SÍ",15,"0")</f>
        <v>15</v>
      </c>
      <c r="O16" s="113"/>
      <c r="P16" s="115"/>
      <c r="Q16" s="115"/>
      <c r="R16" s="106"/>
      <c r="S16" s="115"/>
      <c r="T16" s="106"/>
      <c r="U16" s="108"/>
      <c r="V16" s="109"/>
      <c r="W16" s="203"/>
      <c r="X16" s="111"/>
      <c r="Y16" s="97"/>
      <c r="Z16" s="98"/>
      <c r="AA16" s="101"/>
      <c r="AB16" s="94"/>
      <c r="AC16" s="94"/>
      <c r="AD16" s="94"/>
      <c r="AE16" s="94"/>
      <c r="AF16" s="94"/>
      <c r="AG16" s="94"/>
      <c r="AH16" s="96"/>
    </row>
    <row r="17" spans="1:34" ht="51" customHeight="1" x14ac:dyDescent="0.25">
      <c r="A17" s="119"/>
      <c r="B17" s="122"/>
      <c r="C17" s="124"/>
      <c r="D17" s="127"/>
      <c r="E17" s="129"/>
      <c r="F17" s="131"/>
      <c r="G17" s="103"/>
      <c r="H17" s="98"/>
      <c r="I17" s="113"/>
      <c r="J17" s="134"/>
      <c r="K17" s="94"/>
      <c r="L17" s="23" t="s">
        <v>5</v>
      </c>
      <c r="M17" s="20" t="s">
        <v>11</v>
      </c>
      <c r="N17" s="19">
        <f>IF(M17="SÍ",10,"0")</f>
        <v>10</v>
      </c>
      <c r="O17" s="113"/>
      <c r="P17" s="115"/>
      <c r="Q17" s="115"/>
      <c r="R17" s="106"/>
      <c r="S17" s="115"/>
      <c r="T17" s="106"/>
      <c r="U17" s="108"/>
      <c r="V17" s="109"/>
      <c r="W17" s="203"/>
      <c r="X17" s="111"/>
      <c r="Y17" s="97"/>
      <c r="Z17" s="98"/>
      <c r="AA17" s="101"/>
      <c r="AB17" s="94"/>
      <c r="AC17" s="94"/>
      <c r="AD17" s="94"/>
      <c r="AE17" s="94"/>
      <c r="AF17" s="94"/>
      <c r="AG17" s="94"/>
      <c r="AH17" s="96"/>
    </row>
    <row r="18" spans="1:34" ht="39.75" customHeight="1" x14ac:dyDescent="0.25">
      <c r="A18" s="120"/>
      <c r="B18" s="123"/>
      <c r="C18" s="125"/>
      <c r="D18" s="128"/>
      <c r="E18" s="130"/>
      <c r="F18" s="132"/>
      <c r="G18" s="104"/>
      <c r="H18" s="98"/>
      <c r="I18" s="113"/>
      <c r="J18" s="135"/>
      <c r="K18" s="94"/>
      <c r="L18" s="27" t="s">
        <v>36</v>
      </c>
      <c r="M18" s="20" t="s">
        <v>12</v>
      </c>
      <c r="N18" s="19" t="str">
        <f>IF(M18="SÍ",30,"0")</f>
        <v>0</v>
      </c>
      <c r="O18" s="113"/>
      <c r="P18" s="115"/>
      <c r="Q18" s="115"/>
      <c r="R18" s="106"/>
      <c r="S18" s="115"/>
      <c r="T18" s="106"/>
      <c r="U18" s="108"/>
      <c r="V18" s="137"/>
      <c r="W18" s="204"/>
      <c r="X18" s="139"/>
      <c r="Y18" s="97"/>
      <c r="Z18" s="98"/>
      <c r="AA18" s="101"/>
      <c r="AB18" s="94"/>
      <c r="AC18" s="94"/>
      <c r="AD18" s="94"/>
      <c r="AE18" s="94"/>
      <c r="AF18" s="94"/>
      <c r="AG18" s="94"/>
      <c r="AH18" s="96"/>
    </row>
    <row r="19" spans="1:34" ht="50.25" customHeight="1" x14ac:dyDescent="0.25">
      <c r="A19" s="119"/>
      <c r="B19" s="121"/>
      <c r="C19" s="124"/>
      <c r="D19" s="126"/>
      <c r="E19" s="129" t="s">
        <v>16</v>
      </c>
      <c r="F19" s="131" t="str">
        <f>IF(E19="(1) RARA VEZ","1", IF(E19="(2) IMPROBABLE","2",IF(E19="(3) POSIBLE","3",IF(E19="(4) PROBABLE","4",IF(E19="(5) CASI SEGURO","5","")))))</f>
        <v>4</v>
      </c>
      <c r="G19" s="103" t="s">
        <v>20</v>
      </c>
      <c r="H19" s="98" t="str">
        <f>IF(G19="(5) MODERADO","5", IF(G19="(10) MAYOR","10",IF(G19="(20) CATASTROFICO","20","")))</f>
        <v>10</v>
      </c>
      <c r="I19" s="113">
        <f>F19*H19</f>
        <v>40</v>
      </c>
      <c r="J19" s="133">
        <f>+I19</f>
        <v>40</v>
      </c>
      <c r="K19" s="93"/>
      <c r="L19" s="22" t="s">
        <v>6</v>
      </c>
      <c r="M19" s="20" t="s">
        <v>11</v>
      </c>
      <c r="N19" s="39">
        <f>IF(M19="SÍ",15,"0")</f>
        <v>15</v>
      </c>
      <c r="O19" s="112">
        <f>SUM(N19:N25)</f>
        <v>100</v>
      </c>
      <c r="P19" s="114">
        <f>IF(AND($O19&gt;=0,$O19&lt;=50),0,IF(AND($O19&gt;50,$O19&lt;=75),1,IF(AND($O19&gt;75,$O19&lt;=100),2,"")))</f>
        <v>2</v>
      </c>
      <c r="Q19" s="114">
        <f>$F19-$P19</f>
        <v>2</v>
      </c>
      <c r="R19" s="105">
        <f>IF($Q19&lt;=0,1,$Q19)</f>
        <v>2</v>
      </c>
      <c r="S19" s="114">
        <f>$H19-$P19</f>
        <v>8</v>
      </c>
      <c r="T19" s="105">
        <f>IF($S19=19,10,IF($S19=18,5,IF($S19=9,5,IF($S19=8,5,H19))))</f>
        <v>5</v>
      </c>
      <c r="U19" s="107"/>
      <c r="V19" s="136" t="str">
        <f>IF(AND($U19="PROBABILIDAD",$R19=1),$XET$6,IF(AND($U19="PROBABILIDAD",$R19=2),$XET$5,IF(AND($U19="PROBABILIDAD",$R19=3),$XET$4,IF(AND($U19="PROBABILIDAD",$R19=4),$XET$3,IF(AND($U19="PROBABILIDAD",$R19=5),$XET$2,$E19)))))</f>
        <v>(4) PROBABLE</v>
      </c>
      <c r="W19" s="143" t="str">
        <f>IF($U19="PROBABILIDAD",$R19,$F19)</f>
        <v>4</v>
      </c>
      <c r="X19" s="138" t="str">
        <f>IF(AND($U19="IMPACTO",$S19=18),$XET$9,IF(AND($U19="IMPACTO",$S19=19),$XEU$9,IF(AND($U19="IMPACTO",$S19=20),$XEV$9,IF(AND($U19="IMPACTO",$S19&lt;10),$XET$9,$G19))))</f>
        <v>(10) MAYOR</v>
      </c>
      <c r="Y19" s="97" t="str">
        <f>IF($U19="IMPACTO",$T19,$H19)</f>
        <v>10</v>
      </c>
      <c r="Z19" s="98">
        <f>$W19*$Y19</f>
        <v>40</v>
      </c>
      <c r="AA19" s="99">
        <f>$Z19</f>
        <v>40</v>
      </c>
      <c r="AB19" s="93"/>
      <c r="AC19" s="93"/>
      <c r="AD19" s="93"/>
      <c r="AE19" s="93"/>
      <c r="AF19" s="93"/>
      <c r="AG19" s="93"/>
      <c r="AH19" s="95"/>
    </row>
    <row r="20" spans="1:34" ht="48" customHeight="1" x14ac:dyDescent="0.25">
      <c r="A20" s="119"/>
      <c r="B20" s="122"/>
      <c r="C20" s="124"/>
      <c r="D20" s="127"/>
      <c r="E20" s="129"/>
      <c r="F20" s="131"/>
      <c r="G20" s="103"/>
      <c r="H20" s="98"/>
      <c r="I20" s="113"/>
      <c r="J20" s="133"/>
      <c r="K20" s="94"/>
      <c r="L20" s="23" t="s">
        <v>7</v>
      </c>
      <c r="M20" s="20" t="s">
        <v>11</v>
      </c>
      <c r="N20" s="19">
        <f>IF(M20="SÍ",5,"0")</f>
        <v>5</v>
      </c>
      <c r="O20" s="113"/>
      <c r="P20" s="115"/>
      <c r="Q20" s="115"/>
      <c r="R20" s="106"/>
      <c r="S20" s="115"/>
      <c r="T20" s="106"/>
      <c r="U20" s="108"/>
      <c r="V20" s="109"/>
      <c r="W20" s="110"/>
      <c r="X20" s="111"/>
      <c r="Y20" s="97"/>
      <c r="Z20" s="98"/>
      <c r="AA20" s="100"/>
      <c r="AB20" s="94"/>
      <c r="AC20" s="94"/>
      <c r="AD20" s="94"/>
      <c r="AE20" s="94"/>
      <c r="AF20" s="94"/>
      <c r="AG20" s="94"/>
      <c r="AH20" s="96"/>
    </row>
    <row r="21" spans="1:34" ht="33" customHeight="1" x14ac:dyDescent="0.25">
      <c r="A21" s="119"/>
      <c r="B21" s="122"/>
      <c r="C21" s="124"/>
      <c r="D21" s="127"/>
      <c r="E21" s="129"/>
      <c r="F21" s="131"/>
      <c r="G21" s="103"/>
      <c r="H21" s="98"/>
      <c r="I21" s="113"/>
      <c r="J21" s="134" t="str">
        <f>IF(AND(I19&gt;=5,I19&lt;=10),"BAJA",IF(AND(I19&gt;=15,I19&lt;=25),"MODERADA",IF(AND(I19&gt;=30,I19&lt;=50),"ALTA",IF(AND(I19&gt;=60,I19&lt;=100),"EXTREMA",""))))</f>
        <v>ALTA</v>
      </c>
      <c r="K21" s="94"/>
      <c r="L21" s="24" t="s">
        <v>3</v>
      </c>
      <c r="M21" s="20" t="s">
        <v>11</v>
      </c>
      <c r="N21" s="19">
        <f>IF(M21="SÍ",15,"0")</f>
        <v>15</v>
      </c>
      <c r="O21" s="113"/>
      <c r="P21" s="115"/>
      <c r="Q21" s="115"/>
      <c r="R21" s="106"/>
      <c r="S21" s="115"/>
      <c r="T21" s="106"/>
      <c r="U21" s="108"/>
      <c r="V21" s="109"/>
      <c r="W21" s="110"/>
      <c r="X21" s="111"/>
      <c r="Y21" s="97"/>
      <c r="Z21" s="98"/>
      <c r="AA21" s="101" t="str">
        <f>IF(AND($Z19&gt;=5,$Z19&lt;=10),"BAJA",IF(AND($Z19&gt;=15,$Z19&lt;=25),"MODERADA",IF(AND($Z19&gt;=30,$Z19&lt;=50),"ALTA",IF(AND($Z19&gt;=60,$Z19&lt;=100),"EXTREMA",""))))</f>
        <v>ALTA</v>
      </c>
      <c r="AB21" s="94"/>
      <c r="AC21" s="94"/>
      <c r="AD21" s="94"/>
      <c r="AE21" s="94"/>
      <c r="AF21" s="94"/>
      <c r="AG21" s="94"/>
      <c r="AH21" s="96"/>
    </row>
    <row r="22" spans="1:34" ht="26.25" customHeight="1" x14ac:dyDescent="0.25">
      <c r="A22" s="119"/>
      <c r="B22" s="122"/>
      <c r="C22" s="124"/>
      <c r="D22" s="127"/>
      <c r="E22" s="129"/>
      <c r="F22" s="131"/>
      <c r="G22" s="103"/>
      <c r="H22" s="98"/>
      <c r="I22" s="113"/>
      <c r="J22" s="134"/>
      <c r="K22" s="94"/>
      <c r="L22" s="24" t="s">
        <v>4</v>
      </c>
      <c r="M22" s="20" t="s">
        <v>11</v>
      </c>
      <c r="N22" s="19">
        <f>IF(M22="SÍ",10,"0")</f>
        <v>10</v>
      </c>
      <c r="O22" s="113"/>
      <c r="P22" s="115"/>
      <c r="Q22" s="115"/>
      <c r="R22" s="106"/>
      <c r="S22" s="115"/>
      <c r="T22" s="106"/>
      <c r="U22" s="108"/>
      <c r="V22" s="109"/>
      <c r="W22" s="110"/>
      <c r="X22" s="111"/>
      <c r="Y22" s="97"/>
      <c r="Z22" s="98"/>
      <c r="AA22" s="101"/>
      <c r="AB22" s="94"/>
      <c r="AC22" s="94"/>
      <c r="AD22" s="94"/>
      <c r="AE22" s="94"/>
      <c r="AF22" s="94"/>
      <c r="AG22" s="94"/>
      <c r="AH22" s="96"/>
    </row>
    <row r="23" spans="1:34" ht="45" customHeight="1" x14ac:dyDescent="0.25">
      <c r="A23" s="119"/>
      <c r="B23" s="122"/>
      <c r="C23" s="124"/>
      <c r="D23" s="127"/>
      <c r="E23" s="129"/>
      <c r="F23" s="131"/>
      <c r="G23" s="103"/>
      <c r="H23" s="98"/>
      <c r="I23" s="113"/>
      <c r="J23" s="134"/>
      <c r="K23" s="94"/>
      <c r="L23" s="23" t="s">
        <v>37</v>
      </c>
      <c r="M23" s="20" t="s">
        <v>11</v>
      </c>
      <c r="N23" s="19">
        <f>IF(M23="SÍ",15,"0")</f>
        <v>15</v>
      </c>
      <c r="O23" s="113"/>
      <c r="P23" s="115"/>
      <c r="Q23" s="115"/>
      <c r="R23" s="106"/>
      <c r="S23" s="115"/>
      <c r="T23" s="106"/>
      <c r="U23" s="108"/>
      <c r="V23" s="109"/>
      <c r="W23" s="110"/>
      <c r="X23" s="111"/>
      <c r="Y23" s="97"/>
      <c r="Z23" s="98"/>
      <c r="AA23" s="101"/>
      <c r="AB23" s="94"/>
      <c r="AC23" s="94"/>
      <c r="AD23" s="94"/>
      <c r="AE23" s="94"/>
      <c r="AF23" s="94"/>
      <c r="AG23" s="94"/>
      <c r="AH23" s="96"/>
    </row>
    <row r="24" spans="1:34" ht="51" customHeight="1" x14ac:dyDescent="0.25">
      <c r="A24" s="119"/>
      <c r="B24" s="122"/>
      <c r="C24" s="124"/>
      <c r="D24" s="127"/>
      <c r="E24" s="129"/>
      <c r="F24" s="131"/>
      <c r="G24" s="103"/>
      <c r="H24" s="98"/>
      <c r="I24" s="113"/>
      <c r="J24" s="134"/>
      <c r="K24" s="94"/>
      <c r="L24" s="23" t="s">
        <v>5</v>
      </c>
      <c r="M24" s="20" t="s">
        <v>11</v>
      </c>
      <c r="N24" s="19">
        <f>IF(M24="SÍ",10,"0")</f>
        <v>10</v>
      </c>
      <c r="O24" s="113"/>
      <c r="P24" s="115"/>
      <c r="Q24" s="115"/>
      <c r="R24" s="106"/>
      <c r="S24" s="115"/>
      <c r="T24" s="106"/>
      <c r="U24" s="108"/>
      <c r="V24" s="109"/>
      <c r="W24" s="110"/>
      <c r="X24" s="111"/>
      <c r="Y24" s="97"/>
      <c r="Z24" s="98"/>
      <c r="AA24" s="101"/>
      <c r="AB24" s="94"/>
      <c r="AC24" s="94"/>
      <c r="AD24" s="94"/>
      <c r="AE24" s="94"/>
      <c r="AF24" s="94"/>
      <c r="AG24" s="94"/>
      <c r="AH24" s="96"/>
    </row>
    <row r="25" spans="1:34" ht="39.75" customHeight="1" x14ac:dyDescent="0.25">
      <c r="A25" s="120"/>
      <c r="B25" s="123"/>
      <c r="C25" s="125"/>
      <c r="D25" s="128"/>
      <c r="E25" s="130"/>
      <c r="F25" s="132"/>
      <c r="G25" s="104"/>
      <c r="H25" s="98"/>
      <c r="I25" s="113"/>
      <c r="J25" s="135"/>
      <c r="K25" s="94"/>
      <c r="L25" s="27" t="s">
        <v>36</v>
      </c>
      <c r="M25" s="20" t="s">
        <v>11</v>
      </c>
      <c r="N25" s="19">
        <f>IF(M25="SÍ",30,"0")</f>
        <v>30</v>
      </c>
      <c r="O25" s="113"/>
      <c r="P25" s="115"/>
      <c r="Q25" s="115"/>
      <c r="R25" s="106"/>
      <c r="S25" s="115"/>
      <c r="T25" s="106"/>
      <c r="U25" s="108"/>
      <c r="V25" s="137"/>
      <c r="W25" s="144"/>
      <c r="X25" s="139"/>
      <c r="Y25" s="97"/>
      <c r="Z25" s="98"/>
      <c r="AA25" s="101"/>
      <c r="AB25" s="94"/>
      <c r="AC25" s="94"/>
      <c r="AD25" s="94"/>
      <c r="AE25" s="94"/>
      <c r="AF25" s="94"/>
      <c r="AG25" s="94"/>
      <c r="AH25" s="96"/>
    </row>
    <row r="26" spans="1:34" ht="50.25" customHeight="1" x14ac:dyDescent="0.25">
      <c r="A26" s="119"/>
      <c r="B26" s="121"/>
      <c r="C26" s="124"/>
      <c r="D26" s="126"/>
      <c r="E26" s="129" t="s">
        <v>15</v>
      </c>
      <c r="F26" s="131" t="str">
        <f>IF(E26="(1) RARA VEZ","1", IF(E26="(2) IMPROBABLE","2",IF(E26="(3) POSIBLE","3",IF(E26="(4) PROBABLE","4",IF(E26="(5) CASI SEGURO","5","")))))</f>
        <v>3</v>
      </c>
      <c r="G26" s="103" t="s">
        <v>20</v>
      </c>
      <c r="H26" s="98" t="str">
        <f>IF(G26="(5) MODERADO","5", IF(G26="(10) MAYOR","10",IF(G26="(20) CATASTROFICO","20","")))</f>
        <v>10</v>
      </c>
      <c r="I26" s="113">
        <f>F26*H26</f>
        <v>30</v>
      </c>
      <c r="J26" s="133">
        <f>+I26</f>
        <v>30</v>
      </c>
      <c r="K26" s="93"/>
      <c r="L26" s="22" t="s">
        <v>6</v>
      </c>
      <c r="M26" s="20" t="s">
        <v>12</v>
      </c>
      <c r="N26" s="39" t="str">
        <f>IF(M26="SÍ",15,"0")</f>
        <v>0</v>
      </c>
      <c r="O26" s="112">
        <f>SUM(N26:N32)</f>
        <v>0</v>
      </c>
      <c r="P26" s="114">
        <f>IF(AND($O26&gt;=0,$O26&lt;=50),0,IF(AND($O26&gt;50,$O26&lt;=75),1,IF(AND($O26&gt;75,$O26&lt;=100),2,"")))</f>
        <v>0</v>
      </c>
      <c r="Q26" s="114">
        <f>$F26-$P26</f>
        <v>3</v>
      </c>
      <c r="R26" s="105">
        <f>IF($Q26&lt;=0,1,$Q26)</f>
        <v>3</v>
      </c>
      <c r="S26" s="114">
        <f>$H26-$P26</f>
        <v>10</v>
      </c>
      <c r="T26" s="105" t="str">
        <f>IF($S26=19,10,IF($S26=18,5,IF($S26=9,5,IF($S26=8,5,H26))))</f>
        <v>10</v>
      </c>
      <c r="U26" s="107"/>
      <c r="V26" s="136" t="str">
        <f>IF(AND($U26="PROBABILIDAD",$R26=1),$XET$6,IF(AND($U26="PROBABILIDAD",$R26=2),$XET$5,IF(AND($U26="PROBABILIDAD",$R26=3),$XET$4,IF(AND($U26="PROBABILIDAD",$R26=4),$XET$3,IF(AND($U26="PROBABILIDAD",$R26=5),$XET$2,$E26)))))</f>
        <v>(3) POSIBLE</v>
      </c>
      <c r="W26" s="110" t="str">
        <f>IF($U26="PROBABILIDAD",$R26,$F26)</f>
        <v>3</v>
      </c>
      <c r="X26" s="138" t="str">
        <f>IF(AND($U26="IMPACTO",$S26=18),$XET$9,IF(AND($U26="IMPACTO",$S26=19),$XEU$9,IF(AND($U26="IMPACTO",$S26=20),$XEV$9,IF(AND($U26="IMPACTO",$S26&lt;10),$XET$9,$G26))))</f>
        <v>(10) MAYOR</v>
      </c>
      <c r="Y26" s="97" t="str">
        <f>IF($U26="IMPACTO",$T26,$H26)</f>
        <v>10</v>
      </c>
      <c r="Z26" s="98">
        <f>$W26*$Y26</f>
        <v>30</v>
      </c>
      <c r="AA26" s="99">
        <f>$Z26</f>
        <v>30</v>
      </c>
      <c r="AB26" s="93"/>
      <c r="AC26" s="93"/>
      <c r="AD26" s="93"/>
      <c r="AE26" s="93"/>
      <c r="AF26" s="93"/>
      <c r="AG26" s="93"/>
      <c r="AH26" s="95"/>
    </row>
    <row r="27" spans="1:34" ht="48" customHeight="1" x14ac:dyDescent="0.25">
      <c r="A27" s="119"/>
      <c r="B27" s="122"/>
      <c r="C27" s="124"/>
      <c r="D27" s="127"/>
      <c r="E27" s="129"/>
      <c r="F27" s="131"/>
      <c r="G27" s="103"/>
      <c r="H27" s="98"/>
      <c r="I27" s="113"/>
      <c r="J27" s="133"/>
      <c r="K27" s="94"/>
      <c r="L27" s="23" t="s">
        <v>7</v>
      </c>
      <c r="M27" s="20" t="s">
        <v>12</v>
      </c>
      <c r="N27" s="19" t="str">
        <f>IF(M27="SÍ",5,"0")</f>
        <v>0</v>
      </c>
      <c r="O27" s="113"/>
      <c r="P27" s="115"/>
      <c r="Q27" s="115"/>
      <c r="R27" s="106"/>
      <c r="S27" s="115"/>
      <c r="T27" s="106"/>
      <c r="U27" s="108"/>
      <c r="V27" s="109"/>
      <c r="W27" s="110"/>
      <c r="X27" s="111"/>
      <c r="Y27" s="97"/>
      <c r="Z27" s="98"/>
      <c r="AA27" s="100"/>
      <c r="AB27" s="94"/>
      <c r="AC27" s="94"/>
      <c r="AD27" s="94"/>
      <c r="AE27" s="94"/>
      <c r="AF27" s="94"/>
      <c r="AG27" s="94"/>
      <c r="AH27" s="96"/>
    </row>
    <row r="28" spans="1:34" ht="33" customHeight="1" x14ac:dyDescent="0.25">
      <c r="A28" s="119"/>
      <c r="B28" s="122"/>
      <c r="C28" s="124"/>
      <c r="D28" s="127"/>
      <c r="E28" s="129"/>
      <c r="F28" s="131"/>
      <c r="G28" s="103"/>
      <c r="H28" s="98"/>
      <c r="I28" s="113"/>
      <c r="J28" s="134" t="str">
        <f>IF(AND(I26&gt;=5,I26&lt;=10),"BAJA",IF(AND(I26&gt;=15,I26&lt;=25),"MODERADA",IF(AND(I26&gt;=30,I26&lt;=50),"ALTA",IF(AND(I26&gt;=60,I26&lt;=100),"EXTREMA",""))))</f>
        <v>ALTA</v>
      </c>
      <c r="K28" s="94"/>
      <c r="L28" s="24" t="s">
        <v>3</v>
      </c>
      <c r="M28" s="20" t="s">
        <v>12</v>
      </c>
      <c r="N28" s="19" t="str">
        <f>IF(M28="SÍ",15,"0")</f>
        <v>0</v>
      </c>
      <c r="O28" s="113"/>
      <c r="P28" s="115"/>
      <c r="Q28" s="115"/>
      <c r="R28" s="106"/>
      <c r="S28" s="115"/>
      <c r="T28" s="106"/>
      <c r="U28" s="108"/>
      <c r="V28" s="109"/>
      <c r="W28" s="110"/>
      <c r="X28" s="111"/>
      <c r="Y28" s="97"/>
      <c r="Z28" s="98"/>
      <c r="AA28" s="101" t="str">
        <f>IF(AND($Z26&gt;=5,$Z26&lt;=10),"BAJA",IF(AND($Z26&gt;=15,$Z26&lt;=25),"MODERADA",IF(AND($Z26&gt;=30,$Z26&lt;=50),"ALTA",IF(AND($Z26&gt;=60,$Z26&lt;=100),"EXTREMA",""))))</f>
        <v>ALTA</v>
      </c>
      <c r="AB28" s="94"/>
      <c r="AC28" s="94"/>
      <c r="AD28" s="94"/>
      <c r="AE28" s="94"/>
      <c r="AF28" s="94"/>
      <c r="AG28" s="94"/>
      <c r="AH28" s="96"/>
    </row>
    <row r="29" spans="1:34" ht="26.25" customHeight="1" x14ac:dyDescent="0.25">
      <c r="A29" s="119"/>
      <c r="B29" s="122"/>
      <c r="C29" s="124"/>
      <c r="D29" s="127"/>
      <c r="E29" s="129"/>
      <c r="F29" s="131"/>
      <c r="G29" s="103"/>
      <c r="H29" s="98"/>
      <c r="I29" s="113"/>
      <c r="J29" s="134"/>
      <c r="K29" s="94"/>
      <c r="L29" s="24" t="s">
        <v>4</v>
      </c>
      <c r="M29" s="20" t="s">
        <v>12</v>
      </c>
      <c r="N29" s="19" t="str">
        <f>IF(M29="SÍ",10,"0")</f>
        <v>0</v>
      </c>
      <c r="O29" s="113"/>
      <c r="P29" s="115"/>
      <c r="Q29" s="115"/>
      <c r="R29" s="106"/>
      <c r="S29" s="115"/>
      <c r="T29" s="106"/>
      <c r="U29" s="108"/>
      <c r="V29" s="109"/>
      <c r="W29" s="110"/>
      <c r="X29" s="111"/>
      <c r="Y29" s="97"/>
      <c r="Z29" s="98"/>
      <c r="AA29" s="101"/>
      <c r="AB29" s="94"/>
      <c r="AC29" s="94"/>
      <c r="AD29" s="94"/>
      <c r="AE29" s="94"/>
      <c r="AF29" s="94"/>
      <c r="AG29" s="94"/>
      <c r="AH29" s="96"/>
    </row>
    <row r="30" spans="1:34" ht="45" customHeight="1" x14ac:dyDescent="0.25">
      <c r="A30" s="119"/>
      <c r="B30" s="122"/>
      <c r="C30" s="124"/>
      <c r="D30" s="127"/>
      <c r="E30" s="129"/>
      <c r="F30" s="131"/>
      <c r="G30" s="103"/>
      <c r="H30" s="98"/>
      <c r="I30" s="113"/>
      <c r="J30" s="134"/>
      <c r="K30" s="94"/>
      <c r="L30" s="23" t="s">
        <v>37</v>
      </c>
      <c r="M30" s="20" t="s">
        <v>12</v>
      </c>
      <c r="N30" s="19" t="str">
        <f>IF(M30="SÍ",15,"0")</f>
        <v>0</v>
      </c>
      <c r="O30" s="113"/>
      <c r="P30" s="115"/>
      <c r="Q30" s="115"/>
      <c r="R30" s="106"/>
      <c r="S30" s="115"/>
      <c r="T30" s="106"/>
      <c r="U30" s="108"/>
      <c r="V30" s="109"/>
      <c r="W30" s="110"/>
      <c r="X30" s="111"/>
      <c r="Y30" s="97"/>
      <c r="Z30" s="98"/>
      <c r="AA30" s="101"/>
      <c r="AB30" s="94"/>
      <c r="AC30" s="94"/>
      <c r="AD30" s="94"/>
      <c r="AE30" s="94"/>
      <c r="AF30" s="94"/>
      <c r="AG30" s="94"/>
      <c r="AH30" s="96"/>
    </row>
    <row r="31" spans="1:34" ht="51" customHeight="1" x14ac:dyDescent="0.25">
      <c r="A31" s="119"/>
      <c r="B31" s="122"/>
      <c r="C31" s="124"/>
      <c r="D31" s="127"/>
      <c r="E31" s="129"/>
      <c r="F31" s="131"/>
      <c r="G31" s="103"/>
      <c r="H31" s="98"/>
      <c r="I31" s="113"/>
      <c r="J31" s="134"/>
      <c r="K31" s="94"/>
      <c r="L31" s="23" t="s">
        <v>5</v>
      </c>
      <c r="M31" s="20" t="s">
        <v>12</v>
      </c>
      <c r="N31" s="19" t="str">
        <f>IF(M31="SÍ",10,"0")</f>
        <v>0</v>
      </c>
      <c r="O31" s="113"/>
      <c r="P31" s="115"/>
      <c r="Q31" s="115"/>
      <c r="R31" s="106"/>
      <c r="S31" s="115"/>
      <c r="T31" s="106"/>
      <c r="U31" s="108"/>
      <c r="V31" s="109"/>
      <c r="W31" s="110"/>
      <c r="X31" s="111"/>
      <c r="Y31" s="97"/>
      <c r="Z31" s="98"/>
      <c r="AA31" s="101"/>
      <c r="AB31" s="94"/>
      <c r="AC31" s="94"/>
      <c r="AD31" s="94"/>
      <c r="AE31" s="94"/>
      <c r="AF31" s="94"/>
      <c r="AG31" s="94"/>
      <c r="AH31" s="96"/>
    </row>
    <row r="32" spans="1:34" ht="39.75" customHeight="1" x14ac:dyDescent="0.25">
      <c r="A32" s="120"/>
      <c r="B32" s="123"/>
      <c r="C32" s="125"/>
      <c r="D32" s="128"/>
      <c r="E32" s="130"/>
      <c r="F32" s="132"/>
      <c r="G32" s="104"/>
      <c r="H32" s="98"/>
      <c r="I32" s="113"/>
      <c r="J32" s="135"/>
      <c r="K32" s="94"/>
      <c r="L32" s="27" t="s">
        <v>36</v>
      </c>
      <c r="M32" s="28" t="s">
        <v>12</v>
      </c>
      <c r="N32" s="19" t="str">
        <f>IF(M32="SÍ",30,"0")</f>
        <v>0</v>
      </c>
      <c r="O32" s="113"/>
      <c r="P32" s="115"/>
      <c r="Q32" s="115"/>
      <c r="R32" s="106"/>
      <c r="S32" s="115"/>
      <c r="T32" s="106"/>
      <c r="U32" s="108"/>
      <c r="V32" s="137"/>
      <c r="W32" s="110"/>
      <c r="X32" s="139"/>
      <c r="Y32" s="97"/>
      <c r="Z32" s="98"/>
      <c r="AA32" s="101"/>
      <c r="AB32" s="94"/>
      <c r="AC32" s="94"/>
      <c r="AD32" s="94"/>
      <c r="AE32" s="94"/>
      <c r="AF32" s="94"/>
      <c r="AG32" s="94"/>
      <c r="AH32" s="96"/>
    </row>
    <row r="33" spans="1:34" ht="50.25" customHeight="1" x14ac:dyDescent="0.25">
      <c r="A33" s="119"/>
      <c r="B33" s="121"/>
      <c r="C33" s="124"/>
      <c r="D33" s="126"/>
      <c r="E33" s="129" t="s">
        <v>15</v>
      </c>
      <c r="F33" s="131" t="str">
        <f>IF(E33="(1) RARA VEZ","1", IF(E33="(2) IMPROBABLE","2",IF(E33="(3) POSIBLE","3",IF(E33="(4) PROBABLE","4",IF(E33="(5) CASI SEGURO","5","")))))</f>
        <v>3</v>
      </c>
      <c r="G33" s="103" t="s">
        <v>18</v>
      </c>
      <c r="H33" s="98" t="str">
        <f>IF(G33="(5) MODERADO","5", IF(G33="(10) MAYOR","10",IF(G33="(20) CATASTROFICO","20","")))</f>
        <v>5</v>
      </c>
      <c r="I33" s="113">
        <f>F33*H33</f>
        <v>15</v>
      </c>
      <c r="J33" s="133">
        <f>+I33</f>
        <v>15</v>
      </c>
      <c r="K33" s="93"/>
      <c r="L33" s="22" t="s">
        <v>6</v>
      </c>
      <c r="M33" s="20" t="s">
        <v>12</v>
      </c>
      <c r="N33" s="39" t="str">
        <f>IF(M33="SÍ",15,"0")</f>
        <v>0</v>
      </c>
      <c r="O33" s="112">
        <f>SUM(N33:N39)</f>
        <v>0</v>
      </c>
      <c r="P33" s="114">
        <f>IF(AND($O33&gt;=0,$O33&lt;=50),0,IF(AND($O33&gt;50,$O33&lt;=75),1,IF(AND($O33&gt;75,$O33&lt;=100),2,"")))</f>
        <v>0</v>
      </c>
      <c r="Q33" s="114">
        <f>$F33-$P33</f>
        <v>3</v>
      </c>
      <c r="R33" s="105">
        <f>IF($Q33&lt;=0,1,$Q33)</f>
        <v>3</v>
      </c>
      <c r="S33" s="114">
        <f>$H33-$P33</f>
        <v>5</v>
      </c>
      <c r="T33" s="105" t="str">
        <f>IF($S33=19,10,IF($S33=18,5,IF($S33=9,5,IF($S33=8,5,H33))))</f>
        <v>5</v>
      </c>
      <c r="U33" s="107" t="s">
        <v>8</v>
      </c>
      <c r="V33" s="109" t="str">
        <f>IF(AND($U33="PROBABILIDAD",$R33=1),$XET$6,IF(AND($U33="PROBABILIDAD",$R33=2),$XET$5,IF(AND($U33="PROBABILIDAD",$R33=3),$XET$4,IF(AND($U33="PROBABILIDAD",$R33=4),$XET$3,IF(AND($U33="PROBABILIDAD",$R33=5),$XET$2,$E33)))))</f>
        <v>(3) POSIBLE</v>
      </c>
      <c r="W33" s="110">
        <f>IF($U33="PROBABILIDAD",$R33,$F33)</f>
        <v>3</v>
      </c>
      <c r="X33" s="111" t="str">
        <f>IF(AND($U33="IMPACTO",$S33=18),$XET$9,IF(AND($U33="IMPACTO",$S33=19),$XEU$9,IF(AND($U33="IMPACTO",$S33=20),$XEV$9,IF(AND($U33="IMPACTO",$S33&lt;10),$XET$9,$G33))))</f>
        <v>(5) MODERADO</v>
      </c>
      <c r="Y33" s="97" t="str">
        <f>IF($U33="IMPACTO",$T33,$H33)</f>
        <v>5</v>
      </c>
      <c r="Z33" s="98">
        <f>$W33*$Y33</f>
        <v>15</v>
      </c>
      <c r="AA33" s="99">
        <f>$Z33</f>
        <v>15</v>
      </c>
      <c r="AB33" s="93"/>
      <c r="AC33" s="93"/>
      <c r="AD33" s="93"/>
      <c r="AE33" s="93"/>
      <c r="AF33" s="93"/>
      <c r="AG33" s="93"/>
      <c r="AH33" s="95"/>
    </row>
    <row r="34" spans="1:34" ht="48" customHeight="1" x14ac:dyDescent="0.25">
      <c r="A34" s="119"/>
      <c r="B34" s="122"/>
      <c r="C34" s="124"/>
      <c r="D34" s="127"/>
      <c r="E34" s="129"/>
      <c r="F34" s="131"/>
      <c r="G34" s="103"/>
      <c r="H34" s="98"/>
      <c r="I34" s="113"/>
      <c r="J34" s="133"/>
      <c r="K34" s="94"/>
      <c r="L34" s="23" t="s">
        <v>7</v>
      </c>
      <c r="M34" s="20" t="s">
        <v>12</v>
      </c>
      <c r="N34" s="19" t="str">
        <f>IF(M34="SÍ",5,"0")</f>
        <v>0</v>
      </c>
      <c r="O34" s="113"/>
      <c r="P34" s="115"/>
      <c r="Q34" s="115"/>
      <c r="R34" s="106"/>
      <c r="S34" s="115"/>
      <c r="T34" s="106"/>
      <c r="U34" s="108"/>
      <c r="V34" s="109"/>
      <c r="W34" s="110"/>
      <c r="X34" s="111"/>
      <c r="Y34" s="97"/>
      <c r="Z34" s="98"/>
      <c r="AA34" s="100"/>
      <c r="AB34" s="94"/>
      <c r="AC34" s="94"/>
      <c r="AD34" s="94"/>
      <c r="AE34" s="94"/>
      <c r="AF34" s="94"/>
      <c r="AG34" s="94"/>
      <c r="AH34" s="96"/>
    </row>
    <row r="35" spans="1:34" ht="33" customHeight="1" x14ac:dyDescent="0.25">
      <c r="A35" s="119"/>
      <c r="B35" s="122"/>
      <c r="C35" s="124"/>
      <c r="D35" s="127"/>
      <c r="E35" s="129"/>
      <c r="F35" s="131"/>
      <c r="G35" s="103"/>
      <c r="H35" s="98"/>
      <c r="I35" s="113"/>
      <c r="J35" s="134" t="str">
        <f>IF(AND(I33&gt;=5,I33&lt;=10),"BAJA",IF(AND(I33&gt;=15,I33&lt;=25),"MODERADA",IF(AND(I33&gt;=30,I33&lt;=50),"ALTA",IF(AND(I33&gt;=60,I33&lt;=100),"EXTREMA",""))))</f>
        <v>MODERADA</v>
      </c>
      <c r="K35" s="94"/>
      <c r="L35" s="24" t="s">
        <v>3</v>
      </c>
      <c r="M35" s="20" t="s">
        <v>12</v>
      </c>
      <c r="N35" s="19" t="str">
        <f>IF(M35="SÍ",15,"0")</f>
        <v>0</v>
      </c>
      <c r="O35" s="113"/>
      <c r="P35" s="115"/>
      <c r="Q35" s="115"/>
      <c r="R35" s="106"/>
      <c r="S35" s="115"/>
      <c r="T35" s="106"/>
      <c r="U35" s="108"/>
      <c r="V35" s="109"/>
      <c r="W35" s="110"/>
      <c r="X35" s="111"/>
      <c r="Y35" s="97"/>
      <c r="Z35" s="98"/>
      <c r="AA35" s="101" t="str">
        <f>IF(AND($Z33&gt;=5,$Z33&lt;=10),"BAJA",IF(AND($Z33&gt;=15,$Z33&lt;=25),"MODERADA",IF(AND($Z33&gt;=30,$Z33&lt;=50),"ALTA",IF(AND($Z33&gt;=60,$Z33&lt;=100),"EXTREMA",""))))</f>
        <v>MODERADA</v>
      </c>
      <c r="AB35" s="94"/>
      <c r="AC35" s="94"/>
      <c r="AD35" s="94"/>
      <c r="AE35" s="94"/>
      <c r="AF35" s="94"/>
      <c r="AG35" s="94"/>
      <c r="AH35" s="96"/>
    </row>
    <row r="36" spans="1:34" ht="26.25" customHeight="1" x14ac:dyDescent="0.25">
      <c r="A36" s="119"/>
      <c r="B36" s="122"/>
      <c r="C36" s="124"/>
      <c r="D36" s="127"/>
      <c r="E36" s="129"/>
      <c r="F36" s="131"/>
      <c r="G36" s="103"/>
      <c r="H36" s="98"/>
      <c r="I36" s="113"/>
      <c r="J36" s="134"/>
      <c r="K36" s="94"/>
      <c r="L36" s="24" t="s">
        <v>4</v>
      </c>
      <c r="M36" s="20" t="s">
        <v>12</v>
      </c>
      <c r="N36" s="19" t="str">
        <f>IF(M36="SÍ",10,"0")</f>
        <v>0</v>
      </c>
      <c r="O36" s="113"/>
      <c r="P36" s="115"/>
      <c r="Q36" s="115"/>
      <c r="R36" s="106"/>
      <c r="S36" s="115"/>
      <c r="T36" s="106"/>
      <c r="U36" s="108"/>
      <c r="V36" s="109"/>
      <c r="W36" s="110"/>
      <c r="X36" s="111"/>
      <c r="Y36" s="97"/>
      <c r="Z36" s="98"/>
      <c r="AA36" s="101"/>
      <c r="AB36" s="94"/>
      <c r="AC36" s="94"/>
      <c r="AD36" s="94"/>
      <c r="AE36" s="94"/>
      <c r="AF36" s="94"/>
      <c r="AG36" s="94"/>
      <c r="AH36" s="96"/>
    </row>
    <row r="37" spans="1:34" ht="45" customHeight="1" x14ac:dyDescent="0.25">
      <c r="A37" s="119"/>
      <c r="B37" s="122"/>
      <c r="C37" s="124"/>
      <c r="D37" s="127"/>
      <c r="E37" s="129"/>
      <c r="F37" s="131"/>
      <c r="G37" s="103"/>
      <c r="H37" s="98"/>
      <c r="I37" s="113"/>
      <c r="J37" s="134"/>
      <c r="K37" s="94"/>
      <c r="L37" s="23" t="s">
        <v>37</v>
      </c>
      <c r="M37" s="20" t="s">
        <v>12</v>
      </c>
      <c r="N37" s="19" t="str">
        <f>IF(M37="SÍ",15,"0")</f>
        <v>0</v>
      </c>
      <c r="O37" s="113"/>
      <c r="P37" s="115"/>
      <c r="Q37" s="115"/>
      <c r="R37" s="106"/>
      <c r="S37" s="115"/>
      <c r="T37" s="106"/>
      <c r="U37" s="108"/>
      <c r="V37" s="109"/>
      <c r="W37" s="110"/>
      <c r="X37" s="111"/>
      <c r="Y37" s="97"/>
      <c r="Z37" s="98"/>
      <c r="AA37" s="101"/>
      <c r="AB37" s="94"/>
      <c r="AC37" s="94"/>
      <c r="AD37" s="94"/>
      <c r="AE37" s="94"/>
      <c r="AF37" s="94"/>
      <c r="AG37" s="94"/>
      <c r="AH37" s="96"/>
    </row>
    <row r="38" spans="1:34" ht="51" customHeight="1" x14ac:dyDescent="0.25">
      <c r="A38" s="119"/>
      <c r="B38" s="122"/>
      <c r="C38" s="124"/>
      <c r="D38" s="127"/>
      <c r="E38" s="129"/>
      <c r="F38" s="131"/>
      <c r="G38" s="103"/>
      <c r="H38" s="98"/>
      <c r="I38" s="113"/>
      <c r="J38" s="134"/>
      <c r="K38" s="94"/>
      <c r="L38" s="23" t="s">
        <v>5</v>
      </c>
      <c r="M38" s="20" t="s">
        <v>12</v>
      </c>
      <c r="N38" s="19" t="str">
        <f>IF(M38="SÍ",10,"0")</f>
        <v>0</v>
      </c>
      <c r="O38" s="113"/>
      <c r="P38" s="115"/>
      <c r="Q38" s="115"/>
      <c r="R38" s="106"/>
      <c r="S38" s="115"/>
      <c r="T38" s="106"/>
      <c r="U38" s="108"/>
      <c r="V38" s="109"/>
      <c r="W38" s="110"/>
      <c r="X38" s="111"/>
      <c r="Y38" s="97"/>
      <c r="Z38" s="98"/>
      <c r="AA38" s="101"/>
      <c r="AB38" s="94"/>
      <c r="AC38" s="94"/>
      <c r="AD38" s="94"/>
      <c r="AE38" s="94"/>
      <c r="AF38" s="94"/>
      <c r="AG38" s="94"/>
      <c r="AH38" s="96"/>
    </row>
    <row r="39" spans="1:34" ht="39.75" customHeight="1" x14ac:dyDescent="0.25">
      <c r="A39" s="120"/>
      <c r="B39" s="123"/>
      <c r="C39" s="125"/>
      <c r="D39" s="128"/>
      <c r="E39" s="130"/>
      <c r="F39" s="132"/>
      <c r="G39" s="104"/>
      <c r="H39" s="98"/>
      <c r="I39" s="113"/>
      <c r="J39" s="135"/>
      <c r="K39" s="94"/>
      <c r="L39" s="27" t="s">
        <v>36</v>
      </c>
      <c r="M39" s="20" t="s">
        <v>12</v>
      </c>
      <c r="N39" s="19" t="str">
        <f>IF(M39="SÍ",30,"0")</f>
        <v>0</v>
      </c>
      <c r="O39" s="113"/>
      <c r="P39" s="115"/>
      <c r="Q39" s="115"/>
      <c r="R39" s="106"/>
      <c r="S39" s="115"/>
      <c r="T39" s="106"/>
      <c r="U39" s="108"/>
      <c r="V39" s="109"/>
      <c r="W39" s="110"/>
      <c r="X39" s="111"/>
      <c r="Y39" s="97"/>
      <c r="Z39" s="98"/>
      <c r="AA39" s="102"/>
      <c r="AB39" s="94"/>
      <c r="AC39" s="94"/>
      <c r="AD39" s="94"/>
      <c r="AE39" s="94"/>
      <c r="AF39" s="94"/>
      <c r="AG39" s="94"/>
      <c r="AH39" s="96"/>
    </row>
    <row r="40" spans="1:34" ht="21.75" customHeight="1" x14ac:dyDescent="0.25">
      <c r="A40" s="192" t="s">
        <v>35</v>
      </c>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row>
    <row r="41" spans="1:34" ht="27.75" customHeight="1" x14ac:dyDescent="0.25">
      <c r="A41" s="195" t="s">
        <v>56</v>
      </c>
      <c r="B41" s="196"/>
      <c r="C41" s="197" t="s">
        <v>57</v>
      </c>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9" t="s">
        <v>58</v>
      </c>
      <c r="AD41" s="199"/>
      <c r="AE41" s="199"/>
      <c r="AF41" s="199" t="s">
        <v>27</v>
      </c>
      <c r="AG41" s="199"/>
      <c r="AH41" s="199"/>
    </row>
    <row r="42" spans="1:34" s="37" customFormat="1" ht="14.25" customHeight="1" x14ac:dyDescent="0.25">
      <c r="A42" s="119"/>
      <c r="B42" s="140"/>
      <c r="C42" s="124"/>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2"/>
      <c r="AD42" s="142"/>
      <c r="AE42" s="142"/>
      <c r="AF42" s="142"/>
      <c r="AG42" s="142"/>
      <c r="AH42" s="142"/>
    </row>
    <row r="43" spans="1:34" s="37" customFormat="1" ht="12.75" customHeight="1" x14ac:dyDescent="0.25">
      <c r="A43" s="119"/>
      <c r="B43" s="140"/>
      <c r="C43" s="124"/>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2"/>
      <c r="AD43" s="142"/>
      <c r="AE43" s="142"/>
      <c r="AF43" s="142"/>
      <c r="AG43" s="142"/>
      <c r="AH43" s="142"/>
    </row>
    <row r="44" spans="1:34" s="37" customFormat="1" ht="17.25" customHeight="1" x14ac:dyDescent="0.25">
      <c r="A44" s="119"/>
      <c r="B44" s="140"/>
      <c r="C44" s="124"/>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2"/>
      <c r="AD44" s="142"/>
      <c r="AE44" s="142"/>
      <c r="AF44" s="142"/>
      <c r="AG44" s="142"/>
      <c r="AH44" s="142"/>
    </row>
    <row r="45" spans="1:34" ht="15" customHeight="1" x14ac:dyDescent="0.25">
      <c r="A45" s="148" t="s">
        <v>38</v>
      </c>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50"/>
    </row>
    <row r="46" spans="1:34" x14ac:dyDescent="0.25">
      <c r="A46" s="178" t="s">
        <v>27</v>
      </c>
      <c r="B46" s="179"/>
      <c r="C46" s="179"/>
      <c r="D46" s="180"/>
      <c r="E46" s="154" t="s">
        <v>29</v>
      </c>
      <c r="F46" s="155"/>
      <c r="G46" s="155"/>
      <c r="H46" s="155"/>
      <c r="I46" s="156"/>
      <c r="J46" s="156"/>
      <c r="K46" s="157"/>
      <c r="L46" s="178" t="s">
        <v>30</v>
      </c>
      <c r="M46" s="179"/>
      <c r="N46" s="179"/>
      <c r="O46" s="180"/>
      <c r="P46" s="26"/>
      <c r="Q46" s="26"/>
      <c r="R46" s="25"/>
      <c r="S46" s="26"/>
      <c r="T46" s="26"/>
      <c r="U46" s="181"/>
      <c r="V46" s="181"/>
      <c r="W46" s="181"/>
      <c r="X46" s="182"/>
      <c r="Y46" s="26"/>
      <c r="Z46" s="26"/>
      <c r="AA46" s="151" t="s">
        <v>31</v>
      </c>
      <c r="AB46" s="152"/>
      <c r="AC46" s="152"/>
      <c r="AD46" s="152"/>
      <c r="AE46" s="152"/>
      <c r="AF46" s="152"/>
      <c r="AG46" s="152"/>
      <c r="AH46" s="153"/>
    </row>
    <row r="47" spans="1:34" s="37" customFormat="1" x14ac:dyDescent="0.25">
      <c r="A47" s="29" t="s">
        <v>32</v>
      </c>
      <c r="B47" s="158"/>
      <c r="C47" s="158"/>
      <c r="D47" s="183"/>
      <c r="E47" s="29" t="s">
        <v>32</v>
      </c>
      <c r="F47" s="158"/>
      <c r="G47" s="158"/>
      <c r="H47" s="158"/>
      <c r="I47" s="159"/>
      <c r="J47" s="159"/>
      <c r="K47" s="160"/>
      <c r="L47" s="29" t="s">
        <v>32</v>
      </c>
      <c r="M47" s="176"/>
      <c r="N47" s="176"/>
      <c r="O47" s="176"/>
      <c r="P47" s="176"/>
      <c r="Q47" s="176"/>
      <c r="R47" s="176"/>
      <c r="S47" s="176"/>
      <c r="T47" s="176"/>
      <c r="U47" s="176"/>
      <c r="V47" s="176"/>
      <c r="W47" s="176"/>
      <c r="X47" s="177"/>
      <c r="Y47" s="38"/>
      <c r="Z47" s="38"/>
      <c r="AA47" s="29" t="s">
        <v>32</v>
      </c>
      <c r="AB47" s="158"/>
      <c r="AC47" s="159"/>
      <c r="AD47" s="159"/>
      <c r="AE47" s="159"/>
      <c r="AF47" s="159"/>
      <c r="AG47" s="159"/>
      <c r="AH47" s="160"/>
    </row>
    <row r="48" spans="1:34" s="37" customFormat="1" x14ac:dyDescent="0.25">
      <c r="A48" s="30" t="s">
        <v>33</v>
      </c>
      <c r="B48" s="176"/>
      <c r="C48" s="176"/>
      <c r="D48" s="177"/>
      <c r="E48" s="30" t="s">
        <v>33</v>
      </c>
      <c r="F48" s="158"/>
      <c r="G48" s="158"/>
      <c r="H48" s="158"/>
      <c r="I48" s="159"/>
      <c r="J48" s="159"/>
      <c r="K48" s="160"/>
      <c r="L48" s="30" t="s">
        <v>33</v>
      </c>
      <c r="M48" s="158"/>
      <c r="N48" s="158"/>
      <c r="O48" s="158"/>
      <c r="P48" s="158"/>
      <c r="Q48" s="158"/>
      <c r="R48" s="158"/>
      <c r="S48" s="158"/>
      <c r="T48" s="158"/>
      <c r="U48" s="158"/>
      <c r="V48" s="158"/>
      <c r="W48" s="158"/>
      <c r="X48" s="183"/>
      <c r="Y48" s="38"/>
      <c r="Z48" s="38"/>
      <c r="AA48" s="30" t="s">
        <v>33</v>
      </c>
      <c r="AB48" s="158"/>
      <c r="AC48" s="159"/>
      <c r="AD48" s="159"/>
      <c r="AE48" s="159"/>
      <c r="AF48" s="159"/>
      <c r="AG48" s="159"/>
      <c r="AH48" s="160"/>
    </row>
    <row r="49" spans="1:34" s="37" customFormat="1" x14ac:dyDescent="0.25">
      <c r="A49" s="31" t="s">
        <v>34</v>
      </c>
      <c r="B49" s="158"/>
      <c r="C49" s="158"/>
      <c r="D49" s="183"/>
      <c r="E49" s="31" t="s">
        <v>34</v>
      </c>
      <c r="F49" s="176"/>
      <c r="G49" s="176"/>
      <c r="H49" s="176"/>
      <c r="I49" s="184"/>
      <c r="J49" s="184"/>
      <c r="K49" s="185"/>
      <c r="L49" s="31" t="s">
        <v>34</v>
      </c>
      <c r="M49" s="158"/>
      <c r="N49" s="158"/>
      <c r="O49" s="158"/>
      <c r="P49" s="158"/>
      <c r="Q49" s="158"/>
      <c r="R49" s="158"/>
      <c r="S49" s="158"/>
      <c r="T49" s="158"/>
      <c r="U49" s="158"/>
      <c r="V49" s="158"/>
      <c r="W49" s="158"/>
      <c r="X49" s="183"/>
      <c r="Y49" s="38"/>
      <c r="Z49" s="38"/>
      <c r="AA49" s="31" t="s">
        <v>34</v>
      </c>
      <c r="AB49" s="158"/>
      <c r="AC49" s="159"/>
      <c r="AD49" s="159"/>
      <c r="AE49" s="159"/>
      <c r="AF49" s="159"/>
      <c r="AG49" s="159"/>
      <c r="AH49" s="160"/>
    </row>
    <row r="50" spans="1:34" s="37" customFormat="1" x14ac:dyDescent="0.25"/>
  </sheetData>
  <sheetProtection sheet="1" objects="1" scenarios="1"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67" priority="113">
      <formula>$J$14="BAJA"</formula>
    </cfRule>
    <cfRule type="expression" dxfId="66" priority="114">
      <formula>$J$14="MODERADA"</formula>
    </cfRule>
    <cfRule type="expression" dxfId="65" priority="115">
      <formula>$J$14="ALTA"</formula>
    </cfRule>
    <cfRule type="expression" dxfId="64" priority="116">
      <formula>$J$14="EXTREMA"</formula>
    </cfRule>
  </conditionalFormatting>
  <conditionalFormatting sqref="AA12:AA18">
    <cfRule type="expression" dxfId="63" priority="117">
      <formula>$AA$14="MODERADA"</formula>
    </cfRule>
    <cfRule type="expression" dxfId="62" priority="118">
      <formula>$AA$14="EXTREMA"</formula>
    </cfRule>
    <cfRule type="expression" dxfId="61" priority="119">
      <formula>$AA$14="ALTA"</formula>
    </cfRule>
    <cfRule type="expression" dxfId="60" priority="120">
      <formula>$AA$14="BAJA"</formula>
    </cfRule>
  </conditionalFormatting>
  <conditionalFormatting sqref="AA19:AA25">
    <cfRule type="expression" dxfId="59" priority="21">
      <formula>$AA$21="MODERADA"</formula>
    </cfRule>
    <cfRule type="expression" dxfId="58" priority="22">
      <formula>$AA$21="EXTREMA"</formula>
    </cfRule>
    <cfRule type="expression" dxfId="57" priority="23">
      <formula>$AA$21="ALTA"</formula>
    </cfRule>
    <cfRule type="expression" dxfId="56" priority="24">
      <formula>$AA$21="BAJA"</formula>
    </cfRule>
  </conditionalFormatting>
  <conditionalFormatting sqref="J19 J21">
    <cfRule type="expression" dxfId="55" priority="17">
      <formula>$J$21="BAJA"</formula>
    </cfRule>
    <cfRule type="expression" dxfId="54" priority="18">
      <formula>$J$21="MODERADA"</formula>
    </cfRule>
    <cfRule type="expression" dxfId="53" priority="19">
      <formula>$J$21="ALTA"</formula>
    </cfRule>
    <cfRule type="expression" dxfId="52" priority="20">
      <formula>$J$21="EXTREMA"</formula>
    </cfRule>
  </conditionalFormatting>
  <conditionalFormatting sqref="AA26:AA32">
    <cfRule type="expression" dxfId="51" priority="13">
      <formula>$AA$14="MODERADA"</formula>
    </cfRule>
    <cfRule type="expression" dxfId="50" priority="14">
      <formula>$AA$14="EXTREMA"</formula>
    </cfRule>
    <cfRule type="expression" dxfId="49" priority="15">
      <formula>$AA$14="ALTA"</formula>
    </cfRule>
    <cfRule type="expression" dxfId="48" priority="16">
      <formula>$AA$14="BAJA"</formula>
    </cfRule>
  </conditionalFormatting>
  <conditionalFormatting sqref="J26 J28">
    <cfRule type="expression" dxfId="47" priority="9">
      <formula>$J$28="BAJA"</formula>
    </cfRule>
    <cfRule type="expression" dxfId="46" priority="10">
      <formula>$J$28="MODERADA"</formula>
    </cfRule>
    <cfRule type="expression" dxfId="45" priority="11">
      <formula>$J$28="ALTA"</formula>
    </cfRule>
    <cfRule type="expression" dxfId="44" priority="12">
      <formula>$J$28="EXTREMA"</formula>
    </cfRule>
  </conditionalFormatting>
  <conditionalFormatting sqref="AA33:AA39">
    <cfRule type="expression" dxfId="43" priority="5">
      <formula>$AA$35="MODERADA"</formula>
    </cfRule>
    <cfRule type="expression" dxfId="42" priority="6">
      <formula>$AA$35="EXTREMA"</formula>
    </cfRule>
    <cfRule type="expression" dxfId="41" priority="7">
      <formula>$AA$35="ALTA"</formula>
    </cfRule>
    <cfRule type="expression" dxfId="40" priority="8">
      <formula>$AA$35="BAJA"</formula>
    </cfRule>
  </conditionalFormatting>
  <conditionalFormatting sqref="J33 J35">
    <cfRule type="expression" dxfId="39" priority="1">
      <formula>$J$35="BAJA"</formula>
    </cfRule>
    <cfRule type="expression" dxfId="38" priority="2">
      <formula>$J$35="MODERADA"</formula>
    </cfRule>
    <cfRule type="expression" dxfId="37" priority="3">
      <formula>$J$35="ALTA"</formula>
    </cfRule>
    <cfRule type="expression" dxfId="36" priority="4">
      <formula>$J$35="EXTREMA"</formula>
    </cfRule>
  </conditionalFormatting>
  <dataValidations count="4">
    <dataValidation type="list" allowBlank="1" showInputMessage="1" showErrorMessage="1" sqref="E12:E39">
      <formula1>$XET$2:$XET$6</formula1>
    </dataValidation>
    <dataValidation type="list" allowBlank="1" showInputMessage="1" showErrorMessage="1" sqref="G12:G39">
      <formula1>$XET$9:$XEV$9</formula1>
    </dataValidation>
    <dataValidation type="list" allowBlank="1" showInputMessage="1" showErrorMessage="1" sqref="M12:M39">
      <formula1>$XET$11:$XEU$11</formula1>
    </dataValidation>
    <dataValidation type="list" allowBlank="1" showInputMessage="1" showErrorMessage="1" sqref="U12:U39">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4"/>
  <sheetViews>
    <sheetView tabSelected="1" view="pageBreakPreview" topLeftCell="K7" zoomScaleNormal="40" zoomScaleSheetLayoutView="100" workbookViewId="0">
      <selection activeCell="R10" sqref="R10:R16"/>
    </sheetView>
  </sheetViews>
  <sheetFormatPr baseColWidth="10" defaultRowHeight="12.75" x14ac:dyDescent="0.2"/>
  <cols>
    <col min="1" max="2" width="22.5703125" style="40" customWidth="1"/>
    <col min="3" max="3" width="20.5703125" style="40" customWidth="1"/>
    <col min="4" max="4" width="17.28515625" style="46" customWidth="1"/>
    <col min="5" max="5" width="18.5703125" style="40" customWidth="1"/>
    <col min="6" max="6" width="23.140625" style="40" customWidth="1"/>
    <col min="7" max="7" width="17.7109375" style="40" customWidth="1"/>
    <col min="8" max="8" width="2.42578125" style="40" hidden="1" customWidth="1"/>
    <col min="9" max="9" width="16" style="40" customWidth="1"/>
    <col min="10" max="10" width="5.42578125" style="40" hidden="1" customWidth="1"/>
    <col min="11" max="11" width="17.140625" style="40" customWidth="1"/>
    <col min="12" max="12" width="20.28515625" style="40" customWidth="1"/>
    <col min="13" max="13" width="44.7109375" style="40" customWidth="1"/>
    <col min="14" max="14" width="9.5703125" style="40" customWidth="1"/>
    <col min="15" max="15" width="4" style="40" hidden="1" customWidth="1"/>
    <col min="16" max="16" width="4.7109375" style="40" hidden="1" customWidth="1"/>
    <col min="17" max="17" width="2.7109375" style="40" hidden="1" customWidth="1"/>
    <col min="18" max="18" width="10.85546875" style="40" customWidth="1"/>
    <col min="19" max="20" width="2.7109375" style="40" hidden="1" customWidth="1"/>
    <col min="21" max="21" width="13.140625" style="40" customWidth="1"/>
    <col min="22" max="22" width="12" style="40" customWidth="1"/>
    <col min="23" max="23" width="14.140625" style="40" customWidth="1"/>
    <col min="24" max="24" width="19.7109375" style="40" customWidth="1"/>
    <col min="25" max="25" width="14.42578125" style="40" customWidth="1"/>
    <col min="26" max="26" width="21.140625" style="40" customWidth="1"/>
    <col min="27" max="27" width="20.7109375" style="40" customWidth="1"/>
    <col min="28" max="28" width="7.85546875" style="40" customWidth="1"/>
    <col min="29" max="29" width="12.5703125" style="40" customWidth="1"/>
    <col min="30" max="30" width="17" style="40" customWidth="1"/>
    <col min="31" max="31" width="31.7109375" style="40" customWidth="1"/>
    <col min="32" max="16384" width="11.42578125" style="40"/>
  </cols>
  <sheetData>
    <row r="1" spans="1:37" s="71" customFormat="1" ht="21.75" customHeight="1" x14ac:dyDescent="0.25">
      <c r="A1" s="269"/>
      <c r="B1" s="271" t="s">
        <v>112</v>
      </c>
      <c r="C1" s="272"/>
      <c r="D1" s="272"/>
      <c r="E1" s="273"/>
      <c r="F1" s="271" t="s">
        <v>114</v>
      </c>
      <c r="G1" s="272"/>
      <c r="H1" s="272"/>
      <c r="I1" s="272"/>
      <c r="J1" s="272"/>
      <c r="K1" s="272"/>
      <c r="L1" s="272"/>
      <c r="M1" s="272"/>
      <c r="N1" s="272"/>
      <c r="O1" s="272"/>
      <c r="P1" s="272"/>
      <c r="Q1" s="272"/>
      <c r="R1" s="272"/>
      <c r="S1" s="272"/>
      <c r="T1" s="272"/>
      <c r="U1" s="272"/>
      <c r="V1" s="272"/>
      <c r="W1" s="272"/>
      <c r="X1" s="272"/>
      <c r="Y1" s="272"/>
      <c r="Z1" s="272"/>
      <c r="AA1" s="272"/>
      <c r="AB1" s="273"/>
      <c r="AC1" s="68" t="s">
        <v>115</v>
      </c>
      <c r="AD1" s="277" t="s">
        <v>125</v>
      </c>
      <c r="AE1" s="278"/>
      <c r="AI1" s="71" t="s">
        <v>64</v>
      </c>
      <c r="AJ1" s="71" t="s">
        <v>9</v>
      </c>
      <c r="AK1" s="71" t="s">
        <v>8</v>
      </c>
    </row>
    <row r="2" spans="1:37" s="71" customFormat="1" ht="12" customHeight="1" x14ac:dyDescent="0.25">
      <c r="A2" s="270"/>
      <c r="B2" s="274"/>
      <c r="C2" s="275"/>
      <c r="D2" s="275"/>
      <c r="E2" s="276"/>
      <c r="F2" s="274"/>
      <c r="G2" s="275"/>
      <c r="H2" s="275"/>
      <c r="I2" s="275"/>
      <c r="J2" s="275"/>
      <c r="K2" s="275"/>
      <c r="L2" s="275"/>
      <c r="M2" s="275"/>
      <c r="N2" s="275"/>
      <c r="O2" s="275"/>
      <c r="P2" s="275"/>
      <c r="Q2" s="275"/>
      <c r="R2" s="275"/>
      <c r="S2" s="275"/>
      <c r="T2" s="275"/>
      <c r="U2" s="275"/>
      <c r="V2" s="275"/>
      <c r="W2" s="275"/>
      <c r="X2" s="275"/>
      <c r="Y2" s="275"/>
      <c r="Z2" s="275"/>
      <c r="AA2" s="275"/>
      <c r="AB2" s="276"/>
      <c r="AC2" s="72" t="s">
        <v>117</v>
      </c>
      <c r="AD2" s="279" t="s">
        <v>126</v>
      </c>
      <c r="AE2" s="280"/>
      <c r="AH2" s="71" t="s">
        <v>11</v>
      </c>
      <c r="AI2" s="71" t="s">
        <v>66</v>
      </c>
      <c r="AJ2" s="71" t="s">
        <v>65</v>
      </c>
      <c r="AK2" s="71" t="s">
        <v>13</v>
      </c>
    </row>
    <row r="3" spans="1:37" s="71" customFormat="1" ht="21.75" customHeight="1" x14ac:dyDescent="0.25">
      <c r="A3" s="270"/>
      <c r="B3" s="271" t="s">
        <v>113</v>
      </c>
      <c r="C3" s="272"/>
      <c r="D3" s="272"/>
      <c r="E3" s="273"/>
      <c r="F3" s="271" t="s">
        <v>121</v>
      </c>
      <c r="G3" s="272"/>
      <c r="H3" s="272"/>
      <c r="I3" s="272"/>
      <c r="J3" s="272"/>
      <c r="K3" s="272"/>
      <c r="L3" s="272"/>
      <c r="M3" s="272"/>
      <c r="N3" s="272"/>
      <c r="O3" s="272"/>
      <c r="P3" s="272"/>
      <c r="Q3" s="272"/>
      <c r="R3" s="272"/>
      <c r="S3" s="272"/>
      <c r="T3" s="272"/>
      <c r="U3" s="272"/>
      <c r="V3" s="272"/>
      <c r="W3" s="272"/>
      <c r="X3" s="272"/>
      <c r="Y3" s="272"/>
      <c r="Z3" s="272"/>
      <c r="AA3" s="272"/>
      <c r="AB3" s="273"/>
      <c r="AC3" s="68" t="s">
        <v>116</v>
      </c>
      <c r="AD3" s="277"/>
      <c r="AE3" s="278"/>
      <c r="AH3" s="71" t="s">
        <v>12</v>
      </c>
      <c r="AI3" s="71" t="s">
        <v>68</v>
      </c>
      <c r="AJ3" s="71" t="s">
        <v>67</v>
      </c>
      <c r="AK3" s="71" t="s">
        <v>14</v>
      </c>
    </row>
    <row r="4" spans="1:37" s="71" customFormat="1" ht="13.5" customHeight="1" x14ac:dyDescent="0.25">
      <c r="A4" s="270"/>
      <c r="B4" s="274"/>
      <c r="C4" s="275"/>
      <c r="D4" s="275"/>
      <c r="E4" s="276"/>
      <c r="F4" s="274"/>
      <c r="G4" s="275"/>
      <c r="H4" s="275"/>
      <c r="I4" s="275"/>
      <c r="J4" s="275"/>
      <c r="K4" s="275"/>
      <c r="L4" s="275"/>
      <c r="M4" s="275"/>
      <c r="N4" s="275"/>
      <c r="O4" s="275"/>
      <c r="P4" s="275"/>
      <c r="Q4" s="275"/>
      <c r="R4" s="275"/>
      <c r="S4" s="275"/>
      <c r="T4" s="275"/>
      <c r="U4" s="275"/>
      <c r="V4" s="275"/>
      <c r="W4" s="275"/>
      <c r="X4" s="275"/>
      <c r="Y4" s="275"/>
      <c r="Z4" s="275"/>
      <c r="AA4" s="275"/>
      <c r="AB4" s="276"/>
      <c r="AC4" s="68" t="s">
        <v>118</v>
      </c>
      <c r="AD4" s="281">
        <v>43465</v>
      </c>
      <c r="AE4" s="278"/>
      <c r="AI4" s="71" t="s">
        <v>70</v>
      </c>
      <c r="AJ4" s="71" t="s">
        <v>69</v>
      </c>
      <c r="AK4" s="71" t="s">
        <v>15</v>
      </c>
    </row>
    <row r="5" spans="1:37" ht="24.75" customHeight="1" x14ac:dyDescent="0.2">
      <c r="A5" s="335" t="s">
        <v>75</v>
      </c>
      <c r="B5" s="335"/>
      <c r="C5" s="336">
        <v>43523</v>
      </c>
      <c r="D5" s="337"/>
      <c r="E5" s="337"/>
      <c r="F5" s="337"/>
      <c r="G5" s="242"/>
      <c r="H5" s="243"/>
      <c r="I5" s="243"/>
      <c r="J5" s="243"/>
      <c r="K5" s="243"/>
      <c r="L5" s="243"/>
      <c r="M5" s="70" t="s">
        <v>108</v>
      </c>
      <c r="N5" s="241" t="s">
        <v>104</v>
      </c>
      <c r="O5" s="241"/>
      <c r="P5" s="241"/>
      <c r="Q5" s="241"/>
      <c r="R5" s="241"/>
      <c r="S5" s="75"/>
      <c r="T5" s="75"/>
      <c r="U5" s="91" t="s">
        <v>141</v>
      </c>
      <c r="V5" s="239" t="s">
        <v>119</v>
      </c>
      <c r="W5" s="240"/>
      <c r="X5" s="66"/>
      <c r="Y5" s="69" t="s">
        <v>105</v>
      </c>
      <c r="Z5" s="66"/>
      <c r="AA5" s="69" t="s">
        <v>106</v>
      </c>
      <c r="AB5" s="66"/>
      <c r="AC5" s="87" t="s">
        <v>107</v>
      </c>
      <c r="AD5" s="244"/>
      <c r="AE5" s="245"/>
      <c r="AI5" s="40" t="s">
        <v>73</v>
      </c>
      <c r="AJ5" s="71" t="s">
        <v>71</v>
      </c>
    </row>
    <row r="6" spans="1:37" x14ac:dyDescent="0.2">
      <c r="A6" s="331" t="s">
        <v>53</v>
      </c>
      <c r="B6" s="331"/>
      <c r="C6" s="331"/>
      <c r="D6" s="331"/>
      <c r="E6" s="331"/>
      <c r="F6" s="331"/>
      <c r="G6" s="332" t="s">
        <v>21</v>
      </c>
      <c r="H6" s="333"/>
      <c r="I6" s="333"/>
      <c r="J6" s="333"/>
      <c r="K6" s="333"/>
      <c r="L6" s="333"/>
      <c r="M6" s="333"/>
      <c r="N6" s="333"/>
      <c r="O6" s="333"/>
      <c r="P6" s="333"/>
      <c r="Q6" s="333"/>
      <c r="R6" s="333"/>
      <c r="S6" s="333"/>
      <c r="T6" s="333"/>
      <c r="U6" s="333"/>
      <c r="V6" s="333"/>
      <c r="W6" s="333"/>
      <c r="X6" s="333"/>
      <c r="Y6" s="333"/>
      <c r="Z6" s="333"/>
      <c r="AA6" s="334"/>
      <c r="AB6" s="308" t="s">
        <v>28</v>
      </c>
      <c r="AC6" s="311" t="s">
        <v>39</v>
      </c>
      <c r="AD6" s="312"/>
      <c r="AE6" s="313"/>
      <c r="AJ6" s="71" t="s">
        <v>72</v>
      </c>
    </row>
    <row r="7" spans="1:37" s="47" customFormat="1" ht="14.25" customHeight="1" x14ac:dyDescent="0.2">
      <c r="A7" s="320" t="s">
        <v>61</v>
      </c>
      <c r="B7" s="321" t="s">
        <v>63</v>
      </c>
      <c r="C7" s="320" t="s">
        <v>41</v>
      </c>
      <c r="D7" s="320" t="s">
        <v>64</v>
      </c>
      <c r="E7" s="320" t="s">
        <v>42</v>
      </c>
      <c r="F7" s="241" t="s">
        <v>43</v>
      </c>
      <c r="G7" s="327" t="s">
        <v>77</v>
      </c>
      <c r="H7" s="327"/>
      <c r="I7" s="327"/>
      <c r="J7" s="327"/>
      <c r="K7" s="327"/>
      <c r="L7" s="328" t="s">
        <v>26</v>
      </c>
      <c r="M7" s="338" t="s">
        <v>24</v>
      </c>
      <c r="N7" s="338"/>
      <c r="O7" s="338"/>
      <c r="P7" s="338"/>
      <c r="Q7" s="338"/>
      <c r="R7" s="338"/>
      <c r="S7" s="338"/>
      <c r="T7" s="338"/>
      <c r="U7" s="338"/>
      <c r="V7" s="338"/>
      <c r="W7" s="338"/>
      <c r="X7" s="338"/>
      <c r="Y7" s="338"/>
      <c r="Z7" s="338"/>
      <c r="AA7" s="338"/>
      <c r="AB7" s="309"/>
      <c r="AC7" s="314"/>
      <c r="AD7" s="315"/>
      <c r="AE7" s="316"/>
    </row>
    <row r="8" spans="1:37" s="47" customFormat="1" ht="20.25" customHeight="1" x14ac:dyDescent="0.2">
      <c r="A8" s="320"/>
      <c r="B8" s="322"/>
      <c r="C8" s="320"/>
      <c r="D8" s="320"/>
      <c r="E8" s="320"/>
      <c r="F8" s="241"/>
      <c r="G8" s="339" t="s">
        <v>44</v>
      </c>
      <c r="H8" s="339"/>
      <c r="I8" s="339"/>
      <c r="J8" s="339"/>
      <c r="K8" s="339"/>
      <c r="L8" s="329"/>
      <c r="M8" s="340" t="s">
        <v>55</v>
      </c>
      <c r="N8" s="340" t="s">
        <v>23</v>
      </c>
      <c r="O8" s="79"/>
      <c r="P8" s="80"/>
      <c r="Q8" s="80"/>
      <c r="R8" s="255" t="s">
        <v>46</v>
      </c>
      <c r="S8" s="48"/>
      <c r="T8" s="48"/>
      <c r="U8" s="342" t="s">
        <v>45</v>
      </c>
      <c r="V8" s="343"/>
      <c r="W8" s="344"/>
      <c r="X8" s="324" t="s">
        <v>62</v>
      </c>
      <c r="Y8" s="345" t="s">
        <v>50</v>
      </c>
      <c r="Z8" s="345"/>
      <c r="AA8" s="345"/>
      <c r="AB8" s="309"/>
      <c r="AC8" s="317"/>
      <c r="AD8" s="318"/>
      <c r="AE8" s="319"/>
    </row>
    <row r="9" spans="1:37" s="47" customFormat="1" ht="47.25" customHeight="1" x14ac:dyDescent="0.2">
      <c r="A9" s="321"/>
      <c r="B9" s="323"/>
      <c r="C9" s="321"/>
      <c r="D9" s="321"/>
      <c r="E9" s="321"/>
      <c r="F9" s="326"/>
      <c r="G9" s="82" t="s">
        <v>8</v>
      </c>
      <c r="H9" s="83" t="s">
        <v>109</v>
      </c>
      <c r="I9" s="82" t="s">
        <v>9</v>
      </c>
      <c r="J9" s="83" t="s">
        <v>110</v>
      </c>
      <c r="K9" s="84" t="s">
        <v>10</v>
      </c>
      <c r="L9" s="330"/>
      <c r="M9" s="341"/>
      <c r="N9" s="341"/>
      <c r="O9" s="81"/>
      <c r="P9" s="81"/>
      <c r="Q9" s="81"/>
      <c r="R9" s="256"/>
      <c r="S9" s="49"/>
      <c r="T9" s="49"/>
      <c r="U9" s="85" t="s">
        <v>8</v>
      </c>
      <c r="V9" s="86" t="s">
        <v>9</v>
      </c>
      <c r="W9" s="85" t="s">
        <v>10</v>
      </c>
      <c r="X9" s="325"/>
      <c r="Y9" s="76" t="s">
        <v>122</v>
      </c>
      <c r="Z9" s="77" t="s">
        <v>48</v>
      </c>
      <c r="AA9" s="77" t="s">
        <v>49</v>
      </c>
      <c r="AB9" s="310"/>
      <c r="AC9" s="78" t="s">
        <v>48</v>
      </c>
      <c r="AD9" s="78" t="s">
        <v>51</v>
      </c>
      <c r="AE9" s="88" t="s">
        <v>52</v>
      </c>
    </row>
    <row r="10" spans="1:37" ht="50.25" customHeight="1" x14ac:dyDescent="0.2">
      <c r="A10" s="346" t="s">
        <v>127</v>
      </c>
      <c r="B10" s="346" t="s">
        <v>129</v>
      </c>
      <c r="C10" s="301" t="s">
        <v>142</v>
      </c>
      <c r="D10" s="252" t="s">
        <v>70</v>
      </c>
      <c r="E10" s="304" t="s">
        <v>128</v>
      </c>
      <c r="F10" s="304" t="s">
        <v>133</v>
      </c>
      <c r="G10" s="265" t="s">
        <v>13</v>
      </c>
      <c r="H10" s="267" t="str">
        <f>IF(G10="(1) RARA VEZ","1", IF(G10="(2) IMPROBABLE","2",IF(G10="(3) POSIBLE","3",IF(G10="(4) PROBABLE","4",IF(G10="(5) CASI SEGURO","5","")))))</f>
        <v>1</v>
      </c>
      <c r="I10" s="257" t="s">
        <v>69</v>
      </c>
      <c r="J10" s="259" t="str">
        <f>IF(I10="(1) INSIGNIFICANTE","1",IF(I10="(2) MENOR","2",IF(I10="(3) MODERADO","3",IF(I10="(4) MAYOR","4",IF(I10="(5) CATASTRÓFICO","5","")))))</f>
        <v>3</v>
      </c>
      <c r="K10" s="213">
        <f>+H10*J10</f>
        <v>3</v>
      </c>
      <c r="L10" s="222" t="s">
        <v>163</v>
      </c>
      <c r="M10" s="60" t="s">
        <v>6</v>
      </c>
      <c r="N10" s="41" t="s">
        <v>11</v>
      </c>
      <c r="O10" s="67">
        <f>IF(N10="SÍ",15,"0")</f>
        <v>15</v>
      </c>
      <c r="P10" s="224">
        <f>SUM(O10:O16)</f>
        <v>55</v>
      </c>
      <c r="Q10" s="226">
        <f>IF(AND(P10&gt;=0,P10&lt;=50),0,IF(AND(P10&gt;50,P10&lt;=75),1,IF(AND(P10&gt;75,P10&lt;=100),2,"REVISAR")))</f>
        <v>1</v>
      </c>
      <c r="R10" s="228" t="s">
        <v>9</v>
      </c>
      <c r="S10" s="226">
        <f>IF(R10="PROBABILIDAD",H10-Q10,J10-Q10)</f>
        <v>2</v>
      </c>
      <c r="T10" s="230">
        <f>IF($S10&lt;=0,1,$S10)</f>
        <v>2</v>
      </c>
      <c r="U10" s="232" t="str">
        <f>IF(AND($R10="PROBABILIDAD",$T10=1),$AK$2,IF(AND(R10="PROBABILIDAD",$T10=2),$AK$3,IF(AND($R10="PROBABILIDAD",$T10=3),$AK$4,IF(AND($R10="PROBABILIDAD",$T10=4),#REF!,IF(AND($R10="PROBABILIDAD",$T10=5),#REF!,$G10)))))</f>
        <v>(1) RARA VEZ</v>
      </c>
      <c r="V10" s="235" t="str">
        <f>IF(AND($R10="IMPACTO",$T10=1),$AJ$2,IF(AND(R10="IMPACTO",$T10=2),$AJ$3,IF(AND($R10="IMPACTO",$T10=3),$AJ$4,IF(AND($R10="IMPACTO",$T10=4),$AJ$5,IF(AND($R10="IMPACTO",$T10=5),$AJ$6,I10)))))</f>
        <v>(2) MENOR</v>
      </c>
      <c r="W10" s="212">
        <f>IF(R10="PROBABILIDAD",T10*J10,T10*H10)</f>
        <v>2</v>
      </c>
      <c r="X10" s="305" t="s">
        <v>135</v>
      </c>
      <c r="Y10" s="305" t="s">
        <v>131</v>
      </c>
      <c r="Z10" s="305" t="s">
        <v>157</v>
      </c>
      <c r="AA10" s="305" t="s">
        <v>152</v>
      </c>
      <c r="AB10" s="216"/>
      <c r="AC10" s="218"/>
      <c r="AD10" s="305" t="s">
        <v>130</v>
      </c>
      <c r="AE10" s="306" t="s">
        <v>151</v>
      </c>
    </row>
    <row r="11" spans="1:37" ht="48" customHeight="1" x14ac:dyDescent="0.2">
      <c r="A11" s="347"/>
      <c r="B11" s="347"/>
      <c r="C11" s="302"/>
      <c r="D11" s="253"/>
      <c r="E11" s="304"/>
      <c r="F11" s="304"/>
      <c r="G11" s="265"/>
      <c r="H11" s="220"/>
      <c r="I11" s="257"/>
      <c r="J11" s="259"/>
      <c r="K11" s="213"/>
      <c r="L11" s="223"/>
      <c r="M11" s="61" t="s">
        <v>7</v>
      </c>
      <c r="N11" s="41" t="s">
        <v>11</v>
      </c>
      <c r="O11" s="42">
        <f>IF(N11="SÍ",5,"0")</f>
        <v>5</v>
      </c>
      <c r="P11" s="225"/>
      <c r="Q11" s="227"/>
      <c r="R11" s="229"/>
      <c r="S11" s="227"/>
      <c r="T11" s="231"/>
      <c r="U11" s="233"/>
      <c r="V11" s="236"/>
      <c r="W11" s="213"/>
      <c r="X11" s="217"/>
      <c r="Y11" s="217"/>
      <c r="Z11" s="217"/>
      <c r="AA11" s="217"/>
      <c r="AB11" s="217"/>
      <c r="AC11" s="217"/>
      <c r="AD11" s="217"/>
      <c r="AE11" s="307"/>
    </row>
    <row r="12" spans="1:37" ht="33" customHeight="1" x14ac:dyDescent="0.2">
      <c r="A12" s="347"/>
      <c r="B12" s="347"/>
      <c r="C12" s="302"/>
      <c r="D12" s="253"/>
      <c r="E12" s="304"/>
      <c r="F12" s="304"/>
      <c r="G12" s="265"/>
      <c r="H12" s="220"/>
      <c r="I12" s="257"/>
      <c r="J12" s="259"/>
      <c r="K12" s="221"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MODERADA</v>
      </c>
      <c r="L12" s="223"/>
      <c r="M12" s="62" t="s">
        <v>3</v>
      </c>
      <c r="N12" s="41" t="s">
        <v>12</v>
      </c>
      <c r="O12" s="42" t="str">
        <f>IF(N12="SÍ",15,"0")</f>
        <v>0</v>
      </c>
      <c r="P12" s="225"/>
      <c r="Q12" s="227"/>
      <c r="R12" s="229"/>
      <c r="S12" s="227"/>
      <c r="T12" s="231"/>
      <c r="U12" s="233"/>
      <c r="V12" s="236"/>
      <c r="W12" s="221"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BAJA</v>
      </c>
      <c r="X12" s="217"/>
      <c r="Y12" s="217"/>
      <c r="Z12" s="217"/>
      <c r="AA12" s="217"/>
      <c r="AB12" s="217"/>
      <c r="AC12" s="217"/>
      <c r="AD12" s="217"/>
      <c r="AE12" s="307"/>
    </row>
    <row r="13" spans="1:37" ht="26.25" customHeight="1" x14ac:dyDescent="0.2">
      <c r="A13" s="347"/>
      <c r="B13" s="347"/>
      <c r="C13" s="302"/>
      <c r="D13" s="253"/>
      <c r="E13" s="304"/>
      <c r="F13" s="304"/>
      <c r="G13" s="265"/>
      <c r="H13" s="220"/>
      <c r="I13" s="257"/>
      <c r="J13" s="259"/>
      <c r="K13" s="221"/>
      <c r="L13" s="223"/>
      <c r="M13" s="62" t="s">
        <v>4</v>
      </c>
      <c r="N13" s="41" t="s">
        <v>11</v>
      </c>
      <c r="O13" s="42">
        <f>IF(N13="SÍ",10,"0")</f>
        <v>10</v>
      </c>
      <c r="P13" s="225"/>
      <c r="Q13" s="227"/>
      <c r="R13" s="229"/>
      <c r="S13" s="227"/>
      <c r="T13" s="231"/>
      <c r="U13" s="233"/>
      <c r="V13" s="236"/>
      <c r="W13" s="221"/>
      <c r="X13" s="217"/>
      <c r="Y13" s="217"/>
      <c r="Z13" s="217"/>
      <c r="AA13" s="217"/>
      <c r="AB13" s="217"/>
      <c r="AC13" s="217"/>
      <c r="AD13" s="217"/>
      <c r="AE13" s="307"/>
    </row>
    <row r="14" spans="1:37" ht="45" customHeight="1" x14ac:dyDescent="0.2">
      <c r="A14" s="347"/>
      <c r="B14" s="347"/>
      <c r="C14" s="302"/>
      <c r="D14" s="253"/>
      <c r="E14" s="304"/>
      <c r="F14" s="304"/>
      <c r="G14" s="265"/>
      <c r="H14" s="220"/>
      <c r="I14" s="257"/>
      <c r="J14" s="259"/>
      <c r="K14" s="221"/>
      <c r="L14" s="223"/>
      <c r="M14" s="61" t="s">
        <v>37</v>
      </c>
      <c r="N14" s="41" t="s">
        <v>11</v>
      </c>
      <c r="O14" s="42">
        <f>IF(N14="SÍ",15,"0")</f>
        <v>15</v>
      </c>
      <c r="P14" s="225"/>
      <c r="Q14" s="227"/>
      <c r="R14" s="229"/>
      <c r="S14" s="227"/>
      <c r="T14" s="231"/>
      <c r="U14" s="233"/>
      <c r="V14" s="236"/>
      <c r="W14" s="221"/>
      <c r="X14" s="217"/>
      <c r="Y14" s="217"/>
      <c r="Z14" s="217"/>
      <c r="AA14" s="217"/>
      <c r="AB14" s="217"/>
      <c r="AC14" s="217"/>
      <c r="AD14" s="217"/>
      <c r="AE14" s="307"/>
    </row>
    <row r="15" spans="1:37" ht="55.5" customHeight="1" x14ac:dyDescent="0.2">
      <c r="A15" s="347"/>
      <c r="B15" s="347"/>
      <c r="C15" s="302"/>
      <c r="D15" s="253"/>
      <c r="E15" s="304"/>
      <c r="F15" s="304"/>
      <c r="G15" s="265"/>
      <c r="H15" s="220"/>
      <c r="I15" s="257"/>
      <c r="J15" s="259"/>
      <c r="K15" s="221"/>
      <c r="L15" s="223"/>
      <c r="M15" s="61" t="s">
        <v>5</v>
      </c>
      <c r="N15" s="41" t="s">
        <v>11</v>
      </c>
      <c r="O15" s="42">
        <f>IF(N15="SÍ",10,"0")</f>
        <v>10</v>
      </c>
      <c r="P15" s="225"/>
      <c r="Q15" s="227"/>
      <c r="R15" s="229"/>
      <c r="S15" s="227"/>
      <c r="T15" s="231"/>
      <c r="U15" s="233"/>
      <c r="V15" s="236"/>
      <c r="W15" s="221"/>
      <c r="X15" s="217"/>
      <c r="Y15" s="217"/>
      <c r="Z15" s="217"/>
      <c r="AA15" s="217"/>
      <c r="AB15" s="217"/>
      <c r="AC15" s="217"/>
      <c r="AD15" s="217"/>
      <c r="AE15" s="307"/>
    </row>
    <row r="16" spans="1:37" ht="27" customHeight="1" x14ac:dyDescent="0.2">
      <c r="A16" s="347"/>
      <c r="B16" s="347"/>
      <c r="C16" s="303"/>
      <c r="D16" s="254"/>
      <c r="E16" s="219"/>
      <c r="F16" s="219"/>
      <c r="G16" s="266"/>
      <c r="H16" s="268"/>
      <c r="I16" s="258"/>
      <c r="J16" s="259"/>
      <c r="K16" s="238"/>
      <c r="L16" s="223"/>
      <c r="M16" s="63" t="s">
        <v>36</v>
      </c>
      <c r="N16" s="41" t="s">
        <v>12</v>
      </c>
      <c r="O16" s="42" t="str">
        <f>IF(N16="SÍ",30,"0")</f>
        <v>0</v>
      </c>
      <c r="P16" s="225"/>
      <c r="Q16" s="227"/>
      <c r="R16" s="229"/>
      <c r="S16" s="227"/>
      <c r="T16" s="231"/>
      <c r="U16" s="234"/>
      <c r="V16" s="237"/>
      <c r="W16" s="221"/>
      <c r="X16" s="217"/>
      <c r="Y16" s="217"/>
      <c r="Z16" s="217"/>
      <c r="AA16" s="217"/>
      <c r="AB16" s="217"/>
      <c r="AC16" s="217"/>
      <c r="AD16" s="217"/>
      <c r="AE16" s="307"/>
    </row>
    <row r="17" spans="1:31" ht="50.25" customHeight="1" x14ac:dyDescent="0.2">
      <c r="A17" s="347"/>
      <c r="B17" s="347"/>
      <c r="C17" s="301" t="s">
        <v>134</v>
      </c>
      <c r="D17" s="252" t="s">
        <v>66</v>
      </c>
      <c r="E17" s="304" t="s">
        <v>132</v>
      </c>
      <c r="F17" s="304" t="s">
        <v>145</v>
      </c>
      <c r="G17" s="265" t="s">
        <v>15</v>
      </c>
      <c r="H17" s="267" t="str">
        <f>IF(G17="(1) RARA VEZ","1", IF(G17="(2) IMPROBABLE","2",IF(G17="(3) POSIBLE","3",IF(G17="(4) PROBABLE","4",IF(G17="(5) CASI SEGURO","5","")))))</f>
        <v>3</v>
      </c>
      <c r="I17" s="257" t="s">
        <v>67</v>
      </c>
      <c r="J17" s="259" t="str">
        <f>IF(I17="(1) INSIGNIFICANTE","1",IF(I17="(2) MENOR","2",IF(I17="(3) MODERADO","3",IF(I17="(4) MAYOR","4",IF(I17="(5) CATASTRÓFICO","5","")))))</f>
        <v>2</v>
      </c>
      <c r="K17" s="213">
        <f>+H17*J17</f>
        <v>6</v>
      </c>
      <c r="L17" s="222" t="s">
        <v>150</v>
      </c>
      <c r="M17" s="60" t="s">
        <v>6</v>
      </c>
      <c r="N17" s="41" t="s">
        <v>11</v>
      </c>
      <c r="O17" s="67">
        <f>IF(N17="SÍ",15,"0")</f>
        <v>15</v>
      </c>
      <c r="P17" s="224">
        <f>SUM(O17:O23)</f>
        <v>40</v>
      </c>
      <c r="Q17" s="226">
        <f>IF(AND(P17&gt;=0,P17&lt;=50),0,IF(AND(P17&gt;50,P17&lt;=75),1,IF(AND(P17&gt;75,P17&lt;=100),2,"REVISAR")))</f>
        <v>0</v>
      </c>
      <c r="R17" s="228" t="s">
        <v>9</v>
      </c>
      <c r="S17" s="226">
        <f>IF(R17="PROBABILIDAD",H17-Q17,J17-Q17)</f>
        <v>2</v>
      </c>
      <c r="T17" s="230">
        <f>IF($S17&lt;=0,1,$S17)</f>
        <v>2</v>
      </c>
      <c r="U17" s="232" t="str">
        <f>IF(AND($R17="PROBABILIDAD",$T17=1),$AK$2,IF(AND(R17="PROBABILIDAD",$T17=2),$AK$3,IF(AND($R17="PROBABILIDAD",$T17=3),$AK$4,IF(AND($R17="PROBABILIDAD",$T17=4),#REF!,IF(AND($R17="PROBABILIDAD",$T17=5),#REF!,$G17)))))</f>
        <v>(3) POSIBLE</v>
      </c>
      <c r="V17" s="235" t="str">
        <f>IF(AND($R17="IMPACTO",$T17=1),$AJ$2,IF(AND(R17="IMPACTO",$T17=2),$AJ$3,IF(AND($R17="IMPACTO",$T17=3),$AJ$4,IF(AND($R17="IMPACTO",$T17=4),$AJ$5,IF(AND($R17="IMPACTO",$T17=5),$AJ$6,I17)))))</f>
        <v>(2) MENOR</v>
      </c>
      <c r="W17" s="212">
        <f>IF(R17="PROBABILIDAD",T17*J17,T17*H17)</f>
        <v>6</v>
      </c>
      <c r="X17" s="214" t="s">
        <v>143</v>
      </c>
      <c r="Y17" s="214" t="s">
        <v>131</v>
      </c>
      <c r="Z17" s="305" t="s">
        <v>162</v>
      </c>
      <c r="AA17" s="214" t="s">
        <v>144</v>
      </c>
      <c r="AB17" s="216"/>
      <c r="AC17" s="218"/>
      <c r="AD17" s="305" t="s">
        <v>130</v>
      </c>
      <c r="AE17" s="306" t="s">
        <v>155</v>
      </c>
    </row>
    <row r="18" spans="1:31" ht="48" customHeight="1" x14ac:dyDescent="0.2">
      <c r="A18" s="347"/>
      <c r="B18" s="347"/>
      <c r="C18" s="302"/>
      <c r="D18" s="253"/>
      <c r="E18" s="304"/>
      <c r="F18" s="304"/>
      <c r="G18" s="265"/>
      <c r="H18" s="220"/>
      <c r="I18" s="257"/>
      <c r="J18" s="259"/>
      <c r="K18" s="213"/>
      <c r="L18" s="223"/>
      <c r="M18" s="61" t="s">
        <v>7</v>
      </c>
      <c r="N18" s="41" t="s">
        <v>11</v>
      </c>
      <c r="O18" s="42">
        <f>IF(N18="SÍ",5,"0")</f>
        <v>5</v>
      </c>
      <c r="P18" s="225"/>
      <c r="Q18" s="227"/>
      <c r="R18" s="229"/>
      <c r="S18" s="227"/>
      <c r="T18" s="231"/>
      <c r="U18" s="233"/>
      <c r="V18" s="236"/>
      <c r="W18" s="213"/>
      <c r="X18" s="215"/>
      <c r="Y18" s="215"/>
      <c r="Z18" s="217"/>
      <c r="AA18" s="215"/>
      <c r="AB18" s="217"/>
      <c r="AC18" s="217"/>
      <c r="AD18" s="217"/>
      <c r="AE18" s="307"/>
    </row>
    <row r="19" spans="1:31" ht="33" customHeight="1" x14ac:dyDescent="0.2">
      <c r="A19" s="347"/>
      <c r="B19" s="347"/>
      <c r="C19" s="302"/>
      <c r="D19" s="253"/>
      <c r="E19" s="304"/>
      <c r="F19" s="304"/>
      <c r="G19" s="265"/>
      <c r="H19" s="220"/>
      <c r="I19" s="257"/>
      <c r="J19" s="259"/>
      <c r="K19" s="221"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MODERADA</v>
      </c>
      <c r="L19" s="223"/>
      <c r="M19" s="62" t="s">
        <v>3</v>
      </c>
      <c r="N19" s="41" t="s">
        <v>12</v>
      </c>
      <c r="O19" s="42" t="str">
        <f>IF(N19="SÍ",15,"0")</f>
        <v>0</v>
      </c>
      <c r="P19" s="225"/>
      <c r="Q19" s="227"/>
      <c r="R19" s="229"/>
      <c r="S19" s="227"/>
      <c r="T19" s="231"/>
      <c r="U19" s="233"/>
      <c r="V19" s="236"/>
      <c r="W19" s="221"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MODERADA</v>
      </c>
      <c r="X19" s="215"/>
      <c r="Y19" s="215"/>
      <c r="Z19" s="217"/>
      <c r="AA19" s="215"/>
      <c r="AB19" s="217"/>
      <c r="AC19" s="217"/>
      <c r="AD19" s="217"/>
      <c r="AE19" s="307"/>
    </row>
    <row r="20" spans="1:31" ht="26.25" customHeight="1" x14ac:dyDescent="0.2">
      <c r="A20" s="347"/>
      <c r="B20" s="347"/>
      <c r="C20" s="302"/>
      <c r="D20" s="253"/>
      <c r="E20" s="304"/>
      <c r="F20" s="304"/>
      <c r="G20" s="265"/>
      <c r="H20" s="220"/>
      <c r="I20" s="257"/>
      <c r="J20" s="259"/>
      <c r="K20" s="221"/>
      <c r="L20" s="223"/>
      <c r="M20" s="62" t="s">
        <v>4</v>
      </c>
      <c r="N20" s="41" t="s">
        <v>11</v>
      </c>
      <c r="O20" s="42">
        <f>IF(N20="SÍ",10,"0")</f>
        <v>10</v>
      </c>
      <c r="P20" s="225"/>
      <c r="Q20" s="227"/>
      <c r="R20" s="229"/>
      <c r="S20" s="227"/>
      <c r="T20" s="231"/>
      <c r="U20" s="233"/>
      <c r="V20" s="236"/>
      <c r="W20" s="221"/>
      <c r="X20" s="215"/>
      <c r="Y20" s="215"/>
      <c r="Z20" s="217"/>
      <c r="AA20" s="215"/>
      <c r="AB20" s="217"/>
      <c r="AC20" s="217"/>
      <c r="AD20" s="217"/>
      <c r="AE20" s="307"/>
    </row>
    <row r="21" spans="1:31" ht="45" customHeight="1" x14ac:dyDescent="0.2">
      <c r="A21" s="347"/>
      <c r="B21" s="347"/>
      <c r="C21" s="302"/>
      <c r="D21" s="253"/>
      <c r="E21" s="304"/>
      <c r="F21" s="304"/>
      <c r="G21" s="265"/>
      <c r="H21" s="220"/>
      <c r="I21" s="257"/>
      <c r="J21" s="259"/>
      <c r="K21" s="221"/>
      <c r="L21" s="223"/>
      <c r="M21" s="61" t="s">
        <v>37</v>
      </c>
      <c r="N21" s="41" t="s">
        <v>12</v>
      </c>
      <c r="O21" s="42" t="str">
        <f>IF(N21="SÍ",15,"0")</f>
        <v>0</v>
      </c>
      <c r="P21" s="225"/>
      <c r="Q21" s="227"/>
      <c r="R21" s="229"/>
      <c r="S21" s="227"/>
      <c r="T21" s="231"/>
      <c r="U21" s="233"/>
      <c r="V21" s="236"/>
      <c r="W21" s="221"/>
      <c r="X21" s="215"/>
      <c r="Y21" s="215"/>
      <c r="Z21" s="217"/>
      <c r="AA21" s="215"/>
      <c r="AB21" s="217"/>
      <c r="AC21" s="217"/>
      <c r="AD21" s="217"/>
      <c r="AE21" s="307"/>
    </row>
    <row r="22" spans="1:31" ht="51" customHeight="1" x14ac:dyDescent="0.2">
      <c r="A22" s="347"/>
      <c r="B22" s="347"/>
      <c r="C22" s="302"/>
      <c r="D22" s="253"/>
      <c r="E22" s="304"/>
      <c r="F22" s="304"/>
      <c r="G22" s="265"/>
      <c r="H22" s="220"/>
      <c r="I22" s="257"/>
      <c r="J22" s="259"/>
      <c r="K22" s="221"/>
      <c r="L22" s="223"/>
      <c r="M22" s="61" t="s">
        <v>5</v>
      </c>
      <c r="N22" s="41" t="s">
        <v>11</v>
      </c>
      <c r="O22" s="42">
        <f>IF(N22="SÍ",10,"0")</f>
        <v>10</v>
      </c>
      <c r="P22" s="225"/>
      <c r="Q22" s="227"/>
      <c r="R22" s="229"/>
      <c r="S22" s="227"/>
      <c r="T22" s="231"/>
      <c r="U22" s="233"/>
      <c r="V22" s="236"/>
      <c r="W22" s="221"/>
      <c r="X22" s="215"/>
      <c r="Y22" s="215"/>
      <c r="Z22" s="217"/>
      <c r="AA22" s="215"/>
      <c r="AB22" s="217"/>
      <c r="AC22" s="217"/>
      <c r="AD22" s="217"/>
      <c r="AE22" s="307"/>
    </row>
    <row r="23" spans="1:31" ht="33.75" customHeight="1" x14ac:dyDescent="0.2">
      <c r="A23" s="347"/>
      <c r="B23" s="347"/>
      <c r="C23" s="303"/>
      <c r="D23" s="254"/>
      <c r="E23" s="219"/>
      <c r="F23" s="219"/>
      <c r="G23" s="266"/>
      <c r="H23" s="268"/>
      <c r="I23" s="258"/>
      <c r="J23" s="259"/>
      <c r="K23" s="238"/>
      <c r="L23" s="223"/>
      <c r="M23" s="63" t="s">
        <v>36</v>
      </c>
      <c r="N23" s="41" t="s">
        <v>12</v>
      </c>
      <c r="O23" s="42" t="str">
        <f>IF(N23="SÍ",30,"0")</f>
        <v>0</v>
      </c>
      <c r="P23" s="225"/>
      <c r="Q23" s="227"/>
      <c r="R23" s="229"/>
      <c r="S23" s="227"/>
      <c r="T23" s="231"/>
      <c r="U23" s="234"/>
      <c r="V23" s="237"/>
      <c r="W23" s="221"/>
      <c r="X23" s="215"/>
      <c r="Y23" s="215"/>
      <c r="Z23" s="217"/>
      <c r="AA23" s="215"/>
      <c r="AB23" s="217"/>
      <c r="AC23" s="217"/>
      <c r="AD23" s="217"/>
      <c r="AE23" s="307"/>
    </row>
    <row r="24" spans="1:31" ht="50.25" customHeight="1" x14ac:dyDescent="0.2">
      <c r="A24" s="347"/>
      <c r="B24" s="347"/>
      <c r="C24" s="260" t="s">
        <v>153</v>
      </c>
      <c r="D24" s="262" t="s">
        <v>146</v>
      </c>
      <c r="E24" s="219" t="s">
        <v>147</v>
      </c>
      <c r="F24" s="219" t="s">
        <v>161</v>
      </c>
      <c r="G24" s="265" t="s">
        <v>15</v>
      </c>
      <c r="H24" s="267" t="str">
        <f>IF(G24="(1) RARA VEZ","1", IF(G24="(2) IMPROBABLE","2",IF(G24="(3) POSIBLE","3",IF(G24="(4) PROBABLE","4",IF(G24="(5) CASI SEGURO","5","")))))</f>
        <v>3</v>
      </c>
      <c r="I24" s="257" t="s">
        <v>69</v>
      </c>
      <c r="J24" s="259" t="str">
        <f>IF(I24="(1) INSIGNIFICANTE","1",IF(I24="(2) MENOR","2",IF(I24="(3) MODERADO","3",IF(I24="(4) MAYOR","4",IF(I24="(5) CATASTRÓFICO","5","")))))</f>
        <v>3</v>
      </c>
      <c r="K24" s="213">
        <f>+H24*J24</f>
        <v>9</v>
      </c>
      <c r="L24" s="222" t="s">
        <v>149</v>
      </c>
      <c r="M24" s="60" t="s">
        <v>6</v>
      </c>
      <c r="N24" s="41" t="s">
        <v>11</v>
      </c>
      <c r="O24" s="90">
        <f>IF(N24="SÍ",15,"0")</f>
        <v>15</v>
      </c>
      <c r="P24" s="224">
        <f>SUM(O24:O30)</f>
        <v>55</v>
      </c>
      <c r="Q24" s="226">
        <f>IF(AND(P24&gt;=0,P24&lt;=50),0,IF(AND(P24&gt;50,P24&lt;=75),1,IF(AND(P24&gt;75,P24&lt;=100),2,"REVISAR")))</f>
        <v>1</v>
      </c>
      <c r="R24" s="228" t="s">
        <v>9</v>
      </c>
      <c r="S24" s="226">
        <f>IF(R24="PROBABILIDAD",H24-Q24,J24-Q24)</f>
        <v>2</v>
      </c>
      <c r="T24" s="230">
        <f>IF($S24&lt;=0,1,$S24)</f>
        <v>2</v>
      </c>
      <c r="U24" s="232" t="str">
        <f>IF(AND($R24="PROBABILIDAD",$T24=1),$AK$2,IF(AND(R24="PROBABILIDAD",$T24=2),$AK$3,IF(AND($R24="PROBABILIDAD",$T24=3),$AK$4,IF(AND($R24="PROBABILIDAD",$T24=4),#REF!,IF(AND($R24="PROBABILIDAD",$T24=5),#REF!,$G24)))))</f>
        <v>(3) POSIBLE</v>
      </c>
      <c r="V24" s="235" t="str">
        <f>IF(AND($R24="IMPACTO",$T24=1),$AJ$2,IF(AND(R24="IMPACTO",$T24=2),$AJ$3,IF(AND($R24="IMPACTO",$T24=3),$AJ$4,IF(AND($R24="IMPACTO",$T24=4),$AJ$5,IF(AND($R24="IMPACTO",$T24=5),$AJ$6,I24)))))</f>
        <v>(2) MENOR</v>
      </c>
      <c r="W24" s="212">
        <f>IF(R24="PROBABILIDAD",T24*J24,T24*H24)</f>
        <v>6</v>
      </c>
      <c r="X24" s="214" t="s">
        <v>148</v>
      </c>
      <c r="Y24" s="214" t="s">
        <v>131</v>
      </c>
      <c r="Z24" s="214" t="s">
        <v>154</v>
      </c>
      <c r="AA24" s="214" t="s">
        <v>156</v>
      </c>
      <c r="AB24" s="216"/>
      <c r="AC24" s="218"/>
      <c r="AD24" s="214" t="s">
        <v>130</v>
      </c>
      <c r="AE24" s="219" t="s">
        <v>160</v>
      </c>
    </row>
    <row r="25" spans="1:31" ht="48" customHeight="1" x14ac:dyDescent="0.2">
      <c r="A25" s="347"/>
      <c r="B25" s="347"/>
      <c r="C25" s="261"/>
      <c r="D25" s="263"/>
      <c r="E25" s="264"/>
      <c r="F25" s="264"/>
      <c r="G25" s="265"/>
      <c r="H25" s="220"/>
      <c r="I25" s="257"/>
      <c r="J25" s="259"/>
      <c r="K25" s="213"/>
      <c r="L25" s="223"/>
      <c r="M25" s="61" t="s">
        <v>7</v>
      </c>
      <c r="N25" s="41" t="s">
        <v>11</v>
      </c>
      <c r="O25" s="42">
        <f>IF(N25="SÍ",5,"0")</f>
        <v>5</v>
      </c>
      <c r="P25" s="225"/>
      <c r="Q25" s="227"/>
      <c r="R25" s="229"/>
      <c r="S25" s="227"/>
      <c r="T25" s="231"/>
      <c r="U25" s="233"/>
      <c r="V25" s="236"/>
      <c r="W25" s="213"/>
      <c r="X25" s="215"/>
      <c r="Y25" s="215"/>
      <c r="Z25" s="215"/>
      <c r="AA25" s="215"/>
      <c r="AB25" s="217"/>
      <c r="AC25" s="217"/>
      <c r="AD25" s="215"/>
      <c r="AE25" s="220"/>
    </row>
    <row r="26" spans="1:31" ht="33" customHeight="1" x14ac:dyDescent="0.2">
      <c r="A26" s="347"/>
      <c r="B26" s="347"/>
      <c r="C26" s="261"/>
      <c r="D26" s="263"/>
      <c r="E26" s="264"/>
      <c r="F26" s="264"/>
      <c r="G26" s="265"/>
      <c r="H26" s="220"/>
      <c r="I26" s="257"/>
      <c r="J26" s="259"/>
      <c r="K26" s="221"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ALTA</v>
      </c>
      <c r="L26" s="223"/>
      <c r="M26" s="62" t="s">
        <v>3</v>
      </c>
      <c r="N26" s="41" t="s">
        <v>12</v>
      </c>
      <c r="O26" s="42" t="str">
        <f>IF(N26="SÍ",15,"0")</f>
        <v>0</v>
      </c>
      <c r="P26" s="225"/>
      <c r="Q26" s="227"/>
      <c r="R26" s="229"/>
      <c r="S26" s="227"/>
      <c r="T26" s="231"/>
      <c r="U26" s="233"/>
      <c r="V26" s="236"/>
      <c r="W26" s="221"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MODERADA</v>
      </c>
      <c r="X26" s="215"/>
      <c r="Y26" s="215"/>
      <c r="Z26" s="215"/>
      <c r="AA26" s="215"/>
      <c r="AB26" s="217"/>
      <c r="AC26" s="217"/>
      <c r="AD26" s="215"/>
      <c r="AE26" s="220"/>
    </row>
    <row r="27" spans="1:31" ht="26.25" customHeight="1" x14ac:dyDescent="0.2">
      <c r="A27" s="347"/>
      <c r="B27" s="347"/>
      <c r="C27" s="261"/>
      <c r="D27" s="263"/>
      <c r="E27" s="264"/>
      <c r="F27" s="264"/>
      <c r="G27" s="265"/>
      <c r="H27" s="220"/>
      <c r="I27" s="257"/>
      <c r="J27" s="259"/>
      <c r="K27" s="221"/>
      <c r="L27" s="223"/>
      <c r="M27" s="62" t="s">
        <v>4</v>
      </c>
      <c r="N27" s="41" t="s">
        <v>11</v>
      </c>
      <c r="O27" s="42">
        <f>IF(N27="SÍ",10,"0")</f>
        <v>10</v>
      </c>
      <c r="P27" s="225"/>
      <c r="Q27" s="227"/>
      <c r="R27" s="229"/>
      <c r="S27" s="227"/>
      <c r="T27" s="231"/>
      <c r="U27" s="233"/>
      <c r="V27" s="236"/>
      <c r="W27" s="221"/>
      <c r="X27" s="215"/>
      <c r="Y27" s="215"/>
      <c r="Z27" s="215"/>
      <c r="AA27" s="215"/>
      <c r="AB27" s="217"/>
      <c r="AC27" s="217"/>
      <c r="AD27" s="215"/>
      <c r="AE27" s="220"/>
    </row>
    <row r="28" spans="1:31" ht="45" customHeight="1" x14ac:dyDescent="0.2">
      <c r="A28" s="347"/>
      <c r="B28" s="347"/>
      <c r="C28" s="261"/>
      <c r="D28" s="263"/>
      <c r="E28" s="264"/>
      <c r="F28" s="264"/>
      <c r="G28" s="265"/>
      <c r="H28" s="220"/>
      <c r="I28" s="257"/>
      <c r="J28" s="259"/>
      <c r="K28" s="221"/>
      <c r="L28" s="223"/>
      <c r="M28" s="61" t="s">
        <v>37</v>
      </c>
      <c r="N28" s="41" t="s">
        <v>11</v>
      </c>
      <c r="O28" s="42">
        <f>IF(N28="SÍ",15,"0")</f>
        <v>15</v>
      </c>
      <c r="P28" s="225"/>
      <c r="Q28" s="227"/>
      <c r="R28" s="229"/>
      <c r="S28" s="227"/>
      <c r="T28" s="231"/>
      <c r="U28" s="233"/>
      <c r="V28" s="236"/>
      <c r="W28" s="221"/>
      <c r="X28" s="215"/>
      <c r="Y28" s="215"/>
      <c r="Z28" s="215"/>
      <c r="AA28" s="215"/>
      <c r="AB28" s="217"/>
      <c r="AC28" s="217"/>
      <c r="AD28" s="215"/>
      <c r="AE28" s="220"/>
    </row>
    <row r="29" spans="1:31" ht="48.75" customHeight="1" x14ac:dyDescent="0.2">
      <c r="A29" s="347"/>
      <c r="B29" s="347"/>
      <c r="C29" s="261"/>
      <c r="D29" s="263"/>
      <c r="E29" s="264"/>
      <c r="F29" s="264"/>
      <c r="G29" s="265"/>
      <c r="H29" s="220"/>
      <c r="I29" s="257"/>
      <c r="J29" s="259"/>
      <c r="K29" s="221"/>
      <c r="L29" s="223"/>
      <c r="M29" s="61" t="s">
        <v>5</v>
      </c>
      <c r="N29" s="41" t="s">
        <v>11</v>
      </c>
      <c r="O29" s="42">
        <f>IF(N29="SÍ",10,"0")</f>
        <v>10</v>
      </c>
      <c r="P29" s="225"/>
      <c r="Q29" s="227"/>
      <c r="R29" s="229"/>
      <c r="S29" s="227"/>
      <c r="T29" s="231"/>
      <c r="U29" s="233"/>
      <c r="V29" s="236"/>
      <c r="W29" s="221"/>
      <c r="X29" s="215"/>
      <c r="Y29" s="215"/>
      <c r="Z29" s="215"/>
      <c r="AA29" s="215"/>
      <c r="AB29" s="217"/>
      <c r="AC29" s="217"/>
      <c r="AD29" s="215"/>
      <c r="AE29" s="220"/>
    </row>
    <row r="30" spans="1:31" ht="44.25" customHeight="1" x14ac:dyDescent="0.2">
      <c r="A30" s="348"/>
      <c r="B30" s="348"/>
      <c r="C30" s="261"/>
      <c r="D30" s="263"/>
      <c r="E30" s="264"/>
      <c r="F30" s="264"/>
      <c r="G30" s="266"/>
      <c r="H30" s="268"/>
      <c r="I30" s="258"/>
      <c r="J30" s="259"/>
      <c r="K30" s="238"/>
      <c r="L30" s="223"/>
      <c r="M30" s="63" t="s">
        <v>36</v>
      </c>
      <c r="N30" s="41" t="s">
        <v>12</v>
      </c>
      <c r="O30" s="42" t="str">
        <f>IF(N30="SÍ",30,"0")</f>
        <v>0</v>
      </c>
      <c r="P30" s="225"/>
      <c r="Q30" s="227"/>
      <c r="R30" s="229"/>
      <c r="S30" s="227"/>
      <c r="T30" s="231"/>
      <c r="U30" s="234"/>
      <c r="V30" s="237"/>
      <c r="W30" s="221"/>
      <c r="X30" s="215"/>
      <c r="Y30" s="215"/>
      <c r="Z30" s="215"/>
      <c r="AA30" s="215"/>
      <c r="AB30" s="217"/>
      <c r="AC30" s="217"/>
      <c r="AD30" s="215"/>
      <c r="AE30" s="220"/>
    </row>
    <row r="31" spans="1:31" ht="32.25" customHeight="1" x14ac:dyDescent="0.2">
      <c r="A31" s="301" t="s">
        <v>123</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row>
    <row r="32" spans="1:31" ht="21.75" customHeight="1" x14ac:dyDescent="0.2">
      <c r="A32" s="282" t="s">
        <v>35</v>
      </c>
      <c r="B32" s="282"/>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row>
    <row r="33" spans="1:34" ht="27.75" customHeight="1" x14ac:dyDescent="0.2">
      <c r="A33" s="287" t="s">
        <v>56</v>
      </c>
      <c r="B33" s="287"/>
      <c r="C33" s="287" t="s">
        <v>74</v>
      </c>
      <c r="D33" s="287"/>
      <c r="E33" s="287"/>
      <c r="F33" s="287"/>
      <c r="G33" s="287"/>
      <c r="H33" s="287"/>
      <c r="I33" s="287"/>
      <c r="J33" s="287"/>
      <c r="K33" s="287"/>
      <c r="L33" s="287"/>
      <c r="M33" s="287"/>
      <c r="N33" s="287"/>
      <c r="O33" s="287"/>
      <c r="P33" s="287"/>
      <c r="Q33" s="287"/>
      <c r="R33" s="287"/>
      <c r="S33" s="287"/>
      <c r="T33" s="287"/>
      <c r="U33" s="287"/>
      <c r="V33" s="287"/>
      <c r="W33" s="287"/>
      <c r="X33" s="287"/>
      <c r="Y33" s="287"/>
      <c r="Z33" s="284" t="s">
        <v>120</v>
      </c>
      <c r="AA33" s="284"/>
      <c r="AB33" s="284"/>
      <c r="AC33" s="277" t="s">
        <v>27</v>
      </c>
      <c r="AD33" s="285"/>
      <c r="AE33" s="278"/>
    </row>
    <row r="34" spans="1:34" s="92" customFormat="1" ht="27.75" customHeight="1" x14ac:dyDescent="0.25">
      <c r="A34" s="288"/>
      <c r="B34" s="289"/>
      <c r="C34" s="290" t="s">
        <v>104</v>
      </c>
      <c r="D34" s="290"/>
      <c r="E34" s="290"/>
      <c r="F34" s="290"/>
      <c r="G34" s="290"/>
      <c r="H34" s="290"/>
      <c r="I34" s="290"/>
      <c r="J34" s="290"/>
      <c r="K34" s="290"/>
      <c r="L34" s="290"/>
      <c r="M34" s="290"/>
      <c r="N34" s="290"/>
      <c r="O34" s="290"/>
      <c r="P34" s="290"/>
      <c r="Q34" s="290"/>
      <c r="R34" s="290"/>
      <c r="S34" s="290"/>
      <c r="T34" s="290"/>
      <c r="U34" s="290"/>
      <c r="V34" s="290"/>
      <c r="W34" s="290"/>
      <c r="X34" s="290"/>
      <c r="Y34" s="290"/>
      <c r="Z34" s="246"/>
      <c r="AA34" s="247"/>
      <c r="AB34" s="248"/>
      <c r="AC34" s="286" t="s">
        <v>136</v>
      </c>
      <c r="AD34" s="286"/>
      <c r="AE34" s="286"/>
    </row>
    <row r="35" spans="1:34" s="43" customFormat="1" ht="27.75" customHeight="1" x14ac:dyDescent="0.2">
      <c r="A35" s="299"/>
      <c r="B35" s="300"/>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4"/>
      <c r="AA35" s="295"/>
      <c r="AB35" s="296"/>
      <c r="AC35" s="297"/>
      <c r="AD35" s="297"/>
      <c r="AE35" s="297"/>
    </row>
    <row r="36" spans="1:34" s="43" customFormat="1" ht="27.75" customHeight="1" x14ac:dyDescent="0.2">
      <c r="A36" s="299"/>
      <c r="B36" s="300"/>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4"/>
      <c r="AA36" s="295"/>
      <c r="AB36" s="296"/>
      <c r="AC36" s="297"/>
      <c r="AD36" s="297"/>
      <c r="AE36" s="297"/>
    </row>
    <row r="37" spans="1:34" ht="15" customHeight="1" x14ac:dyDescent="0.2">
      <c r="A37" s="291" t="s">
        <v>38</v>
      </c>
      <c r="B37" s="292"/>
      <c r="C37" s="292"/>
      <c r="D37" s="292"/>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3"/>
    </row>
    <row r="38" spans="1:34" ht="30.75" customHeight="1" x14ac:dyDescent="0.2">
      <c r="A38" s="213" t="s">
        <v>27</v>
      </c>
      <c r="B38" s="213"/>
      <c r="C38" s="213"/>
      <c r="D38" s="213"/>
      <c r="E38" s="213"/>
      <c r="F38" s="213"/>
      <c r="G38" s="213" t="s">
        <v>111</v>
      </c>
      <c r="H38" s="213"/>
      <c r="I38" s="213"/>
      <c r="J38" s="213"/>
      <c r="K38" s="213"/>
      <c r="L38" s="213"/>
      <c r="M38" s="213"/>
      <c r="N38" s="213" t="s">
        <v>76</v>
      </c>
      <c r="O38" s="213"/>
      <c r="P38" s="213"/>
      <c r="Q38" s="213"/>
      <c r="R38" s="213"/>
      <c r="S38" s="213"/>
      <c r="T38" s="213"/>
      <c r="U38" s="213"/>
      <c r="V38" s="213"/>
      <c r="W38" s="213"/>
      <c r="X38" s="213"/>
      <c r="Y38" s="213"/>
      <c r="Z38" s="213"/>
      <c r="AA38" s="349" t="str">
        <f>IF(OR(X5="X",U5="X"),"APOYO OFICINA ASESORA DE PLANEACIÓN","APOYO OFICINA DE CONTROL INTERNO")</f>
        <v>APOYO OFICINA ASESORA DE PLANEACIÓN</v>
      </c>
      <c r="AB38" s="349"/>
      <c r="AC38" s="349"/>
      <c r="AD38" s="349"/>
      <c r="AE38" s="349"/>
      <c r="AF38" s="73"/>
      <c r="AG38" s="73"/>
      <c r="AH38" s="44"/>
    </row>
    <row r="39" spans="1:34" ht="37.5" customHeight="1" x14ac:dyDescent="0.2">
      <c r="A39" s="89" t="s">
        <v>124</v>
      </c>
      <c r="B39" s="213" t="s">
        <v>158</v>
      </c>
      <c r="C39" s="213"/>
      <c r="D39" s="213"/>
      <c r="E39" s="213"/>
      <c r="F39" s="213"/>
      <c r="G39" s="89" t="s">
        <v>124</v>
      </c>
      <c r="H39" s="213" t="s">
        <v>138</v>
      </c>
      <c r="I39" s="213"/>
      <c r="J39" s="213"/>
      <c r="K39" s="213"/>
      <c r="L39" s="213"/>
      <c r="M39" s="213"/>
      <c r="N39" s="249" t="s">
        <v>124</v>
      </c>
      <c r="O39" s="250"/>
      <c r="P39" s="250"/>
      <c r="Q39" s="250"/>
      <c r="R39" s="251"/>
      <c r="S39" s="64"/>
      <c r="T39" s="64"/>
      <c r="U39" s="213" t="s">
        <v>159</v>
      </c>
      <c r="V39" s="213"/>
      <c r="W39" s="213"/>
      <c r="X39" s="213"/>
      <c r="Y39" s="213"/>
      <c r="Z39" s="213"/>
      <c r="AA39" s="89" t="s">
        <v>124</v>
      </c>
      <c r="AB39" s="246"/>
      <c r="AC39" s="247"/>
      <c r="AD39" s="247"/>
      <c r="AE39" s="248"/>
      <c r="AF39" s="73"/>
      <c r="AG39" s="73"/>
      <c r="AH39" s="44"/>
    </row>
    <row r="40" spans="1:34" s="43" customFormat="1" ht="33.75" customHeight="1" x14ac:dyDescent="0.2">
      <c r="A40" s="65" t="s">
        <v>33</v>
      </c>
      <c r="B40" s="213" t="s">
        <v>136</v>
      </c>
      <c r="C40" s="213"/>
      <c r="D40" s="213"/>
      <c r="E40" s="213"/>
      <c r="F40" s="213"/>
      <c r="G40" s="65" t="s">
        <v>33</v>
      </c>
      <c r="H40" s="213" t="s">
        <v>139</v>
      </c>
      <c r="I40" s="213"/>
      <c r="J40" s="213"/>
      <c r="K40" s="213"/>
      <c r="L40" s="213"/>
      <c r="M40" s="213"/>
      <c r="N40" s="64" t="s">
        <v>33</v>
      </c>
      <c r="O40" s="64"/>
      <c r="P40" s="64"/>
      <c r="Q40" s="64"/>
      <c r="R40" s="64"/>
      <c r="S40" s="64"/>
      <c r="T40" s="64"/>
      <c r="U40" s="213" t="s">
        <v>139</v>
      </c>
      <c r="V40" s="213"/>
      <c r="W40" s="213"/>
      <c r="X40" s="213"/>
      <c r="Y40" s="213"/>
      <c r="Z40" s="213"/>
      <c r="AA40" s="65" t="s">
        <v>33</v>
      </c>
      <c r="AB40" s="350"/>
      <c r="AC40" s="350"/>
      <c r="AD40" s="350"/>
      <c r="AE40" s="350"/>
      <c r="AF40" s="74"/>
      <c r="AG40" s="74"/>
      <c r="AH40" s="45"/>
    </row>
    <row r="41" spans="1:34" s="43" customFormat="1" ht="32.25" customHeight="1" x14ac:dyDescent="0.2">
      <c r="A41" s="65" t="s">
        <v>34</v>
      </c>
      <c r="B41" s="213" t="s">
        <v>137</v>
      </c>
      <c r="C41" s="213"/>
      <c r="D41" s="213"/>
      <c r="E41" s="213"/>
      <c r="F41" s="213"/>
      <c r="G41" s="65" t="s">
        <v>34</v>
      </c>
      <c r="H41" s="213" t="s">
        <v>140</v>
      </c>
      <c r="I41" s="213"/>
      <c r="J41" s="213"/>
      <c r="K41" s="213"/>
      <c r="L41" s="213"/>
      <c r="M41" s="213"/>
      <c r="N41" s="351" t="s">
        <v>34</v>
      </c>
      <c r="O41" s="352"/>
      <c r="P41" s="352"/>
      <c r="Q41" s="352"/>
      <c r="R41" s="353"/>
      <c r="S41" s="64"/>
      <c r="T41" s="64"/>
      <c r="U41" s="213" t="s">
        <v>140</v>
      </c>
      <c r="V41" s="213"/>
      <c r="W41" s="213"/>
      <c r="X41" s="213"/>
      <c r="Y41" s="213"/>
      <c r="Z41" s="213"/>
      <c r="AA41" s="65" t="s">
        <v>34</v>
      </c>
      <c r="AB41" s="350"/>
      <c r="AC41" s="350"/>
      <c r="AD41" s="350"/>
      <c r="AE41" s="350"/>
      <c r="AF41" s="74"/>
      <c r="AG41" s="74"/>
      <c r="AH41" s="45"/>
    </row>
    <row r="42" spans="1:34" s="43" customFormat="1" x14ac:dyDescent="0.2">
      <c r="D42" s="46"/>
      <c r="AF42" s="45"/>
      <c r="AG42" s="45"/>
      <c r="AH42" s="45"/>
    </row>
    <row r="43" spans="1:34" x14ac:dyDescent="0.2">
      <c r="AF43" s="44"/>
      <c r="AG43" s="44"/>
      <c r="AH43" s="44"/>
    </row>
    <row r="44" spans="1:34" x14ac:dyDescent="0.2">
      <c r="AF44" s="44"/>
      <c r="AG44" s="44"/>
      <c r="AH44" s="44"/>
    </row>
  </sheetData>
  <sheetProtection selectLockedCells="1"/>
  <dataConsolidate/>
  <mergeCells count="158">
    <mergeCell ref="B10:B30"/>
    <mergeCell ref="A10:A30"/>
    <mergeCell ref="A38:F38"/>
    <mergeCell ref="AA38:AE38"/>
    <mergeCell ref="AB40:AE40"/>
    <mergeCell ref="AB41:AE41"/>
    <mergeCell ref="B40:F40"/>
    <mergeCell ref="B41:F41"/>
    <mergeCell ref="G38:M38"/>
    <mergeCell ref="H40:M40"/>
    <mergeCell ref="H41:M41"/>
    <mergeCell ref="N38:Z38"/>
    <mergeCell ref="U40:Z40"/>
    <mergeCell ref="U41:Z41"/>
    <mergeCell ref="N41:R41"/>
    <mergeCell ref="A31:AE31"/>
    <mergeCell ref="AC10:AC16"/>
    <mergeCell ref="AD10:AD16"/>
    <mergeCell ref="AE10:AE16"/>
    <mergeCell ref="AB10:AB16"/>
    <mergeCell ref="T10:T16"/>
    <mergeCell ref="U10:U16"/>
    <mergeCell ref="V10:V16"/>
    <mergeCell ref="J10:J16"/>
    <mergeCell ref="A5:B5"/>
    <mergeCell ref="C5:F5"/>
    <mergeCell ref="X10:X16"/>
    <mergeCell ref="X17:X23"/>
    <mergeCell ref="M7:AA7"/>
    <mergeCell ref="G8:K8"/>
    <mergeCell ref="M8:M9"/>
    <mergeCell ref="N8:N9"/>
    <mergeCell ref="U8:W8"/>
    <mergeCell ref="Y8:AA8"/>
    <mergeCell ref="C10:C16"/>
    <mergeCell ref="W10:W11"/>
    <mergeCell ref="Y10:Y16"/>
    <mergeCell ref="W12:W16"/>
    <mergeCell ref="E10:E16"/>
    <mergeCell ref="F10:F16"/>
    <mergeCell ref="G10:G16"/>
    <mergeCell ref="H10:H16"/>
    <mergeCell ref="I10:I16"/>
    <mergeCell ref="Z10:Z16"/>
    <mergeCell ref="AA10:AA16"/>
    <mergeCell ref="S10:S16"/>
    <mergeCell ref="K10:K11"/>
    <mergeCell ref="P10:P16"/>
    <mergeCell ref="AB6:AB9"/>
    <mergeCell ref="AC6:AE8"/>
    <mergeCell ref="A7:A9"/>
    <mergeCell ref="C7:C9"/>
    <mergeCell ref="E7:E9"/>
    <mergeCell ref="B7:B9"/>
    <mergeCell ref="X8:X9"/>
    <mergeCell ref="F7:F9"/>
    <mergeCell ref="G7:K7"/>
    <mergeCell ref="L7:L9"/>
    <mergeCell ref="D7:D9"/>
    <mergeCell ref="A6:F6"/>
    <mergeCell ref="G6:AA6"/>
    <mergeCell ref="Q10:Q16"/>
    <mergeCell ref="K12:K16"/>
    <mergeCell ref="L10:L16"/>
    <mergeCell ref="AE17:AE23"/>
    <mergeCell ref="K19:K23"/>
    <mergeCell ref="W19:W23"/>
    <mergeCell ref="AA17:AA23"/>
    <mergeCell ref="AB17:AB23"/>
    <mergeCell ref="AC17:AC23"/>
    <mergeCell ref="AD17:AD23"/>
    <mergeCell ref="C17:C23"/>
    <mergeCell ref="E17:E23"/>
    <mergeCell ref="F17:F23"/>
    <mergeCell ref="G17:G23"/>
    <mergeCell ref="H17:H23"/>
    <mergeCell ref="T17:T23"/>
    <mergeCell ref="Z17:Z23"/>
    <mergeCell ref="U17:U23"/>
    <mergeCell ref="V17:V23"/>
    <mergeCell ref="W17:W18"/>
    <mergeCell ref="Q17:Q23"/>
    <mergeCell ref="S17:S23"/>
    <mergeCell ref="Y17:Y23"/>
    <mergeCell ref="L17:L23"/>
    <mergeCell ref="K17:K18"/>
    <mergeCell ref="P17:P23"/>
    <mergeCell ref="A37:AE37"/>
    <mergeCell ref="Z35:AB35"/>
    <mergeCell ref="AC35:AE35"/>
    <mergeCell ref="Z36:AB36"/>
    <mergeCell ref="AC36:AE36"/>
    <mergeCell ref="C35:Y35"/>
    <mergeCell ref="C36:Y36"/>
    <mergeCell ref="A35:B35"/>
    <mergeCell ref="A36:B36"/>
    <mergeCell ref="A32:AE32"/>
    <mergeCell ref="Z33:AB33"/>
    <mergeCell ref="AC33:AE33"/>
    <mergeCell ref="Z34:AB34"/>
    <mergeCell ref="AC34:AE34"/>
    <mergeCell ref="A33:B33"/>
    <mergeCell ref="A34:B34"/>
    <mergeCell ref="C33:Y33"/>
    <mergeCell ref="C34:Y34"/>
    <mergeCell ref="A1:A4"/>
    <mergeCell ref="B1:E2"/>
    <mergeCell ref="B3:E4"/>
    <mergeCell ref="F1:AB2"/>
    <mergeCell ref="F3:AB4"/>
    <mergeCell ref="AD1:AE1"/>
    <mergeCell ref="AD2:AE2"/>
    <mergeCell ref="AD3:AE3"/>
    <mergeCell ref="AD4:AE4"/>
    <mergeCell ref="V5:W5"/>
    <mergeCell ref="N5:R5"/>
    <mergeCell ref="G5:L5"/>
    <mergeCell ref="AD5:AE5"/>
    <mergeCell ref="B39:F39"/>
    <mergeCell ref="H39:M39"/>
    <mergeCell ref="U39:Z39"/>
    <mergeCell ref="AB39:AE39"/>
    <mergeCell ref="N39:R39"/>
    <mergeCell ref="D10:D16"/>
    <mergeCell ref="D17:D23"/>
    <mergeCell ref="R8:R9"/>
    <mergeCell ref="R10:R16"/>
    <mergeCell ref="R17:R23"/>
    <mergeCell ref="I17:I23"/>
    <mergeCell ref="J17:J23"/>
    <mergeCell ref="C24:C30"/>
    <mergeCell ref="D24:D30"/>
    <mergeCell ref="E24:E30"/>
    <mergeCell ref="F24:F30"/>
    <mergeCell ref="G24:G30"/>
    <mergeCell ref="H24:H30"/>
    <mergeCell ref="I24:I30"/>
    <mergeCell ref="J24:J30"/>
    <mergeCell ref="K24:K25"/>
    <mergeCell ref="L24:L30"/>
    <mergeCell ref="P24:P30"/>
    <mergeCell ref="Q24:Q30"/>
    <mergeCell ref="R24:R30"/>
    <mergeCell ref="S24:S30"/>
    <mergeCell ref="T24:T30"/>
    <mergeCell ref="U24:U30"/>
    <mergeCell ref="V24:V30"/>
    <mergeCell ref="K26:K30"/>
    <mergeCell ref="W24:W25"/>
    <mergeCell ref="X24:X30"/>
    <mergeCell ref="Y24:Y30"/>
    <mergeCell ref="Z24:Z30"/>
    <mergeCell ref="AA24:AA30"/>
    <mergeCell ref="AB24:AB30"/>
    <mergeCell ref="AC24:AC30"/>
    <mergeCell ref="AD24:AD30"/>
    <mergeCell ref="AE24:AE30"/>
    <mergeCell ref="W26:W30"/>
  </mergeCells>
  <conditionalFormatting sqref="K10:K11">
    <cfRule type="expression" dxfId="35" priority="53">
      <formula>$K$12="BAJA"</formula>
    </cfRule>
    <cfRule type="expression" dxfId="34" priority="54">
      <formula>$K$12="MODERADA"</formula>
    </cfRule>
    <cfRule type="expression" dxfId="33" priority="55">
      <formula>$K$12="ALTA"</formula>
    </cfRule>
    <cfRule type="expression" dxfId="32" priority="56">
      <formula>$K$12="EXTREMA"</formula>
    </cfRule>
  </conditionalFormatting>
  <conditionalFormatting sqref="W10:W16">
    <cfRule type="expression" dxfId="31" priority="49">
      <formula>$W$12="MODERADA"</formula>
    </cfRule>
    <cfRule type="expression" dxfId="30" priority="50">
      <formula>$W$12="EXTREMA"</formula>
    </cfRule>
    <cfRule type="expression" dxfId="29" priority="51">
      <formula>$W$12="ALTA"</formula>
    </cfRule>
    <cfRule type="expression" dxfId="28" priority="52">
      <formula>$W$12="BAJA"</formula>
    </cfRule>
  </conditionalFormatting>
  <conditionalFormatting sqref="K17:K18">
    <cfRule type="expression" dxfId="27" priority="45">
      <formula>$K$19="BAJA"</formula>
    </cfRule>
    <cfRule type="expression" dxfId="26" priority="46">
      <formula>$K$19="MODERADA"</formula>
    </cfRule>
    <cfRule type="expression" dxfId="25" priority="47">
      <formula>$K$19="ALTA"</formula>
    </cfRule>
    <cfRule type="expression" dxfId="24" priority="48">
      <formula>$K$19="EXTREMA"</formula>
    </cfRule>
  </conditionalFormatting>
  <conditionalFormatting sqref="W17:W23">
    <cfRule type="expression" dxfId="23" priority="41">
      <formula>$W$19="MODERADA"</formula>
    </cfRule>
    <cfRule type="expression" dxfId="22" priority="42">
      <formula>$W$19="EXTREMA"</formula>
    </cfRule>
    <cfRule type="expression" dxfId="21" priority="43">
      <formula>$W$19="ALTA"</formula>
    </cfRule>
    <cfRule type="expression" dxfId="20" priority="44">
      <formula>$W$19="BAJA"</formula>
    </cfRule>
  </conditionalFormatting>
  <conditionalFormatting sqref="K19:K23">
    <cfRule type="expression" dxfId="19" priority="25">
      <formula>$K$19="BAJA"</formula>
    </cfRule>
    <cfRule type="expression" dxfId="18" priority="26">
      <formula>$K$19="MODERADA"</formula>
    </cfRule>
    <cfRule type="expression" dxfId="17" priority="27">
      <formula>$K$19="ALTA"</formula>
    </cfRule>
    <cfRule type="expression" dxfId="16" priority="28">
      <formula>$K$19="EXTREMA"</formula>
    </cfRule>
  </conditionalFormatting>
  <conditionalFormatting sqref="K12:K16">
    <cfRule type="expression" dxfId="15" priority="29">
      <formula>$K$12="BAJA"</formula>
    </cfRule>
    <cfRule type="expression" dxfId="14" priority="30">
      <formula>$K$12="MODERADA"</formula>
    </cfRule>
    <cfRule type="expression" dxfId="13" priority="31">
      <formula>$K$12="ALTA"</formula>
    </cfRule>
    <cfRule type="expression" dxfId="12" priority="32">
      <formula>$K$12="EXTREMA"</formula>
    </cfRule>
  </conditionalFormatting>
  <conditionalFormatting sqref="K24:K25">
    <cfRule type="expression" dxfId="11" priority="9">
      <formula>$K$19="BAJA"</formula>
    </cfRule>
    <cfRule type="expression" dxfId="10" priority="10">
      <formula>$K$19="MODERADA"</formula>
    </cfRule>
    <cfRule type="expression" dxfId="9" priority="11">
      <formula>$K$19="ALTA"</formula>
    </cfRule>
    <cfRule type="expression" dxfId="8" priority="12">
      <formula>$K$19="EXTREMA"</formula>
    </cfRule>
  </conditionalFormatting>
  <conditionalFormatting sqref="W24:W30">
    <cfRule type="expression" dxfId="7" priority="5">
      <formula>$W$19="MODERADA"</formula>
    </cfRule>
    <cfRule type="expression" dxfId="6" priority="6">
      <formula>$W$19="EXTREMA"</formula>
    </cfRule>
    <cfRule type="expression" dxfId="5" priority="7">
      <formula>$W$19="ALTA"</formula>
    </cfRule>
    <cfRule type="expression" dxfId="4" priority="8">
      <formula>$W$19="BAJA"</formula>
    </cfRule>
  </conditionalFormatting>
  <conditionalFormatting sqref="K26:K30">
    <cfRule type="expression" dxfId="3" priority="1">
      <formula>$K$19="BAJA"</formula>
    </cfRule>
    <cfRule type="expression" dxfId="2" priority="2">
      <formula>$K$19="MODERADA"</formula>
    </cfRule>
    <cfRule type="expression" dxfId="1" priority="3">
      <formula>$K$19="ALTA"</formula>
    </cfRule>
    <cfRule type="expression" dxfId="0" priority="4">
      <formula>$K$19="EXTREMA"</formula>
    </cfRule>
  </conditionalFormatting>
  <dataValidations count="6">
    <dataValidation type="list" allowBlank="1" showInputMessage="1" showErrorMessage="1" sqref="D10:D23">
      <formula1>$AI$2:$AI$5</formula1>
    </dataValidation>
    <dataValidation type="list" allowBlank="1" showInputMessage="1" showErrorMessage="1" sqref="I10:I30">
      <formula1>$AJ$2:$AJ$4</formula1>
    </dataValidation>
    <dataValidation type="list" allowBlank="1" showInputMessage="1" showErrorMessage="1" sqref="N10:N30">
      <formula1>$AH$2:$AH$3</formula1>
    </dataValidation>
    <dataValidation type="list" allowBlank="1" showInputMessage="1" showErrorMessage="1" sqref="G10:G30">
      <formula1>$AK$2:$AK$4</formula1>
    </dataValidation>
    <dataValidation type="list" allowBlank="1" showInputMessage="1" showErrorMessage="1" sqref="R10:R30">
      <formula1>$AJ$1:$AK$1</formula1>
    </dataValidation>
    <dataValidation type="list" allowBlank="1" showInputMessage="1" showErrorMessage="1" sqref="D24:D30">
      <formula1>$AK$2:$AK$7</formula1>
    </dataValidation>
  </dataValidations>
  <printOptions horizontalCentered="1"/>
  <pageMargins left="0.19685039370078741" right="0.19685039370078741" top="0.39370078740157483" bottom="0.39370078740157483" header="0.31496062992125984" footer="0.31496062992125984"/>
  <pageSetup paperSize="41" scale="55" fitToWidth="2" orientation="landscape" r:id="rId1"/>
  <colBreaks count="1" manualBreakCount="1">
    <brk id="3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60" zoomScaleNormal="60" workbookViewId="0">
      <selection activeCell="A2" sqref="A2:C2"/>
    </sheetView>
  </sheetViews>
  <sheetFormatPr baseColWidth="10" defaultRowHeight="15.75" x14ac:dyDescent="0.25"/>
  <cols>
    <col min="1" max="1" width="32.42578125" style="57" customWidth="1"/>
    <col min="2" max="2" width="26.85546875" style="58" customWidth="1"/>
    <col min="3" max="3" width="179" style="59" customWidth="1"/>
    <col min="4" max="4" width="34.140625" customWidth="1"/>
  </cols>
  <sheetData>
    <row r="1" spans="1:3" ht="46.5" customHeight="1" x14ac:dyDescent="0.45">
      <c r="A1" s="354" t="s">
        <v>25</v>
      </c>
      <c r="B1" s="355"/>
      <c r="C1" s="356"/>
    </row>
    <row r="2" spans="1:3" ht="129" customHeight="1" x14ac:dyDescent="0.25">
      <c r="A2" s="374" t="s">
        <v>78</v>
      </c>
      <c r="B2" s="375"/>
      <c r="C2" s="376"/>
    </row>
    <row r="3" spans="1:3" ht="33.75" customHeight="1" x14ac:dyDescent="0.25">
      <c r="A3" s="50" t="s">
        <v>75</v>
      </c>
      <c r="B3" s="359" t="s">
        <v>79</v>
      </c>
      <c r="C3" s="360"/>
    </row>
    <row r="4" spans="1:3" ht="15" customHeight="1" x14ac:dyDescent="0.25">
      <c r="A4" s="357" t="s">
        <v>80</v>
      </c>
      <c r="B4" s="361" t="s">
        <v>81</v>
      </c>
      <c r="C4" s="362"/>
    </row>
    <row r="5" spans="1:3" ht="107.25" customHeight="1" x14ac:dyDescent="0.25">
      <c r="A5" s="358"/>
      <c r="B5" s="363"/>
      <c r="C5" s="364"/>
    </row>
    <row r="6" spans="1:3" s="52" customFormat="1" ht="36" customHeight="1" x14ac:dyDescent="0.25">
      <c r="A6" s="51" t="s">
        <v>41</v>
      </c>
      <c r="B6" s="365" t="s">
        <v>82</v>
      </c>
      <c r="C6" s="366"/>
    </row>
    <row r="7" spans="1:3" s="52" customFormat="1" ht="409.6" customHeight="1" x14ac:dyDescent="0.25">
      <c r="A7" s="51" t="s">
        <v>64</v>
      </c>
      <c r="B7" s="365" t="s">
        <v>83</v>
      </c>
      <c r="C7" s="366"/>
    </row>
    <row r="8" spans="1:3" ht="174.75" customHeight="1" x14ac:dyDescent="0.25">
      <c r="A8" s="51" t="s">
        <v>42</v>
      </c>
      <c r="B8" s="365" t="s">
        <v>84</v>
      </c>
      <c r="C8" s="366"/>
    </row>
    <row r="9" spans="1:3" ht="48.75" customHeight="1" x14ac:dyDescent="0.25">
      <c r="A9" s="51" t="s">
        <v>43</v>
      </c>
      <c r="B9" s="365" t="s">
        <v>85</v>
      </c>
      <c r="C9" s="366"/>
    </row>
    <row r="10" spans="1:3" ht="324.75" customHeight="1" x14ac:dyDescent="0.25">
      <c r="A10" s="377" t="s">
        <v>86</v>
      </c>
      <c r="B10" s="53" t="s">
        <v>8</v>
      </c>
      <c r="C10" s="54" t="s">
        <v>87</v>
      </c>
    </row>
    <row r="11" spans="1:3" ht="409.6" customHeight="1" x14ac:dyDescent="0.25">
      <c r="A11" s="378"/>
      <c r="B11" s="53" t="s">
        <v>9</v>
      </c>
      <c r="C11" s="54" t="s">
        <v>88</v>
      </c>
    </row>
    <row r="12" spans="1:3" ht="55.5" customHeight="1" x14ac:dyDescent="0.25">
      <c r="A12" s="378"/>
      <c r="B12" s="53" t="s">
        <v>10</v>
      </c>
      <c r="C12" s="54" t="s">
        <v>89</v>
      </c>
    </row>
    <row r="13" spans="1:3" ht="34.5" customHeight="1" x14ac:dyDescent="0.25">
      <c r="A13" s="51" t="s">
        <v>60</v>
      </c>
      <c r="B13" s="379" t="s">
        <v>90</v>
      </c>
      <c r="C13" s="380"/>
    </row>
    <row r="14" spans="1:3" ht="45.75" customHeight="1" x14ac:dyDescent="0.25">
      <c r="A14" s="51" t="s">
        <v>91</v>
      </c>
      <c r="B14" s="365" t="s">
        <v>59</v>
      </c>
      <c r="C14" s="366"/>
    </row>
    <row r="15" spans="1:3" ht="126.75" customHeight="1" x14ac:dyDescent="0.25">
      <c r="A15" s="55" t="s">
        <v>45</v>
      </c>
      <c r="B15" s="53" t="s">
        <v>46</v>
      </c>
      <c r="C15" s="54" t="s">
        <v>92</v>
      </c>
    </row>
    <row r="16" spans="1:3" ht="41.25" customHeight="1" x14ac:dyDescent="0.25">
      <c r="A16" s="51" t="s">
        <v>62</v>
      </c>
      <c r="B16" s="365" t="s">
        <v>93</v>
      </c>
      <c r="C16" s="366"/>
    </row>
    <row r="17" spans="1:3" ht="33" customHeight="1" x14ac:dyDescent="0.25">
      <c r="A17" s="367" t="s">
        <v>94</v>
      </c>
      <c r="B17" s="53" t="s">
        <v>47</v>
      </c>
      <c r="C17" s="54" t="s">
        <v>95</v>
      </c>
    </row>
    <row r="18" spans="1:3" ht="49.5" customHeight="1" x14ac:dyDescent="0.25">
      <c r="A18" s="368"/>
      <c r="B18" s="53" t="s">
        <v>48</v>
      </c>
      <c r="C18" s="54" t="s">
        <v>96</v>
      </c>
    </row>
    <row r="19" spans="1:3" ht="36.75" customHeight="1" x14ac:dyDescent="0.25">
      <c r="A19" s="369"/>
      <c r="B19" s="53" t="s">
        <v>49</v>
      </c>
      <c r="C19" s="54" t="s">
        <v>97</v>
      </c>
    </row>
    <row r="20" spans="1:3" ht="36.75" customHeight="1" x14ac:dyDescent="0.25">
      <c r="A20" s="56" t="s">
        <v>98</v>
      </c>
      <c r="B20" s="372" t="s">
        <v>99</v>
      </c>
      <c r="C20" s="373"/>
    </row>
    <row r="21" spans="1:3" ht="36.75" customHeight="1" x14ac:dyDescent="0.25">
      <c r="A21" s="367" t="s">
        <v>100</v>
      </c>
      <c r="B21" s="53" t="s">
        <v>48</v>
      </c>
      <c r="C21" s="54" t="s">
        <v>101</v>
      </c>
    </row>
    <row r="22" spans="1:3" ht="19.5" customHeight="1" x14ac:dyDescent="0.25">
      <c r="A22" s="370"/>
      <c r="B22" s="53" t="s">
        <v>51</v>
      </c>
      <c r="C22" s="54" t="s">
        <v>102</v>
      </c>
    </row>
    <row r="23" spans="1:3" x14ac:dyDescent="0.25">
      <c r="A23" s="371"/>
      <c r="B23" s="53" t="s">
        <v>52</v>
      </c>
      <c r="C23" s="54" t="s">
        <v>103</v>
      </c>
    </row>
  </sheetData>
  <mergeCells count="16">
    <mergeCell ref="A17:A19"/>
    <mergeCell ref="A21:A23"/>
    <mergeCell ref="B20:C20"/>
    <mergeCell ref="A2:C2"/>
    <mergeCell ref="B14:C14"/>
    <mergeCell ref="B7:C7"/>
    <mergeCell ref="B8:C8"/>
    <mergeCell ref="B9:C9"/>
    <mergeCell ref="A10:A12"/>
    <mergeCell ref="B13:C13"/>
    <mergeCell ref="B16:C16"/>
    <mergeCell ref="A1:C1"/>
    <mergeCell ref="A4:A5"/>
    <mergeCell ref="B3:C3"/>
    <mergeCell ref="B4:C5"/>
    <mergeCell ref="B6:C6"/>
  </mergeCells>
  <pageMargins left="0.7" right="0.7" top="0.46" bottom="0.75" header="0.3" footer="0.3"/>
  <pageSetup paperSize="125" scale="3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DE RIESGOS CORRUPCIÓN</vt:lpstr>
      <vt:lpstr>FORMATO</vt:lpstr>
      <vt:lpstr>INSTRUCTIVO DE DILIGENCIAMIENTO</vt:lpstr>
      <vt:lpstr>FORMATO!Área_de_impresión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Alexa Ximena Lenes Rojas</cp:lastModifiedBy>
  <cp:lastPrinted>2019-02-27T19:22:52Z</cp:lastPrinted>
  <dcterms:created xsi:type="dcterms:W3CDTF">2016-10-28T13:56:30Z</dcterms:created>
  <dcterms:modified xsi:type="dcterms:W3CDTF">2019-03-19T16:07:10Z</dcterms:modified>
</cp:coreProperties>
</file>