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CAPISAJU\Desktop\IDIPRON\Mapas De Riesgos\2021\1 SEGUIMIENTO\Gestion\"/>
    </mc:Choice>
  </mc:AlternateContent>
  <xr:revisionPtr revIDLastSave="0" documentId="13_ncr:1_{C2C91E04-1A3D-44AF-9E64-58A634FC1874}" xr6:coauthVersionLast="46" xr6:coauthVersionMax="46" xr10:uidLastSave="{00000000-0000-0000-0000-000000000000}"/>
  <bookViews>
    <workbookView xWindow="-120" yWindow="-120" windowWidth="19440" windowHeight="15000" activeTab="3" xr2:uid="{26176039-5445-467F-B8C6-DD5F4D91FD51}"/>
  </bookViews>
  <sheets>
    <sheet name="PLANEACION" sheetId="2" r:id="rId1"/>
    <sheet name="COMUNICACIONES" sheetId="3" r:id="rId2"/>
    <sheet name="GESTIÓN DE MEJORAMIENTO" sheetId="4" r:id="rId3"/>
    <sheet name="INVESTIGACION" sheetId="5" r:id="rId4"/>
  </sheets>
  <definedNames>
    <definedName name="_xlnm._FilterDatabase" localSheetId="1" hidden="1">COMUNICACIONES!$A$1:$AL$53</definedName>
    <definedName name="_xlnm._FilterDatabase" localSheetId="2" hidden="1">'GESTIÓN DE MEJORAMIENTO'!$A$1:$AL$91</definedName>
    <definedName name="_xlnm._FilterDatabase" localSheetId="3" hidden="1">INVESTIGACION!$A$1:$AL$28</definedName>
    <definedName name="_xlnm._FilterDatabase" localSheetId="0" hidden="1">PLANEACION!$A$1:$AL$56</definedName>
    <definedName name="_xlnm.Print_Area" localSheetId="1">COMUNICACIONES!$A$1:$AG$53</definedName>
    <definedName name="_xlnm.Print_Area" localSheetId="2">'GESTIÓN DE MEJORAMIENTO'!$A$1:$AG$91</definedName>
    <definedName name="_xlnm.Print_Area" localSheetId="3">INVESTIGACION!$A$1:$AG$28</definedName>
    <definedName name="_xlnm.Print_Area" localSheetId="0">PLANEACION!$A$1:$AG$56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26" i="5" l="1"/>
  <c r="N18" i="5"/>
  <c r="N17" i="5"/>
  <c r="N16" i="5"/>
  <c r="N15" i="5"/>
  <c r="N14" i="5"/>
  <c r="N13" i="5"/>
  <c r="I13" i="5"/>
  <c r="I14" i="5" s="1"/>
  <c r="O12" i="5"/>
  <c r="O15" i="5" s="1"/>
  <c r="N12" i="5"/>
  <c r="J12" i="5"/>
  <c r="I12" i="5"/>
  <c r="R15" i="5" l="1"/>
  <c r="Q15" i="5"/>
  <c r="T15" i="5" l="1"/>
  <c r="Q12" i="5"/>
  <c r="S15" i="5"/>
  <c r="N81" i="4"/>
  <c r="N80" i="4"/>
  <c r="N79" i="4"/>
  <c r="N78" i="4"/>
  <c r="N77" i="4"/>
  <c r="N76" i="4"/>
  <c r="N75" i="4"/>
  <c r="O75" i="4" s="1"/>
  <c r="O78" i="4" s="1"/>
  <c r="I75" i="4"/>
  <c r="I76" i="4" s="1"/>
  <c r="N74" i="4"/>
  <c r="N73" i="4"/>
  <c r="N72" i="4"/>
  <c r="N71" i="4"/>
  <c r="N70" i="4"/>
  <c r="N69" i="4"/>
  <c r="N68" i="4"/>
  <c r="O68" i="4" s="1"/>
  <c r="O71" i="4" s="1"/>
  <c r="I68" i="4"/>
  <c r="I69" i="4" s="1"/>
  <c r="N67" i="4"/>
  <c r="N66" i="4"/>
  <c r="N65" i="4"/>
  <c r="N64" i="4"/>
  <c r="N63" i="4"/>
  <c r="N62" i="4"/>
  <c r="N61" i="4"/>
  <c r="O61" i="4" s="1"/>
  <c r="O64" i="4" s="1"/>
  <c r="I61" i="4"/>
  <c r="I62" i="4" s="1"/>
  <c r="N60" i="4"/>
  <c r="N59" i="4"/>
  <c r="N58" i="4"/>
  <c r="N57" i="4"/>
  <c r="N56" i="4"/>
  <c r="N55" i="4"/>
  <c r="N54" i="4"/>
  <c r="O54" i="4" s="1"/>
  <c r="O57" i="4" s="1"/>
  <c r="I54" i="4"/>
  <c r="I55" i="4" s="1"/>
  <c r="N53" i="4"/>
  <c r="N52" i="4"/>
  <c r="N51" i="4"/>
  <c r="N50" i="4"/>
  <c r="N49" i="4"/>
  <c r="N48" i="4"/>
  <c r="N47" i="4"/>
  <c r="O47" i="4" s="1"/>
  <c r="O50" i="4" s="1"/>
  <c r="I47" i="4"/>
  <c r="I48" i="4" s="1"/>
  <c r="N46" i="4"/>
  <c r="N45" i="4"/>
  <c r="N44" i="4"/>
  <c r="N43" i="4"/>
  <c r="N42" i="4"/>
  <c r="N41" i="4"/>
  <c r="N40" i="4"/>
  <c r="O40" i="4" s="1"/>
  <c r="O43" i="4" s="1"/>
  <c r="I40" i="4"/>
  <c r="I41" i="4" s="1"/>
  <c r="N39" i="4"/>
  <c r="N38" i="4"/>
  <c r="N37" i="4"/>
  <c r="N36" i="4"/>
  <c r="N35" i="4"/>
  <c r="N34" i="4"/>
  <c r="N33" i="4"/>
  <c r="O33" i="4" s="1"/>
  <c r="O36" i="4" s="1"/>
  <c r="I33" i="4"/>
  <c r="I34" i="4" s="1"/>
  <c r="N32" i="4"/>
  <c r="N31" i="4"/>
  <c r="N30" i="4"/>
  <c r="N29" i="4"/>
  <c r="N28" i="4"/>
  <c r="N27" i="4"/>
  <c r="N26" i="4"/>
  <c r="O26" i="4" s="1"/>
  <c r="O29" i="4" s="1"/>
  <c r="I26" i="4"/>
  <c r="I27" i="4" s="1"/>
  <c r="N25" i="4"/>
  <c r="N24" i="4"/>
  <c r="N23" i="4"/>
  <c r="N22" i="4"/>
  <c r="N21" i="4"/>
  <c r="N20" i="4"/>
  <c r="N19" i="4"/>
  <c r="O19" i="4" s="1"/>
  <c r="O22" i="4" s="1"/>
  <c r="I19" i="4"/>
  <c r="I20" i="4" s="1"/>
  <c r="N18" i="4"/>
  <c r="N17" i="4"/>
  <c r="N16" i="4"/>
  <c r="N15" i="4"/>
  <c r="N14" i="4"/>
  <c r="N13" i="4"/>
  <c r="N12" i="4"/>
  <c r="O12" i="4" s="1"/>
  <c r="O15" i="4" s="1"/>
  <c r="I12" i="4"/>
  <c r="I13" i="4" s="1"/>
  <c r="Q15" i="4" l="1"/>
  <c r="R15" i="4"/>
  <c r="Q22" i="4"/>
  <c r="R22" i="4"/>
  <c r="Q29" i="4"/>
  <c r="R29" i="4"/>
  <c r="Q36" i="4"/>
  <c r="R36" i="4"/>
  <c r="I42" i="4"/>
  <c r="J40" i="4"/>
  <c r="I49" i="4"/>
  <c r="J47" i="4"/>
  <c r="I56" i="4"/>
  <c r="J54" i="4"/>
  <c r="I63" i="4"/>
  <c r="J61" i="4"/>
  <c r="I70" i="4"/>
  <c r="J68" i="4"/>
  <c r="I77" i="4"/>
  <c r="J75" i="4"/>
  <c r="I14" i="4"/>
  <c r="J12" i="4"/>
  <c r="I21" i="4"/>
  <c r="J19" i="4"/>
  <c r="I28" i="4"/>
  <c r="J26" i="4"/>
  <c r="I35" i="4"/>
  <c r="J33" i="4"/>
  <c r="Q43" i="4"/>
  <c r="R43" i="4"/>
  <c r="Q50" i="4"/>
  <c r="R50" i="4"/>
  <c r="Q57" i="4"/>
  <c r="R57" i="4"/>
  <c r="Q64" i="4"/>
  <c r="R64" i="4"/>
  <c r="Q71" i="4"/>
  <c r="R71" i="4"/>
  <c r="Q78" i="4"/>
  <c r="R78" i="4"/>
  <c r="S78" i="4" l="1"/>
  <c r="T78" i="4"/>
  <c r="Q75" i="4"/>
  <c r="S71" i="4"/>
  <c r="T71" i="4"/>
  <c r="Q68" i="4"/>
  <c r="S64" i="4"/>
  <c r="T64" i="4"/>
  <c r="Q61" i="4"/>
  <c r="S57" i="4"/>
  <c r="T57" i="4"/>
  <c r="Q54" i="4"/>
  <c r="S50" i="4"/>
  <c r="T50" i="4"/>
  <c r="Q47" i="4"/>
  <c r="S43" i="4"/>
  <c r="T43" i="4"/>
  <c r="Q40" i="4"/>
  <c r="S36" i="4"/>
  <c r="T36" i="4"/>
  <c r="Q33" i="4"/>
  <c r="S29" i="4"/>
  <c r="T29" i="4"/>
  <c r="Q26" i="4"/>
  <c r="S22" i="4"/>
  <c r="T22" i="4"/>
  <c r="Q19" i="4"/>
  <c r="S15" i="4"/>
  <c r="T15" i="4"/>
  <c r="Q12" i="4"/>
  <c r="AB51" i="3"/>
  <c r="N40" i="3"/>
  <c r="N39" i="3"/>
  <c r="N38" i="3"/>
  <c r="N37" i="3"/>
  <c r="N36" i="3"/>
  <c r="N35" i="3"/>
  <c r="I35" i="3"/>
  <c r="I36" i="3" s="1"/>
  <c r="O34" i="3"/>
  <c r="O37" i="3" s="1"/>
  <c r="N34" i="3"/>
  <c r="J34" i="3"/>
  <c r="I34" i="3"/>
  <c r="N29" i="3"/>
  <c r="N27" i="3"/>
  <c r="N26" i="3"/>
  <c r="N25" i="3"/>
  <c r="N24" i="3"/>
  <c r="N23" i="3"/>
  <c r="O23" i="3" s="1"/>
  <c r="O26" i="3" s="1"/>
  <c r="I23" i="3"/>
  <c r="I24" i="3" s="1"/>
  <c r="N18" i="3"/>
  <c r="N17" i="3"/>
  <c r="N16" i="3"/>
  <c r="N15" i="3"/>
  <c r="N14" i="3"/>
  <c r="N13" i="3"/>
  <c r="I13" i="3"/>
  <c r="I14" i="3" s="1"/>
  <c r="O12" i="3"/>
  <c r="O15" i="3" s="1"/>
  <c r="Q15" i="3" s="1"/>
  <c r="N12" i="3"/>
  <c r="J12" i="3"/>
  <c r="I12" i="3"/>
  <c r="Q26" i="3" l="1"/>
  <c r="R26" i="3"/>
  <c r="T37" i="3"/>
  <c r="S15" i="3"/>
  <c r="Q12" i="3"/>
  <c r="S37" i="3"/>
  <c r="T15" i="3"/>
  <c r="I25" i="3"/>
  <c r="J23" i="3"/>
  <c r="R37" i="3"/>
  <c r="Q37" i="3"/>
  <c r="Q34" i="3" s="1"/>
  <c r="S26" i="3" l="1"/>
  <c r="T26" i="3"/>
  <c r="Q23" i="3"/>
  <c r="AB54" i="2"/>
  <c r="N46" i="2"/>
  <c r="N45" i="2"/>
  <c r="N44" i="2"/>
  <c r="N43" i="2"/>
  <c r="N42" i="2"/>
  <c r="N41" i="2"/>
  <c r="N40" i="2"/>
  <c r="O40" i="2" s="1"/>
  <c r="O43" i="2" s="1"/>
  <c r="I40" i="2"/>
  <c r="I41" i="2" s="1"/>
  <c r="N39" i="2"/>
  <c r="N38" i="2"/>
  <c r="N37" i="2"/>
  <c r="N36" i="2"/>
  <c r="N35" i="2"/>
  <c r="N34" i="2"/>
  <c r="N33" i="2"/>
  <c r="O33" i="2" s="1"/>
  <c r="O36" i="2" s="1"/>
  <c r="I33" i="2"/>
  <c r="I34" i="2" s="1"/>
  <c r="N32" i="2"/>
  <c r="N31" i="2"/>
  <c r="N30" i="2"/>
  <c r="N29" i="2"/>
  <c r="N28" i="2"/>
  <c r="N27" i="2"/>
  <c r="N26" i="2"/>
  <c r="O26" i="2" s="1"/>
  <c r="O29" i="2" s="1"/>
  <c r="I26" i="2"/>
  <c r="I27" i="2" s="1"/>
  <c r="N25" i="2"/>
  <c r="N24" i="2"/>
  <c r="N23" i="2"/>
  <c r="N22" i="2"/>
  <c r="N21" i="2"/>
  <c r="N20" i="2"/>
  <c r="N19" i="2"/>
  <c r="O19" i="2" s="1"/>
  <c r="O22" i="2" s="1"/>
  <c r="I19" i="2"/>
  <c r="I20" i="2" s="1"/>
  <c r="N18" i="2"/>
  <c r="N17" i="2"/>
  <c r="N16" i="2"/>
  <c r="N15" i="2"/>
  <c r="N14" i="2"/>
  <c r="N13" i="2"/>
  <c r="N12" i="2"/>
  <c r="O12" i="2" s="1"/>
  <c r="O15" i="2" s="1"/>
  <c r="I12" i="2"/>
  <c r="I13" i="2" s="1"/>
  <c r="Q15" i="2" l="1"/>
  <c r="R15" i="2"/>
  <c r="Q22" i="2"/>
  <c r="Q19" i="2" s="1"/>
  <c r="R22" i="2"/>
  <c r="Q29" i="2"/>
  <c r="Q26" i="2" s="1"/>
  <c r="R29" i="2"/>
  <c r="R36" i="2"/>
  <c r="Q36" i="2"/>
  <c r="Q33" i="2" s="1"/>
  <c r="Q43" i="2"/>
  <c r="Q40" i="2" s="1"/>
  <c r="R43" i="2"/>
  <c r="I14" i="2"/>
  <c r="J12" i="2"/>
  <c r="I21" i="2"/>
  <c r="J19" i="2"/>
  <c r="I28" i="2"/>
  <c r="J26" i="2"/>
  <c r="I35" i="2"/>
  <c r="J33" i="2"/>
  <c r="I42" i="2"/>
  <c r="J40" i="2"/>
  <c r="T36" i="2" l="1"/>
  <c r="T15" i="2"/>
  <c r="S43" i="2"/>
  <c r="S36" i="2"/>
  <c r="S29" i="2"/>
  <c r="S22" i="2"/>
  <c r="S15" i="2"/>
  <c r="T43" i="2"/>
  <c r="T29" i="2"/>
  <c r="T22" i="2"/>
  <c r="Q12" i="2"/>
</calcChain>
</file>

<file path=xl/sharedStrings.xml><?xml version="1.0" encoding="utf-8"?>
<sst xmlns="http://schemas.openxmlformats.org/spreadsheetml/2006/main" count="1851" uniqueCount="351">
  <si>
    <t>PROCESO</t>
  </si>
  <si>
    <t>GESTIÓN DE MEJORAMIENTO</t>
  </si>
  <si>
    <t>CÓDIGO</t>
  </si>
  <si>
    <t>E-MEJ-FT-009</t>
  </si>
  <si>
    <t>IMPACTO</t>
  </si>
  <si>
    <t>PROBABILIDAD</t>
  </si>
  <si>
    <t>TIPO DE RIESGO</t>
  </si>
  <si>
    <t>ASIGNADO</t>
  </si>
  <si>
    <t>SÍ</t>
  </si>
  <si>
    <t>RARA VEZ</t>
  </si>
  <si>
    <t>ESTRATÉGICO</t>
  </si>
  <si>
    <t>VERSIÓN</t>
  </si>
  <si>
    <t>NO ASIGNADO</t>
  </si>
  <si>
    <t>NO</t>
  </si>
  <si>
    <t>IMPROBABLE</t>
  </si>
  <si>
    <t>DE IMAGEN O REPUTACIONAL</t>
  </si>
  <si>
    <t>FORMATO</t>
  </si>
  <si>
    <t>MAPA DE RIESGOS DE GESTIÓN</t>
  </si>
  <si>
    <t>PÁGINA</t>
  </si>
  <si>
    <t>1 de 1</t>
  </si>
  <si>
    <t>ADECUADO</t>
  </si>
  <si>
    <t>INADECUADO</t>
  </si>
  <si>
    <t>MODERADO</t>
  </si>
  <si>
    <t>POSIBLE</t>
  </si>
  <si>
    <t>OPERATIVO</t>
  </si>
  <si>
    <t>VIGENTE DESDE</t>
  </si>
  <si>
    <t>OPORTUNA</t>
  </si>
  <si>
    <t>INOPORTUNA</t>
  </si>
  <si>
    <t>MAYOR</t>
  </si>
  <si>
    <t>PROBABLE</t>
  </si>
  <si>
    <t>FINANCIERO</t>
  </si>
  <si>
    <t>DETECTAR</t>
  </si>
  <si>
    <t>NO ES UN CONTROL</t>
  </si>
  <si>
    <t>CUMPLIMIENTO</t>
  </si>
  <si>
    <t>CATASTRÓFICO</t>
  </si>
  <si>
    <t>CASI SEGURO</t>
  </si>
  <si>
    <t>GERENCIAL</t>
  </si>
  <si>
    <t>FECHA DE ACTUALIZACIÓN:</t>
  </si>
  <si>
    <r>
      <t xml:space="preserve">ACCIÓN: </t>
    </r>
    <r>
      <rPr>
        <sz val="10"/>
        <color theme="1"/>
        <rFont val="Times New Roman"/>
        <family val="1"/>
      </rPr>
      <t>(Marcar con "X")</t>
    </r>
  </si>
  <si>
    <t>FORMULACIÓN</t>
  </si>
  <si>
    <t>SEGUIMIENTO 1</t>
  </si>
  <si>
    <t>X</t>
  </si>
  <si>
    <t>SEGUIMIENTO 2</t>
  </si>
  <si>
    <t>SEGUIMIENTO 3</t>
  </si>
  <si>
    <t>CONFIABLE</t>
  </si>
  <si>
    <t>NO CONFIABLE</t>
  </si>
  <si>
    <t>TECNOLOGÍA</t>
  </si>
  <si>
    <t xml:space="preserve">DE CUMPLIMIENTO </t>
  </si>
  <si>
    <t>IDENTIFICACIÓN DEL RIESGO</t>
  </si>
  <si>
    <t>VALORACIÓN DEL RIESGO</t>
  </si>
  <si>
    <t>FECHA</t>
  </si>
  <si>
    <t>MONITOREO Y REVISIÓN</t>
  </si>
  <si>
    <t>SE INVESTIGAN Y SE RESUELVEN OPORTUNAMENTE</t>
  </si>
  <si>
    <t>NO SE INVESTIGAN Y SE RESUELVEN OPORTUNAMENTE</t>
  </si>
  <si>
    <t>PROCESO/
OBJETIVO</t>
  </si>
  <si>
    <t>ÁREA*/ OBJETIVO</t>
  </si>
  <si>
    <t>CAUSA</t>
  </si>
  <si>
    <t>RIESGO</t>
  </si>
  <si>
    <t>CONSECUENCIAS</t>
  </si>
  <si>
    <t>ANÁLISIS DEL RIESGO</t>
  </si>
  <si>
    <t>EVALUACIÓN DEL RIESGO</t>
  </si>
  <si>
    <t>RIESGO RESIDUAL</t>
  </si>
  <si>
    <t>COMPLETA</t>
  </si>
  <si>
    <t>INCOMPLETA</t>
  </si>
  <si>
    <t>NO EXISTE</t>
  </si>
  <si>
    <t>RIESGO INHERENTE</t>
  </si>
  <si>
    <t xml:space="preserve">DESCRIPCIÓN DE LA ACTIVIDAD DE CONTROL </t>
  </si>
  <si>
    <t xml:space="preserve">CARACTERÍSTICAS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</si>
  <si>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</si>
  <si>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</si>
  <si>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</si>
  <si>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</si>
  <si>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</si>
  <si>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</si>
  <si>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</si>
  <si>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</si>
  <si>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</si>
  <si>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</si>
  <si>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</si>
  <si>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</si>
  <si>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</si>
  <si>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</si>
  <si>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</si>
  <si>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</si>
  <si>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</si>
  <si>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</si>
  <si>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ZONA DE RIESGO INHERENTE</t>
  </si>
  <si>
    <t>ACCIONES A IMPLEMENTAR PARA EL FORTALECIMIENTO</t>
  </si>
  <si>
    <t>PERIODO DE EJECUCIÓN DE LAS ACCIONES A IMPLEMENTAR</t>
  </si>
  <si>
    <t>TIPO DE CONTROL</t>
  </si>
  <si>
    <t>REGISTRO</t>
  </si>
  <si>
    <t>ACCIONES IMPLEMENTADAS</t>
  </si>
  <si>
    <t>RESPONSABLE</t>
  </si>
  <si>
    <t>INDICADORES</t>
  </si>
  <si>
    <t>OBSERVACIONES DEL MONITOREO</t>
  </si>
  <si>
    <t>Sí</t>
  </si>
  <si>
    <t>MENOR</t>
  </si>
  <si>
    <t>1. BAJO</t>
  </si>
  <si>
    <t>Planeación 
Proyectar con base en el contexto estratégico, el Plan de Desarrollo vigente en Bogotá y la Participación de la Ciudadanía, los compromisos de corto y mediano plazo, para el cumplimiento de la misión de la Entidad en el marco de la política pública y en busca del mejoramiento continuo, que apoye la prevención protección y restitución de los derechos a los niños, niñas, adolescentes y jóvenes del IDIPRON; lo cual se materializa en planes, programas y proyectos.</t>
  </si>
  <si>
    <t>Planeación - Planeación</t>
  </si>
  <si>
    <t xml:space="preserve">Entrega de información inexacta o desactualizada errónea que incida en la formulación de los proyectos de inversión
</t>
  </si>
  <si>
    <t>Formulación de proyectos de inversión que no respondan a las necesidades reales del Instituto y sus beneficiarios.</t>
  </si>
  <si>
    <t>Errores en la planeación de acciones especificas
Incumplimiento del plan de desarrollo institucional
Desvió de recursos y esfuerzos a proyectos no pertinentes para el IDIPRON</t>
  </si>
  <si>
    <t>La formulación de los proyectos de inversión de IDIPRON es realizada de manera  conjunta entre los subdirectores (Gerentes de Proyecto) y la Oficina Asesora de Planeación, de acuerdo con las necesidades manifiestas de sus áreas usando como herramienta el documento "PLANIFICACIÓN DE FINES,
MEDIOS, RECURSOS, TOMA DE
DECISIONES Y SEGUIMIENTO DE
LA GESTIÓN DEL IDIPRON E-PLA-PR-001" y complementarios.
Es revisada interna y externamente por:
Interna: Jefe Oficina de Planeación
Externa: Secretaría de Hacienda y Planeación Distrital-SEGPLAN
Se revisan los estatutos internos y reglamentaria del IDIPRON</t>
  </si>
  <si>
    <t>¿Existe un responsable asignado a la ejecución del control?</t>
  </si>
  <si>
    <t>DIRECTAMENTE</t>
  </si>
  <si>
    <t>ACEPTAR EL RIESGO</t>
  </si>
  <si>
    <t>En caso de presentarse errores en la planeación de los proyectos de inversión se debe realizar la priorización de gasto</t>
  </si>
  <si>
    <t xml:space="preserve">Este riesgo esta en zona de riesgo baja lo que indica que los controles creados para su manejo son efectivos para prevenir su materialización. </t>
  </si>
  <si>
    <t>ANUAL
POR DEMANDA</t>
  </si>
  <si>
    <t>PREVENTIVO</t>
  </si>
  <si>
    <t>Informes segplan e informes ejecutivos trimestrales</t>
  </si>
  <si>
    <r>
      <rPr>
        <b/>
        <sz val="10"/>
        <color theme="1"/>
        <rFont val="Times New Roman"/>
        <family val="1"/>
      </rPr>
      <t xml:space="preserve">PRIMER SEGUIMIENTO: </t>
    </r>
    <r>
      <rPr>
        <sz val="10"/>
        <color theme="1"/>
        <rFont val="Times New Roman"/>
        <family val="1"/>
      </rPr>
      <t xml:space="preserve">
Se realizó el primer seguimiento trimestral SEGPLAN y EL Primer Informe ejecutivo trimestral de proyectos de inversión</t>
    </r>
  </si>
  <si>
    <t>LIGIA STELLA ROZO REINA</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</si>
  <si>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No.de documentos de información sobre proyectos de inversión
</t>
    </r>
  </si>
  <si>
    <t>En la fecha de actualización se establece, 31/01/20  y no 2021.   El primer seguimiento se realiza  con corte al 30 de abril de 2020.  No se diligencia la casilla  fecha última materialización del riesgo.        No se mide la  efectividad de los controles mediante los indicadores de eficiacia y efectividad.                           Se analizaron los controles.  Cuenta con responsable de los controles  para ejercer la actividad. 
Sobre la periodicidad de los controles: se indica  de forma mensual por demanda.
Se aporta como evidencias de los controles:   Formato informe proyectos de inversión Idipron primer trimestre 2021 y seguimiento plan de acción 2020-2024 componente de gestión e inversión por entidad.</t>
  </si>
  <si>
    <t>EXTREMO</t>
  </si>
  <si>
    <t>ALTO</t>
  </si>
  <si>
    <t>2. BAJO</t>
  </si>
  <si>
    <t>¿El responsable tiene la autoridad y adecuada segregación de funciones en la ejecución del control?</t>
  </si>
  <si>
    <t>INDIRECTAMENTE</t>
  </si>
  <si>
    <t>DETECTIVO</t>
  </si>
  <si>
    <t>3. BAJO</t>
  </si>
  <si>
    <t>¿La oportunidad en que se ejecuta el control ayuda a prevenir la mitigación del riesgo o a detectar la materialización del riesgo de manera oportuna?</t>
  </si>
  <si>
    <t>No. De columnas en la matriz de riesgo que se desplaza en el eje de la probabilidad.</t>
  </si>
  <si>
    <t>No. De columnas en la matriz de riesgo que se desplaza en el eje de la impacto.</t>
  </si>
  <si>
    <t>REDUCIR EL RIESGO</t>
  </si>
  <si>
    <t>EVITAR EL RIESGO</t>
  </si>
  <si>
    <t>COMPARTIR EL RIESGO</t>
  </si>
  <si>
    <t>4. BAJO</t>
  </si>
  <si>
    <t>DESCRIPCIÓN DEL RIESGO</t>
  </si>
  <si>
    <t>¿Las actividades que se desarrollan en el
control realmente buscan por si sola prevenir o detectar las causas que pueden dar origen al riesgo, Ej.: verificar, validar, cotejar, comparar, revisar, etc.?</t>
  </si>
  <si>
    <t>PREVENIR</t>
  </si>
  <si>
    <r>
      <rPr>
        <b/>
        <sz val="10"/>
        <color theme="1"/>
        <rFont val="Times New Roman"/>
        <family val="1"/>
      </rPr>
      <t xml:space="preserve">EFECTIVIDAD:
 RESULTADO DE 
</t>
    </r>
    <r>
      <rPr>
        <sz val="10"/>
        <color theme="1"/>
        <rFont val="Times New Roman"/>
        <family val="1"/>
      </rPr>
      <t xml:space="preserve">Efectividad del
plan de manejo
de riesgos=
No.Reformulaciones de reformulaciones por error de formulación)/
No.de Reformulaciones del proyectos 100
</t>
    </r>
  </si>
  <si>
    <t>5. BAJO</t>
  </si>
  <si>
    <t>En caso de materializarse el riesgo, lo descrito en la formulación de proyectos de inversión, se aleja de las necesidades reales y por tanto no impactan la atención de los NNAJ</t>
  </si>
  <si>
    <t>¿La fuente de información que se utiliza en el desarrollo del control es información confiable que permita mitigar el riesgo?</t>
  </si>
  <si>
    <t>FRECUENCIA DE EJECUCIÓN DE LAS ACCIONES DE CONTROL PLANTEADAS</t>
  </si>
  <si>
    <t>NO DISMINUYE</t>
  </si>
  <si>
    <t>1. MODERADO</t>
  </si>
  <si>
    <t>¿Las observaciones, desviaciones o diferencias identificadas como resultados de la ejecución del control son investigadas y resueltas de manera oportuna?</t>
  </si>
  <si>
    <t>MENSUALES
POR DEMANDA</t>
  </si>
  <si>
    <t>2. MODERADO</t>
  </si>
  <si>
    <t>¿Se deja evidencia o rastro de la ejecución del control que permita a cualquier tercero con la evidencia llegar a la misma conclusión?</t>
  </si>
  <si>
    <t>3. MODERADO</t>
  </si>
  <si>
    <t>Planeación - Participación ciudadana</t>
  </si>
  <si>
    <t>Debilidades en la comunicación de los equipos de participación y la coordinación 
No contar con el personal cualificado y suficiente para cumplir con los requerimientos establecidos en las instancias locales y distritales
No se cuenta con una herramienta o metodología que permita recopilar la información de participación
Falta de organización y consolidación en la información del área
Alta rotación de personal</t>
  </si>
  <si>
    <t>No dar cumplimiento a los compromisos adquiridos en las diferentes instancias de participación.</t>
  </si>
  <si>
    <t>Debilidad en el seguimiento y análisis a los compromisos adquiridos en los diferentes escenarios de participación
Afectación negativa en la imagen y credibilidad institucional
Hallazgos de auditorías internas y externas (Entes de control)
Incumplimiento de acuerdos locales y distritales que afectan directa e indirectamente la atención de los NNAJ en los territorios.</t>
  </si>
  <si>
    <t>La Oficina Asesora de Planeación cuenta con equipo de participación ciudadana para la coordinación, seguimiento y cualificación de los servidores que representan al Instituto en los diferentes escenarios.
Formulación de la Estrategia de Participación Institucional.
Matriz de seguimiento a las acciones de participación</t>
  </si>
  <si>
    <t>Fortalecer el equipo de participación con delegados de cada UPI
Reunión con la Subdirección de Métodos para definir metodológicamente la asignación de espacios de participación y la cualificación de los equipos.
Socialización de instrumentos efectivos para la retroalimentación de la información y comunicación permanente con los diferentes responsables de la participación a las instancias institucionales. 
Seguimiento a la herramienta implementada</t>
  </si>
  <si>
    <t xml:space="preserve">Se crea la herramienta de Matriz de diligenciamiento, la cual permite la recopilación y seguimiento de la información generada en las instancias locales y distritales por parte de los delegados y/o referentes. 
En dicha matriz, se deja constancia de 6 compromisos adquiridos y cumplidos, (Distritales: 1 - mesa distrital habitabilidad en calle/movilización ciudadana; documento preguntas orientadoras, 2 - mesa distrital habitabilidad en calle/seguridad; matriz puntos críticos, 3 - Ruta de Oportunidades Juveniles; Plan distrital ROJ . Locales: 1 - UAT Mártires; feria de servicios, 2 - CLG Santa Fé; feria de servicios, 3 - CLG Mártires; jornada NO violencia.) </t>
  </si>
  <si>
    <t>ANUAL 
POR DEMANDA</t>
  </si>
  <si>
    <t>Matriz de distribución de instancias locales y distritales y Matrices de diligenciamiento</t>
  </si>
  <si>
    <r>
      <rPr>
        <b/>
        <sz val="10"/>
        <color theme="1"/>
        <rFont val="Times New Roman"/>
        <family val="1"/>
      </rPr>
      <t>PRIMER SEGUIMIENTO:</t>
    </r>
    <r>
      <rPr>
        <sz val="10"/>
        <color theme="1"/>
        <rFont val="Times New Roman"/>
        <family val="1"/>
      </rPr>
      <t xml:space="preserve">
Estos compromisos se realizan en el marco de la participación del  Instituto en las instancias de coordinación y hacen parte de la gestión interinstitucional en estos escenarios.
No se han dejado de cumplir los compromisos adquiridos en este seguimiento y en este periodo de tiempo. Los compromisos pendientes pertenecen a mesos próximos</t>
    </r>
  </si>
  <si>
    <t>EDWIN ÁLVARO HERRERA GONZÁLEZ</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</si>
  <si>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No de compromisos cumplidos / No de compromisos adquiridos</t>
    </r>
  </si>
  <si>
    <r>
      <t xml:space="preserve"> </t>
    </r>
    <r>
      <rPr>
        <sz val="10"/>
        <rFont val="Times New Roman"/>
        <family val="1"/>
      </rPr>
      <t>El primer seguimiento se realiza  sin fecha de corte.  No se diligencia la casilla  fecha última materialización del riesgo.        No se mide la  efectividad de los controles mediante los indicadores de eficiacia y efectividad.                           Se analizaron los controles.  Cuenta con responsable de los controles  para ejercer la actividad. 
Sobre la periodicidad de los controles: se indica  de forma mensual. En la casilla primer seguimiento no es claro a que compromisos se refieren.
Se aporta como evidencias de los controles:   Matriz de diligenciamiento instancias coordinación y participación local por zonas.</t>
    </r>
  </si>
  <si>
    <r>
      <rPr>
        <b/>
        <sz val="10"/>
        <color theme="1"/>
        <rFont val="Times New Roman"/>
        <family val="1"/>
      </rPr>
      <t xml:space="preserve">EFECTIVIDAD:
 RESULTADO DE 
</t>
    </r>
    <r>
      <rPr>
        <sz val="10"/>
        <color theme="1"/>
        <rFont val="Times New Roman"/>
        <family val="1"/>
      </rPr>
      <t xml:space="preserve">No de compromisos adquiridos/ No de instancias convocadas </t>
    </r>
  </si>
  <si>
    <t xml:space="preserve">En caso de materializarse el riesgo, impacta en la imagen institucional ya que no se cumpliría con las acciones pactadas cuando se desarrollen acciones en el marco de los Planes de Acción de las instancias y/0 articulaciones interinstitucionales. </t>
  </si>
  <si>
    <t>MENSUAL</t>
  </si>
  <si>
    <t>Planeación - Administración del Sistema de Información Misional (SIMI)</t>
  </si>
  <si>
    <t>Debilidades en el Sistema de Información Misional que contenga toda la información de la población objeto
Falta de controles en la información cargada en el SIMI y en los seguimientos
Obsolescencia de la herramienta para generar desarrollos acorde a las necesidades
Falta de articulación entre la herramienta y el Manual de procesos y procedimientos  - Proceso Misional
Error humano</t>
  </si>
  <si>
    <t>Carencia de controles suficientes en el ingreso de la información misional</t>
  </si>
  <si>
    <t xml:space="preserve">Información de los  Niños, Niñas, adolescente y Jóvenes incompleta y desactualizada en el sistema que induzca a errores en la planeación institucional. </t>
  </si>
  <si>
    <t>La Oficina Asesora de Planeación cuenta con un equipo para la Administración del SIMI quienes se articulan con los  profesionales de apoyo a los procesos misionales para conocer los requerimientos frente a la herramienta y gestión con el Área de Sistemas para el desarrollo del  mejoramiento del aplicativo
Capacitaciones al personal que manipula el SIMI
Visitas de seguimiento a las UPI, Áreas y dependencias
Video tutoriales
Manual del SIMI</t>
  </si>
  <si>
    <t>1. ALTO</t>
  </si>
  <si>
    <t>Verificar los desarrollo por parte del área de sistemas frente a la implementación del nuevo sistema de información que contienen los controles de tiempo, calidad y oportunidad de la información</t>
  </si>
  <si>
    <t>Avances en el Desarrollo e Implementación del mejoramiento del aplicativo Sistema de Información Misional SIMI</t>
  </si>
  <si>
    <t>Correos del área de sistemas que evidencian los desarrollo de los diferentes módulos que posee el sistema de información. A su vez la administración SIMI realiza las pruebas al desarrollo enviando correos y archivos adjuntos pertinentes que reflejan la aprobación o los posibles cambios que se deben tener en cuenta</t>
  </si>
  <si>
    <t>30_04_2021</t>
  </si>
  <si>
    <r>
      <rPr>
        <b/>
        <sz val="10"/>
        <color theme="1"/>
        <rFont val="Times New Roman"/>
        <family val="1"/>
      </rPr>
      <t>PRIMER SEGUIMIENTO:</t>
    </r>
    <r>
      <rPr>
        <sz val="10"/>
        <color theme="1"/>
        <rFont val="Times New Roman"/>
        <family val="1"/>
      </rPr>
      <t xml:space="preserve">
Para este periodo de tiempo se establecio el desarrollo de un modulo de interfaz el cual seria capaz de comunicar las dos base de datos de sistemas de informaciòn, esto para poder tener los datos basicos de cada nnaj y poder iniciar el proceso de cargue de la informaciòn, lo cual se llevo a cabo con la entrega de modulo de sicosicocial el cual, esta al servicio de los profesionales de area correspondiente, se tiene establecido realizar los formularios que den respuesta a los modulos faltantes del modelo pedagogico del idipron.</t>
    </r>
  </si>
  <si>
    <t>WILMAR FERNANDO SANABRIA</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</si>
  <si>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No de revisiones realizadas /No. De desarrollos realizados x
100
</t>
    </r>
  </si>
  <si>
    <t xml:space="preserve"> No se diligencia la casilla  fecha última materialización del riesgo.        No se mide la  efectividad de los controles mediante los indicadores de eficiacia y efectividad.                           Se analizaron los controles.  Cuenta con responsable de los controles  para ejercer la actividad. 
Sobre la periodicidad de los controles: se indica  de forma mensual. 
Se aporta como evidencias de los controles:   Solicitud desarrollo y/o actualización de software interno- nuevo SIMI- del 27 de enero de 2021, acta piloto en producción del 17 de abril de 2021 y correo de implementación SIMI- iniciooperaciones en el nuevo sistema misional.</t>
  </si>
  <si>
    <r>
      <rPr>
        <b/>
        <sz val="10"/>
        <color theme="1"/>
        <rFont val="Times New Roman"/>
        <family val="1"/>
      </rPr>
      <t xml:space="preserve">EFECTIVIDAD:
 RESULTADO DE 
</t>
    </r>
    <r>
      <rPr>
        <sz val="10"/>
        <color theme="1"/>
        <rFont val="Times New Roman"/>
        <family val="1"/>
      </rPr>
      <t xml:space="preserve">Efectividad del
plan de manejo
de riesgos=
((No. Formularios desarrollados en la vigencia actual )/ (No. Formularios desarrollados en la vigencia anterior )x 100%
</t>
    </r>
  </si>
  <si>
    <t>En caso de materializarse el riesgo, se pueden producir informes no confiables aula ciudadanía, directivas y partes interesadas en general</t>
  </si>
  <si>
    <t>El hardware que contiene la información histórica del IDIPRON, presenta debilidades
El back up de la información que se hace es solo de ciertas carpetas.
El hardware puede presentar riesgos en la seguridad de la información</t>
  </si>
  <si>
    <t>Pérdida de la información de histórica del Instituto -  Planeación</t>
  </si>
  <si>
    <t>Pérdida de información histórica del IDIPRON</t>
  </si>
  <si>
    <t>La Oficina Asesora de Planeación cuenta con DISCO DURO alterno que permite hace backup de toda la información contenida en el hardware</t>
  </si>
  <si>
    <t>7. ALTO</t>
  </si>
  <si>
    <t>Hacer backup completa de la información contenida en el hardware, y posteriormente realizarla regularmente</t>
  </si>
  <si>
    <t>Realizar backup permanente del Hardware</t>
  </si>
  <si>
    <t>POR NECESIDAD</t>
  </si>
  <si>
    <t>Disco duro con backup Planeación02</t>
  </si>
  <si>
    <r>
      <rPr>
        <b/>
        <sz val="10"/>
        <color theme="1"/>
        <rFont val="Times New Roman"/>
        <family val="1"/>
      </rPr>
      <t xml:space="preserve">PRIMER SEGUIMIENTO:  </t>
    </r>
    <r>
      <rPr>
        <sz val="10"/>
        <color theme="1"/>
        <rFont val="Times New Roman"/>
        <family val="1"/>
      </rPr>
      <t xml:space="preserve">
Se realizó Backup de Planeacon02 en Disco duro de planeación </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</si>
  <si>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No. De Backup de Información del equipo de Planeación02 realizada
Uno por cada acción</t>
    </r>
  </si>
  <si>
    <t xml:space="preserve"> No se diligencia la casilla  fecha última materialización del riesgo.        No se mide la  efectividad de los controles mediante los indicadores de eficiacia y efectividad.                           Se analizaron los controles.  Cuenta con responsable de los controles  para ejercer la actividad. 
Sobre la periodicidad de los controles: se indica  por necesidad. 
Se aporta como evidencias de los controles:   pantallazo backup del 26 de abril de 2021.</t>
  </si>
  <si>
    <r>
      <rPr>
        <b/>
        <sz val="10"/>
        <color theme="1"/>
        <rFont val="Times New Roman"/>
        <family val="1"/>
      </rPr>
      <t xml:space="preserve">EFECTIVIDAD:
 RESULTADO DE 
</t>
    </r>
    <r>
      <rPr>
        <sz val="10"/>
        <color theme="1"/>
        <rFont val="Times New Roman"/>
        <family val="1"/>
      </rPr>
      <t xml:space="preserve">Efectividad del
plan de manejo
de riesgos=
((No. Casos de pérdidas de información presentadas en periodo actual-No. Casos de pérdidas de información presentadas en periodo anterior)/ No. Casos de pérdidas de información presentadas en periodo anterior x 100
</t>
    </r>
  </si>
  <si>
    <t>En caso de materializarse el riesgo, el IDIPRON, no podría informar sobre la planeación en el IDIPRON de 1995 a la fecha</t>
  </si>
  <si>
    <t xml:space="preserve">Debilidades en la compilación y salvaguarda de información relacionada con Participación Ciudadana
Debilidades en la consolidación de la información que contenga toda la información histórica completa, ordenada y actualizada de Participación Ciudadana.
No contar con un archivo histórico completo, ordenado y actualizado tanto digital como físico.
Falta de controles en el proceso de archivo de documentación histórica del equipo de Participación Ciudadana  
Error humano </t>
  </si>
  <si>
    <t>Carencia de la información histórica y ordenada que no permite dar cumplimiento y respuestas oportunas a los compromisos y solicitudes requeridas en relación a los temas de Participación Ciudadana.</t>
  </si>
  <si>
    <t>Información histórica incompleta, desordenada y desactualizada en los archivos digitales que induzca a errores y demoras en la planeación y toma de decisiones institucional. 
Debilidad en el seguimiento, comprensión y análisis de la información histórica con referencia a Participación Ciudadana.</t>
  </si>
  <si>
    <t>La Oficina Asesora de Planeación cuenta con Equipo de Participación Ciudadana quienes llevan un seguimiento y control de la documentación digital y física generada en cumplimiento de sus actividades.
Consolidación de los archivos digitales en el DRIVE enlazado al correo de Participación Ciudadana.
Matriz de seguimiento a las acciones de participación</t>
  </si>
  <si>
    <t>Recopilar y consolidar información relacionada con Participación Ciudadana</t>
  </si>
  <si>
    <t>Carpeta digital con información recopilada y consolidada de Participación Ciudadana (Carpeta compartida Oficina Asesora de Planeación - 2019 / 2020 Participación Ciudadana)</t>
  </si>
  <si>
    <t>Se crea carpeta digitalizada de Participación Ciudadana, la cual se consolida con la información del 2019. Se sigue alimentado la carpeta con información recopilada de años anteriores (Carpeta compartida OAP/2019/Participación Ciudadana)</t>
  </si>
  <si>
    <r>
      <rPr>
        <b/>
        <sz val="10"/>
        <color theme="1"/>
        <rFont val="Times New Roman"/>
        <family val="1"/>
      </rPr>
      <t>PRIMER SEGUIMIENTO:</t>
    </r>
    <r>
      <rPr>
        <sz val="10"/>
        <color theme="1"/>
        <rFont val="Times New Roman"/>
        <family val="1"/>
      </rPr>
      <t xml:space="preserve">
En el drive de la cuenta de correo de Participación Ciudadana y en la carpeta compartida de Planeación se encuentra guardada la información sobre cada una de las líneas de trabajo de participación durante la presente vigencia.</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</si>
  <si>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No. De carpetas a digitalizar en carpeta compartida OAP</t>
    </r>
  </si>
  <si>
    <t xml:space="preserve">  El primer seguimiento se realiza  sin fecha de corte.   No se diligencia la casilla  fecha última materialización del riesgo.        No se mide la  efectividad de los controles mediante los indicadores de eficiacia y efectividad.                           Se analizaron los controles.  Cuenta con responsable de los controles  para ejercer la actividad. 
Sobre la periodicidad de los controles: se indica  mensual. 
Se aporta como evidencias de los controles:   enlace web Idipron sobre carpetas participación ciudadana 2021.</t>
  </si>
  <si>
    <r>
      <rPr>
        <b/>
        <sz val="10"/>
        <color theme="1"/>
        <rFont val="Times New Roman"/>
        <family val="1"/>
      </rPr>
      <t xml:space="preserve">EFECTIVIDAD:
 RESULTADO DE 
</t>
    </r>
    <r>
      <rPr>
        <sz val="10"/>
        <color theme="1"/>
        <rFont val="Times New Roman"/>
        <family val="1"/>
      </rPr>
      <t xml:space="preserve">No de carpetas digitalizadas/ No de líneas de trabajo equipo participación
</t>
    </r>
  </si>
  <si>
    <t xml:space="preserve">
Incumplimientos o atrasos en las respuestas dadas a solicitudes de información, como consecuencia de la consolidación de la información del Participación Ciudadana</t>
  </si>
  <si>
    <t xml:space="preserve">* El campo "Área" solo aplica al interior del IDIPRON para entender el objetivo del área donde se genera el riesgo y el alcance del mismo  </t>
  </si>
  <si>
    <t>4. MODERADO</t>
  </si>
  <si>
    <t>CONTROL DE CAMBIOS</t>
  </si>
  <si>
    <t>5. MODERADO</t>
  </si>
  <si>
    <t>ACTUALIZACIÓN</t>
  </si>
  <si>
    <t>DESCRIPCIÓN DE CAMBIOS EN RIESGOS</t>
  </si>
  <si>
    <t>FECHA  (DD/MM/AAAA)</t>
  </si>
  <si>
    <t>ELABORÓ</t>
  </si>
  <si>
    <t>Teniendo en cuenta que  ya se avanzó en la recopilación de la información  de pasa en probabilidad e impacto de extremo a alto</t>
  </si>
  <si>
    <t>2. ALTO</t>
  </si>
  <si>
    <t>#</t>
  </si>
  <si>
    <t>3. ALTO</t>
  </si>
  <si>
    <t>4. ALTO</t>
  </si>
  <si>
    <t>REVISIÓN Y APROBACIÓN</t>
  </si>
  <si>
    <t>5. ALTO</t>
  </si>
  <si>
    <t>REVISÓ</t>
  </si>
  <si>
    <t>APROBACIÓN LÍDER DEL PROCESO</t>
  </si>
  <si>
    <t>APOYO OFICINA DE ASESORA DE PLANEACIÓN</t>
  </si>
  <si>
    <t>6. ALTO</t>
  </si>
  <si>
    <t>NOMBRE:</t>
  </si>
  <si>
    <t>LIGIA STELLA ROZO REINA
EDWIN ÁLVARO HERRERA GONZÁLEZ
WILMAR FERNANDO SANABRIA</t>
  </si>
  <si>
    <t>YULI CRISTEL PEÑA ARBOLEDA</t>
  </si>
  <si>
    <t>FABIÁN ANDRÉS CORREA ÁLVAREZ</t>
  </si>
  <si>
    <t>SONIA VERÓNICA MUÑOZ CÁRDENAS</t>
  </si>
  <si>
    <t>CARGO:</t>
  </si>
  <si>
    <t>PROFESIONAL UNIVERSITARIO
COORDIBADOR DEL EQUIPO DE PARTICIPACION CIUDADANA
ADMINISTRADOR SIMI</t>
  </si>
  <si>
    <t>PROFESIONAL CONTRATISTA</t>
  </si>
  <si>
    <t>JEFE DE OFICINA ASESORA DE PLANEACIÓN</t>
  </si>
  <si>
    <t>1. EXTREMO</t>
  </si>
  <si>
    <t>2. EXTREMO</t>
  </si>
  <si>
    <t>3. EXTREMO</t>
  </si>
  <si>
    <t>4. EXTREMO</t>
  </si>
  <si>
    <t>5. EXTREMO</t>
  </si>
  <si>
    <t>6. EXTREMO</t>
  </si>
  <si>
    <t>7. EXTREMO</t>
  </si>
  <si>
    <t>DD/MM/AAAA</t>
  </si>
  <si>
    <t>TÉCNOLOGIA</t>
  </si>
  <si>
    <t xml:space="preserve">CARACTERISTICAS DEL CONTROL </t>
  </si>
  <si>
    <t>El proceso de comunicaciones en el IDIPRON se fundamenta en una estrategia de comunicaciones cuyo objetivo propende por el fortalecimiento y posicionamiento de la imagen institucional ante las demás entidades distritales y nacionales, proyectando y difundiendo las diferentes actividades de gestión del modelo pedagógico del instituto; teniendo en cuenta todas sus etapas, contextos pedagógicos de intervención y áreas de derecho, garantizando un adecuado flujo de comunicación con el público interno y externo.</t>
  </si>
  <si>
    <t>Comunicaciones</t>
  </si>
  <si>
    <t xml:space="preserve">Desconocimiento de los  liniamientos para el correcto uso del logo del IDIPRON por parte de las diferentes áreas del instituto </t>
  </si>
  <si>
    <t xml:space="preserve">Probabilidad de hacer  un uso indebido del la imagen  Institucional por parte de las áreas u oficinas del IDIPRON.   </t>
  </si>
  <si>
    <t xml:space="preserve">• Confusión en lo que respecta a la imagen de la Institución. 
• Creación de piezas gráficas, piezas digitales  y prendas de vestir del Instituto que no cumplen con el lineamiento oficial. </t>
  </si>
  <si>
    <r>
      <t xml:space="preserve">
</t>
    </r>
    <r>
      <rPr>
        <sz val="10"/>
        <rFont val="Times New Roman"/>
        <family val="1"/>
      </rPr>
      <t xml:space="preserve">Aplicar el procedimiento interno realización de pieza comunicacional E-COM-PR-001 y el formato solicitud de pieza comunicacional y / o publicación el portal web E-COM-FT-001 como parámetros para la realización de todas las piezas gráficas y audiovisuales de la entidad. 
Socializar a  todas las áreas y oficinas de la entidad los parámetros establecidos por el área de comunicaciones para la solicitud y diseño de piezas comunicacionales. </t>
    </r>
  </si>
  <si>
    <t xml:space="preserve">Comunicarse inmediatamente con el líder del área de comunicaciones 
Realizar los ajustes pertinentes a las piezas gráficas, de vestuario o documentación que se realizaron utilizando mal el logo institucional 
</t>
  </si>
  <si>
    <t xml:space="preserve">Durante la vigencia </t>
  </si>
  <si>
    <t xml:space="preserve">Teniendo en cuenta las acciones de control establecidas para los diseños de todas las piezas graficas comunicacionales, procedimiento interno COM-PR-001 el formato solicitud de pieza comunicacional y / o publicación el portal web E-COM-FT-001:  
Durante el cuatrimestre (enero – abri 202l) se le dio tramite a un total de 133 solicitudes de pieza comunicacionales y se utilizó el formato 001 SOLICITUD DE PIEZA COMUNICACIONAL YO PUBLICACIÓN PORTAL WEB E-COM-FT-00. Del total de solicitudes, la oficina dio trámite a las 133. En el seguimiento se adjuntan como evidencia 10 formatos de las solicitudes realizadas, las demás reposan en el computador 638757 del área de comunicaciones en la siguiente ruta: Documentos_Documentos comunicaciones_ 2021_Solicitud Piezas.
Así mismo se realizó por parte del área de comunicaciones la socialización vía mailing al área de Administración Documental los lineamientos establecidos para la solicitud de diseño de pieza comunicacional con el fin de que se garantice un adecuado uso de imagen institucional, como evidencia se adjunta pantallazo de la solicitud. </t>
  </si>
  <si>
    <t xml:space="preserve">Profesional contratista área de comunicaciones </t>
  </si>
  <si>
    <t>Verificadas las evidencias remitidas con el presente seguimiento, se observa que las evidencias aportan no corresponde a las acciones realizadas en el primer cuatrimestre del 2021, así mismo se observa que formato "SALIDA DE EQUIPOS E-COM-FT-04" carece de firmas por parte del coordinador y persona que retiras los equipos, algunos formatos no tienen relacionada las placas de inventario.  Se recomienda revisar la formulación del mapa de gestión ya que no cuenta con indicadores y acciones de fortalecimiento.</t>
  </si>
  <si>
    <t xml:space="preserve">El manual de imagen institucional es un documento que brinda los lineamientos para el correcto uso del logo institucional y las aplicaciones que se pueden realizar de este, al no tener claro su implementación por parte de las áreas se puede afectar la imagen institucional y tener dificultades a la hora de realizar piezas comunicativas, documentación interna y demás lo que afectaría la consolidación de imagen </t>
  </si>
  <si>
    <t xml:space="preserve">Cuatrimestral </t>
  </si>
  <si>
    <t xml:space="preserve"> -	Inoportunidad en la implementación de los procedimientos para la realización de los Backup o respaldo de la información 
-	Desconocimiento de las políticas o procedimientos para salvaguardar la información institucional 
 </t>
  </si>
  <si>
    <t xml:space="preserve">Posibilidad de que se presente la perdida de inofrmación audiovisual institucional producidad en el área </t>
  </si>
  <si>
    <t>Perdida de la información institucional
Retraso en los procesos internos del área
Incumplimiento en la entrega de productos a las demás áreas u oficinas
Pérdida de memoria audiovisual y fotográfica  de la institución</t>
  </si>
  <si>
    <t xml:space="preserve"> implementar  el procedimiento del área de sistemas Copia y resguardo de la información 
 A-TIC-PR-005 el cual define los lineamientos para la protección de la información generada y de propiedad del Instituto, con el fin de conservar, respaldar y custodiar la información institucional.
</t>
  </si>
  <si>
    <t xml:space="preserve">Si </t>
  </si>
  <si>
    <t>Mayo de 2019</t>
  </si>
  <si>
    <t xml:space="preserve">Comunicar inmediatamente al líder del área de comunicaciones 
Informar inmediatamente al área de sistemas
Verificar si se puede establecer un mecanismo de recuperación de información </t>
  </si>
  <si>
    <t xml:space="preserve"> 
</t>
  </si>
  <si>
    <t xml:space="preserve">Durante el cuatrimestre (enero - abril 2021) se coordinó con el área de sistemas la realización de un Backup de información producida por el área y alojada en disco externo, de esta manera se salvaguarda la información evitando la materialización del riesgo de perdida de inofrmación isntitucional, como evidencia de la acción se adjunta la solicitud emitida por el área de comunicaciones al área de sistemas.   </t>
  </si>
  <si>
    <t>Si bien en las evidencias aportadas se observa una solicitud para realizar el backup, no se videncia la realización del mismo, por medio de una acta o correo electrónico, lo que dificulta saber si en realidad se hizo o no el correspondiente backup.  Se recomienda revisar la formulación del mapa de gestión ya que no cuenta con indicadores y acciones de fortalecimiento.</t>
  </si>
  <si>
    <t xml:space="preserve">Al no realizar un backup de la inofrmación producida en el área y alojada en discos duros externos se puede perder la inofrmación afectando gravemente la gestión del áreay la memoria historica institucional  </t>
  </si>
  <si>
    <t xml:space="preserve">Inoportunidad en a la entrega de la información a publicar por parte de las áreas u oficinas 
Desconocimiento de los procesos y procedimientos requeridos para la publicación de información 
Carencia de acciones para realizar un seguimiento de las información a publicar y sus responsables 
</t>
  </si>
  <si>
    <t xml:space="preserve">Posibilidad de que se presente la desactualización de la inofrmación publicada en la pagina web institucional </t>
  </si>
  <si>
    <t>• Falta de transparencia de la información ante la comunidad 
• Sanciones por parte de los entes de control</t>
  </si>
  <si>
    <r>
      <t>Realizar  el diseño y envió de alertas de publicación de información a las áreas y oficinas que consiste en enviar mensualmente una alerta con la fecha límite de publicación, el área que la debe publicar y la información que debe publicar.</t>
    </r>
    <r>
      <rPr>
        <strike/>
        <sz val="10"/>
        <color rgb="FFFF0000"/>
        <rFont val="Times New Roman"/>
        <family val="1"/>
      </rPr>
      <t xml:space="preserve"> </t>
    </r>
  </si>
  <si>
    <t xml:space="preserve">Durante la ultima vigencia no se ha registrado la materialización del riesgo </t>
  </si>
  <si>
    <t xml:space="preserve">Dar aviso al área u oficina responsable de la información a publicar y solicitar la información que se debe publicar 
Proceder a publicar la información que no se ha publicado de forma inmediata 
Alertar al área de comunicaciones sobre los motivos de la no publicación de la información </t>
  </si>
  <si>
    <r>
      <t xml:space="preserve">Durante el primer cuatrimestre desde el área de comunicaciones diariamente se les informa a las áreas del Instituto las publicaciones realizada y se les recuerda verificar las rutas y documentos a publicar via mailing. Se adjuntan como evidencia 5 pantallazos enviados a las áreas, las demás  reposan en el computador 638757 del área de comunicaciones en la siguiente ruta: Documentos_Documentos comunicaciones_ 2021_Avisos. 
</t>
    </r>
    <r>
      <rPr>
        <sz val="11"/>
        <color rgb="FFFF0000"/>
        <rFont val="Times New Roman"/>
        <family val="1"/>
      </rPr>
      <t xml:space="preserve">  </t>
    </r>
  </si>
  <si>
    <t>Se observa 5 pantallazos como evidencias sin embargo como el mapa carece de indicadores de eficiencia y efectividad no es posible evaluar las acciones implementadas, ahora bien, aportan ruta de acceso a la cual no se puede ingresar es importante que la evidencia de las acciones aportadas pueda ser verificadas.  Se recomienda revisar la formulación del mapa de gestión ya que no cuenta con indicadores y acciones de fortalecimiento.</t>
  </si>
  <si>
    <t xml:space="preserve">La  inofrmación institucional alojada en la pagina web debe estar actualizada constantemente bajo los parametros que establece la ley, en caso de que esta información no se actulice de forma oportuna puede traer consecuencias graves para al entidad. </t>
  </si>
  <si>
    <t xml:space="preserve">Formulación, cambios en los riesgos o acciones, </t>
  </si>
  <si>
    <t>REVISION Y APROBACIÓN</t>
  </si>
  <si>
    <t xml:space="preserve">Juliana Peñaranda Fernández </t>
  </si>
  <si>
    <t xml:space="preserve">Roberto García Rubio </t>
  </si>
  <si>
    <t>Fabian  Andres Correa Alvarez</t>
  </si>
  <si>
    <t xml:space="preserve">Willington Granados </t>
  </si>
  <si>
    <t>Marisol Monsalve Usme</t>
  </si>
  <si>
    <t xml:space="preserve">Profesional contratista </t>
  </si>
  <si>
    <t xml:space="preserve">Líder de comunicaciones </t>
  </si>
  <si>
    <t>Jefe de Oficina Asesora de Planeación</t>
  </si>
  <si>
    <t xml:space="preserve">Profesional Oficina Asesora de Planeación </t>
  </si>
  <si>
    <r>
      <t xml:space="preserve">GESTIÓN DE MEJORAMIENTO 
</t>
    </r>
    <r>
      <rPr>
        <sz val="10"/>
        <color theme="1"/>
        <rFont val="Times New Roman"/>
        <family val="1"/>
      </rPr>
      <t>Mejorar Continuamente el Sistema Integrado de Gestión mediante la aplicación de acciones de mejora fundamentadas en la medición de la eficiacia, eficiencia y efectividad de las políticas, objetivos, los resultados de auditorias, indicadores, riesgos,
producto no conforme, quejas y reclamos y revisión por la dirección incrementando la satisfacción del cliente.</t>
    </r>
  </si>
  <si>
    <r>
      <t xml:space="preserve">PLANEACIÓN - GESTIÓN DE MEJORAMIENTO 
</t>
    </r>
    <r>
      <rPr>
        <sz val="10"/>
        <color theme="1"/>
        <rFont val="Times New Roman"/>
        <family val="1"/>
      </rPr>
      <t>Mejorar Continuamente el Sistema Integrado de Gestión mediante la aplicación de acciones de mejora fundamentadas en la medición de la eficiacia, eficiencia y efectividad de las políticas, objetivos, los resultados de auditorias, indicadores, riesgos,
producto no conforme, quejas y reclamos y revisión por la dirección incrementando la satisfacción del cliente.</t>
    </r>
  </si>
  <si>
    <t>Actualización extemporánea de los documentos oficiales del SIG
Desconocimiento de los procedimientos y metodologias de planeación.
Falta de implementación de los procedimientos y metodologías establecidas
No utilización de documentos oficiales del SIG en la versión vigente.
Falta de socialización y apropiación de los documentos oficiales del SIG.</t>
  </si>
  <si>
    <t>Desactualización de los documentos del Sistema Integrado de Gestión para favorecimiento de terceros</t>
  </si>
  <si>
    <t xml:space="preserve">Desarrollo de actividades o uso de documentos en estado de obsolescencia del Manual de procesos y procedimientos  </t>
  </si>
  <si>
    <t>Los documentos son trabajados por el área correspondiente antes de ser enviados a Planeación para revisión como lo establece el procedimiento "Control de documentos E-MEJ-PR-001", así mismo, la revisión y aprobación garantiza que el Responsable de Área y Líder del proceso deban conocer el documento para dar su visto bueno dejando evidencia en las firmas de los controles de documentos
Instructivo de control de consecutivos de control de documentos
Los documentos oficializados se
encuentran en la Página
Web y se envía correo electrónico masivo a todo el personal del IDIPRON para su conocimiento
Se realizan socializaciones a los equipos y responsables de realizar las actividades</t>
  </si>
  <si>
    <t>No se tiene evidencia de la materialización de este riesgo</t>
  </si>
  <si>
    <t>Informar de forma inmediata al Responsable de Área y/o Líder de Proceso la situación presentada para que se realicen las acciones correctivas respectivas y ajustar la documentación a la que haya lugar 
Realizar la corrección de los documentos correspondientes o realizar el informe respectivo para la autorización del uso de la información y su validéz</t>
  </si>
  <si>
    <t>Durante el cuatrimestre, todos los documentos relacionados con el SIGID fueron gestionados a través del aplicativo ARANDA, en donde los usuarios de cada proceso realizan la publicacion de ls documentos y los gestores de la Oficina Asesora de Planeación los revisan y si es necesario realizan los comentarios para ajuste por parte del proceso. Una vez el documento se encuentre listo, pasa para revision del lider SIGID, una vez el documento se encuentra listo, el lider del proceso envía correo electrónico a la Oficina ASesora de Planeación solicitando la oficialización del mismo en el SIGID.
Durante el cuatrimestre se recibieron  40 documentos enviados por los líderes de los procesos solicitando la oficializacion de los documentos trabajados a traves de ARANDA.
Durante el periodo se realizó una capacitación a los gestores de la Oficina Asesora de Planeación sobre la elaboración de documentos del SIGID
Se adjunta como evidencia cuadro de excel con el resumen del los documentos oficializados y una muestra de los correos recibidos solicitando la oficializacion de los documentos por parte de los lideres de los proceso</t>
  </si>
  <si>
    <t>Profesional de Apoyo Oficina Asesora de Planeación</t>
  </si>
  <si>
    <r>
      <t xml:space="preserve">EFICACIA:
</t>
    </r>
    <r>
      <rPr>
        <sz val="10"/>
        <rFont val="Times New Roman"/>
        <family val="1"/>
      </rPr>
      <t># capacitaciones SIG realizadas / # capacitaciones SIG programadas
video tutorial Manual de procesos y procedimientos publicado/ 1 video tutorial Manual de procesos y procedimientos a publicar
# documentos actualizados / # documentos a actualizar</t>
    </r>
  </si>
  <si>
    <t>En la fecha de actualización se establece, 31/01/20  y no 2021.   El primer seguimiento se realiza sin corte.  No se diligencia la casilla registro, tampoco las acciones a implementar para el fortalecimiento, ni el periodo de ejecución de las acciones a implementar. No se mide la  efectividad de los controles mediante los indicadores de eficiacia y efectividad.                           Se analizaron los controles.  Cuenta con responsable de los controles  para ejercer la actividad. 
Se aporta como evidencias de los controles:   informe de publicación primer cuatrimestre, muestreo evidencia publicación documentos primer cuatrimestre y reunión capacitación documentos SIGID del 9 de marzo de 2021.   
No se ha materializado el riesgo.</t>
  </si>
  <si>
    <r>
      <rPr>
        <b/>
        <sz val="10"/>
        <rFont val="Times New Roman"/>
        <family val="1"/>
      </rPr>
      <t xml:space="preserve">EFECTIVIDAD:
RESULTADO DE 
</t>
    </r>
    <r>
      <rPr>
        <sz val="10"/>
        <rFont val="Times New Roman"/>
        <family val="1"/>
      </rPr>
      <t xml:space="preserve">Efectividad  en el uso de los documentos
=
((# de casos
de uso de documentos desactualizados
presentados
periodo actual
- # de casos
de uso de documentos desactualizados
presentados periodo
anterior) / # de casos
de uso de documentos desactualizados
presentados
periodo
anterior) x 100
</t>
    </r>
  </si>
  <si>
    <t>Por omisión de los procesos o de la Oficina de Planeación, no se publiquen las versiones mas actualizadas de los documentos que forman parte del SIGID</t>
  </si>
  <si>
    <t>Desactualización en el conocimiento de metodologías para la elaboración de documentación en SIG
Alto nivel de
rotación de personal
Falta de una herramienta que permita controlar y hacer seguimiento a las solicitudes de la documentación</t>
  </si>
  <si>
    <t>Posibilidad de publicar documentos  que incumplan con los lineamientos establecidos por omisión en su revisión por parte de la Oficina Asesora de Planeación</t>
  </si>
  <si>
    <t>Que la revisión y consolidación de la documentación no se realice de forma adecuada y oportuna</t>
  </si>
  <si>
    <t>El procedimiento de "Control de documentos E-MEJ-PR-001" establece las actividades y responsables así como los tiempos promedio
El manual "Elaboración de documentos E-MEJ-MA-002" establece los lineamientos que debe cumplir la documentación que se genere en el Instituto y las personas de la OAP que apoyan deben velar porque estos se cumplan
La documentación además de ser revisada por las personas de apoyo, es revisada por el/la Líder SIGID o delegado(a)
Plataforma Aranda establece tiempos de revisión de cada documentos por área. Se realiza distribución de áreas a los profesionales de Planeación para asegurar la implementación de las revisiónes</t>
  </si>
  <si>
    <t>En caso de requerirse se asigna otra persona de apoyo para la revisión y seguimiento con el fin de agilizar los trámites o redistribución de procesos sobretodo en aquellos que presentan demoras</t>
  </si>
  <si>
    <t>Seguimiento a los tiempos de revisón de documentos por parte de los profesionales de Planeación y áreas para identificar cuellos de botella</t>
  </si>
  <si>
    <t>ENERO A DICIEMBRE DE 2020</t>
  </si>
  <si>
    <t>No. De seguimiento a la herramienta Aranda
Capacitaciones en Mesa de ayuda para Equipo Operativo SIGID y Profesionales de Apoyo de la OAP</t>
  </si>
  <si>
    <t>Todos los documentos relacionados con el Sistema Integrado de Gestión del IDIPRON son gestionados a traves del aplicativo ARANDA en donde los delegados de los procesos suben los documentos que requieren actualizar o crear. A su vexz los gestores de la Oficina Asesora de Planeación realizan la revisión y generan comentarios si es necesrio ajustrar los documentos. una vez ajustado los documentos, éstos son revisado por el lider sigid y posteriomente enviados para ser oficializados.
Se adjuntan como soportes pantallazos de los casos trabajados en el aplicativo ARANDA</t>
  </si>
  <si>
    <r>
      <t xml:space="preserve">EFICACIA: 
</t>
    </r>
    <r>
      <rPr>
        <sz val="10"/>
        <rFont val="Times New Roman"/>
        <family val="1"/>
      </rPr>
      <t># de solicitudes de documentación tramitadas / # de solicitudes de documentación enviadas
# capacitaciones Mesa de ayuda OAP realizadas / # capacitaciones Mesa de ayuda OAP programadas</t>
    </r>
  </si>
  <si>
    <t>En la fecha de actualización ubicada en la parte inferior del mapa se establece, 31/01/20  y no 2021.  Así mismo, figura como jefe oficina oficina asesora de Planeación, Kattia Pinzón y ella para la fecha, enero del 2021,  no se encuentraba vinculada laboralmente en la entidad.  El primer seguimiento se realiza sin corte.   No se mide la  efectividad de los controles mediante los indicadores de eficiacia y efectividad.                           Se analizaron los controles.  Cuenta con responsable de los controles  para ejercer la actividad. 
Se aporta como evidencias de los controles:   soporte documento Aranda 1, 2 y 3.  
No se ha materializado el riesgo.</t>
  </si>
  <si>
    <r>
      <rPr>
        <b/>
        <sz val="10"/>
        <color theme="1"/>
        <rFont val="Times New Roman"/>
        <family val="1"/>
      </rPr>
      <t xml:space="preserve">EFECTIVIDAD:
RESULTADO DE 
</t>
    </r>
    <r>
      <rPr>
        <sz val="10"/>
        <color theme="1"/>
        <rFont val="Times New Roman"/>
        <family val="1"/>
      </rPr>
      <t xml:space="preserve">Efectividad  en el uso de los documentos
=
((# de casos
de uso de documentos desactualizados
presentados
periodo actual
- # de casos
de uso de documentos desactualizados
presentados periodo
anterior) / # de casos
de uso de documentos desactualizados
presentados
periodo
anterior) x 100
</t>
    </r>
  </si>
  <si>
    <t>Que los documentos que forman parte del Sistema Integrado de Gestión sean publicados sin cumplir las exigencias y lineamientos definidos por la Oficina Asesora de Planeación</t>
  </si>
  <si>
    <t>Mensual</t>
  </si>
  <si>
    <t>REALIZAR IDENTIFICACIÓN EN LA FORMULACIÓN</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</si>
  <si>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actividades cumplidas
/ # de actividades
programadas) x
100
Uno por cada acción</t>
    </r>
  </si>
  <si>
    <r>
      <rPr>
        <b/>
        <sz val="10"/>
        <color theme="1"/>
        <rFont val="Times New Roman"/>
        <family val="1"/>
      </rPr>
      <t xml:space="preserve">EFECTIVIDAD:
 RESULTADO DE 
</t>
    </r>
    <r>
      <rPr>
        <sz val="10"/>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</si>
  <si>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t>Formulación en formato actualizado</t>
  </si>
  <si>
    <t xml:space="preserve">Yuly Milena Gómez Romero </t>
  </si>
  <si>
    <t>APOYO OFICINA DE CONTROL INTERNO</t>
  </si>
  <si>
    <t>Yuly Milena gómez Romero</t>
  </si>
  <si>
    <t>KATTIA JEANETH PINZÓN FRANCO</t>
  </si>
  <si>
    <t>Kattia Jeaneth Pinzón Franco</t>
  </si>
  <si>
    <t>Sonia Verónica Muñoz Cárdenas</t>
  </si>
  <si>
    <t xml:space="preserve">JEFE OFICINA ASESORA DE PLANEACIÓN </t>
  </si>
  <si>
    <t xml:space="preserve">Jefe Oficina Asesora de Planeación </t>
  </si>
  <si>
    <t>Profesional - contratista</t>
  </si>
  <si>
    <r>
      <t xml:space="preserve">INVESTIGACIÓN:
</t>
    </r>
    <r>
      <rPr>
        <sz val="10"/>
        <color theme="1"/>
        <rFont val="Times New Roman"/>
        <family val="1"/>
      </rPr>
      <t>Producción de conocimiento  con el propósito de aportar en la transformación de las condiciones de vida de niñas, niños, adolescentes y jóvenes que se encuentran en situación de calle y/o en riesgo de calle, por medio del mejoramiento de los procesos misionales y la comprensión de las problemáticas relacionadas con la vida en calle.</t>
    </r>
  </si>
  <si>
    <t>INVESTIGACIONES</t>
  </si>
  <si>
    <t xml:space="preserve">Incumplimiento de los compromisos por parte de otras áreas en el marco de ejercicios de indagación conjuntos o de aquellos que reciben asesoría técnica por parte del Área de Investigaciones
Inadecuado proceso de archivo u organización de la información </t>
  </si>
  <si>
    <t>Inoportunidad en la producción de conocimiento requerido por la entidad</t>
  </si>
  <si>
    <t xml:space="preserve"> Pérdida de la memoria institucional del IDIPRON.
La información no se tendría en cuenta para la formulación de acciones institucionales ni la toma de decisiones.</t>
  </si>
  <si>
    <t>Seguimiento a la entrega de productos de investigación por parte de la persona que coordina el Área de Investigación según el procedimiento "Conformación de grupos de investigación" E-INV-PR-001</t>
  </si>
  <si>
    <t xml:space="preserve">Comunicarse con las personas encargadas de suministrar la información o de facilitar el espacio para conseguir la información 
Reunión con el equipo del Área de Investigación a fin de revisar el cronograma del producto, reduciendo tiempos en otras actividades con el propósito de dar cumplimiento oportuno al plazo inicial de la entrega del ptoducto de investigación. </t>
  </si>
  <si>
    <t xml:space="preserve">Elaborar una presentación del proceso a desarrollar, definiendo las actividades y las personas reponsables por cada estudio.
Monitoreo del cumplimiento de las actividades pactadas en el marco de los procesos 
</t>
  </si>
  <si>
    <t>1. Acta de reunión y documento propuesta
2. Presentación con estado del arte y las propuestas para el posicionamiento del IDIPRON en la Atención y Prevención de la Explotación Sexual Comercial de Niños, Niñas y Adolescentes ESCNNA
3. Acta de la Mesa de Análisis Territorial.
Acta reunión con los equipos territoriales.</t>
  </si>
  <si>
    <r>
      <rPr>
        <b/>
        <sz val="10"/>
        <rFont val="Times New Roman"/>
        <family val="1"/>
      </rPr>
      <t xml:space="preserve">1. INVESTIGACIÓN JUVENTUDES CALLE.
</t>
    </r>
    <r>
      <rPr>
        <sz val="10"/>
        <rFont val="Times New Roman"/>
        <family val="1"/>
      </rPr>
      <t xml:space="preserve">
Se realizó seguimiento y monitoreo a la investigación sobre calle que inció en articulación con el Área de Salud. 
Durante la reunión se establecieron acuerdos respecto a lo metodológico y a la estructura del documento que se construirá.
</t>
    </r>
    <r>
      <rPr>
        <b/>
        <sz val="10"/>
        <rFont val="Times New Roman"/>
        <family val="1"/>
      </rPr>
      <t>2. DOCUMENTACIÓN PROGRAMA DE ATENCIÓN Y PREVENCIÓN DE LA ESCNNA.</t>
    </r>
    <r>
      <rPr>
        <sz val="10"/>
        <rFont val="Times New Roman"/>
        <family val="1"/>
      </rPr>
      <t xml:space="preserve">
Se elaboró presentación con el estado del arte y las propuestas para el posicionamiento del IDIPRON, en la cual se incluye la Documentación del Programa.
</t>
    </r>
    <r>
      <rPr>
        <b/>
        <sz val="10"/>
        <rFont val="Times New Roman"/>
        <family val="1"/>
      </rPr>
      <t>3. MESA DE ANÁLISIS TERRITORIAL.</t>
    </r>
    <r>
      <rPr>
        <sz val="10"/>
        <rFont val="Times New Roman"/>
        <family val="1"/>
      </rPr>
      <t xml:space="preserve">
 Como parte del monitoreo a la implementación del SITI, se llevó a cabo la Mesa de Análisis Territorial con los Equipos Territoriales del Instituto para: acordar criterios de intercambio de información con la Secretaría Distrital de Seguridad, Convivencia y Justicia.
También se realizó una reunión con los Equipos territoriales y la STMEO para socializar nuevamente el SITI y definir conjuntamente las localidades en las cuales se realizará la lectura territorial para el 2021. 
</t>
    </r>
  </si>
  <si>
    <t xml:space="preserve">Coordinador(a) Área de Investigación </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</si>
  <si>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cronograma procesos= (3 de procesos entregados oportunamente
/ 3 de procesos desarrollados) x
100
</t>
    </r>
  </si>
  <si>
    <t xml:space="preserve">En el presente seguimiento se evidencias actas de la reunión realizadas con los diferentes grupos de interés, sin embrago en al documento aportado en Word no es claro la finalidad de esta evidencia, se recomienda hacer revisión de la formulación del mapa de gestión toda vez que en la fecha de ejecución de las acciones no se relaciona el año 2020. </t>
  </si>
  <si>
    <r>
      <rPr>
        <b/>
        <sz val="10"/>
        <color theme="1"/>
        <rFont val="Times New Roman"/>
        <family val="1"/>
      </rPr>
      <t xml:space="preserve">EFECTIVIDAD:
 RESULTADO DE 
</t>
    </r>
    <r>
      <rPr>
        <sz val="10"/>
        <color theme="1"/>
        <rFont val="Times New Roman"/>
        <family val="1"/>
      </rPr>
      <t xml:space="preserve">
(3 de procesos que fueron insumo para la toma de decisiones institucionales/ 3 de procesos solicitados para la toma de decisiones)
</t>
    </r>
  </si>
  <si>
    <t>El Incumplimiento de los compromisos por parte de otras áreas en el marco de ejercicios de indagación conjuntos o de aquellos que reciben asesoría técnica por parte del área de investigaciones, genera el riesgo: Inoportunidad en la producción de conocimiento requerido por la entidad; trayendo como consecuencia, la pérdida de memoria institucional, además la información no se tendrá en cuenta para la formulación de acciones institucionales.</t>
  </si>
  <si>
    <t>CUATRIMESTRAL</t>
  </si>
  <si>
    <t xml:space="preserve"> </t>
  </si>
  <si>
    <t>SANDRA CONSTANZA MARTÍNEZ MURILLO</t>
  </si>
  <si>
    <t>WILLINGTON GRANADOS HERRERA</t>
  </si>
  <si>
    <t>ÁNGEL MARTÍNEZ MARTÍNEZ</t>
  </si>
  <si>
    <t>CARLOS ANDRÉS GUERRA JIMÉNEZ</t>
  </si>
  <si>
    <t>COORDINADORA ÁREA DE INVESTIGACIÓN</t>
  </si>
  <si>
    <t>PROFESIONAL OFICINA ASESORA DE PLANEACIÓN</t>
  </si>
  <si>
    <t>JEFE  OFICINA ASESORA DE PLANEACIÓN</t>
  </si>
  <si>
    <t>PROFESIONAL CONTRATISTA OFICINA DE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</si>
</sst>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sz val="10"/>
      <color theme="1"/>
      <name val="Times New Roman"/>
      <family val="1"/>
    </font>
    <font>
      <b/>
      <sz val="14"/>
      <color theme="1"/>
      <name val="Times New Roman"/>
      <family val="1"/>
    </font>
    <font>
      <b/>
      <sz val="20"/>
      <color rgb="FF000000"/>
      <name val="Times New Roman"/>
      <family val="1"/>
    </font>
    <font>
      <b/>
      <sz val="12"/>
      <color theme="1"/>
      <name val="Times New Roman"/>
      <family val="1"/>
    </font>
    <font>
      <b/>
      <sz val="16"/>
      <color rgb="FF000000"/>
      <name val="Times New Roman"/>
      <family val="1"/>
    </font>
    <font>
      <b/>
      <sz val="10"/>
      <color theme="1"/>
      <name val="Times New Roman"/>
      <family val="1"/>
    </font>
    <font>
      <b/>
      <sz val="10"/>
      <name val="Times New Roman"/>
      <family val="1"/>
    </font>
    <font>
      <b/>
      <sz val="12"/>
      <name val="Times New Roman"/>
      <family val="1"/>
    </font>
    <font>
      <sz val="10"/>
      <name val="Times New Roman"/>
      <family val="1"/>
    </font>
    <font>
      <sz val="12"/>
      <color theme="1"/>
      <name val="Times New Roman"/>
      <family val="1"/>
    </font>
    <font>
      <b/>
      <sz val="16"/>
      <color theme="1"/>
      <name val="Times New Roman"/>
      <family val="1"/>
    </font>
    <font>
      <b/>
      <sz val="11"/>
      <color theme="1"/>
      <name val="Times New Roman"/>
      <family val="1"/>
    </font>
    <font>
      <sz val="10"/>
      <color rgb="FFFF0000"/>
      <name val="Times New Roman"/>
      <family val="1"/>
    </font>
    <font>
      <sz val="10"/>
      <color rgb="FF0070C0"/>
      <name val="Times New Roman"/>
      <family val="1"/>
    </font>
    <font>
      <b/>
      <sz val="11"/>
      <name val="Times New Roman"/>
      <family val="1"/>
    </font>
    <font>
      <sz val="10"/>
      <color theme="0" tint="-0.34998626667073579"/>
      <name val="Times New Roman"/>
      <family val="1"/>
    </font>
    <font>
      <sz val="14"/>
      <color theme="1"/>
      <name val="Times New Roman"/>
      <family val="1"/>
    </font>
    <font>
      <strike/>
      <sz val="10"/>
      <color rgb="FFFF0000"/>
      <name val="Times New Roman"/>
      <family val="1"/>
    </font>
    <font>
      <sz val="11"/>
      <color theme="1"/>
      <name val="Times New Roman"/>
      <family val="1"/>
    </font>
    <font>
      <sz val="11"/>
      <color rgb="FFFF0000"/>
      <name val="Times New Roman"/>
      <family val="1"/>
    </font>
    <font>
      <sz val="16"/>
      <color theme="1"/>
      <name val="Times New Roman"/>
      <family val="1"/>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00B0F0"/>
        <bgColor indexed="64"/>
      </patternFill>
    </fill>
  </fills>
  <borders count="3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diagonal/>
    </border>
  </borders>
  <cellStyleXfs count="1">
    <xf numFmtId="0" fontId="0" fillId="0" borderId="0"/>
  </cellStyleXfs>
  <cellXfs count="286">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2" borderId="3" xfId="0" applyFont="1" applyFill="1" applyBorder="1" applyAlignment="1">
      <alignment horizontal="center" vertical="center"/>
    </xf>
    <xf numFmtId="0" fontId="2" fillId="2" borderId="3" xfId="0" applyFont="1" applyFill="1" applyBorder="1"/>
    <xf numFmtId="0" fontId="4" fillId="0" borderId="3" xfId="0" applyFont="1" applyBorder="1" applyAlignment="1">
      <alignment horizontal="center" vertical="center" readingOrder="1"/>
    </xf>
    <xf numFmtId="0" fontId="5" fillId="2" borderId="3" xfId="0" applyFont="1" applyFill="1" applyBorder="1" applyAlignment="1">
      <alignment horizontal="center" vertical="center"/>
    </xf>
    <xf numFmtId="0" fontId="6" fillId="0" borderId="3" xfId="0" applyFont="1" applyBorder="1" applyAlignment="1">
      <alignment horizontal="center" vertical="center" readingOrder="1"/>
    </xf>
    <xf numFmtId="0" fontId="2" fillId="0" borderId="0" xfId="0" applyFont="1"/>
    <xf numFmtId="0" fontId="2" fillId="2" borderId="4" xfId="0" applyFont="1" applyFill="1" applyBorder="1" applyAlignment="1">
      <alignment horizontal="center"/>
    </xf>
    <xf numFmtId="0" fontId="2" fillId="2" borderId="5" xfId="0" applyFont="1" applyFill="1" applyBorder="1" applyAlignment="1">
      <alignment horizontal="center"/>
    </xf>
    <xf numFmtId="0" fontId="5" fillId="2" borderId="3" xfId="0" applyFont="1" applyFill="1" applyBorder="1" applyAlignment="1">
      <alignment horizont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 xfId="0" applyFont="1" applyFill="1" applyBorder="1" applyAlignment="1">
      <alignment horizontal="center" vertical="center"/>
    </xf>
    <xf numFmtId="14" fontId="5" fillId="2" borderId="3" xfId="0" applyNumberFormat="1" applyFont="1" applyFill="1" applyBorder="1" applyAlignment="1">
      <alignment horizontal="center" vertic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0" fontId="7" fillId="3" borderId="3" xfId="0" applyFont="1" applyFill="1" applyBorder="1" applyAlignment="1" applyProtection="1">
      <alignment horizontal="left" vertical="center"/>
      <protection locked="0"/>
    </xf>
    <xf numFmtId="14" fontId="8" fillId="0" borderId="3" xfId="0" applyNumberFormat="1"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7" fillId="2" borderId="10" xfId="0" applyFont="1" applyFill="1" applyBorder="1" applyAlignment="1">
      <alignment horizontal="right" vertical="center"/>
    </xf>
    <xf numFmtId="0" fontId="7" fillId="2" borderId="11" xfId="0" applyFont="1" applyFill="1" applyBorder="1" applyAlignment="1">
      <alignment horizontal="right" vertical="center"/>
    </xf>
    <xf numFmtId="0" fontId="7" fillId="2" borderId="12" xfId="0" applyFont="1" applyFill="1" applyBorder="1" applyAlignment="1">
      <alignment horizontal="right" vertical="center"/>
    </xf>
    <xf numFmtId="0" fontId="1" fillId="3" borderId="3" xfId="0" applyFont="1" applyFill="1" applyBorder="1" applyAlignment="1">
      <alignment horizontal="center" vertical="center"/>
    </xf>
    <xf numFmtId="0" fontId="2" fillId="2" borderId="3" xfId="0" applyFont="1" applyFill="1" applyBorder="1" applyAlignment="1">
      <alignment horizontal="center" vertical="center"/>
    </xf>
    <xf numFmtId="0" fontId="1" fillId="3" borderId="1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1" fillId="3" borderId="10" xfId="0" applyFont="1" applyFill="1" applyBorder="1" applyAlignment="1">
      <alignment horizontal="center" vertical="center"/>
    </xf>
    <xf numFmtId="0" fontId="0" fillId="2" borderId="3" xfId="0" applyFill="1" applyBorder="1" applyAlignment="1">
      <alignment horizontal="center" vertical="center"/>
    </xf>
    <xf numFmtId="0" fontId="2" fillId="3" borderId="3" xfId="0" applyFont="1" applyFill="1" applyBorder="1" applyAlignment="1">
      <alignment horizontal="center"/>
    </xf>
    <xf numFmtId="0" fontId="7" fillId="3" borderId="3" xfId="0" applyFont="1" applyFill="1" applyBorder="1" applyAlignment="1">
      <alignment horizontal="center"/>
    </xf>
    <xf numFmtId="0" fontId="7" fillId="3" borderId="10" xfId="0" applyFont="1" applyFill="1" applyBorder="1" applyAlignment="1">
      <alignment horizontal="center"/>
    </xf>
    <xf numFmtId="0" fontId="7" fillId="3" borderId="11" xfId="0" applyFont="1" applyFill="1" applyBorder="1" applyAlignment="1">
      <alignment horizontal="center"/>
    </xf>
    <xf numFmtId="0" fontId="7" fillId="3" borderId="9" xfId="0" applyFont="1" applyFill="1" applyBorder="1" applyAlignment="1">
      <alignment horizontal="center"/>
    </xf>
    <xf numFmtId="0" fontId="7" fillId="3" borderId="12" xfId="0" applyFont="1" applyFill="1" applyBorder="1" applyAlignment="1">
      <alignment horizontal="center"/>
    </xf>
    <xf numFmtId="0" fontId="7" fillId="3" borderId="1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0" xfId="0" applyFont="1" applyFill="1" applyAlignment="1">
      <alignment horizontal="center" vertical="center"/>
    </xf>
    <xf numFmtId="0" fontId="7" fillId="3" borderId="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14" xfId="0" applyFont="1" applyFill="1" applyBorder="1" applyAlignment="1">
      <alignment horizontal="center" vertical="center"/>
    </xf>
    <xf numFmtId="0" fontId="7" fillId="0" borderId="0" xfId="0" applyFont="1"/>
    <xf numFmtId="0" fontId="7" fillId="3" borderId="14" xfId="0" applyFont="1" applyFill="1" applyBorder="1" applyAlignment="1">
      <alignment horizontal="center" vertical="center" wrapText="1"/>
    </xf>
    <xf numFmtId="0" fontId="7" fillId="3" borderId="15" xfId="0" applyFont="1" applyFill="1" applyBorder="1" applyAlignment="1">
      <alignment horizontal="center"/>
    </xf>
    <xf numFmtId="0" fontId="8" fillId="3" borderId="13"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5" xfId="0" applyFont="1" applyFill="1" applyBorder="1" applyAlignment="1">
      <alignment horizontal="center" vertical="center" wrapText="1"/>
    </xf>
    <xf numFmtId="0" fontId="8" fillId="3" borderId="14" xfId="0" applyFont="1" applyFill="1" applyBorder="1" applyAlignment="1">
      <alignment horizontal="center" vertical="center"/>
    </xf>
    <xf numFmtId="0" fontId="9" fillId="3" borderId="15" xfId="0" applyFont="1" applyFill="1" applyBorder="1" applyAlignment="1">
      <alignment horizontal="center" vertical="center" wrapText="1"/>
    </xf>
    <xf numFmtId="0" fontId="7" fillId="3" borderId="15" xfId="0" applyFont="1" applyFill="1" applyBorder="1" applyAlignment="1">
      <alignment horizontal="center" vertical="center"/>
    </xf>
    <xf numFmtId="0" fontId="8"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3" xfId="0" applyFont="1" applyFill="1" applyBorder="1" applyAlignment="1">
      <alignment horizontal="center" vertical="center"/>
    </xf>
    <xf numFmtId="0" fontId="8" fillId="3" borderId="3" xfId="0" applyFont="1" applyFill="1" applyBorder="1" applyAlignment="1">
      <alignment horizontal="center" vertical="center"/>
    </xf>
    <xf numFmtId="0" fontId="7" fillId="0" borderId="13"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4" borderId="13" xfId="0" applyFont="1" applyFill="1" applyBorder="1" applyAlignment="1" applyProtection="1">
      <alignment horizontal="center" vertical="center" wrapText="1"/>
      <protection locked="0"/>
    </xf>
    <xf numFmtId="0" fontId="9" fillId="2" borderId="13" xfId="0" applyFont="1" applyFill="1" applyBorder="1" applyAlignment="1">
      <alignment horizontal="center" vertical="center"/>
    </xf>
    <xf numFmtId="0" fontId="10" fillId="0" borderId="3" xfId="0" applyFont="1" applyBorder="1" applyAlignment="1" applyProtection="1">
      <alignment horizontal="center" vertical="center" wrapText="1"/>
      <protection locked="0"/>
    </xf>
    <xf numFmtId="0" fontId="11" fillId="0" borderId="16" xfId="0" applyFont="1" applyBorder="1" applyAlignment="1">
      <alignment horizontal="justify" vertical="top" wrapText="1"/>
    </xf>
    <xf numFmtId="0" fontId="7" fillId="0" borderId="17" xfId="0" applyFont="1" applyBorder="1" applyAlignment="1" applyProtection="1">
      <alignment horizontal="center" vertical="center" wrapText="1"/>
      <protection locked="0"/>
    </xf>
    <xf numFmtId="1" fontId="11" fillId="0" borderId="17" xfId="0" applyNumberFormat="1" applyFont="1" applyBorder="1" applyAlignment="1">
      <alignment horizontal="center" vertical="center"/>
    </xf>
    <xf numFmtId="1" fontId="12" fillId="0" borderId="18"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12" fillId="5" borderId="3" xfId="0" applyFont="1" applyFill="1" applyBorder="1" applyAlignment="1">
      <alignment horizontal="center" vertical="center"/>
    </xf>
    <xf numFmtId="0" fontId="2" fillId="0" borderId="13" xfId="0" applyFont="1" applyBorder="1" applyAlignment="1">
      <alignment horizontal="center"/>
    </xf>
    <xf numFmtId="0" fontId="13" fillId="0" borderId="3" xfId="0" applyFont="1" applyBorder="1" applyAlignment="1">
      <alignment horizontal="center" vertical="center" wrapText="1"/>
    </xf>
    <xf numFmtId="0" fontId="3" fillId="0" borderId="3" xfId="0"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2" fillId="0" borderId="3" xfId="0" applyFont="1" applyBorder="1" applyAlignment="1" applyProtection="1">
      <alignment horizontal="center"/>
      <protection locked="0"/>
    </xf>
    <xf numFmtId="0" fontId="12" fillId="0" borderId="13" xfId="0" applyFont="1" applyBorder="1" applyAlignment="1" applyProtection="1">
      <alignment horizontal="center" vertical="center"/>
      <protection locked="0"/>
    </xf>
    <xf numFmtId="14" fontId="2" fillId="0" borderId="3" xfId="0" applyNumberFormat="1" applyFont="1" applyBorder="1" applyAlignment="1" applyProtection="1">
      <alignment horizontal="center" vertical="center"/>
      <protection locked="0"/>
    </xf>
    <xf numFmtId="0" fontId="7" fillId="0" borderId="1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9" fillId="2" borderId="14" xfId="0" applyFont="1" applyFill="1" applyBorder="1" applyAlignment="1">
      <alignment horizontal="center" vertical="center"/>
    </xf>
    <xf numFmtId="0" fontId="10" fillId="0" borderId="3" xfId="0" applyFont="1" applyBorder="1" applyAlignment="1" applyProtection="1">
      <alignment horizontal="center" vertical="center"/>
      <protection locked="0"/>
    </xf>
    <xf numFmtId="0" fontId="11" fillId="0" borderId="19" xfId="0" applyFont="1" applyBorder="1" applyAlignment="1">
      <alignment horizontal="justify" vertical="top" wrapText="1"/>
    </xf>
    <xf numFmtId="0" fontId="7" fillId="0" borderId="20" xfId="0" applyFont="1" applyBorder="1" applyAlignment="1" applyProtection="1">
      <alignment horizontal="center" vertical="center" wrapText="1"/>
      <protection locked="0"/>
    </xf>
    <xf numFmtId="1" fontId="11" fillId="0" borderId="20" xfId="0" applyNumberFormat="1" applyFont="1" applyBorder="1" applyAlignment="1">
      <alignment horizontal="center" vertical="center"/>
    </xf>
    <xf numFmtId="1" fontId="12" fillId="0" borderId="21"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2" fillId="0" borderId="14" xfId="0" applyFont="1" applyBorder="1" applyAlignment="1">
      <alignment horizontal="center"/>
    </xf>
    <xf numFmtId="0" fontId="8" fillId="0" borderId="14" xfId="0" applyFont="1" applyBorder="1" applyAlignment="1">
      <alignment horizontal="center" vertical="center" wrapText="1"/>
    </xf>
    <xf numFmtId="0" fontId="2" fillId="0" borderId="14"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1" fillId="0" borderId="0" xfId="0" applyFont="1" applyAlignment="1">
      <alignment vertical="top" wrapText="1"/>
    </xf>
    <xf numFmtId="0" fontId="11" fillId="6" borderId="3" xfId="0" applyFont="1" applyFill="1" applyBorder="1" applyAlignment="1">
      <alignment horizontal="center" vertical="center" wrapText="1"/>
    </xf>
    <xf numFmtId="0" fontId="7" fillId="7" borderId="3" xfId="0" applyFont="1" applyFill="1" applyBorder="1" applyAlignment="1" applyProtection="1">
      <alignment horizontal="center" vertical="center" wrapText="1"/>
      <protection locked="0"/>
    </xf>
    <xf numFmtId="0" fontId="3" fillId="0" borderId="22" xfId="0" applyFont="1" applyBorder="1" applyAlignment="1">
      <alignment horizontal="center" vertical="center" wrapText="1"/>
    </xf>
    <xf numFmtId="0" fontId="3" fillId="5" borderId="3" xfId="0" applyFont="1" applyFill="1" applyBorder="1" applyAlignment="1">
      <alignment horizontal="center" vertical="center" wrapText="1"/>
    </xf>
    <xf numFmtId="0" fontId="12" fillId="0" borderId="14" xfId="0" applyFont="1" applyBorder="1" applyAlignment="1">
      <alignment horizontal="center" vertical="top" wrapText="1"/>
    </xf>
    <xf numFmtId="0" fontId="12" fillId="6" borderId="3"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2" fillId="0" borderId="15" xfId="0" applyFont="1" applyBorder="1" applyAlignment="1" applyProtection="1">
      <alignment horizontal="center" vertical="center"/>
      <protection locked="0"/>
    </xf>
    <xf numFmtId="0" fontId="3" fillId="0" borderId="21" xfId="0" applyFont="1" applyBorder="1" applyAlignment="1">
      <alignment horizontal="center" vertical="center" wrapText="1"/>
    </xf>
    <xf numFmtId="0" fontId="12" fillId="6" borderId="14" xfId="0" applyFont="1" applyFill="1" applyBorder="1" applyAlignment="1">
      <alignment horizontal="center" vertical="center" wrapText="1"/>
    </xf>
    <xf numFmtId="0" fontId="2" fillId="0" borderId="13" xfId="0" applyFont="1" applyBorder="1" applyAlignment="1" applyProtection="1">
      <alignment horizontal="left" vertical="center"/>
      <protection locked="0"/>
    </xf>
    <xf numFmtId="0" fontId="3" fillId="0" borderId="13" xfId="0" applyFont="1" applyBorder="1" applyAlignment="1" applyProtection="1">
      <alignment horizontal="center" vertical="center"/>
      <protection locked="0"/>
    </xf>
    <xf numFmtId="0" fontId="2" fillId="0" borderId="15"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protection locked="0"/>
    </xf>
    <xf numFmtId="0" fontId="8" fillId="0" borderId="13"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protection locked="0"/>
    </xf>
    <xf numFmtId="0" fontId="11" fillId="0" borderId="23" xfId="0" applyFont="1" applyBorder="1" applyAlignment="1">
      <alignment horizontal="justify" vertical="top" wrapText="1"/>
    </xf>
    <xf numFmtId="0" fontId="7" fillId="0" borderId="24" xfId="0" applyFont="1" applyBorder="1" applyAlignment="1" applyProtection="1">
      <alignment horizontal="center" vertical="center" wrapText="1"/>
      <protection locked="0"/>
    </xf>
    <xf numFmtId="1" fontId="11" fillId="0" borderId="24" xfId="0" applyNumberFormat="1" applyFont="1" applyBorder="1" applyAlignment="1">
      <alignment horizontal="center" vertical="center"/>
    </xf>
    <xf numFmtId="0" fontId="5" fillId="0" borderId="15" xfId="0" applyFont="1" applyBorder="1" applyAlignment="1">
      <alignment horizontal="center" vertical="center" wrapText="1"/>
    </xf>
    <xf numFmtId="0" fontId="3" fillId="5" borderId="13" xfId="0" applyFont="1" applyFill="1" applyBorder="1" applyAlignment="1">
      <alignment horizontal="center" vertical="center" wrapText="1"/>
    </xf>
    <xf numFmtId="0" fontId="12" fillId="0" borderId="15" xfId="0" applyFont="1" applyBorder="1" applyAlignment="1">
      <alignment horizontal="center" vertical="top" wrapText="1"/>
    </xf>
    <xf numFmtId="0" fontId="2" fillId="0" borderId="13" xfId="0" applyFont="1" applyBorder="1" applyAlignment="1" applyProtection="1">
      <alignment horizontal="center"/>
      <protection locked="0"/>
    </xf>
    <xf numFmtId="0" fontId="12" fillId="0" borderId="15" xfId="0" applyFont="1" applyBorder="1" applyAlignment="1" applyProtection="1">
      <alignment horizontal="center" vertical="center"/>
      <protection locked="0"/>
    </xf>
    <xf numFmtId="0" fontId="14" fillId="0" borderId="3" xfId="0" applyFont="1" applyBorder="1" applyAlignment="1" applyProtection="1">
      <alignment horizontal="center"/>
      <protection locked="0"/>
    </xf>
    <xf numFmtId="0" fontId="2" fillId="2" borderId="13"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protection locked="0"/>
    </xf>
    <xf numFmtId="0" fontId="15" fillId="0" borderId="3" xfId="0" applyFont="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protection locked="0"/>
    </xf>
    <xf numFmtId="0" fontId="2" fillId="2" borderId="14" xfId="0" applyFont="1" applyFill="1" applyBorder="1" applyAlignment="1" applyProtection="1">
      <alignment horizontal="center" vertical="center"/>
      <protection locked="0"/>
    </xf>
    <xf numFmtId="0" fontId="14" fillId="0" borderId="13" xfId="0" applyFont="1" applyBorder="1" applyAlignment="1" applyProtection="1">
      <alignment horizontal="center"/>
      <protection locked="0"/>
    </xf>
    <xf numFmtId="0" fontId="2" fillId="2" borderId="15"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protection locked="0"/>
    </xf>
    <xf numFmtId="0" fontId="2" fillId="2" borderId="15" xfId="0" applyFont="1" applyFill="1" applyBorder="1" applyAlignment="1" applyProtection="1">
      <alignment horizontal="center" vertical="center"/>
      <protection locked="0"/>
    </xf>
    <xf numFmtId="0" fontId="15" fillId="0" borderId="13"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2" fillId="0" borderId="3" xfId="0" applyFont="1" applyBorder="1" applyAlignment="1" applyProtection="1">
      <alignment vertical="center" wrapText="1"/>
      <protection locked="0"/>
    </xf>
    <xf numFmtId="0" fontId="2" fillId="0" borderId="3" xfId="0" applyFont="1" applyBorder="1" applyAlignment="1" applyProtection="1">
      <alignment vertical="center"/>
      <protection locked="0"/>
    </xf>
    <xf numFmtId="0" fontId="2" fillId="0" borderId="13" xfId="0" applyFont="1" applyBorder="1" applyAlignment="1" applyProtection="1">
      <alignment vertical="center"/>
      <protection locked="0"/>
    </xf>
    <xf numFmtId="0" fontId="10" fillId="0" borderId="13"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2" fillId="0" borderId="3" xfId="0" applyFont="1" applyBorder="1" applyAlignment="1" applyProtection="1">
      <alignment horizontal="center" vertical="top" wrapText="1"/>
      <protection locked="0"/>
    </xf>
    <xf numFmtId="0" fontId="7" fillId="8" borderId="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10"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2" fillId="0" borderId="10"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0" xfId="0" applyFont="1" applyProtection="1">
      <protection locked="0"/>
    </xf>
    <xf numFmtId="0" fontId="7" fillId="0" borderId="3" xfId="0" applyFont="1" applyBorder="1" applyAlignment="1" applyProtection="1">
      <alignment horizontal="center" vertical="top" wrapText="1"/>
      <protection locked="0"/>
    </xf>
    <xf numFmtId="0" fontId="7" fillId="8" borderId="3" xfId="0" applyFont="1" applyFill="1" applyBorder="1" applyAlignment="1">
      <alignment horizontal="center" wrapText="1"/>
    </xf>
    <xf numFmtId="0" fontId="16" fillId="0" borderId="15"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 xfId="0" applyFont="1" applyBorder="1" applyAlignment="1">
      <alignment horizontal="center" vertical="center" wrapText="1"/>
    </xf>
    <xf numFmtId="0" fontId="16" fillId="0" borderId="0" xfId="0" applyFont="1" applyAlignment="1">
      <alignment vertical="center" wrapText="1"/>
    </xf>
    <xf numFmtId="0" fontId="8" fillId="0" borderId="3" xfId="0" applyFont="1" applyBorder="1" applyAlignment="1">
      <alignment horizontal="left" vertical="center"/>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8" fillId="0" borderId="3" xfId="0" applyFont="1" applyBorder="1" applyAlignment="1">
      <alignmen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6" xfId="0" applyFont="1" applyBorder="1" applyAlignment="1">
      <alignment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15" xfId="0" applyFont="1" applyBorder="1" applyAlignment="1">
      <alignment horizontal="left" vertical="center"/>
    </xf>
    <xf numFmtId="0" fontId="1" fillId="0" borderId="3" xfId="0" applyFont="1" applyBorder="1" applyAlignment="1" applyProtection="1">
      <alignment horizontal="center" vertical="center"/>
      <protection locked="0"/>
    </xf>
    <xf numFmtId="0" fontId="0" fillId="0" borderId="0" xfId="0" applyProtection="1">
      <protection locked="0"/>
    </xf>
    <xf numFmtId="0" fontId="8" fillId="0" borderId="0" xfId="0" applyFont="1" applyAlignment="1">
      <alignment vertical="center"/>
    </xf>
    <xf numFmtId="0" fontId="2" fillId="0" borderId="0" xfId="0" applyFont="1" applyAlignment="1">
      <alignment vertical="center"/>
    </xf>
    <xf numFmtId="0" fontId="2" fillId="2" borderId="0" xfId="0" applyFont="1" applyFill="1"/>
    <xf numFmtId="0" fontId="2" fillId="2" borderId="0" xfId="0" applyFont="1" applyFill="1" applyAlignment="1">
      <alignment vertical="center"/>
    </xf>
    <xf numFmtId="0" fontId="7" fillId="2" borderId="3" xfId="0" applyFont="1" applyFill="1" applyBorder="1" applyAlignment="1">
      <alignment horizontal="center" vertical="center"/>
    </xf>
    <xf numFmtId="0" fontId="1" fillId="2" borderId="3" xfId="0" applyFont="1" applyFill="1" applyBorder="1" applyAlignment="1">
      <alignment horizontal="center" vertical="center"/>
    </xf>
    <xf numFmtId="0" fontId="8" fillId="4" borderId="13"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14" fillId="0" borderId="3" xfId="0" applyFont="1" applyBorder="1" applyAlignment="1" applyProtection="1">
      <alignment horizontal="left" vertical="center" wrapText="1"/>
      <protection locked="0"/>
    </xf>
    <xf numFmtId="17" fontId="2" fillId="0" borderId="3" xfId="0" applyNumberFormat="1" applyFont="1" applyBorder="1" applyAlignment="1" applyProtection="1">
      <alignment horizontal="center" vertical="center"/>
      <protection locked="0"/>
    </xf>
    <xf numFmtId="14" fontId="2" fillId="0" borderId="13" xfId="0" applyNumberFormat="1" applyFont="1" applyBorder="1" applyAlignment="1" applyProtection="1">
      <alignment horizontal="center" vertical="center"/>
      <protection locked="0"/>
    </xf>
    <xf numFmtId="0" fontId="2" fillId="0" borderId="13" xfId="0" applyFont="1" applyBorder="1" applyAlignment="1" applyProtection="1">
      <alignment horizontal="justify" vertical="center" wrapText="1"/>
      <protection locked="0"/>
    </xf>
    <xf numFmtId="0" fontId="11" fillId="0" borderId="3" xfId="0" applyFont="1" applyBorder="1" applyAlignment="1" applyProtection="1">
      <alignment horizontal="center" vertical="center" wrapText="1"/>
      <protection locked="0"/>
    </xf>
    <xf numFmtId="0" fontId="10" fillId="0" borderId="3" xfId="0" applyFont="1" applyBorder="1" applyAlignment="1" applyProtection="1">
      <alignment horizontal="left" vertical="center" wrapText="1"/>
      <protection locked="0"/>
    </xf>
    <xf numFmtId="0" fontId="2" fillId="0" borderId="14" xfId="0" applyFont="1" applyBorder="1" applyAlignment="1" applyProtection="1">
      <alignment horizontal="justify" vertical="center" wrapText="1"/>
      <protection locked="0"/>
    </xf>
    <xf numFmtId="0" fontId="17" fillId="0" borderId="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0" fillId="0" borderId="13" xfId="0" applyFont="1" applyBorder="1" applyAlignment="1" applyProtection="1">
      <alignment horizontal="left" vertical="center" wrapText="1"/>
      <protection locked="0"/>
    </xf>
    <xf numFmtId="0" fontId="17" fillId="0" borderId="13"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13" xfId="0" applyFont="1" applyBorder="1" applyAlignment="1">
      <alignment horizontal="center" vertical="center"/>
    </xf>
    <xf numFmtId="0" fontId="18" fillId="0" borderId="3" xfId="0" applyFont="1" applyBorder="1" applyAlignment="1" applyProtection="1">
      <alignment horizontal="center" vertical="center" wrapText="1"/>
      <protection locked="0"/>
    </xf>
    <xf numFmtId="0" fontId="2" fillId="0" borderId="14" xfId="0" applyFont="1" applyBorder="1" applyAlignment="1">
      <alignment horizontal="center" vertical="center"/>
    </xf>
    <xf numFmtId="0" fontId="20" fillId="0" borderId="13" xfId="0" applyFont="1" applyBorder="1" applyAlignment="1" applyProtection="1">
      <alignment horizontal="center" vertical="center" wrapText="1"/>
      <protection locked="0"/>
    </xf>
    <xf numFmtId="0" fontId="7" fillId="0" borderId="1"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2" fillId="0" borderId="6" xfId="0" applyFont="1" applyBorder="1" applyAlignment="1" applyProtection="1">
      <alignment horizontal="left" vertical="top"/>
      <protection locked="0"/>
    </xf>
    <xf numFmtId="0" fontId="3" fillId="0" borderId="6"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8" fillId="0" borderId="6" xfId="0" applyFont="1" applyBorder="1" applyAlignment="1" applyProtection="1">
      <alignment horizontal="center" vertical="center" wrapText="1"/>
      <protection locked="0"/>
    </xf>
    <xf numFmtId="0" fontId="8" fillId="4" borderId="6" xfId="0" applyFont="1" applyFill="1" applyBorder="1" applyAlignment="1" applyProtection="1">
      <alignment horizontal="center" vertical="center" wrapText="1"/>
      <protection locked="0"/>
    </xf>
    <xf numFmtId="0" fontId="9" fillId="2" borderId="0" xfId="0" applyFont="1" applyFill="1" applyAlignment="1">
      <alignment horizontal="center" vertical="center"/>
    </xf>
    <xf numFmtId="0" fontId="10" fillId="0" borderId="6" xfId="0" applyFont="1" applyBorder="1" applyAlignment="1" applyProtection="1">
      <alignment horizontal="center"/>
      <protection locked="0"/>
    </xf>
    <xf numFmtId="0" fontId="11" fillId="0" borderId="0" xfId="0" applyFont="1" applyAlignment="1">
      <alignment horizontal="justify" vertical="top" wrapText="1"/>
    </xf>
    <xf numFmtId="0" fontId="7" fillId="0" borderId="0" xfId="0" applyFont="1" applyAlignment="1" applyProtection="1">
      <alignment horizontal="center" vertical="center" wrapText="1"/>
      <protection locked="0"/>
    </xf>
    <xf numFmtId="1" fontId="11" fillId="0" borderId="0" xfId="0" applyNumberFormat="1" applyFont="1" applyAlignment="1">
      <alignment horizontal="center" vertical="center"/>
    </xf>
    <xf numFmtId="0" fontId="3" fillId="0" borderId="0" xfId="0" applyFont="1" applyAlignment="1">
      <alignment horizontal="center" vertical="center" wrapText="1"/>
    </xf>
    <xf numFmtId="0" fontId="5" fillId="0" borderId="9" xfId="0" applyFont="1" applyBorder="1" applyAlignment="1">
      <alignment horizontal="center" vertical="center" wrapText="1"/>
    </xf>
    <xf numFmtId="0" fontId="3" fillId="5" borderId="6" xfId="0" applyFont="1" applyFill="1" applyBorder="1" applyAlignment="1">
      <alignment horizontal="center" vertical="center" wrapText="1"/>
    </xf>
    <xf numFmtId="0" fontId="12" fillId="0" borderId="9" xfId="0" applyFont="1" applyBorder="1" applyAlignment="1">
      <alignment horizontal="center" vertical="top" wrapText="1"/>
    </xf>
    <xf numFmtId="0" fontId="12" fillId="6" borderId="6" xfId="0" applyFont="1" applyFill="1" applyBorder="1" applyAlignment="1">
      <alignment horizontal="center" vertical="center" wrapText="1"/>
    </xf>
    <xf numFmtId="0" fontId="12" fillId="6" borderId="0" xfId="0" applyFont="1" applyFill="1" applyAlignment="1">
      <alignment horizontal="center" vertical="center" wrapText="1"/>
    </xf>
    <xf numFmtId="0" fontId="8" fillId="0" borderId="0" xfId="0" applyFont="1" applyAlignment="1">
      <alignment horizontal="center" vertical="center" wrapText="1"/>
    </xf>
    <xf numFmtId="0" fontId="2" fillId="0" borderId="6"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12" fillId="0" borderId="9" xfId="0" applyFont="1" applyBorder="1" applyAlignment="1" applyProtection="1">
      <alignment horizontal="center" vertical="center"/>
      <protection locked="0"/>
    </xf>
    <xf numFmtId="0" fontId="17" fillId="0" borderId="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10"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0" borderId="12" xfId="0" applyFont="1" applyBorder="1" applyAlignment="1" applyProtection="1">
      <alignment horizontal="center" vertical="top" wrapText="1"/>
      <protection locked="0"/>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1" xfId="0" applyFont="1" applyBorder="1" applyAlignment="1" applyProtection="1">
      <alignment horizontal="center" vertical="top" wrapText="1"/>
      <protection locked="0"/>
    </xf>
    <xf numFmtId="0" fontId="7" fillId="8" borderId="10" xfId="0" applyFont="1" applyFill="1" applyBorder="1" applyAlignment="1">
      <alignment horizontal="center" wrapText="1"/>
    </xf>
    <xf numFmtId="0" fontId="7" fillId="8" borderId="11" xfId="0" applyFont="1" applyFill="1" applyBorder="1" applyAlignment="1">
      <alignment horizontal="center" wrapText="1"/>
    </xf>
    <xf numFmtId="0" fontId="7" fillId="8" borderId="12" xfId="0" applyFont="1" applyFill="1" applyBorder="1" applyAlignment="1">
      <alignment horizont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0" fontId="11" fillId="0" borderId="25" xfId="0" applyFont="1" applyBorder="1" applyAlignment="1">
      <alignment horizontal="justify" vertical="top" wrapText="1"/>
    </xf>
    <xf numFmtId="0" fontId="7" fillId="0" borderId="26" xfId="0" applyFont="1" applyBorder="1" applyAlignment="1" applyProtection="1">
      <alignment horizontal="center" vertical="center" wrapText="1"/>
      <protection locked="0"/>
    </xf>
    <xf numFmtId="1" fontId="11" fillId="0" borderId="27" xfId="0" applyNumberFormat="1"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protection locked="0"/>
    </xf>
    <xf numFmtId="0" fontId="11" fillId="0" borderId="28" xfId="0" applyFont="1" applyBorder="1" applyAlignment="1">
      <alignment horizontal="justify" vertical="top" wrapText="1"/>
    </xf>
    <xf numFmtId="0" fontId="7" fillId="0" borderId="29" xfId="0" applyFont="1" applyBorder="1" applyAlignment="1" applyProtection="1">
      <alignment horizontal="center" vertical="center" wrapText="1"/>
      <protection locked="0"/>
    </xf>
    <xf numFmtId="1" fontId="11" fillId="0" borderId="30" xfId="0" applyNumberFormat="1"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11" fillId="0" borderId="4" xfId="0" applyFont="1" applyBorder="1" applyAlignment="1">
      <alignment vertical="top" wrapText="1"/>
    </xf>
    <xf numFmtId="0" fontId="8" fillId="7" borderId="3" xfId="0" applyFont="1" applyFill="1" applyBorder="1" applyAlignment="1" applyProtection="1">
      <alignment horizontal="center" vertical="center" wrapText="1"/>
      <protection locked="0"/>
    </xf>
    <xf numFmtId="0" fontId="11" fillId="0" borderId="31" xfId="0" applyFont="1" applyBorder="1" applyAlignment="1">
      <alignment horizontal="justify" vertical="top" wrapText="1"/>
    </xf>
    <xf numFmtId="0" fontId="7" fillId="0" borderId="32" xfId="0" applyFont="1" applyBorder="1" applyAlignment="1" applyProtection="1">
      <alignment horizontal="center" vertical="center" wrapText="1"/>
      <protection locked="0"/>
    </xf>
    <xf numFmtId="1" fontId="11" fillId="0" borderId="33" xfId="0" applyNumberFormat="1" applyFont="1" applyBorder="1" applyAlignment="1">
      <alignment horizontal="center" vertical="center"/>
    </xf>
    <xf numFmtId="0" fontId="7" fillId="0" borderId="13" xfId="0" applyFont="1" applyBorder="1" applyAlignment="1" applyProtection="1">
      <alignment horizontal="center" vertical="top" wrapText="1"/>
      <protection locked="0"/>
    </xf>
    <xf numFmtId="0" fontId="2" fillId="0" borderId="3" xfId="0" applyFont="1" applyBorder="1" applyAlignment="1" applyProtection="1">
      <alignment horizontal="left" vertical="top" wrapText="1"/>
      <protection locked="0"/>
    </xf>
    <xf numFmtId="0" fontId="10" fillId="0" borderId="3" xfId="0" applyFont="1" applyBorder="1" applyAlignment="1" applyProtection="1">
      <alignment horizontal="center"/>
      <protection locked="0"/>
    </xf>
    <xf numFmtId="0" fontId="7" fillId="0" borderId="14" xfId="0" applyFont="1" applyBorder="1" applyAlignment="1" applyProtection="1">
      <alignment horizontal="center" vertical="top" wrapText="1"/>
      <protection locked="0"/>
    </xf>
    <xf numFmtId="0" fontId="2" fillId="0" borderId="3" xfId="0" applyFont="1" applyBorder="1" applyAlignment="1" applyProtection="1">
      <alignment horizontal="left" vertical="top"/>
      <protection locked="0"/>
    </xf>
    <xf numFmtId="0" fontId="2" fillId="0" borderId="14"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13" xfId="0" applyFont="1" applyBorder="1" applyAlignment="1" applyProtection="1">
      <alignment horizontal="left" vertical="top"/>
      <protection locked="0"/>
    </xf>
    <xf numFmtId="0" fontId="10" fillId="0" borderId="13" xfId="0" applyFont="1" applyBorder="1" applyAlignment="1" applyProtection="1">
      <alignment horizontal="center"/>
      <protection locked="0"/>
    </xf>
    <xf numFmtId="14" fontId="2" fillId="0" borderId="10" xfId="0" applyNumberFormat="1" applyFont="1" applyBorder="1" applyAlignment="1" applyProtection="1">
      <alignment horizontal="center"/>
      <protection locked="0"/>
    </xf>
    <xf numFmtId="0" fontId="7" fillId="0" borderId="3" xfId="0" applyFont="1" applyBorder="1" applyAlignment="1" applyProtection="1">
      <alignment horizontal="center" vertical="center"/>
      <protection locked="0"/>
    </xf>
    <xf numFmtId="14" fontId="2" fillId="0" borderId="3" xfId="0" applyNumberFormat="1"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0" fillId="0" borderId="3" xfId="0" applyBorder="1" applyAlignment="1" applyProtection="1">
      <alignment horizontal="center" vertical="center"/>
      <protection locked="0"/>
    </xf>
  </cellXfs>
  <cellStyles count="1">
    <cellStyle name="Normal" xfId="0" builtinId="0"/>
  </cellStyles>
  <dxfs count="152">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940734</xdr:colOff>
      <xdr:row>0</xdr:row>
      <xdr:rowOff>174625</xdr:rowOff>
    </xdr:from>
    <xdr:to>
      <xdr:col>1</xdr:col>
      <xdr:colOff>336431</xdr:colOff>
      <xdr:row>5</xdr:row>
      <xdr:rowOff>148542</xdr:rowOff>
    </xdr:to>
    <xdr:pic>
      <xdr:nvPicPr>
        <xdr:cNvPr id="2" name="Imagen 16">
          <a:extLst>
            <a:ext uri="{FF2B5EF4-FFF2-40B4-BE49-F238E27FC236}">
              <a16:creationId xmlns:a16="http://schemas.microsoft.com/office/drawing/2014/main" id="{42D870E1-9BDD-49D3-A379-8A1F87F6AD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0734" y="174625"/>
          <a:ext cx="900647" cy="10407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30</xdr:col>
      <xdr:colOff>1126331</xdr:colOff>
      <xdr:row>6</xdr:row>
      <xdr:rowOff>0</xdr:rowOff>
    </xdr:to>
    <xdr:grpSp>
      <xdr:nvGrpSpPr>
        <xdr:cNvPr id="2" name="Group 4">
          <a:extLst>
            <a:ext uri="{FF2B5EF4-FFF2-40B4-BE49-F238E27FC236}">
              <a16:creationId xmlns:a16="http://schemas.microsoft.com/office/drawing/2014/main" id="{E83D663E-93D9-4D84-8806-497D903D7BED}"/>
            </a:ext>
          </a:extLst>
        </xdr:cNvPr>
        <xdr:cNvGrpSpPr>
          <a:grpSpLocks/>
        </xdr:cNvGrpSpPr>
      </xdr:nvGrpSpPr>
      <xdr:grpSpPr bwMode="auto">
        <a:xfrm>
          <a:off x="0" y="31750"/>
          <a:ext cx="51620037" cy="1122456"/>
          <a:chOff x="-8" y="0"/>
          <a:chExt cx="1382" cy="136"/>
        </a:xfrm>
      </xdr:grpSpPr>
      <xdr:sp macro="" textlink="">
        <xdr:nvSpPr>
          <xdr:cNvPr id="3" name="1 CuadroTexto">
            <a:extLst>
              <a:ext uri="{FF2B5EF4-FFF2-40B4-BE49-F238E27FC236}">
                <a16:creationId xmlns:a16="http://schemas.microsoft.com/office/drawing/2014/main" id="{FCE50882-3DA7-4546-8649-A6B0DA1A911C}"/>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7F056FAA-5F24-4855-9D66-3AAC4065033F}"/>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140882A4-2021-441F-A826-82C1BA0EBFD2}"/>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A1C377A5-8098-4F02-8B1A-0B77FE27378A}"/>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B1FAFB74-A2A3-4A66-8E3E-1D2407B84BEC}"/>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88F2C2C4-D0C0-4E88-BFD4-8BA5D0098C82}"/>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E9392C33-579E-4EF0-92D9-C0924AF59A3A}"/>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4454650E-7BB4-4A03-A87A-420BD5B6AF16}"/>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CF6736E1-DB52-41AD-96CC-1219ED67D702}"/>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6F6D3FAF-3163-48EC-8C2B-7BF899E98537}"/>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115D5F9F-016E-4F07-BCC0-B80A9505B62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6AFB7F70-FDDA-4EEB-96AC-787193138FB7}"/>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7728807F-E04C-4291-BDA4-7E79A7402D54}"/>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145931</xdr:colOff>
      <xdr:row>5</xdr:row>
      <xdr:rowOff>323167</xdr:rowOff>
    </xdr:to>
    <xdr:pic>
      <xdr:nvPicPr>
        <xdr:cNvPr id="16" name="Imagen 16">
          <a:extLst>
            <a:ext uri="{FF2B5EF4-FFF2-40B4-BE49-F238E27FC236}">
              <a16:creationId xmlns:a16="http://schemas.microsoft.com/office/drawing/2014/main" id="{52955930-5492-4125-80D0-C8F98FE61D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236764</xdr:colOff>
      <xdr:row>6</xdr:row>
      <xdr:rowOff>0</xdr:rowOff>
    </xdr:to>
    <xdr:grpSp>
      <xdr:nvGrpSpPr>
        <xdr:cNvPr id="2" name="Group 4">
          <a:extLst>
            <a:ext uri="{FF2B5EF4-FFF2-40B4-BE49-F238E27FC236}">
              <a16:creationId xmlns:a16="http://schemas.microsoft.com/office/drawing/2014/main" id="{CA59E423-1AD9-4238-90B3-DDB02ECF1F0A}"/>
            </a:ext>
          </a:extLst>
        </xdr:cNvPr>
        <xdr:cNvGrpSpPr>
          <a:grpSpLocks/>
        </xdr:cNvGrpSpPr>
      </xdr:nvGrpSpPr>
      <xdr:grpSpPr bwMode="auto">
        <a:xfrm>
          <a:off x="0" y="31750"/>
          <a:ext cx="51600327" cy="1182688"/>
          <a:chOff x="-8" y="0"/>
          <a:chExt cx="1382" cy="136"/>
        </a:xfrm>
      </xdr:grpSpPr>
      <xdr:sp macro="" textlink="">
        <xdr:nvSpPr>
          <xdr:cNvPr id="3" name="1 CuadroTexto">
            <a:extLst>
              <a:ext uri="{FF2B5EF4-FFF2-40B4-BE49-F238E27FC236}">
                <a16:creationId xmlns:a16="http://schemas.microsoft.com/office/drawing/2014/main" id="{EB06675B-6DFC-430D-9A02-70A3FB79430F}"/>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60DA8029-911C-4159-BD6A-1251E30A72BF}"/>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2188FD10-B738-4851-865F-591DF3E87F28}"/>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6D5B4E3C-72FA-40D4-8848-2449F098909D}"/>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2B5C7BDE-8720-4D9E-B089-3DF1BDA1E1CB}"/>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2D34391C-E812-4646-A778-CE856151DC8C}"/>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11486719-4778-455C-9BFE-51BE9F0E975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6B068807-F4EC-48F1-893C-E7C26C85A20F}"/>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1B9D1B5B-0FFC-4499-B617-5AB3CC28D7B1}"/>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BE2FE04F-2E9A-424F-A83E-66640011F4DF}"/>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FE2666AE-94EC-4F74-99F6-5E12547FC50E}"/>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EE6D22A8-A7FB-40BE-B608-4C809FA2C2C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32150EB1-A43A-479B-AF02-77B7BBEF4B33}"/>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82573AC7-DD92-4367-B741-6664E64456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820529</xdr:colOff>
      <xdr:row>6</xdr:row>
      <xdr:rowOff>0</xdr:rowOff>
    </xdr:to>
    <xdr:grpSp>
      <xdr:nvGrpSpPr>
        <xdr:cNvPr id="2" name="Group 4">
          <a:extLst>
            <a:ext uri="{FF2B5EF4-FFF2-40B4-BE49-F238E27FC236}">
              <a16:creationId xmlns:a16="http://schemas.microsoft.com/office/drawing/2014/main" id="{749BD508-72E5-43D1-9012-F738D9865320}"/>
            </a:ext>
          </a:extLst>
        </xdr:cNvPr>
        <xdr:cNvGrpSpPr>
          <a:grpSpLocks/>
        </xdr:cNvGrpSpPr>
      </xdr:nvGrpSpPr>
      <xdr:grpSpPr bwMode="auto">
        <a:xfrm>
          <a:off x="0" y="31750"/>
          <a:ext cx="51612592" cy="1182688"/>
          <a:chOff x="-8" y="0"/>
          <a:chExt cx="1382" cy="136"/>
        </a:xfrm>
      </xdr:grpSpPr>
      <xdr:sp macro="" textlink="">
        <xdr:nvSpPr>
          <xdr:cNvPr id="3" name="1 CuadroTexto">
            <a:extLst>
              <a:ext uri="{FF2B5EF4-FFF2-40B4-BE49-F238E27FC236}">
                <a16:creationId xmlns:a16="http://schemas.microsoft.com/office/drawing/2014/main" id="{AAEE181A-49BB-49C8-859F-74DDFC755BDA}"/>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5149F69E-76FF-4CA4-ADEC-FB394C2A5BE9}"/>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E383CF06-CC53-4882-B8EF-9E388CF5F6C5}"/>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6E8E1709-76B7-457A-A7C5-4FAFA1FAFF54}"/>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B2B0BCB3-B1DA-4E85-BE48-28ADCCDE132B}"/>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39DDFB2B-6D3F-4B9E-BB6B-C65055C13CFD}"/>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86E018B1-112D-4E5A-8A96-D5E0CFB2736C}"/>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D5F85B2D-E2C1-4E5C-8A9D-6EDFF33B40B9}"/>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377E9128-EDF6-49A8-9F99-56093ECC4E4E}"/>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B9B9BE75-FC6A-4E39-95A7-521B0AC6A535}"/>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92DB925A-2970-415A-87B4-935FD0913F5E}"/>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ADFA996E-015A-474A-9233-3B804B59EC22}"/>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6253B69E-C0B9-4CD6-9C3A-6081922334DE}"/>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6D50F94B-53C3-4DA5-9C96-02178734E0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AADDC-4CC0-43F4-B6EF-05398ED45427}">
  <dimension ref="A1:AP62"/>
  <sheetViews>
    <sheetView view="pageBreakPreview" topLeftCell="A12" zoomScale="40" zoomScaleNormal="40" zoomScaleSheetLayoutView="40" workbookViewId="0">
      <selection activeCell="K19" sqref="K19:K25"/>
    </sheetView>
  </sheetViews>
  <sheetFormatPr baseColWidth="10" defaultColWidth="11.42578125" defaultRowHeight="12.75" x14ac:dyDescent="0.2"/>
  <cols>
    <col min="1" max="2" width="22.5703125" style="8" customWidth="1"/>
    <col min="3" max="3" width="21.42578125" style="8" customWidth="1"/>
    <col min="4" max="4" width="27.42578125" style="180" customWidth="1"/>
    <col min="5" max="5" width="24" style="8" customWidth="1"/>
    <col min="6" max="6" width="23.140625" style="8" customWidth="1"/>
    <col min="7" max="7" width="19.140625" style="8" customWidth="1"/>
    <col min="8" max="8" width="22.5703125" style="8" customWidth="1"/>
    <col min="9" max="9" width="25.28515625" style="8" hidden="1" customWidth="1"/>
    <col min="10" max="10" width="22.85546875" style="8" customWidth="1"/>
    <col min="11" max="11" width="41.42578125" style="8" customWidth="1"/>
    <col min="12" max="12" width="48.7109375" style="8" customWidth="1"/>
    <col min="13" max="13" width="26" style="8" customWidth="1"/>
    <col min="14" max="14" width="7.7109375" style="8" hidden="1" customWidth="1"/>
    <col min="15" max="15" width="21.140625" style="8" customWidth="1"/>
    <col min="16" max="16" width="16.7109375" style="8" customWidth="1"/>
    <col min="17" max="17" width="16.5703125" style="8" customWidth="1"/>
    <col min="18" max="18" width="22.140625" style="8" customWidth="1"/>
    <col min="19" max="19" width="24.140625" style="8" customWidth="1"/>
    <col min="20" max="20" width="26.85546875" style="8" customWidth="1"/>
    <col min="21" max="21" width="23.42578125" style="8" customWidth="1"/>
    <col min="22" max="22" width="21" style="8" customWidth="1"/>
    <col min="23" max="23" width="27.7109375" style="8" customWidth="1"/>
    <col min="24" max="24" width="28.140625" style="8" customWidth="1"/>
    <col min="25" max="25" width="24.5703125" style="8" customWidth="1"/>
    <col min="26" max="26" width="30.85546875" style="8" customWidth="1"/>
    <col min="27" max="27" width="26.85546875" style="8" customWidth="1"/>
    <col min="28" max="28" width="28.7109375" style="8" customWidth="1"/>
    <col min="29" max="29" width="18" style="8" customWidth="1"/>
    <col min="30" max="30" width="65.140625" style="8" customWidth="1"/>
    <col min="31" max="31" width="19.140625" style="8" customWidth="1"/>
    <col min="32" max="33" width="23.5703125" style="8" customWidth="1"/>
    <col min="34" max="34" width="17.28515625" style="8" hidden="1" customWidth="1"/>
    <col min="35" max="42" width="11.42578125" style="8" hidden="1" customWidth="1"/>
    <col min="43" max="16384" width="11.42578125" style="8"/>
  </cols>
  <sheetData>
    <row r="1" spans="1:41" ht="15" customHeight="1" x14ac:dyDescent="0.2">
      <c r="A1" s="1"/>
      <c r="B1" s="2"/>
      <c r="C1" s="3" t="s">
        <v>0</v>
      </c>
      <c r="D1" s="3"/>
      <c r="E1" s="3"/>
      <c r="F1" s="3"/>
      <c r="G1" s="3"/>
      <c r="H1" s="3"/>
      <c r="I1" s="4"/>
      <c r="J1" s="5" t="s">
        <v>1</v>
      </c>
      <c r="K1" s="5"/>
      <c r="L1" s="5"/>
      <c r="M1" s="5"/>
      <c r="N1" s="5"/>
      <c r="O1" s="5"/>
      <c r="P1" s="5"/>
      <c r="Q1" s="5"/>
      <c r="R1" s="5"/>
      <c r="S1" s="5"/>
      <c r="T1" s="5"/>
      <c r="U1" s="5"/>
      <c r="V1" s="5"/>
      <c r="W1" s="5"/>
      <c r="X1" s="5"/>
      <c r="Y1" s="6" t="s">
        <v>2</v>
      </c>
      <c r="Z1" s="6"/>
      <c r="AA1" s="6"/>
      <c r="AB1" s="6"/>
      <c r="AC1" s="6"/>
      <c r="AD1" s="7" t="s">
        <v>3</v>
      </c>
      <c r="AE1" s="7"/>
      <c r="AF1" s="7"/>
      <c r="AG1" s="7"/>
      <c r="AK1" s="8" t="s">
        <v>4</v>
      </c>
      <c r="AL1" s="8" t="s">
        <v>5</v>
      </c>
      <c r="AN1" s="8" t="s">
        <v>6</v>
      </c>
    </row>
    <row r="2" spans="1:41" x14ac:dyDescent="0.2">
      <c r="A2" s="9"/>
      <c r="B2" s="10"/>
      <c r="C2" s="3"/>
      <c r="D2" s="3"/>
      <c r="E2" s="3"/>
      <c r="F2" s="3"/>
      <c r="G2" s="3"/>
      <c r="H2" s="3"/>
      <c r="I2" s="4"/>
      <c r="J2" s="5"/>
      <c r="K2" s="5"/>
      <c r="L2" s="5"/>
      <c r="M2" s="5"/>
      <c r="N2" s="5"/>
      <c r="O2" s="5"/>
      <c r="P2" s="5"/>
      <c r="Q2" s="5"/>
      <c r="R2" s="5"/>
      <c r="S2" s="5"/>
      <c r="T2" s="5"/>
      <c r="U2" s="5"/>
      <c r="V2" s="5"/>
      <c r="W2" s="5"/>
      <c r="X2" s="5"/>
      <c r="Y2" s="6"/>
      <c r="Z2" s="6"/>
      <c r="AA2" s="6"/>
      <c r="AB2" s="6"/>
      <c r="AC2" s="6"/>
      <c r="AD2" s="7"/>
      <c r="AE2" s="7"/>
      <c r="AF2" s="7"/>
      <c r="AG2" s="7"/>
      <c r="AH2" s="8" t="s">
        <v>7</v>
      </c>
      <c r="AI2" s="8" t="s">
        <v>8</v>
      </c>
      <c r="AL2" s="8" t="s">
        <v>9</v>
      </c>
      <c r="AN2" s="8" t="s">
        <v>10</v>
      </c>
    </row>
    <row r="3" spans="1:41" ht="15.75" x14ac:dyDescent="0.25">
      <c r="A3" s="9"/>
      <c r="B3" s="10"/>
      <c r="C3" s="3"/>
      <c r="D3" s="3"/>
      <c r="E3" s="3"/>
      <c r="F3" s="3"/>
      <c r="G3" s="3"/>
      <c r="H3" s="3"/>
      <c r="I3" s="4"/>
      <c r="J3" s="5"/>
      <c r="K3" s="5"/>
      <c r="L3" s="5"/>
      <c r="M3" s="5"/>
      <c r="N3" s="5"/>
      <c r="O3" s="5"/>
      <c r="P3" s="5"/>
      <c r="Q3" s="5"/>
      <c r="R3" s="5"/>
      <c r="S3" s="5"/>
      <c r="T3" s="5"/>
      <c r="U3" s="5"/>
      <c r="V3" s="5"/>
      <c r="W3" s="5"/>
      <c r="X3" s="5"/>
      <c r="Y3" s="6" t="s">
        <v>11</v>
      </c>
      <c r="Z3" s="6"/>
      <c r="AA3" s="6"/>
      <c r="AB3" s="6"/>
      <c r="AC3" s="6"/>
      <c r="AD3" s="11">
        <v>8</v>
      </c>
      <c r="AE3" s="11"/>
      <c r="AF3" s="11"/>
      <c r="AG3" s="11"/>
      <c r="AH3" s="8" t="s">
        <v>12</v>
      </c>
      <c r="AI3" s="8" t="s">
        <v>13</v>
      </c>
      <c r="AL3" s="8" t="s">
        <v>14</v>
      </c>
      <c r="AN3" s="8" t="s">
        <v>15</v>
      </c>
    </row>
    <row r="4" spans="1:41" ht="25.5" customHeight="1" x14ac:dyDescent="0.2">
      <c r="A4" s="9"/>
      <c r="B4" s="10"/>
      <c r="C4" s="6" t="s">
        <v>16</v>
      </c>
      <c r="D4" s="6"/>
      <c r="E4" s="6"/>
      <c r="F4" s="6"/>
      <c r="G4" s="6"/>
      <c r="H4" s="6"/>
      <c r="I4" s="4"/>
      <c r="J4" s="5" t="s">
        <v>17</v>
      </c>
      <c r="K4" s="5"/>
      <c r="L4" s="5"/>
      <c r="M4" s="5"/>
      <c r="N4" s="5"/>
      <c r="O4" s="5"/>
      <c r="P4" s="5"/>
      <c r="Q4" s="5"/>
      <c r="R4" s="5"/>
      <c r="S4" s="5"/>
      <c r="T4" s="5"/>
      <c r="U4" s="5"/>
      <c r="V4" s="5"/>
      <c r="W4" s="5"/>
      <c r="X4" s="5"/>
      <c r="Y4" s="6" t="s">
        <v>18</v>
      </c>
      <c r="Z4" s="6"/>
      <c r="AA4" s="6"/>
      <c r="AB4" s="6"/>
      <c r="AC4" s="6"/>
      <c r="AD4" s="6" t="s">
        <v>19</v>
      </c>
      <c r="AE4" s="6"/>
      <c r="AF4" s="6"/>
      <c r="AG4" s="6"/>
      <c r="AH4" s="8" t="s">
        <v>20</v>
      </c>
      <c r="AI4" s="8" t="s">
        <v>21</v>
      </c>
      <c r="AK4" s="8" t="s">
        <v>22</v>
      </c>
      <c r="AL4" s="8" t="s">
        <v>23</v>
      </c>
      <c r="AN4" s="8" t="s">
        <v>24</v>
      </c>
    </row>
    <row r="5" spans="1:41" ht="15" customHeight="1" x14ac:dyDescent="0.2">
      <c r="A5" s="9"/>
      <c r="B5" s="10"/>
      <c r="C5" s="6"/>
      <c r="D5" s="6"/>
      <c r="E5" s="6"/>
      <c r="F5" s="6"/>
      <c r="G5" s="6"/>
      <c r="H5" s="6"/>
      <c r="I5" s="4"/>
      <c r="J5" s="5"/>
      <c r="K5" s="5"/>
      <c r="L5" s="5"/>
      <c r="M5" s="5"/>
      <c r="N5" s="5"/>
      <c r="O5" s="5"/>
      <c r="P5" s="5"/>
      <c r="Q5" s="5"/>
      <c r="R5" s="5"/>
      <c r="S5" s="5"/>
      <c r="T5" s="5"/>
      <c r="U5" s="5"/>
      <c r="V5" s="5"/>
      <c r="W5" s="5"/>
      <c r="X5" s="5"/>
      <c r="Y5" s="12" t="s">
        <v>25</v>
      </c>
      <c r="Z5" s="13"/>
      <c r="AA5" s="13"/>
      <c r="AB5" s="13"/>
      <c r="AC5" s="14"/>
      <c r="AD5" s="15">
        <v>43846</v>
      </c>
      <c r="AE5" s="15"/>
      <c r="AF5" s="15"/>
      <c r="AG5" s="15"/>
      <c r="AH5" s="8" t="s">
        <v>26</v>
      </c>
      <c r="AI5" s="8" t="s">
        <v>27</v>
      </c>
      <c r="AK5" s="8" t="s">
        <v>28</v>
      </c>
      <c r="AL5" s="8" t="s">
        <v>29</v>
      </c>
      <c r="AN5" s="8" t="s">
        <v>30</v>
      </c>
    </row>
    <row r="6" spans="1:41" ht="29.25" customHeight="1" x14ac:dyDescent="0.2">
      <c r="A6" s="16"/>
      <c r="B6" s="17"/>
      <c r="C6" s="6"/>
      <c r="D6" s="6"/>
      <c r="E6" s="6"/>
      <c r="F6" s="6"/>
      <c r="G6" s="6"/>
      <c r="H6" s="6"/>
      <c r="I6" s="4"/>
      <c r="J6" s="5"/>
      <c r="K6" s="5"/>
      <c r="L6" s="5"/>
      <c r="M6" s="5"/>
      <c r="N6" s="5"/>
      <c r="O6" s="5"/>
      <c r="P6" s="5"/>
      <c r="Q6" s="5"/>
      <c r="R6" s="5"/>
      <c r="S6" s="5"/>
      <c r="T6" s="5"/>
      <c r="U6" s="5"/>
      <c r="V6" s="5"/>
      <c r="W6" s="5"/>
      <c r="X6" s="5"/>
      <c r="Y6" s="18"/>
      <c r="Z6" s="19"/>
      <c r="AA6" s="19"/>
      <c r="AB6" s="19"/>
      <c r="AC6" s="20"/>
      <c r="AD6" s="15"/>
      <c r="AE6" s="15"/>
      <c r="AF6" s="15"/>
      <c r="AG6" s="15"/>
      <c r="AH6" s="8" t="s">
        <v>31</v>
      </c>
      <c r="AI6" s="8" t="s">
        <v>32</v>
      </c>
      <c r="AJ6" s="8" t="s">
        <v>33</v>
      </c>
      <c r="AK6" s="8" t="s">
        <v>34</v>
      </c>
      <c r="AL6" s="8" t="s">
        <v>35</v>
      </c>
      <c r="AN6" s="8" t="s">
        <v>36</v>
      </c>
    </row>
    <row r="7" spans="1:41" ht="24.75" customHeight="1" x14ac:dyDescent="0.2">
      <c r="A7" s="21" t="s">
        <v>37</v>
      </c>
      <c r="B7" s="21"/>
      <c r="C7" s="22">
        <v>43861</v>
      </c>
      <c r="D7" s="23"/>
      <c r="E7" s="23"/>
      <c r="F7" s="23"/>
      <c r="G7" s="24"/>
      <c r="H7" s="25"/>
      <c r="I7" s="25"/>
      <c r="J7" s="25"/>
      <c r="K7" s="25"/>
      <c r="L7" s="26"/>
      <c r="M7" s="27" t="s">
        <v>38</v>
      </c>
      <c r="N7" s="28"/>
      <c r="O7" s="28"/>
      <c r="P7" s="28"/>
      <c r="Q7" s="28"/>
      <c r="R7" s="28"/>
      <c r="S7" s="28"/>
      <c r="T7" s="28"/>
      <c r="U7" s="28"/>
      <c r="V7" s="29"/>
      <c r="W7" s="30" t="s">
        <v>39</v>
      </c>
      <c r="X7" s="31"/>
      <c r="Y7" s="32" t="s">
        <v>40</v>
      </c>
      <c r="Z7" s="33" t="s">
        <v>41</v>
      </c>
      <c r="AA7" s="34"/>
      <c r="AB7" s="30" t="s">
        <v>42</v>
      </c>
      <c r="AC7" s="31"/>
      <c r="AD7" s="35" t="s">
        <v>43</v>
      </c>
      <c r="AE7" s="36"/>
      <c r="AF7" s="37"/>
      <c r="AG7" s="37"/>
      <c r="AH7" s="8" t="s">
        <v>44</v>
      </c>
      <c r="AI7" s="8" t="s">
        <v>45</v>
      </c>
      <c r="AJ7" s="8" t="s">
        <v>46</v>
      </c>
      <c r="AN7" s="8" t="s">
        <v>47</v>
      </c>
    </row>
    <row r="8" spans="1:41" x14ac:dyDescent="0.2">
      <c r="A8" s="38" t="s">
        <v>48</v>
      </c>
      <c r="B8" s="38"/>
      <c r="C8" s="38"/>
      <c r="D8" s="38"/>
      <c r="E8" s="38"/>
      <c r="F8" s="38"/>
      <c r="G8" s="39" t="s">
        <v>49</v>
      </c>
      <c r="H8" s="40"/>
      <c r="I8" s="40"/>
      <c r="J8" s="40"/>
      <c r="K8" s="40"/>
      <c r="L8" s="40"/>
      <c r="M8" s="40"/>
      <c r="N8" s="40"/>
      <c r="O8" s="40"/>
      <c r="P8" s="40"/>
      <c r="Q8" s="40"/>
      <c r="R8" s="40"/>
      <c r="S8" s="40"/>
      <c r="T8" s="40"/>
      <c r="U8" s="40"/>
      <c r="V8" s="40"/>
      <c r="W8" s="40"/>
      <c r="X8" s="41"/>
      <c r="Y8" s="40"/>
      <c r="Z8" s="40"/>
      <c r="AA8" s="40"/>
      <c r="AB8" s="42"/>
      <c r="AC8" s="43" t="s">
        <v>50</v>
      </c>
      <c r="AD8" s="44" t="s">
        <v>51</v>
      </c>
      <c r="AE8" s="45"/>
      <c r="AF8" s="45"/>
      <c r="AG8" s="45"/>
      <c r="AH8" s="8" t="s">
        <v>52</v>
      </c>
      <c r="AI8" s="8" t="s">
        <v>53</v>
      </c>
      <c r="AN8" s="8" t="s">
        <v>46</v>
      </c>
    </row>
    <row r="9" spans="1:41" s="50" customFormat="1" ht="14.25" customHeight="1" x14ac:dyDescent="0.2">
      <c r="A9" s="46" t="s">
        <v>54</v>
      </c>
      <c r="B9" s="47" t="s">
        <v>55</v>
      </c>
      <c r="C9" s="46" t="s">
        <v>56</v>
      </c>
      <c r="D9" s="46" t="s">
        <v>6</v>
      </c>
      <c r="E9" s="46" t="s">
        <v>57</v>
      </c>
      <c r="F9" s="48" t="s">
        <v>58</v>
      </c>
      <c r="G9" s="38" t="s">
        <v>59</v>
      </c>
      <c r="H9" s="38"/>
      <c r="I9" s="38"/>
      <c r="J9" s="38"/>
      <c r="K9" s="39" t="s">
        <v>60</v>
      </c>
      <c r="L9" s="40"/>
      <c r="M9" s="40"/>
      <c r="N9" s="40"/>
      <c r="O9" s="40"/>
      <c r="P9" s="40"/>
      <c r="Q9" s="40"/>
      <c r="R9" s="40"/>
      <c r="S9" s="40"/>
      <c r="T9" s="42"/>
      <c r="U9" s="39" t="s">
        <v>61</v>
      </c>
      <c r="V9" s="40"/>
      <c r="W9" s="40"/>
      <c r="X9" s="40"/>
      <c r="Y9" s="40"/>
      <c r="Z9" s="40"/>
      <c r="AA9" s="40"/>
      <c r="AB9" s="42"/>
      <c r="AC9" s="49"/>
      <c r="AD9" s="44"/>
      <c r="AE9" s="45"/>
      <c r="AF9" s="45"/>
      <c r="AG9" s="45"/>
      <c r="AH9" s="8" t="s">
        <v>62</v>
      </c>
      <c r="AI9" s="8" t="s">
        <v>63</v>
      </c>
      <c r="AJ9" s="8" t="s">
        <v>64</v>
      </c>
    </row>
    <row r="10" spans="1:41" s="50" customFormat="1" ht="20.25" customHeight="1" x14ac:dyDescent="0.2">
      <c r="A10" s="46"/>
      <c r="B10" s="51"/>
      <c r="C10" s="46"/>
      <c r="D10" s="46"/>
      <c r="E10" s="46"/>
      <c r="F10" s="48"/>
      <c r="G10" s="52" t="s">
        <v>65</v>
      </c>
      <c r="H10" s="52"/>
      <c r="I10" s="52"/>
      <c r="J10" s="52"/>
      <c r="K10" s="53" t="s">
        <v>66</v>
      </c>
      <c r="L10" s="48" t="s">
        <v>67</v>
      </c>
      <c r="M10" s="48" t="s">
        <v>68</v>
      </c>
      <c r="N10" s="43" t="s">
        <v>69</v>
      </c>
      <c r="O10" s="46" t="s">
        <v>70</v>
      </c>
      <c r="P10" s="51" t="s">
        <v>71</v>
      </c>
      <c r="Q10" s="47" t="s">
        <v>72</v>
      </c>
      <c r="R10" s="46" t="s">
        <v>73</v>
      </c>
      <c r="S10" s="47" t="s">
        <v>74</v>
      </c>
      <c r="T10" s="47" t="s">
        <v>75</v>
      </c>
      <c r="U10" s="54" t="s">
        <v>76</v>
      </c>
      <c r="V10" s="46" t="s">
        <v>77</v>
      </c>
      <c r="W10" s="53" t="s">
        <v>78</v>
      </c>
      <c r="X10" s="47" t="s">
        <v>79</v>
      </c>
      <c r="Y10" s="46" t="s">
        <v>80</v>
      </c>
      <c r="Z10" s="46"/>
      <c r="AA10" s="46"/>
      <c r="AB10" s="46"/>
      <c r="AC10" s="49"/>
      <c r="AD10" s="55"/>
      <c r="AE10" s="56"/>
      <c r="AF10" s="56"/>
      <c r="AG10" s="56"/>
      <c r="AH10" s="50" t="s">
        <v>81</v>
      </c>
      <c r="AI10" s="50" t="s">
        <v>82</v>
      </c>
      <c r="AJ10" s="50" t="s">
        <v>83</v>
      </c>
      <c r="AL10" s="50" t="s">
        <v>84</v>
      </c>
      <c r="AO10" s="8" t="s">
        <v>85</v>
      </c>
    </row>
    <row r="11" spans="1:41" s="50" customFormat="1" ht="57.75" customHeight="1" x14ac:dyDescent="0.2">
      <c r="A11" s="47"/>
      <c r="B11" s="57"/>
      <c r="C11" s="47"/>
      <c r="D11" s="47"/>
      <c r="E11" s="47"/>
      <c r="F11" s="43"/>
      <c r="G11" s="58" t="s">
        <v>5</v>
      </c>
      <c r="H11" s="58" t="s">
        <v>4</v>
      </c>
      <c r="I11" s="58"/>
      <c r="J11" s="59" t="s">
        <v>86</v>
      </c>
      <c r="K11" s="54"/>
      <c r="L11" s="48"/>
      <c r="M11" s="48"/>
      <c r="N11" s="60"/>
      <c r="O11" s="46"/>
      <c r="P11" s="57"/>
      <c r="Q11" s="57"/>
      <c r="R11" s="46"/>
      <c r="S11" s="57"/>
      <c r="T11" s="57"/>
      <c r="U11" s="61"/>
      <c r="V11" s="46"/>
      <c r="W11" s="54"/>
      <c r="X11" s="57"/>
      <c r="Y11" s="62" t="s">
        <v>87</v>
      </c>
      <c r="Z11" s="62" t="s">
        <v>88</v>
      </c>
      <c r="AA11" s="63" t="s">
        <v>89</v>
      </c>
      <c r="AB11" s="63" t="s">
        <v>90</v>
      </c>
      <c r="AC11" s="60"/>
      <c r="AD11" s="64" t="s">
        <v>91</v>
      </c>
      <c r="AE11" s="64" t="s">
        <v>92</v>
      </c>
      <c r="AF11" s="64" t="s">
        <v>93</v>
      </c>
      <c r="AG11" s="62" t="s">
        <v>94</v>
      </c>
      <c r="AH11" s="50" t="s">
        <v>95</v>
      </c>
      <c r="AI11" s="50" t="s">
        <v>13</v>
      </c>
      <c r="AL11" s="50" t="s">
        <v>96</v>
      </c>
      <c r="AO11" s="8" t="s">
        <v>97</v>
      </c>
    </row>
    <row r="12" spans="1:41" ht="37.5" customHeight="1" x14ac:dyDescent="0.2">
      <c r="A12" s="65" t="s">
        <v>98</v>
      </c>
      <c r="B12" s="65" t="s">
        <v>99</v>
      </c>
      <c r="C12" s="66" t="s">
        <v>100</v>
      </c>
      <c r="D12" s="67" t="s">
        <v>24</v>
      </c>
      <c r="E12" s="68" t="s">
        <v>101</v>
      </c>
      <c r="F12" s="69" t="s">
        <v>102</v>
      </c>
      <c r="G12" s="70" t="s">
        <v>9</v>
      </c>
      <c r="H12" s="70" t="s">
        <v>96</v>
      </c>
      <c r="I12" s="71" t="str">
        <f>CONCATENATE(G12,H12)</f>
        <v>RARA VEZMENOR</v>
      </c>
      <c r="J12" s="72" t="str">
        <f>I13</f>
        <v>2. BAJO</v>
      </c>
      <c r="K12" s="73" t="s">
        <v>103</v>
      </c>
      <c r="L12" s="74" t="s">
        <v>104</v>
      </c>
      <c r="M12" s="75" t="s">
        <v>7</v>
      </c>
      <c r="N12" s="76">
        <f>IF(M12="ASIGNADO",15,IF(M12="NO ASIGNADO",0,""))</f>
        <v>15</v>
      </c>
      <c r="O12" s="77">
        <f>SUM(N12:N18)</f>
        <v>100</v>
      </c>
      <c r="P12" s="78" t="s">
        <v>81</v>
      </c>
      <c r="Q12" s="79">
        <f>IF(Q15="DÉBIL",0,IF(Q15="MODERADO",50,IF(Q15="FUERTE",100,"")))</f>
        <v>100</v>
      </c>
      <c r="R12" s="80"/>
      <c r="S12" s="81" t="s">
        <v>105</v>
      </c>
      <c r="T12" s="81" t="s">
        <v>105</v>
      </c>
      <c r="U12" s="82" t="s">
        <v>97</v>
      </c>
      <c r="V12" s="83" t="s">
        <v>106</v>
      </c>
      <c r="W12" s="84"/>
      <c r="X12" s="69" t="s">
        <v>107</v>
      </c>
      <c r="Y12" s="69" t="s">
        <v>108</v>
      </c>
      <c r="Z12" s="68" t="s">
        <v>109</v>
      </c>
      <c r="AA12" s="85" t="s">
        <v>110</v>
      </c>
      <c r="AB12" s="69" t="s">
        <v>111</v>
      </c>
      <c r="AC12" s="86">
        <v>44316</v>
      </c>
      <c r="AD12" s="69" t="s">
        <v>112</v>
      </c>
      <c r="AE12" s="69" t="s">
        <v>113</v>
      </c>
      <c r="AF12" s="69" t="s">
        <v>114</v>
      </c>
      <c r="AG12" s="69" t="s">
        <v>115</v>
      </c>
      <c r="AH12" s="8" t="s">
        <v>116</v>
      </c>
      <c r="AI12" s="8" t="s">
        <v>117</v>
      </c>
      <c r="AJ12" s="8" t="s">
        <v>22</v>
      </c>
      <c r="AK12" s="8" t="s">
        <v>85</v>
      </c>
      <c r="AL12" s="8" t="s">
        <v>22</v>
      </c>
      <c r="AN12" s="8" t="s">
        <v>110</v>
      </c>
      <c r="AO12" s="8" t="s">
        <v>118</v>
      </c>
    </row>
    <row r="13" spans="1:41" ht="51.75" customHeight="1" x14ac:dyDescent="0.2">
      <c r="A13" s="87"/>
      <c r="B13" s="87"/>
      <c r="C13" s="88"/>
      <c r="D13" s="82"/>
      <c r="E13" s="89"/>
      <c r="F13" s="90"/>
      <c r="G13" s="70"/>
      <c r="H13" s="70"/>
      <c r="I13" s="71"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2. BAJO</v>
      </c>
      <c r="J13" s="91"/>
      <c r="K13" s="92"/>
      <c r="L13" s="93" t="s">
        <v>119</v>
      </c>
      <c r="M13" s="94" t="s">
        <v>20</v>
      </c>
      <c r="N13" s="95">
        <f>IF(M13="ADECUADO",15,IF(M13="INADECUADO",0,""))</f>
        <v>15</v>
      </c>
      <c r="O13" s="96"/>
      <c r="P13" s="97"/>
      <c r="Q13" s="79"/>
      <c r="R13" s="98"/>
      <c r="S13" s="81"/>
      <c r="T13" s="81"/>
      <c r="U13" s="82"/>
      <c r="V13" s="99"/>
      <c r="W13" s="84"/>
      <c r="X13" s="69"/>
      <c r="Y13" s="69"/>
      <c r="Z13" s="100"/>
      <c r="AA13" s="101"/>
      <c r="AB13" s="69"/>
      <c r="AC13" s="90"/>
      <c r="AD13" s="69"/>
      <c r="AE13" s="69"/>
      <c r="AF13" s="69"/>
      <c r="AG13" s="69"/>
      <c r="AH13" s="8" t="s">
        <v>105</v>
      </c>
      <c r="AI13" s="8" t="s">
        <v>120</v>
      </c>
      <c r="AL13" s="8" t="s">
        <v>28</v>
      </c>
      <c r="AN13" s="8" t="s">
        <v>121</v>
      </c>
      <c r="AO13" s="8" t="s">
        <v>122</v>
      </c>
    </row>
    <row r="14" spans="1:41" ht="69.75" customHeight="1" x14ac:dyDescent="0.2">
      <c r="A14" s="87"/>
      <c r="B14" s="87"/>
      <c r="C14" s="88"/>
      <c r="D14" s="82"/>
      <c r="E14" s="89"/>
      <c r="F14" s="90"/>
      <c r="G14" s="70"/>
      <c r="H14" s="70"/>
      <c r="I14" s="71"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BAJO</v>
      </c>
      <c r="J14" s="91"/>
      <c r="K14" s="92"/>
      <c r="L14" s="102" t="s">
        <v>123</v>
      </c>
      <c r="M14" s="94" t="s">
        <v>26</v>
      </c>
      <c r="N14" s="95">
        <f>IF(M14="OPORTUNA",15,IF(M14="INOPORTUNA",0,""))</f>
        <v>15</v>
      </c>
      <c r="O14" s="96"/>
      <c r="P14" s="97"/>
      <c r="Q14" s="79"/>
      <c r="R14" s="98"/>
      <c r="S14" s="103" t="s">
        <v>124</v>
      </c>
      <c r="T14" s="103" t="s">
        <v>125</v>
      </c>
      <c r="U14" s="82"/>
      <c r="V14" s="99"/>
      <c r="W14" s="84"/>
      <c r="X14" s="69"/>
      <c r="Y14" s="69"/>
      <c r="Z14" s="100"/>
      <c r="AA14" s="101"/>
      <c r="AB14" s="69"/>
      <c r="AC14" s="90"/>
      <c r="AD14" s="69"/>
      <c r="AE14" s="69"/>
      <c r="AF14" s="69"/>
      <c r="AG14" s="69"/>
      <c r="AH14" s="8" t="s">
        <v>106</v>
      </c>
      <c r="AI14" s="8" t="s">
        <v>126</v>
      </c>
      <c r="AJ14" s="8" t="s">
        <v>127</v>
      </c>
      <c r="AK14" s="8" t="s">
        <v>128</v>
      </c>
      <c r="AL14" s="8" t="s">
        <v>34</v>
      </c>
      <c r="AO14" s="8" t="s">
        <v>129</v>
      </c>
    </row>
    <row r="15" spans="1:41" ht="84" customHeight="1" x14ac:dyDescent="0.2">
      <c r="A15" s="87"/>
      <c r="B15" s="87"/>
      <c r="C15" s="88"/>
      <c r="D15" s="82"/>
      <c r="E15" s="104" t="s">
        <v>130</v>
      </c>
      <c r="F15" s="90"/>
      <c r="G15" s="70"/>
      <c r="H15" s="70"/>
      <c r="I15" s="71"/>
      <c r="J15" s="91"/>
      <c r="K15" s="92"/>
      <c r="L15" s="93" t="s">
        <v>131</v>
      </c>
      <c r="M15" s="94" t="s">
        <v>132</v>
      </c>
      <c r="N15" s="95">
        <f>IF(M15="PREVENIR",15,IF(M15="DETECTAR",10,IF(M15="NO ES UN CONTROL",0,"")))</f>
        <v>15</v>
      </c>
      <c r="O15" s="105" t="str">
        <f>IF(O12&lt;86,"DÉBIL",IF(O12&lt;96,"MODERADO",IF(O12&lt;101,"FUERTE","")))</f>
        <v>FUERTE</v>
      </c>
      <c r="P15" s="97"/>
      <c r="Q15" s="106" t="str">
        <f>IF(AND(O15="FUERTE",P12="FUERTE (SIEMPRE SE EJECUTA)"),"FUERTE",IF(OR(O15="DÉBIL",P12="DÉBIL (NO SE EJECUTA)"),"DÉBIL",IF(OR(O15="MODERADO",P12="MODERADO (ALGUNAS VECES)"),"MODERADO")))</f>
        <v>FUERTE</v>
      </c>
      <c r="R15" s="107" t="str">
        <f>IF(AND(O15="FUERTE",P12="FUERTE (SIEMPRE SE EJECUTA)"),"NO","SÍ")</f>
        <v>NO</v>
      </c>
      <c r="S15" s="108">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109">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82"/>
      <c r="V15" s="99"/>
      <c r="W15" s="84"/>
      <c r="X15" s="69"/>
      <c r="Y15" s="69"/>
      <c r="Z15" s="110"/>
      <c r="AA15" s="101"/>
      <c r="AB15" s="69"/>
      <c r="AC15" s="90"/>
      <c r="AD15" s="69"/>
      <c r="AE15" s="69"/>
      <c r="AF15" s="69" t="s">
        <v>133</v>
      </c>
      <c r="AG15" s="69"/>
      <c r="AH15" s="8" t="s">
        <v>105</v>
      </c>
      <c r="AO15" s="8" t="s">
        <v>134</v>
      </c>
    </row>
    <row r="16" spans="1:41" ht="55.5" customHeight="1" x14ac:dyDescent="0.2">
      <c r="A16" s="87"/>
      <c r="B16" s="87"/>
      <c r="C16" s="88"/>
      <c r="D16" s="82"/>
      <c r="E16" s="89" t="s">
        <v>135</v>
      </c>
      <c r="F16" s="90"/>
      <c r="G16" s="70"/>
      <c r="H16" s="70"/>
      <c r="I16" s="71"/>
      <c r="J16" s="91"/>
      <c r="K16" s="92"/>
      <c r="L16" s="93" t="s">
        <v>136</v>
      </c>
      <c r="M16" s="94" t="s">
        <v>44</v>
      </c>
      <c r="N16" s="95">
        <f>IF(M16="CONFIABLE",15,IF(M16="NO CONFIABLE",0,""))</f>
        <v>15</v>
      </c>
      <c r="O16" s="111"/>
      <c r="P16" s="97"/>
      <c r="Q16" s="106"/>
      <c r="R16" s="107"/>
      <c r="S16" s="108"/>
      <c r="T16" s="112"/>
      <c r="U16" s="82"/>
      <c r="V16" s="99"/>
      <c r="W16" s="84"/>
      <c r="X16" s="69"/>
      <c r="Y16" s="69"/>
      <c r="Z16" s="104" t="s">
        <v>137</v>
      </c>
      <c r="AA16" s="101"/>
      <c r="AB16" s="69"/>
      <c r="AC16" s="90"/>
      <c r="AD16" s="69"/>
      <c r="AE16" s="69"/>
      <c r="AF16" s="69"/>
      <c r="AG16" s="69"/>
      <c r="AH16" s="8" t="s">
        <v>138</v>
      </c>
      <c r="AJ16" s="8" t="s">
        <v>31</v>
      </c>
      <c r="AK16" s="8" t="s">
        <v>132</v>
      </c>
      <c r="AL16" s="8" t="s">
        <v>32</v>
      </c>
      <c r="AO16" s="8" t="s">
        <v>139</v>
      </c>
    </row>
    <row r="17" spans="1:41" ht="66.75" customHeight="1" x14ac:dyDescent="0.2">
      <c r="A17" s="87"/>
      <c r="B17" s="87"/>
      <c r="C17" s="88"/>
      <c r="D17" s="82"/>
      <c r="E17" s="89"/>
      <c r="F17" s="90"/>
      <c r="G17" s="70"/>
      <c r="H17" s="70"/>
      <c r="I17" s="71"/>
      <c r="J17" s="91"/>
      <c r="K17" s="92"/>
      <c r="L17" s="93" t="s">
        <v>140</v>
      </c>
      <c r="M17" s="94" t="s">
        <v>52</v>
      </c>
      <c r="N17" s="95">
        <f>IF(M17="SE INVESTIGAN Y SE RESUELVEN OPORTUNAMENTE",15,IF(M17="NO SE INVESTIGAN Y SE RESUELVEN OPORTUNAMENTE",0,""))</f>
        <v>15</v>
      </c>
      <c r="O17" s="111"/>
      <c r="P17" s="97"/>
      <c r="Q17" s="106"/>
      <c r="R17" s="107"/>
      <c r="S17" s="108"/>
      <c r="T17" s="112"/>
      <c r="U17" s="82"/>
      <c r="V17" s="99"/>
      <c r="W17" s="84"/>
      <c r="X17" s="69"/>
      <c r="Y17" s="69"/>
      <c r="Z17" s="68" t="s">
        <v>141</v>
      </c>
      <c r="AA17" s="101"/>
      <c r="AB17" s="69"/>
      <c r="AC17" s="90"/>
      <c r="AD17" s="69"/>
      <c r="AE17" s="69"/>
      <c r="AF17" s="69"/>
      <c r="AG17" s="69"/>
      <c r="AH17" s="8" t="s">
        <v>120</v>
      </c>
      <c r="AO17" s="8" t="s">
        <v>142</v>
      </c>
    </row>
    <row r="18" spans="1:41" ht="60.75" customHeight="1" x14ac:dyDescent="0.2">
      <c r="A18" s="87"/>
      <c r="B18" s="87"/>
      <c r="C18" s="113"/>
      <c r="D18" s="114"/>
      <c r="E18" s="115"/>
      <c r="F18" s="116"/>
      <c r="G18" s="117"/>
      <c r="H18" s="117"/>
      <c r="I18" s="71"/>
      <c r="J18" s="91"/>
      <c r="K18" s="118"/>
      <c r="L18" s="119" t="s">
        <v>143</v>
      </c>
      <c r="M18" s="120" t="s">
        <v>62</v>
      </c>
      <c r="N18" s="121">
        <f>IF(M18="COMPLETA",10,IF(M18="INCOMPLETA",5,IF(M18="NO EXISTE",0,"")))</f>
        <v>10</v>
      </c>
      <c r="O18" s="111"/>
      <c r="P18" s="122"/>
      <c r="Q18" s="123"/>
      <c r="R18" s="124"/>
      <c r="S18" s="109"/>
      <c r="T18" s="112"/>
      <c r="U18" s="114"/>
      <c r="V18" s="99"/>
      <c r="W18" s="125"/>
      <c r="X18" s="68"/>
      <c r="Y18" s="68"/>
      <c r="Z18" s="110"/>
      <c r="AA18" s="126"/>
      <c r="AB18" s="68"/>
      <c r="AC18" s="116"/>
      <c r="AD18" s="68"/>
      <c r="AE18" s="68"/>
      <c r="AF18" s="68"/>
      <c r="AG18" s="68"/>
      <c r="AO18" s="8" t="s">
        <v>144</v>
      </c>
    </row>
    <row r="19" spans="1:41" ht="91.5" customHeight="1" x14ac:dyDescent="0.2">
      <c r="A19" s="87"/>
      <c r="B19" s="65" t="s">
        <v>145</v>
      </c>
      <c r="C19" s="66" t="s">
        <v>146</v>
      </c>
      <c r="D19" s="67" t="s">
        <v>24</v>
      </c>
      <c r="E19" s="68" t="s">
        <v>147</v>
      </c>
      <c r="F19" s="69" t="s">
        <v>148</v>
      </c>
      <c r="G19" s="70" t="s">
        <v>29</v>
      </c>
      <c r="H19" s="70" t="s">
        <v>28</v>
      </c>
      <c r="I19" s="71" t="str">
        <f>CONCATENATE(G19,H19)</f>
        <v>PROBABLEMAYOR</v>
      </c>
      <c r="J19" s="72" t="str">
        <f>I20</f>
        <v>5. EXTREMO</v>
      </c>
      <c r="K19" s="73" t="s">
        <v>149</v>
      </c>
      <c r="L19" s="74" t="s">
        <v>104</v>
      </c>
      <c r="M19" s="75" t="s">
        <v>7</v>
      </c>
      <c r="N19" s="76">
        <f>IF(M19="ASIGNADO",15,IF(M19="NO ASIGNADO",0,""))</f>
        <v>15</v>
      </c>
      <c r="O19" s="77">
        <f>SUM(N19:N25)</f>
        <v>100</v>
      </c>
      <c r="P19" s="78" t="s">
        <v>81</v>
      </c>
      <c r="Q19" s="79">
        <f>IF(Q22="DÉBIL",0,IF(Q22="MODERADO",50,IF(Q22="FUERTE",100,"")))</f>
        <v>100</v>
      </c>
      <c r="R19" s="80"/>
      <c r="S19" s="81" t="s">
        <v>105</v>
      </c>
      <c r="T19" s="81" t="s">
        <v>105</v>
      </c>
      <c r="U19" s="82" t="s">
        <v>129</v>
      </c>
      <c r="V19" s="83" t="s">
        <v>126</v>
      </c>
      <c r="W19" s="127"/>
      <c r="X19" s="69" t="s">
        <v>150</v>
      </c>
      <c r="Y19" s="128" t="s">
        <v>151</v>
      </c>
      <c r="Z19" s="68" t="s">
        <v>152</v>
      </c>
      <c r="AA19" s="85" t="s">
        <v>110</v>
      </c>
      <c r="AB19" s="69" t="s">
        <v>153</v>
      </c>
      <c r="AC19" s="129"/>
      <c r="AD19" s="128" t="s">
        <v>154</v>
      </c>
      <c r="AE19" s="69" t="s">
        <v>155</v>
      </c>
      <c r="AF19" s="69" t="s">
        <v>156</v>
      </c>
      <c r="AG19" s="130" t="s">
        <v>157</v>
      </c>
      <c r="AH19" s="8" t="s">
        <v>116</v>
      </c>
      <c r="AI19" s="8" t="s">
        <v>117</v>
      </c>
      <c r="AJ19" s="8" t="s">
        <v>22</v>
      </c>
      <c r="AK19" s="8" t="s">
        <v>85</v>
      </c>
      <c r="AL19" s="8" t="s">
        <v>22</v>
      </c>
      <c r="AN19" s="8" t="s">
        <v>110</v>
      </c>
      <c r="AO19" s="8" t="s">
        <v>118</v>
      </c>
    </row>
    <row r="20" spans="1:41" ht="91.5" customHeight="1" x14ac:dyDescent="0.2">
      <c r="A20" s="87"/>
      <c r="B20" s="87"/>
      <c r="C20" s="88"/>
      <c r="D20" s="82"/>
      <c r="E20" s="89"/>
      <c r="F20" s="90"/>
      <c r="G20" s="70"/>
      <c r="H20" s="70"/>
      <c r="I20" s="71"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5. EXTREMO</v>
      </c>
      <c r="J20" s="91"/>
      <c r="K20" s="92"/>
      <c r="L20" s="93" t="s">
        <v>119</v>
      </c>
      <c r="M20" s="94" t="s">
        <v>20</v>
      </c>
      <c r="N20" s="95">
        <f>IF(M20="ADECUADO",15,IF(M20="INADECUADO",0,""))</f>
        <v>15</v>
      </c>
      <c r="O20" s="96"/>
      <c r="P20" s="97"/>
      <c r="Q20" s="79"/>
      <c r="R20" s="98"/>
      <c r="S20" s="81"/>
      <c r="T20" s="81"/>
      <c r="U20" s="82"/>
      <c r="V20" s="99"/>
      <c r="W20" s="127"/>
      <c r="X20" s="90"/>
      <c r="Y20" s="131"/>
      <c r="Z20" s="100"/>
      <c r="AA20" s="101"/>
      <c r="AB20" s="69"/>
      <c r="AC20" s="132"/>
      <c r="AD20" s="133"/>
      <c r="AE20" s="69"/>
      <c r="AF20" s="69"/>
      <c r="AG20" s="130"/>
      <c r="AH20" s="8" t="s">
        <v>105</v>
      </c>
      <c r="AI20" s="8" t="s">
        <v>120</v>
      </c>
      <c r="AL20" s="8" t="s">
        <v>28</v>
      </c>
      <c r="AN20" s="8" t="s">
        <v>121</v>
      </c>
      <c r="AO20" s="8" t="s">
        <v>122</v>
      </c>
    </row>
    <row r="21" spans="1:41" ht="91.5" customHeight="1" x14ac:dyDescent="0.2">
      <c r="A21" s="87"/>
      <c r="B21" s="87"/>
      <c r="C21" s="88"/>
      <c r="D21" s="82"/>
      <c r="E21" s="89"/>
      <c r="F21" s="90"/>
      <c r="G21" s="70"/>
      <c r="H21" s="70"/>
      <c r="I21" s="71"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EXTREMO</v>
      </c>
      <c r="J21" s="91"/>
      <c r="K21" s="92"/>
      <c r="L21" s="102" t="s">
        <v>123</v>
      </c>
      <c r="M21" s="94" t="s">
        <v>26</v>
      </c>
      <c r="N21" s="95">
        <f>IF(M21="OPORTUNA",15,IF(M21="INOPORTUNA",0,""))</f>
        <v>15</v>
      </c>
      <c r="O21" s="96"/>
      <c r="P21" s="97"/>
      <c r="Q21" s="79"/>
      <c r="R21" s="98"/>
      <c r="S21" s="103" t="s">
        <v>124</v>
      </c>
      <c r="T21" s="103" t="s">
        <v>125</v>
      </c>
      <c r="U21" s="82"/>
      <c r="V21" s="99"/>
      <c r="W21" s="127"/>
      <c r="X21" s="90"/>
      <c r="Y21" s="131"/>
      <c r="Z21" s="100"/>
      <c r="AA21" s="101"/>
      <c r="AB21" s="69"/>
      <c r="AC21" s="132"/>
      <c r="AD21" s="133"/>
      <c r="AE21" s="69"/>
      <c r="AF21" s="69"/>
      <c r="AG21" s="130"/>
      <c r="AH21" s="8" t="s">
        <v>106</v>
      </c>
      <c r="AI21" s="8" t="s">
        <v>126</v>
      </c>
      <c r="AJ21" s="8" t="s">
        <v>127</v>
      </c>
      <c r="AK21" s="8" t="s">
        <v>128</v>
      </c>
      <c r="AL21" s="8" t="s">
        <v>34</v>
      </c>
      <c r="AO21" s="8" t="s">
        <v>129</v>
      </c>
    </row>
    <row r="22" spans="1:41" ht="91.5" customHeight="1" x14ac:dyDescent="0.2">
      <c r="A22" s="87"/>
      <c r="B22" s="87"/>
      <c r="C22" s="88"/>
      <c r="D22" s="82"/>
      <c r="E22" s="104" t="s">
        <v>130</v>
      </c>
      <c r="F22" s="90"/>
      <c r="G22" s="70"/>
      <c r="H22" s="70"/>
      <c r="I22" s="71"/>
      <c r="J22" s="91"/>
      <c r="K22" s="92"/>
      <c r="L22" s="93" t="s">
        <v>131</v>
      </c>
      <c r="M22" s="94" t="s">
        <v>132</v>
      </c>
      <c r="N22" s="95">
        <f>IF(M22="PREVENIR",15,IF(M22="DETECTAR",10,IF(M22="NO ES UN CONTROL",0,"")))</f>
        <v>15</v>
      </c>
      <c r="O22" s="105" t="str">
        <f>IF(O19&lt;86,"DÉBIL",IF(O19&lt;96,"MODERADO",IF(O19&lt;101,"FUERTE","")))</f>
        <v>FUERTE</v>
      </c>
      <c r="P22" s="97"/>
      <c r="Q22" s="106" t="str">
        <f>IF(AND(O22="FUERTE",P19="FUERTE (SIEMPRE SE EJECUTA)"),"FUERTE",IF(OR(O22="DÉBIL",P19="DÉBIL (NO SE EJECUTA)"),"DÉBIL",IF(OR(O22="MODERADO",P19="MODERADO (ALGUNAS VECES)"),"MODERADO")))</f>
        <v>FUERTE</v>
      </c>
      <c r="R22" s="107" t="str">
        <f>IF(AND(O22="FUERTE",P19="FUERTE (SIEMPRE SE EJECUTA)"),"NO","SÍ")</f>
        <v>NO</v>
      </c>
      <c r="S22" s="108">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2" s="109">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2" s="82"/>
      <c r="V22" s="99"/>
      <c r="W22" s="127"/>
      <c r="X22" s="90"/>
      <c r="Y22" s="131"/>
      <c r="Z22" s="110"/>
      <c r="AA22" s="101"/>
      <c r="AB22" s="69"/>
      <c r="AC22" s="132"/>
      <c r="AD22" s="133"/>
      <c r="AE22" s="69"/>
      <c r="AF22" s="69" t="s">
        <v>158</v>
      </c>
      <c r="AG22" s="130"/>
      <c r="AH22" s="8" t="s">
        <v>105</v>
      </c>
      <c r="AO22" s="8" t="s">
        <v>134</v>
      </c>
    </row>
    <row r="23" spans="1:41" ht="91.5" customHeight="1" x14ac:dyDescent="0.2">
      <c r="A23" s="87"/>
      <c r="B23" s="87"/>
      <c r="C23" s="88"/>
      <c r="D23" s="82"/>
      <c r="E23" s="89" t="s">
        <v>159</v>
      </c>
      <c r="F23" s="90"/>
      <c r="G23" s="70"/>
      <c r="H23" s="70"/>
      <c r="I23" s="71"/>
      <c r="J23" s="91"/>
      <c r="K23" s="92"/>
      <c r="L23" s="93" t="s">
        <v>136</v>
      </c>
      <c r="M23" s="94" t="s">
        <v>44</v>
      </c>
      <c r="N23" s="95">
        <f>IF(M23="CONFIABLE",15,IF(M23="NO CONFIABLE",0,""))</f>
        <v>15</v>
      </c>
      <c r="O23" s="111"/>
      <c r="P23" s="97"/>
      <c r="Q23" s="106"/>
      <c r="R23" s="107"/>
      <c r="S23" s="108"/>
      <c r="T23" s="112"/>
      <c r="U23" s="82"/>
      <c r="V23" s="99"/>
      <c r="W23" s="127"/>
      <c r="X23" s="90"/>
      <c r="Y23" s="131"/>
      <c r="Z23" s="104" t="s">
        <v>137</v>
      </c>
      <c r="AA23" s="101"/>
      <c r="AB23" s="69"/>
      <c r="AC23" s="132"/>
      <c r="AD23" s="133"/>
      <c r="AE23" s="69"/>
      <c r="AF23" s="69"/>
      <c r="AG23" s="130"/>
      <c r="AH23" s="8" t="s">
        <v>138</v>
      </c>
      <c r="AJ23" s="8" t="s">
        <v>31</v>
      </c>
      <c r="AK23" s="8" t="s">
        <v>132</v>
      </c>
      <c r="AL23" s="8" t="s">
        <v>32</v>
      </c>
      <c r="AO23" s="8" t="s">
        <v>139</v>
      </c>
    </row>
    <row r="24" spans="1:41" ht="91.5" customHeight="1" x14ac:dyDescent="0.2">
      <c r="A24" s="87"/>
      <c r="B24" s="87"/>
      <c r="C24" s="88"/>
      <c r="D24" s="82"/>
      <c r="E24" s="89"/>
      <c r="F24" s="90"/>
      <c r="G24" s="70"/>
      <c r="H24" s="70"/>
      <c r="I24" s="71"/>
      <c r="J24" s="91"/>
      <c r="K24" s="92"/>
      <c r="L24" s="93" t="s">
        <v>140</v>
      </c>
      <c r="M24" s="94" t="s">
        <v>52</v>
      </c>
      <c r="N24" s="95">
        <f>IF(M24="SE INVESTIGAN Y SE RESUELVEN OPORTUNAMENTE",15,IF(M24="NO SE INVESTIGAN Y SE RESUELVEN OPORTUNAMENTE",0,""))</f>
        <v>15</v>
      </c>
      <c r="O24" s="111"/>
      <c r="P24" s="97"/>
      <c r="Q24" s="106"/>
      <c r="R24" s="107"/>
      <c r="S24" s="108"/>
      <c r="T24" s="112"/>
      <c r="U24" s="82"/>
      <c r="V24" s="99"/>
      <c r="W24" s="127"/>
      <c r="X24" s="90"/>
      <c r="Y24" s="131"/>
      <c r="Z24" s="116" t="s">
        <v>160</v>
      </c>
      <c r="AA24" s="101"/>
      <c r="AB24" s="69"/>
      <c r="AC24" s="132"/>
      <c r="AD24" s="133"/>
      <c r="AE24" s="69"/>
      <c r="AF24" s="69"/>
      <c r="AG24" s="130"/>
      <c r="AH24" s="8" t="s">
        <v>120</v>
      </c>
      <c r="AO24" s="8" t="s">
        <v>142</v>
      </c>
    </row>
    <row r="25" spans="1:41" ht="91.5" customHeight="1" x14ac:dyDescent="0.2">
      <c r="A25" s="87"/>
      <c r="B25" s="87"/>
      <c r="C25" s="113"/>
      <c r="D25" s="114"/>
      <c r="E25" s="115"/>
      <c r="F25" s="116"/>
      <c r="G25" s="117"/>
      <c r="H25" s="117"/>
      <c r="I25" s="71"/>
      <c r="J25" s="91"/>
      <c r="K25" s="118"/>
      <c r="L25" s="119" t="s">
        <v>143</v>
      </c>
      <c r="M25" s="120" t="s">
        <v>62</v>
      </c>
      <c r="N25" s="121">
        <f>IF(M25="COMPLETA",10,IF(M25="INCOMPLETA",5,IF(M25="NO EXISTE",0,"")))</f>
        <v>10</v>
      </c>
      <c r="O25" s="111"/>
      <c r="P25" s="122"/>
      <c r="Q25" s="123"/>
      <c r="R25" s="124"/>
      <c r="S25" s="109"/>
      <c r="T25" s="112"/>
      <c r="U25" s="114"/>
      <c r="V25" s="99"/>
      <c r="W25" s="134"/>
      <c r="X25" s="116"/>
      <c r="Y25" s="135"/>
      <c r="Z25" s="110"/>
      <c r="AA25" s="126"/>
      <c r="AB25" s="68"/>
      <c r="AC25" s="136"/>
      <c r="AD25" s="137"/>
      <c r="AE25" s="68"/>
      <c r="AF25" s="68"/>
      <c r="AG25" s="138"/>
      <c r="AO25" s="8" t="s">
        <v>144</v>
      </c>
    </row>
    <row r="26" spans="1:41" ht="37.5" customHeight="1" x14ac:dyDescent="0.2">
      <c r="A26" s="87"/>
      <c r="B26" s="65" t="s">
        <v>161</v>
      </c>
      <c r="C26" s="66" t="s">
        <v>162</v>
      </c>
      <c r="D26" s="67" t="s">
        <v>46</v>
      </c>
      <c r="E26" s="68" t="s">
        <v>163</v>
      </c>
      <c r="F26" s="69" t="s">
        <v>164</v>
      </c>
      <c r="G26" s="70" t="s">
        <v>29</v>
      </c>
      <c r="H26" s="70" t="s">
        <v>22</v>
      </c>
      <c r="I26" s="71" t="str">
        <f>CONCATENATE(G26,H26)</f>
        <v>PROBABLEMODERADO</v>
      </c>
      <c r="J26" s="72" t="str">
        <f>I27</f>
        <v>5. ALTO</v>
      </c>
      <c r="K26" s="73" t="s">
        <v>165</v>
      </c>
      <c r="L26" s="74" t="s">
        <v>104</v>
      </c>
      <c r="M26" s="75" t="s">
        <v>7</v>
      </c>
      <c r="N26" s="76">
        <f>IF(M26="ASIGNADO",15,IF(M26="NO ASIGNADO",0,""))</f>
        <v>15</v>
      </c>
      <c r="O26" s="77">
        <f>SUM(N26:N32)</f>
        <v>100</v>
      </c>
      <c r="P26" s="78" t="s">
        <v>81</v>
      </c>
      <c r="Q26" s="79">
        <f>IF(Q29="DÉBIL",0,IF(Q29="MODERADO",50,IF(Q29="FUERTE",100,"")))</f>
        <v>100</v>
      </c>
      <c r="R26" s="80"/>
      <c r="S26" s="81" t="s">
        <v>105</v>
      </c>
      <c r="T26" s="81" t="s">
        <v>105</v>
      </c>
      <c r="U26" s="82" t="s">
        <v>166</v>
      </c>
      <c r="V26" s="83" t="s">
        <v>106</v>
      </c>
      <c r="W26" s="84"/>
      <c r="X26" s="69" t="s">
        <v>167</v>
      </c>
      <c r="Y26" s="68" t="s">
        <v>168</v>
      </c>
      <c r="Z26" s="68" t="s">
        <v>109</v>
      </c>
      <c r="AA26" s="85" t="s">
        <v>121</v>
      </c>
      <c r="AB26" s="69" t="s">
        <v>169</v>
      </c>
      <c r="AC26" s="90" t="s">
        <v>170</v>
      </c>
      <c r="AD26" s="69" t="s">
        <v>171</v>
      </c>
      <c r="AE26" s="139" t="s">
        <v>172</v>
      </c>
      <c r="AF26" s="69" t="s">
        <v>173</v>
      </c>
      <c r="AG26" s="73" t="s">
        <v>174</v>
      </c>
      <c r="AH26" s="8" t="s">
        <v>116</v>
      </c>
      <c r="AI26" s="8" t="s">
        <v>117</v>
      </c>
      <c r="AJ26" s="8" t="s">
        <v>22</v>
      </c>
      <c r="AK26" s="8" t="s">
        <v>85</v>
      </c>
      <c r="AL26" s="8" t="s">
        <v>22</v>
      </c>
      <c r="AN26" s="8" t="s">
        <v>110</v>
      </c>
      <c r="AO26" s="8" t="s">
        <v>118</v>
      </c>
    </row>
    <row r="27" spans="1:41" ht="51.75" customHeight="1" x14ac:dyDescent="0.2">
      <c r="A27" s="87"/>
      <c r="B27" s="87"/>
      <c r="C27" s="88"/>
      <c r="D27" s="82"/>
      <c r="E27" s="89"/>
      <c r="F27" s="90"/>
      <c r="G27" s="70"/>
      <c r="H27" s="70"/>
      <c r="I27" s="71"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5. ALTO</v>
      </c>
      <c r="J27" s="91"/>
      <c r="K27" s="92"/>
      <c r="L27" s="93" t="s">
        <v>119</v>
      </c>
      <c r="M27" s="94" t="s">
        <v>20</v>
      </c>
      <c r="N27" s="95">
        <f>IF(M27="ADECUADO",15,IF(M27="INADECUADO",0,""))</f>
        <v>15</v>
      </c>
      <c r="O27" s="96"/>
      <c r="P27" s="97"/>
      <c r="Q27" s="79"/>
      <c r="R27" s="98"/>
      <c r="S27" s="81"/>
      <c r="T27" s="81"/>
      <c r="U27" s="82"/>
      <c r="V27" s="99"/>
      <c r="W27" s="84"/>
      <c r="X27" s="69"/>
      <c r="Y27" s="89"/>
      <c r="Z27" s="100"/>
      <c r="AA27" s="101"/>
      <c r="AB27" s="69"/>
      <c r="AC27" s="90"/>
      <c r="AD27" s="90"/>
      <c r="AE27" s="139"/>
      <c r="AF27" s="69"/>
      <c r="AG27" s="130"/>
      <c r="AH27" s="8" t="s">
        <v>105</v>
      </c>
      <c r="AI27" s="8" t="s">
        <v>120</v>
      </c>
      <c r="AL27" s="8" t="s">
        <v>28</v>
      </c>
      <c r="AN27" s="8" t="s">
        <v>121</v>
      </c>
      <c r="AO27" s="8" t="s">
        <v>122</v>
      </c>
    </row>
    <row r="28" spans="1:41" ht="69.75" customHeight="1" x14ac:dyDescent="0.2">
      <c r="A28" s="87"/>
      <c r="B28" s="87"/>
      <c r="C28" s="88"/>
      <c r="D28" s="82"/>
      <c r="E28" s="89"/>
      <c r="F28" s="90"/>
      <c r="G28" s="70"/>
      <c r="H28" s="70"/>
      <c r="I28" s="71"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91"/>
      <c r="K28" s="92"/>
      <c r="L28" s="102" t="s">
        <v>123</v>
      </c>
      <c r="M28" s="94" t="s">
        <v>26</v>
      </c>
      <c r="N28" s="95">
        <f>IF(M28="OPORTUNA",15,IF(M28="INOPORTUNA",0,""))</f>
        <v>15</v>
      </c>
      <c r="O28" s="96"/>
      <c r="P28" s="97"/>
      <c r="Q28" s="79"/>
      <c r="R28" s="98"/>
      <c r="S28" s="103" t="s">
        <v>124</v>
      </c>
      <c r="T28" s="103" t="s">
        <v>125</v>
      </c>
      <c r="U28" s="82"/>
      <c r="V28" s="99"/>
      <c r="W28" s="84"/>
      <c r="X28" s="69"/>
      <c r="Y28" s="89"/>
      <c r="Z28" s="100"/>
      <c r="AA28" s="101"/>
      <c r="AB28" s="69"/>
      <c r="AC28" s="90"/>
      <c r="AD28" s="90"/>
      <c r="AE28" s="139"/>
      <c r="AF28" s="69"/>
      <c r="AG28" s="130"/>
      <c r="AH28" s="8" t="s">
        <v>106</v>
      </c>
      <c r="AI28" s="8" t="s">
        <v>126</v>
      </c>
      <c r="AJ28" s="8" t="s">
        <v>127</v>
      </c>
      <c r="AK28" s="8" t="s">
        <v>128</v>
      </c>
      <c r="AL28" s="8" t="s">
        <v>34</v>
      </c>
      <c r="AO28" s="8" t="s">
        <v>129</v>
      </c>
    </row>
    <row r="29" spans="1:41" ht="84" customHeight="1" x14ac:dyDescent="0.2">
      <c r="A29" s="87"/>
      <c r="B29" s="87"/>
      <c r="C29" s="88"/>
      <c r="D29" s="82"/>
      <c r="E29" s="104" t="s">
        <v>130</v>
      </c>
      <c r="F29" s="90"/>
      <c r="G29" s="70"/>
      <c r="H29" s="70"/>
      <c r="I29" s="71"/>
      <c r="J29" s="91"/>
      <c r="K29" s="92"/>
      <c r="L29" s="93" t="s">
        <v>131</v>
      </c>
      <c r="M29" s="94" t="s">
        <v>132</v>
      </c>
      <c r="N29" s="95">
        <f>IF(M29="PREVENIR",15,IF(M29="DETECTAR",10,IF(M29="NO ES UN CONTROL",0,"")))</f>
        <v>15</v>
      </c>
      <c r="O29" s="105" t="str">
        <f>IF(O26&lt;86,"DÉBIL",IF(O26&lt;96,"MODERADO",IF(O26&lt;101,"FUERTE","")))</f>
        <v>FUERTE</v>
      </c>
      <c r="P29" s="97"/>
      <c r="Q29" s="106" t="str">
        <f>IF(AND(O29="FUERTE",P26="FUERTE (SIEMPRE SE EJECUTA)"),"FUERTE",IF(OR(O29="DÉBIL",P26="DÉBIL (NO SE EJECUTA)"),"DÉBIL",IF(OR(O29="MODERADO",P26="MODERADO (ALGUNAS VECES)"),"MODERADO")))</f>
        <v>FUERTE</v>
      </c>
      <c r="R29" s="107" t="str">
        <f>IF(AND(O29="FUERTE",P26="FUERTE (SIEMPRE SE EJECUTA)"),"NO","SÍ")</f>
        <v>NO</v>
      </c>
      <c r="S29" s="108">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9" s="109">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9" s="82"/>
      <c r="V29" s="99"/>
      <c r="W29" s="84"/>
      <c r="X29" s="69"/>
      <c r="Y29" s="89"/>
      <c r="Z29" s="110"/>
      <c r="AA29" s="101"/>
      <c r="AB29" s="69"/>
      <c r="AC29" s="90"/>
      <c r="AD29" s="90"/>
      <c r="AE29" s="139"/>
      <c r="AF29" s="69" t="s">
        <v>175</v>
      </c>
      <c r="AG29" s="130"/>
      <c r="AH29" s="8" t="s">
        <v>105</v>
      </c>
      <c r="AO29" s="8" t="s">
        <v>134</v>
      </c>
    </row>
    <row r="30" spans="1:41" ht="55.5" customHeight="1" x14ac:dyDescent="0.2">
      <c r="A30" s="87"/>
      <c r="B30" s="87"/>
      <c r="C30" s="88"/>
      <c r="D30" s="82"/>
      <c r="E30" s="89" t="s">
        <v>176</v>
      </c>
      <c r="F30" s="90"/>
      <c r="G30" s="70"/>
      <c r="H30" s="70"/>
      <c r="I30" s="71"/>
      <c r="J30" s="91"/>
      <c r="K30" s="92"/>
      <c r="L30" s="93" t="s">
        <v>136</v>
      </c>
      <c r="M30" s="94" t="s">
        <v>44</v>
      </c>
      <c r="N30" s="95">
        <f>IF(M30="CONFIABLE",15,IF(M30="NO CONFIABLE",0,""))</f>
        <v>15</v>
      </c>
      <c r="O30" s="111"/>
      <c r="P30" s="97"/>
      <c r="Q30" s="106"/>
      <c r="R30" s="107"/>
      <c r="S30" s="108"/>
      <c r="T30" s="112"/>
      <c r="U30" s="82"/>
      <c r="V30" s="99"/>
      <c r="W30" s="84"/>
      <c r="X30" s="69"/>
      <c r="Y30" s="89"/>
      <c r="Z30" s="104" t="s">
        <v>137</v>
      </c>
      <c r="AA30" s="101"/>
      <c r="AB30" s="69"/>
      <c r="AC30" s="90"/>
      <c r="AD30" s="90"/>
      <c r="AE30" s="139"/>
      <c r="AF30" s="69"/>
      <c r="AG30" s="130"/>
      <c r="AH30" s="8" t="s">
        <v>138</v>
      </c>
      <c r="AJ30" s="8" t="s">
        <v>31</v>
      </c>
      <c r="AK30" s="8" t="s">
        <v>132</v>
      </c>
      <c r="AL30" s="8" t="s">
        <v>32</v>
      </c>
      <c r="AO30" s="8" t="s">
        <v>139</v>
      </c>
    </row>
    <row r="31" spans="1:41" ht="66.75" customHeight="1" x14ac:dyDescent="0.2">
      <c r="A31" s="87"/>
      <c r="B31" s="87"/>
      <c r="C31" s="88"/>
      <c r="D31" s="82"/>
      <c r="E31" s="89"/>
      <c r="F31" s="90"/>
      <c r="G31" s="70"/>
      <c r="H31" s="70"/>
      <c r="I31" s="71"/>
      <c r="J31" s="91"/>
      <c r="K31" s="92"/>
      <c r="L31" s="93" t="s">
        <v>140</v>
      </c>
      <c r="M31" s="94" t="s">
        <v>52</v>
      </c>
      <c r="N31" s="95">
        <f>IF(M31="SE INVESTIGAN Y SE RESUELVEN OPORTUNAMENTE",15,IF(M31="NO SE INVESTIGAN Y SE RESUELVEN OPORTUNAMENTE",0,""))</f>
        <v>15</v>
      </c>
      <c r="O31" s="111"/>
      <c r="P31" s="97"/>
      <c r="Q31" s="106"/>
      <c r="R31" s="107"/>
      <c r="S31" s="108"/>
      <c r="T31" s="112"/>
      <c r="U31" s="82"/>
      <c r="V31" s="99"/>
      <c r="W31" s="84"/>
      <c r="X31" s="69"/>
      <c r="Y31" s="89"/>
      <c r="Z31" s="116" t="s">
        <v>160</v>
      </c>
      <c r="AA31" s="101"/>
      <c r="AB31" s="69"/>
      <c r="AC31" s="90"/>
      <c r="AD31" s="90"/>
      <c r="AE31" s="139"/>
      <c r="AF31" s="69"/>
      <c r="AG31" s="130"/>
      <c r="AH31" s="8" t="s">
        <v>120</v>
      </c>
      <c r="AO31" s="8" t="s">
        <v>142</v>
      </c>
    </row>
    <row r="32" spans="1:41" ht="60.75" customHeight="1" x14ac:dyDescent="0.2">
      <c r="A32" s="87"/>
      <c r="B32" s="87"/>
      <c r="C32" s="113"/>
      <c r="D32" s="114"/>
      <c r="E32" s="115"/>
      <c r="F32" s="116"/>
      <c r="G32" s="117"/>
      <c r="H32" s="117"/>
      <c r="I32" s="71"/>
      <c r="J32" s="91"/>
      <c r="K32" s="118"/>
      <c r="L32" s="119" t="s">
        <v>143</v>
      </c>
      <c r="M32" s="120" t="s">
        <v>62</v>
      </c>
      <c r="N32" s="121">
        <f>IF(M32="COMPLETA",10,IF(M32="INCOMPLETA",5,IF(M32="NO EXISTE",0,"")))</f>
        <v>10</v>
      </c>
      <c r="O32" s="111"/>
      <c r="P32" s="122"/>
      <c r="Q32" s="123"/>
      <c r="R32" s="124"/>
      <c r="S32" s="109"/>
      <c r="T32" s="112"/>
      <c r="U32" s="114"/>
      <c r="V32" s="99"/>
      <c r="W32" s="125"/>
      <c r="X32" s="68"/>
      <c r="Y32" s="115"/>
      <c r="Z32" s="110"/>
      <c r="AA32" s="126"/>
      <c r="AB32" s="68"/>
      <c r="AC32" s="116"/>
      <c r="AD32" s="116"/>
      <c r="AE32" s="65"/>
      <c r="AF32" s="68"/>
      <c r="AG32" s="138"/>
      <c r="AO32" s="8" t="s">
        <v>144</v>
      </c>
    </row>
    <row r="33" spans="1:41" ht="37.5" customHeight="1" x14ac:dyDescent="0.2">
      <c r="A33" s="87"/>
      <c r="B33" s="65" t="s">
        <v>99</v>
      </c>
      <c r="C33" s="140" t="s">
        <v>177</v>
      </c>
      <c r="D33" s="67" t="s">
        <v>24</v>
      </c>
      <c r="E33" s="68" t="s">
        <v>178</v>
      </c>
      <c r="F33" s="69" t="s">
        <v>179</v>
      </c>
      <c r="G33" s="70" t="s">
        <v>29</v>
      </c>
      <c r="H33" s="70" t="s">
        <v>96</v>
      </c>
      <c r="I33" s="71" t="str">
        <f>CONCATENATE(G33,H33)</f>
        <v>PROBABLEMENOR</v>
      </c>
      <c r="J33" s="72" t="str">
        <f>I34</f>
        <v>4. ALTO</v>
      </c>
      <c r="K33" s="73" t="s">
        <v>180</v>
      </c>
      <c r="L33" s="74" t="s">
        <v>104</v>
      </c>
      <c r="M33" s="75" t="s">
        <v>7</v>
      </c>
      <c r="N33" s="76">
        <f>IF(M33="ASIGNADO",15,IF(M33="NO ASIGNADO",0,""))</f>
        <v>15</v>
      </c>
      <c r="O33" s="77">
        <f>SUM(N33:N39)</f>
        <v>100</v>
      </c>
      <c r="P33" s="78" t="s">
        <v>81</v>
      </c>
      <c r="Q33" s="79">
        <f>IF(Q36="DÉBIL",0,IF(Q36="MODERADO",50,IF(Q36="FUERTE",100,"")))</f>
        <v>100</v>
      </c>
      <c r="R33" s="80"/>
      <c r="S33" s="81" t="s">
        <v>105</v>
      </c>
      <c r="T33" s="81" t="s">
        <v>105</v>
      </c>
      <c r="U33" s="82" t="s">
        <v>181</v>
      </c>
      <c r="V33" s="83" t="s">
        <v>106</v>
      </c>
      <c r="W33" s="84"/>
      <c r="X33" s="69" t="s">
        <v>182</v>
      </c>
      <c r="Y33" s="68" t="s">
        <v>183</v>
      </c>
      <c r="Z33" s="116" t="s">
        <v>184</v>
      </c>
      <c r="AA33" s="85" t="s">
        <v>110</v>
      </c>
      <c r="AB33" s="69" t="s">
        <v>185</v>
      </c>
      <c r="AC33" s="90" t="s">
        <v>170</v>
      </c>
      <c r="AD33" s="69" t="s">
        <v>186</v>
      </c>
      <c r="AE33" s="69" t="s">
        <v>113</v>
      </c>
      <c r="AF33" s="69" t="s">
        <v>187</v>
      </c>
      <c r="AG33" s="73" t="s">
        <v>188</v>
      </c>
      <c r="AH33" s="8" t="s">
        <v>116</v>
      </c>
      <c r="AI33" s="8" t="s">
        <v>117</v>
      </c>
      <c r="AJ33" s="8" t="s">
        <v>22</v>
      </c>
      <c r="AK33" s="8" t="s">
        <v>85</v>
      </c>
      <c r="AL33" s="8" t="s">
        <v>22</v>
      </c>
      <c r="AN33" s="8" t="s">
        <v>110</v>
      </c>
      <c r="AO33" s="8" t="s">
        <v>118</v>
      </c>
    </row>
    <row r="34" spans="1:41" ht="51.75" customHeight="1" x14ac:dyDescent="0.2">
      <c r="A34" s="87"/>
      <c r="B34" s="87"/>
      <c r="C34" s="141"/>
      <c r="D34" s="82"/>
      <c r="E34" s="89"/>
      <c r="F34" s="90"/>
      <c r="G34" s="70"/>
      <c r="H34" s="70"/>
      <c r="I34" s="71"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4. ALTO</v>
      </c>
      <c r="J34" s="91"/>
      <c r="K34" s="73"/>
      <c r="L34" s="93" t="s">
        <v>119</v>
      </c>
      <c r="M34" s="94" t="s">
        <v>20</v>
      </c>
      <c r="N34" s="95">
        <f>IF(M34="ADECUADO",15,IF(M34="INADECUADO",0,""))</f>
        <v>15</v>
      </c>
      <c r="O34" s="96"/>
      <c r="P34" s="97"/>
      <c r="Q34" s="79"/>
      <c r="R34" s="98"/>
      <c r="S34" s="81"/>
      <c r="T34" s="81"/>
      <c r="U34" s="82"/>
      <c r="V34" s="99"/>
      <c r="W34" s="84"/>
      <c r="X34" s="69"/>
      <c r="Y34" s="89"/>
      <c r="Z34" s="100"/>
      <c r="AA34" s="101"/>
      <c r="AB34" s="69"/>
      <c r="AC34" s="90"/>
      <c r="AD34" s="69"/>
      <c r="AE34" s="69"/>
      <c r="AF34" s="69"/>
      <c r="AG34" s="130"/>
      <c r="AH34" s="8" t="s">
        <v>105</v>
      </c>
      <c r="AI34" s="8" t="s">
        <v>120</v>
      </c>
      <c r="AL34" s="8" t="s">
        <v>28</v>
      </c>
      <c r="AN34" s="8" t="s">
        <v>121</v>
      </c>
      <c r="AO34" s="8" t="s">
        <v>122</v>
      </c>
    </row>
    <row r="35" spans="1:41" ht="69.75" customHeight="1" x14ac:dyDescent="0.2">
      <c r="A35" s="87"/>
      <c r="B35" s="87"/>
      <c r="C35" s="141"/>
      <c r="D35" s="82"/>
      <c r="E35" s="89"/>
      <c r="F35" s="90"/>
      <c r="G35" s="70"/>
      <c r="H35" s="70"/>
      <c r="I35" s="71"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ALTO</v>
      </c>
      <c r="J35" s="91"/>
      <c r="K35" s="73"/>
      <c r="L35" s="102" t="s">
        <v>123</v>
      </c>
      <c r="M35" s="94" t="s">
        <v>26</v>
      </c>
      <c r="N35" s="95">
        <f>IF(M35="OPORTUNA",15,IF(M35="INOPORTUNA",0,""))</f>
        <v>15</v>
      </c>
      <c r="O35" s="96"/>
      <c r="P35" s="97"/>
      <c r="Q35" s="79"/>
      <c r="R35" s="98"/>
      <c r="S35" s="103" t="s">
        <v>124</v>
      </c>
      <c r="T35" s="103" t="s">
        <v>125</v>
      </c>
      <c r="U35" s="82"/>
      <c r="V35" s="99"/>
      <c r="W35" s="84"/>
      <c r="X35" s="69"/>
      <c r="Y35" s="89"/>
      <c r="Z35" s="100"/>
      <c r="AA35" s="101"/>
      <c r="AB35" s="69"/>
      <c r="AC35" s="90"/>
      <c r="AD35" s="69"/>
      <c r="AE35" s="69"/>
      <c r="AF35" s="69"/>
      <c r="AG35" s="130"/>
      <c r="AH35" s="8" t="s">
        <v>106</v>
      </c>
      <c r="AI35" s="8" t="s">
        <v>126</v>
      </c>
      <c r="AJ35" s="8" t="s">
        <v>127</v>
      </c>
      <c r="AK35" s="8" t="s">
        <v>128</v>
      </c>
      <c r="AL35" s="8" t="s">
        <v>34</v>
      </c>
      <c r="AO35" s="8" t="s">
        <v>129</v>
      </c>
    </row>
    <row r="36" spans="1:41" ht="84" customHeight="1" x14ac:dyDescent="0.2">
      <c r="A36" s="87"/>
      <c r="B36" s="87"/>
      <c r="C36" s="141"/>
      <c r="D36" s="82"/>
      <c r="E36" s="104" t="s">
        <v>130</v>
      </c>
      <c r="F36" s="90"/>
      <c r="G36" s="70"/>
      <c r="H36" s="70"/>
      <c r="I36" s="71"/>
      <c r="J36" s="91"/>
      <c r="K36" s="73"/>
      <c r="L36" s="93" t="s">
        <v>131</v>
      </c>
      <c r="M36" s="94" t="s">
        <v>132</v>
      </c>
      <c r="N36" s="95">
        <f>IF(M36="PREVENIR",15,IF(M36="DETECTAR",10,IF(M36="NO ES UN CONTROL",0,"")))</f>
        <v>15</v>
      </c>
      <c r="O36" s="105" t="str">
        <f>IF(O33&lt;86,"DÉBIL",IF(O33&lt;96,"MODERADO",IF(O33&lt;101,"FUERTE","")))</f>
        <v>FUERTE</v>
      </c>
      <c r="P36" s="97"/>
      <c r="Q36" s="106" t="str">
        <f>IF(AND(O36="FUERTE",P33="FUERTE (SIEMPRE SE EJECUTA)"),"FUERTE",IF(OR(O36="DÉBIL",P33="DÉBIL (NO SE EJECUTA)"),"DÉBIL",IF(OR(O36="MODERADO",P33="MODERADO (ALGUNAS VECES)"),"MODERADO")))</f>
        <v>FUERTE</v>
      </c>
      <c r="R36" s="107" t="str">
        <f>IF(AND(O36="FUERTE",P33="FUERTE (SIEMPRE SE EJECUTA)"),"NO","SÍ")</f>
        <v>NO</v>
      </c>
      <c r="S36" s="108">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36" s="109">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36" s="82"/>
      <c r="V36" s="99"/>
      <c r="W36" s="84"/>
      <c r="X36" s="69"/>
      <c r="Y36" s="89"/>
      <c r="Z36" s="110"/>
      <c r="AA36" s="101"/>
      <c r="AB36" s="69"/>
      <c r="AC36" s="90"/>
      <c r="AD36" s="69"/>
      <c r="AE36" s="69"/>
      <c r="AF36" s="69" t="s">
        <v>189</v>
      </c>
      <c r="AG36" s="130"/>
      <c r="AH36" s="8" t="s">
        <v>105</v>
      </c>
      <c r="AO36" s="8" t="s">
        <v>134</v>
      </c>
    </row>
    <row r="37" spans="1:41" ht="55.5" customHeight="1" x14ac:dyDescent="0.2">
      <c r="A37" s="87"/>
      <c r="B37" s="87"/>
      <c r="C37" s="141"/>
      <c r="D37" s="82"/>
      <c r="E37" s="89" t="s">
        <v>190</v>
      </c>
      <c r="F37" s="90"/>
      <c r="G37" s="70"/>
      <c r="H37" s="70"/>
      <c r="I37" s="71"/>
      <c r="J37" s="91"/>
      <c r="K37" s="73"/>
      <c r="L37" s="93" t="s">
        <v>136</v>
      </c>
      <c r="M37" s="94" t="s">
        <v>44</v>
      </c>
      <c r="N37" s="95">
        <f>IF(M37="CONFIABLE",15,IF(M37="NO CONFIABLE",0,""))</f>
        <v>15</v>
      </c>
      <c r="O37" s="111"/>
      <c r="P37" s="97"/>
      <c r="Q37" s="106"/>
      <c r="R37" s="107"/>
      <c r="S37" s="108"/>
      <c r="T37" s="112"/>
      <c r="U37" s="82"/>
      <c r="V37" s="99"/>
      <c r="W37" s="84"/>
      <c r="X37" s="69"/>
      <c r="Y37" s="89"/>
      <c r="Z37" s="104" t="s">
        <v>137</v>
      </c>
      <c r="AA37" s="101"/>
      <c r="AB37" s="69"/>
      <c r="AC37" s="90"/>
      <c r="AD37" s="69"/>
      <c r="AE37" s="69"/>
      <c r="AF37" s="69"/>
      <c r="AG37" s="130"/>
      <c r="AH37" s="8" t="s">
        <v>138</v>
      </c>
      <c r="AJ37" s="8" t="s">
        <v>31</v>
      </c>
      <c r="AK37" s="8" t="s">
        <v>132</v>
      </c>
      <c r="AL37" s="8" t="s">
        <v>32</v>
      </c>
      <c r="AO37" s="8" t="s">
        <v>139</v>
      </c>
    </row>
    <row r="38" spans="1:41" ht="66.75" customHeight="1" x14ac:dyDescent="0.2">
      <c r="A38" s="87"/>
      <c r="B38" s="87"/>
      <c r="C38" s="141"/>
      <c r="D38" s="82"/>
      <c r="E38" s="89"/>
      <c r="F38" s="90"/>
      <c r="G38" s="70"/>
      <c r="H38" s="70"/>
      <c r="I38" s="71"/>
      <c r="J38" s="91"/>
      <c r="K38" s="73"/>
      <c r="L38" s="93" t="s">
        <v>140</v>
      </c>
      <c r="M38" s="94" t="s">
        <v>52</v>
      </c>
      <c r="N38" s="95">
        <f>IF(M38="SE INVESTIGAN Y SE RESUELVEN OPORTUNAMENTE",15,IF(M38="NO SE INVESTIGAN Y SE RESUELVEN OPORTUNAMENTE",0,""))</f>
        <v>15</v>
      </c>
      <c r="O38" s="111"/>
      <c r="P38" s="97"/>
      <c r="Q38" s="106"/>
      <c r="R38" s="107"/>
      <c r="S38" s="108"/>
      <c r="T38" s="112"/>
      <c r="U38" s="82"/>
      <c r="V38" s="99"/>
      <c r="W38" s="84"/>
      <c r="X38" s="69"/>
      <c r="Y38" s="89"/>
      <c r="Z38" s="116" t="s">
        <v>184</v>
      </c>
      <c r="AA38" s="101"/>
      <c r="AB38" s="69"/>
      <c r="AC38" s="90"/>
      <c r="AD38" s="69"/>
      <c r="AE38" s="69"/>
      <c r="AF38" s="69"/>
      <c r="AG38" s="130"/>
      <c r="AH38" s="8" t="s">
        <v>120</v>
      </c>
      <c r="AO38" s="8" t="s">
        <v>142</v>
      </c>
    </row>
    <row r="39" spans="1:41" ht="60.75" customHeight="1" x14ac:dyDescent="0.2">
      <c r="A39" s="87"/>
      <c r="B39" s="87"/>
      <c r="C39" s="142"/>
      <c r="D39" s="114"/>
      <c r="E39" s="115"/>
      <c r="F39" s="116"/>
      <c r="G39" s="117"/>
      <c r="H39" s="117"/>
      <c r="I39" s="71"/>
      <c r="J39" s="91"/>
      <c r="K39" s="143"/>
      <c r="L39" s="119" t="s">
        <v>143</v>
      </c>
      <c r="M39" s="120" t="s">
        <v>62</v>
      </c>
      <c r="N39" s="121">
        <f>IF(M39="COMPLETA",10,IF(M39="INCOMPLETA",5,IF(M39="NO EXISTE",0,"")))</f>
        <v>10</v>
      </c>
      <c r="O39" s="111"/>
      <c r="P39" s="122"/>
      <c r="Q39" s="123"/>
      <c r="R39" s="124"/>
      <c r="S39" s="109"/>
      <c r="T39" s="112"/>
      <c r="U39" s="114"/>
      <c r="V39" s="99"/>
      <c r="W39" s="125"/>
      <c r="X39" s="68"/>
      <c r="Y39" s="115"/>
      <c r="Z39" s="110"/>
      <c r="AA39" s="126"/>
      <c r="AB39" s="68"/>
      <c r="AC39" s="116"/>
      <c r="AD39" s="68"/>
      <c r="AE39" s="68"/>
      <c r="AF39" s="68"/>
      <c r="AG39" s="138"/>
      <c r="AO39" s="8" t="s">
        <v>144</v>
      </c>
    </row>
    <row r="40" spans="1:41" ht="37.5" customHeight="1" x14ac:dyDescent="0.2">
      <c r="A40" s="87"/>
      <c r="B40" s="65" t="s">
        <v>145</v>
      </c>
      <c r="C40" s="66" t="s">
        <v>191</v>
      </c>
      <c r="D40" s="67" t="s">
        <v>24</v>
      </c>
      <c r="E40" s="68" t="s">
        <v>192</v>
      </c>
      <c r="F40" s="69" t="s">
        <v>193</v>
      </c>
      <c r="G40" s="70" t="s">
        <v>23</v>
      </c>
      <c r="H40" s="70" t="s">
        <v>22</v>
      </c>
      <c r="I40" s="71" t="str">
        <f>CONCATENATE(G40,H40)</f>
        <v>POSIBLEMODERADO</v>
      </c>
      <c r="J40" s="72" t="str">
        <f>I41</f>
        <v>3. ALTO</v>
      </c>
      <c r="K40" s="73" t="s">
        <v>194</v>
      </c>
      <c r="L40" s="74" t="s">
        <v>104</v>
      </c>
      <c r="M40" s="75" t="s">
        <v>7</v>
      </c>
      <c r="N40" s="76">
        <f>IF(M40="ASIGNADO",15,IF(M40="NO ASIGNADO",0,""))</f>
        <v>15</v>
      </c>
      <c r="O40" s="77">
        <f>SUM(N40:N46)</f>
        <v>100</v>
      </c>
      <c r="P40" s="78" t="s">
        <v>81</v>
      </c>
      <c r="Q40" s="79">
        <f>IF(Q43="DÉBIL",0,IF(Q43="MODERADO",50,IF(Q43="FUERTE",100,"")))</f>
        <v>100</v>
      </c>
      <c r="R40" s="80"/>
      <c r="S40" s="81" t="s">
        <v>105</v>
      </c>
      <c r="T40" s="81" t="s">
        <v>105</v>
      </c>
      <c r="U40" s="82" t="s">
        <v>97</v>
      </c>
      <c r="V40" s="83" t="s">
        <v>126</v>
      </c>
      <c r="W40" s="84"/>
      <c r="X40" s="69" t="s">
        <v>195</v>
      </c>
      <c r="Y40" s="68" t="s">
        <v>196</v>
      </c>
      <c r="Z40" s="116" t="s">
        <v>160</v>
      </c>
      <c r="AA40" s="85" t="s">
        <v>110</v>
      </c>
      <c r="AB40" s="69" t="s">
        <v>197</v>
      </c>
      <c r="AC40" s="84"/>
      <c r="AD40" s="69" t="s">
        <v>198</v>
      </c>
      <c r="AE40" s="69" t="s">
        <v>155</v>
      </c>
      <c r="AF40" s="69" t="s">
        <v>199</v>
      </c>
      <c r="AG40" s="73" t="s">
        <v>200</v>
      </c>
      <c r="AH40" s="8" t="s">
        <v>116</v>
      </c>
      <c r="AI40" s="8" t="s">
        <v>117</v>
      </c>
      <c r="AJ40" s="8" t="s">
        <v>22</v>
      </c>
      <c r="AK40" s="8" t="s">
        <v>85</v>
      </c>
      <c r="AL40" s="8" t="s">
        <v>22</v>
      </c>
      <c r="AN40" s="8" t="s">
        <v>110</v>
      </c>
      <c r="AO40" s="8" t="s">
        <v>118</v>
      </c>
    </row>
    <row r="41" spans="1:41" ht="51.75" customHeight="1" x14ac:dyDescent="0.2">
      <c r="A41" s="87"/>
      <c r="B41" s="87"/>
      <c r="C41" s="88"/>
      <c r="D41" s="82"/>
      <c r="E41" s="89"/>
      <c r="F41" s="90"/>
      <c r="G41" s="70"/>
      <c r="H41" s="70"/>
      <c r="I41" s="71" t="str">
        <f>IF(I40="RARA VEZINSIGNIFICANTE","1. BAJO",IF(I40="RARA VEZMENOR","2. BAJO",IF(I40="IMPROBABLEINSIGNIFICANTE","3. BAJO",IF(I40="IMPROBABLEMENOR","4. BAJO",IF(I40="POSIBLEINSIGNIFICANTE","5. BAJO",IF(I40="RARA VEZMODERADO","1. MODERADO",IF(I40="IMPROBABLEMODERADO","2. MODERADO",IF(I40="POSIBLEMENOR","3. MODERADO",IF(I40="PROBABLEINSIGNIFICANTE","4. MODERADO",IF(I40="RARA VEZMAYOR","1. ALTO",IF(I40="IMPROBABLEMAYOR","2. ALTO",IF(I40="POSIBLEMODERADO","3. ALTO",IF(I40="PROBABLEMENOR","4. ALTO",IF(I40="PROBABLEMODERADO","5. ALTO",IF(I40="CASI SEGUROINSIGNIFICANTE","6. ALTO",IF(I40="CASI SEGUROMENOR","7. ALTO",IF(I40="RARA VEZCATASTRÓFICO","1. EXTREMO",IF(I40="IMPROBABLECATASTRÓFICO","2. EXTREMO",IF(I40="POSIBLEMAYOR","3. EXTREMO",IF(I40="POSIBLECATASTRÓFICO","4. EXTREMO",IF(I40="PROBABLEMAYOR","5. EXTREMO",IF(I40="PROBABLECATASTRÓFICO","6. EXTREMO",IF(I40="CASI SEGUROMODERADO","7. EXTREMO",IF(I40="CASI SEGUROMAYOR","8. EXTREMO",IF(I40="CASI SEGUROCATASTRÓFICO","9. EXTREMO","")))))))))))))))))))))))))</f>
        <v>3. ALTO</v>
      </c>
      <c r="J41" s="91"/>
      <c r="K41" s="92"/>
      <c r="L41" s="93" t="s">
        <v>119</v>
      </c>
      <c r="M41" s="94" t="s">
        <v>20</v>
      </c>
      <c r="N41" s="95">
        <f>IF(M41="ADECUADO",15,IF(M41="INADECUADO",0,""))</f>
        <v>15</v>
      </c>
      <c r="O41" s="96"/>
      <c r="P41" s="97"/>
      <c r="Q41" s="79"/>
      <c r="R41" s="98"/>
      <c r="S41" s="81"/>
      <c r="T41" s="81"/>
      <c r="U41" s="82"/>
      <c r="V41" s="99"/>
      <c r="W41" s="84"/>
      <c r="X41" s="69"/>
      <c r="Y41" s="89"/>
      <c r="Z41" s="100"/>
      <c r="AA41" s="101"/>
      <c r="AB41" s="69"/>
      <c r="AC41" s="84"/>
      <c r="AD41" s="90"/>
      <c r="AE41" s="69"/>
      <c r="AF41" s="69"/>
      <c r="AG41" s="130"/>
      <c r="AH41" s="8" t="s">
        <v>105</v>
      </c>
      <c r="AI41" s="8" t="s">
        <v>120</v>
      </c>
      <c r="AL41" s="8" t="s">
        <v>28</v>
      </c>
      <c r="AN41" s="8" t="s">
        <v>121</v>
      </c>
      <c r="AO41" s="8" t="s">
        <v>122</v>
      </c>
    </row>
    <row r="42" spans="1:41" ht="69.75" customHeight="1" x14ac:dyDescent="0.2">
      <c r="A42" s="87"/>
      <c r="B42" s="87"/>
      <c r="C42" s="88"/>
      <c r="D42" s="82"/>
      <c r="E42" s="89"/>
      <c r="F42" s="90"/>
      <c r="G42" s="70"/>
      <c r="H42" s="70"/>
      <c r="I42" s="71" t="str">
        <f>IF(OR(I41="1. BAJO",I41="2. BAJO",I41="3. BAJO",I41="4. BAJO",I41="5. BAJO"),"BAJO",IF(OR(I41="1. MODERADO",I41="2. MODERADO",I41="3. MODERADO",I41="4. MODERADO"),"MODERADO",IF(OR(I41="1. ALTO",I41="2. ALTO",I41="3. ALTO",I41="4. ALTO",I41="5. ALTO",I41="6. ALTO",I41="7. ALTO"),"ALTO",IF(OR(I41="1. EXTREMO",I41="2. EXTREMO",I41="3. EXTREMO",I41="4. EXTREMO",I41="5. EXTREMO",I41="6. EXTREMO",I41="7. EXTREMO",I41="8. EXTREMO",I41="9. EXTREMO"),"EXTREMO",""))))</f>
        <v>ALTO</v>
      </c>
      <c r="J42" s="91"/>
      <c r="K42" s="92"/>
      <c r="L42" s="102" t="s">
        <v>123</v>
      </c>
      <c r="M42" s="94" t="s">
        <v>26</v>
      </c>
      <c r="N42" s="95">
        <f>IF(M42="OPORTUNA",15,IF(M42="INOPORTUNA",0,""))</f>
        <v>15</v>
      </c>
      <c r="O42" s="96"/>
      <c r="P42" s="97"/>
      <c r="Q42" s="79"/>
      <c r="R42" s="98"/>
      <c r="S42" s="103" t="s">
        <v>124</v>
      </c>
      <c r="T42" s="103" t="s">
        <v>125</v>
      </c>
      <c r="U42" s="82"/>
      <c r="V42" s="99"/>
      <c r="W42" s="84"/>
      <c r="X42" s="69"/>
      <c r="Y42" s="89"/>
      <c r="Z42" s="100"/>
      <c r="AA42" s="101"/>
      <c r="AB42" s="69"/>
      <c r="AC42" s="84"/>
      <c r="AD42" s="90"/>
      <c r="AE42" s="69"/>
      <c r="AF42" s="69"/>
      <c r="AG42" s="130"/>
      <c r="AH42" s="8" t="s">
        <v>106</v>
      </c>
      <c r="AI42" s="8" t="s">
        <v>126</v>
      </c>
      <c r="AJ42" s="8" t="s">
        <v>127</v>
      </c>
      <c r="AK42" s="8" t="s">
        <v>128</v>
      </c>
      <c r="AL42" s="8" t="s">
        <v>34</v>
      </c>
      <c r="AO42" s="8" t="s">
        <v>129</v>
      </c>
    </row>
    <row r="43" spans="1:41" ht="84" customHeight="1" x14ac:dyDescent="0.2">
      <c r="A43" s="87"/>
      <c r="B43" s="87"/>
      <c r="C43" s="88"/>
      <c r="D43" s="82"/>
      <c r="E43" s="104" t="s">
        <v>130</v>
      </c>
      <c r="F43" s="90"/>
      <c r="G43" s="70"/>
      <c r="H43" s="70"/>
      <c r="I43" s="71"/>
      <c r="J43" s="91"/>
      <c r="K43" s="92"/>
      <c r="L43" s="93" t="s">
        <v>131</v>
      </c>
      <c r="M43" s="94" t="s">
        <v>132</v>
      </c>
      <c r="N43" s="95">
        <f>IF(M43="PREVENIR",15,IF(M43="DETECTAR",10,IF(M43="NO ES UN CONTROL",0,"")))</f>
        <v>15</v>
      </c>
      <c r="O43" s="105" t="str">
        <f>IF(O40&lt;86,"DÉBIL",IF(O40&lt;96,"MODERADO",IF(O40&lt;101,"FUERTE","")))</f>
        <v>FUERTE</v>
      </c>
      <c r="P43" s="97"/>
      <c r="Q43" s="106" t="str">
        <f>IF(AND(O43="FUERTE",P40="FUERTE (SIEMPRE SE EJECUTA)"),"FUERTE",IF(OR(O43="DÉBIL",P40="DÉBIL (NO SE EJECUTA)"),"DÉBIL",IF(OR(O43="MODERADO",P40="MODERADO (ALGUNAS VECES)"),"MODERADO")))</f>
        <v>FUERTE</v>
      </c>
      <c r="R43" s="107" t="str">
        <f>IF(AND(O43="FUERTE",P40="FUERTE (SIEMPRE SE EJECUTA)"),"NO","SÍ")</f>
        <v>NO</v>
      </c>
      <c r="S43" s="108">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43" s="109">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43" s="82"/>
      <c r="V43" s="99"/>
      <c r="W43" s="84"/>
      <c r="X43" s="69"/>
      <c r="Y43" s="89"/>
      <c r="Z43" s="110"/>
      <c r="AA43" s="101"/>
      <c r="AB43" s="69"/>
      <c r="AC43" s="84"/>
      <c r="AD43" s="90"/>
      <c r="AE43" s="69"/>
      <c r="AF43" s="69" t="s">
        <v>201</v>
      </c>
      <c r="AG43" s="130"/>
      <c r="AH43" s="8" t="s">
        <v>105</v>
      </c>
      <c r="AO43" s="8" t="s">
        <v>134</v>
      </c>
    </row>
    <row r="44" spans="1:41" ht="55.5" customHeight="1" x14ac:dyDescent="0.2">
      <c r="A44" s="87"/>
      <c r="B44" s="87"/>
      <c r="C44" s="88"/>
      <c r="D44" s="82"/>
      <c r="E44" s="89" t="s">
        <v>202</v>
      </c>
      <c r="F44" s="90"/>
      <c r="G44" s="70"/>
      <c r="H44" s="70"/>
      <c r="I44" s="71"/>
      <c r="J44" s="91"/>
      <c r="K44" s="92"/>
      <c r="L44" s="93" t="s">
        <v>136</v>
      </c>
      <c r="M44" s="94" t="s">
        <v>44</v>
      </c>
      <c r="N44" s="95">
        <f>IF(M44="CONFIABLE",15,IF(M44="NO CONFIABLE",0,""))</f>
        <v>15</v>
      </c>
      <c r="O44" s="111"/>
      <c r="P44" s="97"/>
      <c r="Q44" s="106"/>
      <c r="R44" s="107"/>
      <c r="S44" s="108"/>
      <c r="T44" s="112"/>
      <c r="U44" s="82"/>
      <c r="V44" s="99"/>
      <c r="W44" s="84"/>
      <c r="X44" s="69"/>
      <c r="Y44" s="89"/>
      <c r="Z44" s="104" t="s">
        <v>137</v>
      </c>
      <c r="AA44" s="101"/>
      <c r="AB44" s="69"/>
      <c r="AC44" s="84"/>
      <c r="AD44" s="90"/>
      <c r="AE44" s="69"/>
      <c r="AF44" s="69"/>
      <c r="AG44" s="130"/>
      <c r="AH44" s="8" t="s">
        <v>138</v>
      </c>
      <c r="AJ44" s="8" t="s">
        <v>31</v>
      </c>
      <c r="AK44" s="8" t="s">
        <v>132</v>
      </c>
      <c r="AL44" s="8" t="s">
        <v>32</v>
      </c>
      <c r="AO44" s="8" t="s">
        <v>139</v>
      </c>
    </row>
    <row r="45" spans="1:41" ht="66.75" customHeight="1" x14ac:dyDescent="0.2">
      <c r="A45" s="87"/>
      <c r="B45" s="87"/>
      <c r="C45" s="88"/>
      <c r="D45" s="82"/>
      <c r="E45" s="89"/>
      <c r="F45" s="90"/>
      <c r="G45" s="70"/>
      <c r="H45" s="70"/>
      <c r="I45" s="71"/>
      <c r="J45" s="91"/>
      <c r="K45" s="92"/>
      <c r="L45" s="93" t="s">
        <v>140</v>
      </c>
      <c r="M45" s="94" t="s">
        <v>52</v>
      </c>
      <c r="N45" s="95">
        <f>IF(M45="SE INVESTIGAN Y SE RESUELVEN OPORTUNAMENTE",15,IF(M45="NO SE INVESTIGAN Y SE RESUELVEN OPORTUNAMENTE",0,""))</f>
        <v>15</v>
      </c>
      <c r="O45" s="111"/>
      <c r="P45" s="97"/>
      <c r="Q45" s="106"/>
      <c r="R45" s="107"/>
      <c r="S45" s="108"/>
      <c r="T45" s="112"/>
      <c r="U45" s="82"/>
      <c r="V45" s="99"/>
      <c r="W45" s="84"/>
      <c r="X45" s="69"/>
      <c r="Y45" s="89"/>
      <c r="Z45" s="116" t="s">
        <v>160</v>
      </c>
      <c r="AA45" s="101"/>
      <c r="AB45" s="69"/>
      <c r="AC45" s="84"/>
      <c r="AD45" s="90"/>
      <c r="AE45" s="69"/>
      <c r="AF45" s="69"/>
      <c r="AG45" s="130"/>
      <c r="AH45" s="8" t="s">
        <v>120</v>
      </c>
      <c r="AO45" s="8" t="s">
        <v>142</v>
      </c>
    </row>
    <row r="46" spans="1:41" ht="60.75" customHeight="1" x14ac:dyDescent="0.2">
      <c r="A46" s="144"/>
      <c r="B46" s="87"/>
      <c r="C46" s="113"/>
      <c r="D46" s="114"/>
      <c r="E46" s="115"/>
      <c r="F46" s="116"/>
      <c r="G46" s="117"/>
      <c r="H46" s="117"/>
      <c r="I46" s="71"/>
      <c r="J46" s="91"/>
      <c r="K46" s="118"/>
      <c r="L46" s="119" t="s">
        <v>143</v>
      </c>
      <c r="M46" s="120" t="s">
        <v>62</v>
      </c>
      <c r="N46" s="121">
        <f>IF(M46="COMPLETA",10,IF(M46="INCOMPLETA",5,IF(M46="NO EXISTE",0,"")))</f>
        <v>10</v>
      </c>
      <c r="O46" s="111"/>
      <c r="P46" s="122"/>
      <c r="Q46" s="123"/>
      <c r="R46" s="124"/>
      <c r="S46" s="109"/>
      <c r="T46" s="112"/>
      <c r="U46" s="114"/>
      <c r="V46" s="99"/>
      <c r="W46" s="125"/>
      <c r="X46" s="68"/>
      <c r="Y46" s="115"/>
      <c r="Z46" s="110"/>
      <c r="AA46" s="126"/>
      <c r="AB46" s="68"/>
      <c r="AC46" s="125"/>
      <c r="AD46" s="116"/>
      <c r="AE46" s="68"/>
      <c r="AF46" s="68"/>
      <c r="AG46" s="138"/>
      <c r="AO46" s="8" t="s">
        <v>144</v>
      </c>
    </row>
    <row r="47" spans="1:41" ht="27.75" customHeight="1" x14ac:dyDescent="0.2">
      <c r="A47" s="145" t="s">
        <v>203</v>
      </c>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O47" s="8" t="s">
        <v>204</v>
      </c>
    </row>
    <row r="48" spans="1:41" ht="21.75" customHeight="1" x14ac:dyDescent="0.2">
      <c r="A48" s="146" t="s">
        <v>205</v>
      </c>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O48" s="8" t="s">
        <v>206</v>
      </c>
    </row>
    <row r="49" spans="1:41" ht="27.75" customHeight="1" x14ac:dyDescent="0.2">
      <c r="A49" s="147" t="s">
        <v>207</v>
      </c>
      <c r="B49" s="147"/>
      <c r="C49" s="147" t="s">
        <v>208</v>
      </c>
      <c r="D49" s="147"/>
      <c r="E49" s="147"/>
      <c r="F49" s="147"/>
      <c r="G49" s="147"/>
      <c r="H49" s="147"/>
      <c r="I49" s="147"/>
      <c r="J49" s="147"/>
      <c r="K49" s="147"/>
      <c r="L49" s="147"/>
      <c r="M49" s="147"/>
      <c r="N49" s="147"/>
      <c r="O49" s="147"/>
      <c r="P49" s="147"/>
      <c r="Q49" s="147"/>
      <c r="R49" s="147"/>
      <c r="S49" s="147"/>
      <c r="T49" s="147"/>
      <c r="U49" s="147"/>
      <c r="V49" s="147"/>
      <c r="W49" s="147"/>
      <c r="X49" s="147"/>
      <c r="Y49" s="147"/>
      <c r="Z49" s="148" t="s">
        <v>209</v>
      </c>
      <c r="AA49" s="148"/>
      <c r="AB49" s="148"/>
      <c r="AC49" s="148"/>
      <c r="AD49" s="149" t="s">
        <v>210</v>
      </c>
      <c r="AE49" s="149"/>
      <c r="AF49" s="149"/>
      <c r="AG49" s="149"/>
      <c r="AO49" s="8" t="s">
        <v>166</v>
      </c>
    </row>
    <row r="50" spans="1:41" s="157" customFormat="1" ht="27.75" customHeight="1" x14ac:dyDescent="0.2">
      <c r="A50" s="150">
        <v>5</v>
      </c>
      <c r="B50" s="151"/>
      <c r="C50" s="145" t="s">
        <v>211</v>
      </c>
      <c r="D50" s="145"/>
      <c r="E50" s="145"/>
      <c r="F50" s="145"/>
      <c r="G50" s="145"/>
      <c r="H50" s="145"/>
      <c r="I50" s="145"/>
      <c r="J50" s="145"/>
      <c r="K50" s="145"/>
      <c r="L50" s="145"/>
      <c r="M50" s="145"/>
      <c r="N50" s="145"/>
      <c r="O50" s="145"/>
      <c r="P50" s="145"/>
      <c r="Q50" s="145"/>
      <c r="R50" s="145"/>
      <c r="S50" s="145"/>
      <c r="T50" s="145"/>
      <c r="U50" s="145"/>
      <c r="V50" s="145"/>
      <c r="W50" s="145"/>
      <c r="X50" s="145"/>
      <c r="Y50" s="145"/>
      <c r="Z50" s="152"/>
      <c r="AA50" s="153"/>
      <c r="AB50" s="153"/>
      <c r="AC50" s="154"/>
      <c r="AD50" s="155"/>
      <c r="AE50" s="156"/>
      <c r="AF50" s="156"/>
      <c r="AG50" s="156"/>
      <c r="AO50" s="8" t="s">
        <v>212</v>
      </c>
    </row>
    <row r="51" spans="1:41" s="157" customFormat="1" ht="27.75" customHeight="1" x14ac:dyDescent="0.2">
      <c r="A51" s="150" t="s">
        <v>213</v>
      </c>
      <c r="B51" s="151"/>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2"/>
      <c r="AA51" s="153"/>
      <c r="AB51" s="153"/>
      <c r="AC51" s="154"/>
      <c r="AD51" s="84"/>
      <c r="AE51" s="84"/>
      <c r="AF51" s="84"/>
      <c r="AG51" s="84"/>
      <c r="AO51" s="8" t="s">
        <v>214</v>
      </c>
    </row>
    <row r="52" spans="1:41" s="157" customFormat="1" ht="27.75" customHeight="1" x14ac:dyDescent="0.2">
      <c r="A52" s="150" t="s">
        <v>213</v>
      </c>
      <c r="B52" s="151"/>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2"/>
      <c r="AA52" s="153"/>
      <c r="AB52" s="153"/>
      <c r="AC52" s="154"/>
      <c r="AD52" s="84"/>
      <c r="AE52" s="84"/>
      <c r="AF52" s="84"/>
      <c r="AG52" s="84"/>
      <c r="AO52" s="8" t="s">
        <v>215</v>
      </c>
    </row>
    <row r="53" spans="1:41" ht="15" customHeight="1" x14ac:dyDescent="0.2">
      <c r="A53" s="159" t="s">
        <v>216</v>
      </c>
      <c r="B53" s="159"/>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O53" s="8" t="s">
        <v>217</v>
      </c>
    </row>
    <row r="54" spans="1:41" customFormat="1" ht="30.75" customHeight="1" x14ac:dyDescent="0.25">
      <c r="A54" s="160" t="s">
        <v>210</v>
      </c>
      <c r="B54" s="160"/>
      <c r="C54" s="160"/>
      <c r="D54" s="160"/>
      <c r="E54" s="160"/>
      <c r="F54" s="160"/>
      <c r="G54" s="160" t="s">
        <v>218</v>
      </c>
      <c r="H54" s="160"/>
      <c r="I54" s="160"/>
      <c r="J54" s="160"/>
      <c r="K54" s="160"/>
      <c r="L54" s="160"/>
      <c r="M54" s="161" t="s">
        <v>219</v>
      </c>
      <c r="N54" s="162"/>
      <c r="O54" s="162"/>
      <c r="P54" s="162"/>
      <c r="Q54" s="162"/>
      <c r="R54" s="162"/>
      <c r="S54" s="162"/>
      <c r="T54" s="162"/>
      <c r="U54" s="162"/>
      <c r="V54" s="163"/>
      <c r="W54" s="161" t="s">
        <v>220</v>
      </c>
      <c r="X54" s="162"/>
      <c r="Y54" s="162"/>
      <c r="Z54" s="162"/>
      <c r="AA54" s="163"/>
      <c r="AB54" s="164" t="str">
        <f>IF(X7="X","APOYO OFICINA ASESORA DE PLANEACIÓN","APOYO OFICINA DE CONTROL INTERNO")</f>
        <v>APOYO OFICINA DE CONTROL INTERNO</v>
      </c>
      <c r="AC54" s="164"/>
      <c r="AD54" s="164"/>
      <c r="AE54" s="164"/>
      <c r="AF54" s="164"/>
      <c r="AG54" s="164"/>
      <c r="AH54" s="165"/>
      <c r="AO54" s="8" t="s">
        <v>221</v>
      </c>
    </row>
    <row r="55" spans="1:41" s="178" customFormat="1" ht="73.5" customHeight="1" x14ac:dyDescent="0.25">
      <c r="A55" s="166" t="s">
        <v>222</v>
      </c>
      <c r="B55" s="167" t="s">
        <v>223</v>
      </c>
      <c r="C55" s="168"/>
      <c r="D55" s="168"/>
      <c r="E55" s="168"/>
      <c r="F55" s="168"/>
      <c r="G55" s="169" t="s">
        <v>222</v>
      </c>
      <c r="H55" s="170" t="s">
        <v>224</v>
      </c>
      <c r="I55" s="171"/>
      <c r="J55" s="171"/>
      <c r="K55" s="171"/>
      <c r="L55" s="172"/>
      <c r="M55" s="169" t="s">
        <v>222</v>
      </c>
      <c r="N55" s="173"/>
      <c r="O55" s="174" t="s">
        <v>225</v>
      </c>
      <c r="P55" s="174"/>
      <c r="Q55" s="174"/>
      <c r="R55" s="174"/>
      <c r="S55" s="174"/>
      <c r="T55" s="174"/>
      <c r="U55" s="174"/>
      <c r="V55" s="175"/>
      <c r="W55" s="176" t="s">
        <v>222</v>
      </c>
      <c r="X55" s="170" t="s">
        <v>224</v>
      </c>
      <c r="Y55" s="171"/>
      <c r="Z55" s="171"/>
      <c r="AA55" s="172"/>
      <c r="AB55" s="176" t="s">
        <v>222</v>
      </c>
      <c r="AC55" s="177" t="s">
        <v>226</v>
      </c>
      <c r="AD55" s="177"/>
      <c r="AE55" s="177"/>
      <c r="AF55" s="177"/>
      <c r="AG55" s="177"/>
      <c r="AO55" s="8" t="s">
        <v>181</v>
      </c>
    </row>
    <row r="56" spans="1:41" s="178" customFormat="1" ht="99.75" customHeight="1" x14ac:dyDescent="0.25">
      <c r="A56" s="166" t="s">
        <v>227</v>
      </c>
      <c r="B56" s="167" t="s">
        <v>228</v>
      </c>
      <c r="C56" s="168"/>
      <c r="D56" s="168"/>
      <c r="E56" s="168"/>
      <c r="F56" s="168"/>
      <c r="G56" s="166" t="s">
        <v>227</v>
      </c>
      <c r="H56" s="170" t="s">
        <v>229</v>
      </c>
      <c r="I56" s="171"/>
      <c r="J56" s="171"/>
      <c r="K56" s="171"/>
      <c r="L56" s="172"/>
      <c r="M56" s="169" t="s">
        <v>227</v>
      </c>
      <c r="N56" s="179"/>
      <c r="O56" s="168" t="s">
        <v>230</v>
      </c>
      <c r="P56" s="168"/>
      <c r="Q56" s="168"/>
      <c r="R56" s="168"/>
      <c r="S56" s="168"/>
      <c r="T56" s="168"/>
      <c r="U56" s="168"/>
      <c r="V56" s="168"/>
      <c r="W56" s="166" t="s">
        <v>227</v>
      </c>
      <c r="X56" s="170" t="s">
        <v>229</v>
      </c>
      <c r="Y56" s="171"/>
      <c r="Z56" s="171"/>
      <c r="AA56" s="172"/>
      <c r="AB56" s="166" t="s">
        <v>227</v>
      </c>
      <c r="AC56" s="177" t="s">
        <v>229</v>
      </c>
      <c r="AD56" s="177"/>
      <c r="AE56" s="177"/>
      <c r="AF56" s="177"/>
      <c r="AG56" s="177"/>
      <c r="AO56" s="8" t="s">
        <v>231</v>
      </c>
    </row>
    <row r="57" spans="1:41" s="157" customFormat="1" x14ac:dyDescent="0.2">
      <c r="D57" s="180"/>
      <c r="AO57" s="8" t="s">
        <v>232</v>
      </c>
    </row>
    <row r="58" spans="1:41" x14ac:dyDescent="0.2">
      <c r="AO58" s="8" t="s">
        <v>233</v>
      </c>
    </row>
    <row r="59" spans="1:41" x14ac:dyDescent="0.2">
      <c r="AO59" s="8" t="s">
        <v>234</v>
      </c>
    </row>
    <row r="60" spans="1:41" x14ac:dyDescent="0.2">
      <c r="AO60" s="8" t="s">
        <v>235</v>
      </c>
    </row>
    <row r="61" spans="1:41" x14ac:dyDescent="0.2">
      <c r="AO61" s="8" t="s">
        <v>236</v>
      </c>
    </row>
    <row r="62" spans="1:41" x14ac:dyDescent="0.2">
      <c r="AO62" s="8" t="s">
        <v>237</v>
      </c>
    </row>
  </sheetData>
  <sheetProtection selectLockedCells="1"/>
  <dataConsolidate/>
  <mergeCells count="263">
    <mergeCell ref="B55:F55"/>
    <mergeCell ref="H55:L55"/>
    <mergeCell ref="O55:V55"/>
    <mergeCell ref="X55:AA55"/>
    <mergeCell ref="AC55:AG55"/>
    <mergeCell ref="B56:F56"/>
    <mergeCell ref="H56:L56"/>
    <mergeCell ref="O56:V56"/>
    <mergeCell ref="X56:AA56"/>
    <mergeCell ref="AC56:AG56"/>
    <mergeCell ref="A52:B52"/>
    <mergeCell ref="C52:Y52"/>
    <mergeCell ref="Z52:AC52"/>
    <mergeCell ref="AD52:AG52"/>
    <mergeCell ref="A53:AG53"/>
    <mergeCell ref="A54:F54"/>
    <mergeCell ref="G54:L54"/>
    <mergeCell ref="M54:V54"/>
    <mergeCell ref="W54:AA54"/>
    <mergeCell ref="AB54:AG54"/>
    <mergeCell ref="A50:B50"/>
    <mergeCell ref="C50:Y50"/>
    <mergeCell ref="Z50:AC50"/>
    <mergeCell ref="AD50:AG50"/>
    <mergeCell ref="A51:B51"/>
    <mergeCell ref="C51:Y51"/>
    <mergeCell ref="Z51:AC51"/>
    <mergeCell ref="AD51:AG51"/>
    <mergeCell ref="E44:E46"/>
    <mergeCell ref="Z45:Z46"/>
    <mergeCell ref="A47:AG47"/>
    <mergeCell ref="A48:AG48"/>
    <mergeCell ref="A49:B49"/>
    <mergeCell ref="C49:Y49"/>
    <mergeCell ref="Z49:AC49"/>
    <mergeCell ref="AD49:AG49"/>
    <mergeCell ref="AF40:AF42"/>
    <mergeCell ref="AG40:AG46"/>
    <mergeCell ref="O43:O46"/>
    <mergeCell ref="Q43:Q46"/>
    <mergeCell ref="R43:R46"/>
    <mergeCell ref="S43:S46"/>
    <mergeCell ref="T43:T46"/>
    <mergeCell ref="AF43:AF46"/>
    <mergeCell ref="Z40:Z43"/>
    <mergeCell ref="AA40:AA46"/>
    <mergeCell ref="AB40:AB46"/>
    <mergeCell ref="AC40:AC46"/>
    <mergeCell ref="AD40:AD46"/>
    <mergeCell ref="AE40:AE46"/>
    <mergeCell ref="T40:T41"/>
    <mergeCell ref="U40:U46"/>
    <mergeCell ref="V40:V46"/>
    <mergeCell ref="W40:W46"/>
    <mergeCell ref="X40:X46"/>
    <mergeCell ref="Y40:Y46"/>
    <mergeCell ref="K40:K46"/>
    <mergeCell ref="O40:O42"/>
    <mergeCell ref="P40:P46"/>
    <mergeCell ref="Q40:Q42"/>
    <mergeCell ref="R40:R42"/>
    <mergeCell ref="S40:S41"/>
    <mergeCell ref="E37:E39"/>
    <mergeCell ref="Z38:Z39"/>
    <mergeCell ref="B40:B46"/>
    <mergeCell ref="C40:C46"/>
    <mergeCell ref="D40:D46"/>
    <mergeCell ref="E40:E42"/>
    <mergeCell ref="F40:F46"/>
    <mergeCell ref="G40:G46"/>
    <mergeCell ref="H40:H46"/>
    <mergeCell ref="J40:J46"/>
    <mergeCell ref="AF33:AF35"/>
    <mergeCell ref="AG33:AG39"/>
    <mergeCell ref="O36:O39"/>
    <mergeCell ref="Q36:Q39"/>
    <mergeCell ref="R36:R39"/>
    <mergeCell ref="S36:S39"/>
    <mergeCell ref="T36:T39"/>
    <mergeCell ref="AF36:AF39"/>
    <mergeCell ref="Z33:Z36"/>
    <mergeCell ref="AA33:AA39"/>
    <mergeCell ref="AB33:AB39"/>
    <mergeCell ref="AC33:AC39"/>
    <mergeCell ref="AD33:AD39"/>
    <mergeCell ref="AE33:AE39"/>
    <mergeCell ref="T33:T34"/>
    <mergeCell ref="U33:U39"/>
    <mergeCell ref="V33:V39"/>
    <mergeCell ref="W33:W39"/>
    <mergeCell ref="X33:X39"/>
    <mergeCell ref="Y33:Y39"/>
    <mergeCell ref="K33:K39"/>
    <mergeCell ref="O33:O35"/>
    <mergeCell ref="P33:P39"/>
    <mergeCell ref="Q33:Q35"/>
    <mergeCell ref="R33:R35"/>
    <mergeCell ref="S33:S34"/>
    <mergeCell ref="E30:E32"/>
    <mergeCell ref="Z31:Z32"/>
    <mergeCell ref="B33:B39"/>
    <mergeCell ref="C33:C39"/>
    <mergeCell ref="D33:D39"/>
    <mergeCell ref="E33:E35"/>
    <mergeCell ref="F33:F39"/>
    <mergeCell ref="G33:G39"/>
    <mergeCell ref="H33:H39"/>
    <mergeCell ref="J33:J39"/>
    <mergeCell ref="AF26:AF28"/>
    <mergeCell ref="AG26:AG32"/>
    <mergeCell ref="O29:O32"/>
    <mergeCell ref="Q29:Q32"/>
    <mergeCell ref="R29:R32"/>
    <mergeCell ref="S29:S32"/>
    <mergeCell ref="T29:T32"/>
    <mergeCell ref="AF29:AF32"/>
    <mergeCell ref="Z26:Z29"/>
    <mergeCell ref="AA26:AA32"/>
    <mergeCell ref="AB26:AB32"/>
    <mergeCell ref="AC26:AC32"/>
    <mergeCell ref="AD26:AD32"/>
    <mergeCell ref="AE26:AE32"/>
    <mergeCell ref="T26:T27"/>
    <mergeCell ref="U26:U32"/>
    <mergeCell ref="V26:V32"/>
    <mergeCell ref="W26:W32"/>
    <mergeCell ref="X26:X32"/>
    <mergeCell ref="Y26:Y32"/>
    <mergeCell ref="K26:K32"/>
    <mergeCell ref="O26:O28"/>
    <mergeCell ref="P26:P32"/>
    <mergeCell ref="Q26:Q28"/>
    <mergeCell ref="R26:R28"/>
    <mergeCell ref="S26:S27"/>
    <mergeCell ref="E23:E25"/>
    <mergeCell ref="Z24:Z25"/>
    <mergeCell ref="B26:B32"/>
    <mergeCell ref="C26:C32"/>
    <mergeCell ref="D26:D32"/>
    <mergeCell ref="E26:E28"/>
    <mergeCell ref="F26:F32"/>
    <mergeCell ref="G26:G32"/>
    <mergeCell ref="H26:H32"/>
    <mergeCell ref="J26:J32"/>
    <mergeCell ref="AF19:AF21"/>
    <mergeCell ref="AG19:AG25"/>
    <mergeCell ref="O22:O25"/>
    <mergeCell ref="Q22:Q25"/>
    <mergeCell ref="R22:R25"/>
    <mergeCell ref="S22:S25"/>
    <mergeCell ref="T22:T25"/>
    <mergeCell ref="AF22:AF25"/>
    <mergeCell ref="Z19:Z22"/>
    <mergeCell ref="AA19:AA25"/>
    <mergeCell ref="AB19:AB25"/>
    <mergeCell ref="AC19:AC25"/>
    <mergeCell ref="AD19:AD25"/>
    <mergeCell ref="AE19:AE25"/>
    <mergeCell ref="T19:T20"/>
    <mergeCell ref="U19:U25"/>
    <mergeCell ref="V19:V25"/>
    <mergeCell ref="W19:W25"/>
    <mergeCell ref="X19:X25"/>
    <mergeCell ref="Y19:Y25"/>
    <mergeCell ref="K19:K25"/>
    <mergeCell ref="O19:O21"/>
    <mergeCell ref="P19:P25"/>
    <mergeCell ref="Q19:Q21"/>
    <mergeCell ref="R19:R21"/>
    <mergeCell ref="S19:S20"/>
    <mergeCell ref="E16:E18"/>
    <mergeCell ref="Z17:Z18"/>
    <mergeCell ref="B19:B25"/>
    <mergeCell ref="C19:C25"/>
    <mergeCell ref="D19:D25"/>
    <mergeCell ref="E19:E21"/>
    <mergeCell ref="F19:F25"/>
    <mergeCell ref="G19:G25"/>
    <mergeCell ref="H19:H25"/>
    <mergeCell ref="J19:J25"/>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H12:H18"/>
    <mergeCell ref="J12:J18"/>
    <mergeCell ref="K12:K18"/>
    <mergeCell ref="O12:O14"/>
    <mergeCell ref="P12:P18"/>
    <mergeCell ref="Q12:Q14"/>
    <mergeCell ref="W10:W11"/>
    <mergeCell ref="X10:X11"/>
    <mergeCell ref="Y10:AB10"/>
    <mergeCell ref="A12:A46"/>
    <mergeCell ref="B12:B18"/>
    <mergeCell ref="C12:C18"/>
    <mergeCell ref="D12:D18"/>
    <mergeCell ref="E12:E14"/>
    <mergeCell ref="F12:F18"/>
    <mergeCell ref="G12:G18"/>
    <mergeCell ref="Q10:Q11"/>
    <mergeCell ref="R10:R11"/>
    <mergeCell ref="S10:S11"/>
    <mergeCell ref="T10:T11"/>
    <mergeCell ref="U10:U11"/>
    <mergeCell ref="V10:V11"/>
    <mergeCell ref="G9:J9"/>
    <mergeCell ref="K9:T9"/>
    <mergeCell ref="U9:AB9"/>
    <mergeCell ref="G10:J10"/>
    <mergeCell ref="K10:K11"/>
    <mergeCell ref="L10:L11"/>
    <mergeCell ref="M10:M11"/>
    <mergeCell ref="N10:N11"/>
    <mergeCell ref="O10:O11"/>
    <mergeCell ref="P10:P11"/>
    <mergeCell ref="A8:F8"/>
    <mergeCell ref="G8:AB8"/>
    <mergeCell ref="AC8:AC11"/>
    <mergeCell ref="AD8:AG10"/>
    <mergeCell ref="A9:A11"/>
    <mergeCell ref="B9:B11"/>
    <mergeCell ref="C9:C11"/>
    <mergeCell ref="D9:D11"/>
    <mergeCell ref="E9:E11"/>
    <mergeCell ref="F9:F11"/>
    <mergeCell ref="AD4:AG4"/>
    <mergeCell ref="Y5:AC6"/>
    <mergeCell ref="AD5:AG6"/>
    <mergeCell ref="A7:B7"/>
    <mergeCell ref="C7:F7"/>
    <mergeCell ref="G7:L7"/>
    <mergeCell ref="M7:V7"/>
    <mergeCell ref="Z7:AA7"/>
    <mergeCell ref="AF7:AG7"/>
    <mergeCell ref="A1:B6"/>
    <mergeCell ref="C1:H3"/>
    <mergeCell ref="J1:X3"/>
    <mergeCell ref="Y1:AC2"/>
    <mergeCell ref="AD1:AG2"/>
    <mergeCell ref="Y3:AC3"/>
    <mergeCell ref="AD3:AG3"/>
    <mergeCell ref="C4:H6"/>
    <mergeCell ref="J4:X6"/>
    <mergeCell ref="Y4:AC4"/>
  </mergeCells>
  <conditionalFormatting sqref="J12:J18">
    <cfRule type="containsText" dxfId="151" priority="37" operator="containsText" text="EXTREMO">
      <formula>NOT(ISERROR(SEARCH("EXTREMO",J12)))</formula>
    </cfRule>
    <cfRule type="containsText" dxfId="150" priority="38" operator="containsText" text="ALTO">
      <formula>NOT(ISERROR(SEARCH("ALTO",J12)))</formula>
    </cfRule>
    <cfRule type="containsText" dxfId="149" priority="39" operator="containsText" text="MODERADO">
      <formula>NOT(ISERROR(SEARCH("MODERADO",J12)))</formula>
    </cfRule>
    <cfRule type="containsText" dxfId="148" priority="40" operator="containsText" text="BAJO">
      <formula>NOT(ISERROR(SEARCH("BAJO",J12)))</formula>
    </cfRule>
  </conditionalFormatting>
  <conditionalFormatting sqref="U12:U18">
    <cfRule type="containsText" dxfId="147" priority="33" operator="containsText" text="EXTREMO">
      <formula>NOT(ISERROR(SEARCH("EXTREMO",U12)))</formula>
    </cfRule>
    <cfRule type="containsText" dxfId="146" priority="34" operator="containsText" text="MODERADO">
      <formula>NOT(ISERROR(SEARCH("MODERADO",U12)))</formula>
    </cfRule>
    <cfRule type="containsText" dxfId="145" priority="35" operator="containsText" text="ALTO">
      <formula>NOT(ISERROR(SEARCH("ALTO",U12)))</formula>
    </cfRule>
    <cfRule type="containsText" dxfId="144" priority="36" operator="containsText" text="BAJO">
      <formula>NOT(ISERROR(SEARCH("BAJO",U12)))</formula>
    </cfRule>
  </conditionalFormatting>
  <conditionalFormatting sqref="J19:J25">
    <cfRule type="containsText" dxfId="143" priority="29" operator="containsText" text="EXTREMO">
      <formula>NOT(ISERROR(SEARCH("EXTREMO",J19)))</formula>
    </cfRule>
    <cfRule type="containsText" dxfId="142" priority="30" operator="containsText" text="ALTO">
      <formula>NOT(ISERROR(SEARCH("ALTO",J19)))</formula>
    </cfRule>
    <cfRule type="containsText" dxfId="141" priority="31" operator="containsText" text="MODERADO">
      <formula>NOT(ISERROR(SEARCH("MODERADO",J19)))</formula>
    </cfRule>
    <cfRule type="containsText" dxfId="140" priority="32" operator="containsText" text="BAJO">
      <formula>NOT(ISERROR(SEARCH("BAJO",J19)))</formula>
    </cfRule>
  </conditionalFormatting>
  <conditionalFormatting sqref="U19:U25">
    <cfRule type="containsText" dxfId="139" priority="25" operator="containsText" text="EXTREMO">
      <formula>NOT(ISERROR(SEARCH("EXTREMO",U19)))</formula>
    </cfRule>
    <cfRule type="containsText" dxfId="138" priority="26" operator="containsText" text="MODERADO">
      <formula>NOT(ISERROR(SEARCH("MODERADO",U19)))</formula>
    </cfRule>
    <cfRule type="containsText" dxfId="137" priority="27" operator="containsText" text="ALTO">
      <formula>NOT(ISERROR(SEARCH("ALTO",U19)))</formula>
    </cfRule>
    <cfRule type="containsText" dxfId="136" priority="28" operator="containsText" text="BAJO">
      <formula>NOT(ISERROR(SEARCH("BAJO",U19)))</formula>
    </cfRule>
  </conditionalFormatting>
  <conditionalFormatting sqref="J26:J32">
    <cfRule type="containsText" dxfId="135" priority="21" operator="containsText" text="EXTREMO">
      <formula>NOT(ISERROR(SEARCH("EXTREMO",J26)))</formula>
    </cfRule>
    <cfRule type="containsText" dxfId="134" priority="22" operator="containsText" text="ALTO">
      <formula>NOT(ISERROR(SEARCH("ALTO",J26)))</formula>
    </cfRule>
    <cfRule type="containsText" dxfId="133" priority="23" operator="containsText" text="MODERADO">
      <formula>NOT(ISERROR(SEARCH("MODERADO",J26)))</formula>
    </cfRule>
    <cfRule type="containsText" dxfId="132" priority="24" operator="containsText" text="BAJO">
      <formula>NOT(ISERROR(SEARCH("BAJO",J26)))</formula>
    </cfRule>
  </conditionalFormatting>
  <conditionalFormatting sqref="U26:U32">
    <cfRule type="containsText" dxfId="131" priority="17" operator="containsText" text="EXTREMO">
      <formula>NOT(ISERROR(SEARCH("EXTREMO",U26)))</formula>
    </cfRule>
    <cfRule type="containsText" dxfId="130" priority="18" operator="containsText" text="MODERADO">
      <formula>NOT(ISERROR(SEARCH("MODERADO",U26)))</formula>
    </cfRule>
    <cfRule type="containsText" dxfId="129" priority="19" operator="containsText" text="ALTO">
      <formula>NOT(ISERROR(SEARCH("ALTO",U26)))</formula>
    </cfRule>
    <cfRule type="containsText" dxfId="128" priority="20" operator="containsText" text="BAJO">
      <formula>NOT(ISERROR(SEARCH("BAJO",U26)))</formula>
    </cfRule>
  </conditionalFormatting>
  <conditionalFormatting sqref="J33:J39">
    <cfRule type="containsText" dxfId="127" priority="13" operator="containsText" text="EXTREMO">
      <formula>NOT(ISERROR(SEARCH("EXTREMO",J33)))</formula>
    </cfRule>
    <cfRule type="containsText" dxfId="126" priority="14" operator="containsText" text="ALTO">
      <formula>NOT(ISERROR(SEARCH("ALTO",J33)))</formula>
    </cfRule>
    <cfRule type="containsText" dxfId="125" priority="15" operator="containsText" text="MODERADO">
      <formula>NOT(ISERROR(SEARCH("MODERADO",J33)))</formula>
    </cfRule>
    <cfRule type="containsText" dxfId="124" priority="16" operator="containsText" text="BAJO">
      <formula>NOT(ISERROR(SEARCH("BAJO",J33)))</formula>
    </cfRule>
  </conditionalFormatting>
  <conditionalFormatting sqref="U33:U39">
    <cfRule type="containsText" dxfId="123" priority="9" operator="containsText" text="EXTREMO">
      <formula>NOT(ISERROR(SEARCH("EXTREMO",U33)))</formula>
    </cfRule>
    <cfRule type="containsText" dxfId="122" priority="10" operator="containsText" text="MODERADO">
      <formula>NOT(ISERROR(SEARCH("MODERADO",U33)))</formula>
    </cfRule>
    <cfRule type="containsText" dxfId="121" priority="11" operator="containsText" text="ALTO">
      <formula>NOT(ISERROR(SEARCH("ALTO",U33)))</formula>
    </cfRule>
    <cfRule type="containsText" dxfId="120" priority="12" operator="containsText" text="BAJO">
      <formula>NOT(ISERROR(SEARCH("BAJO",U33)))</formula>
    </cfRule>
  </conditionalFormatting>
  <conditionalFormatting sqref="J40:J46">
    <cfRule type="containsText" dxfId="119" priority="5" operator="containsText" text="EXTREMO">
      <formula>NOT(ISERROR(SEARCH("EXTREMO",J40)))</formula>
    </cfRule>
    <cfRule type="containsText" dxfId="118" priority="6" operator="containsText" text="ALTO">
      <formula>NOT(ISERROR(SEARCH("ALTO",J40)))</formula>
    </cfRule>
    <cfRule type="containsText" dxfId="117" priority="7" operator="containsText" text="MODERADO">
      <formula>NOT(ISERROR(SEARCH("MODERADO",J40)))</formula>
    </cfRule>
    <cfRule type="containsText" dxfId="116" priority="8" operator="containsText" text="BAJO">
      <formula>NOT(ISERROR(SEARCH("BAJO",J40)))</formula>
    </cfRule>
  </conditionalFormatting>
  <conditionalFormatting sqref="U40:U46">
    <cfRule type="containsText" dxfId="115" priority="1" operator="containsText" text="EXTREMO">
      <formula>NOT(ISERROR(SEARCH("EXTREMO",U40)))</formula>
    </cfRule>
    <cfRule type="containsText" dxfId="114" priority="2" operator="containsText" text="MODERADO">
      <formula>NOT(ISERROR(SEARCH("MODERADO",U40)))</formula>
    </cfRule>
    <cfRule type="containsText" dxfId="113" priority="3" operator="containsText" text="ALTO">
      <formula>NOT(ISERROR(SEARCH("ALTO",U40)))</formula>
    </cfRule>
    <cfRule type="containsText" dxfId="112" priority="4" operator="containsText" text="BAJO">
      <formula>NOT(ISERROR(SEARCH("BAJO",U40)))</formula>
    </cfRule>
  </conditionalFormatting>
  <dataValidations count="15">
    <dataValidation type="list" allowBlank="1" showInputMessage="1" showErrorMessage="1" sqref="H12:H46" xr:uid="{5DAAAB33-5794-4BDE-9F13-0C84FA4465EB}">
      <formula1>$AL$10:$AL$14</formula1>
    </dataValidation>
    <dataValidation type="list" allowBlank="1" showInputMessage="1" showErrorMessage="1" sqref="M18 M25 M32 M39 M46" xr:uid="{F369C8C7-4D88-463F-8772-8C61CC07E9F7}">
      <formula1>$AH$9:$AJ$9</formula1>
    </dataValidation>
    <dataValidation type="list" allowBlank="1" showInputMessage="1" showErrorMessage="1" sqref="G12:G46" xr:uid="{A8B20F40-31C1-4E9E-B526-C06869090D66}">
      <formula1>$AL$2:$AL$6</formula1>
    </dataValidation>
    <dataValidation type="list" allowBlank="1" showInputMessage="1" showErrorMessage="1" sqref="U12:U46" xr:uid="{11A9AFE0-85F3-490E-AC6A-9F435E630A25}">
      <formula1>$AO$10:$AO$62</formula1>
    </dataValidation>
    <dataValidation type="list" allowBlank="1" showInputMessage="1" showErrorMessage="1" sqref="M12 M19 M26 M33 M40" xr:uid="{86B591D2-CB85-4369-A6DB-58592753D360}">
      <formula1>$AH$2:$AH$3</formula1>
    </dataValidation>
    <dataValidation type="list" allowBlank="1" showInputMessage="1" showErrorMessage="1" sqref="M13 M20 M27 M34 M41" xr:uid="{B8EEB35E-A4B5-4CCC-BA05-6828A7188285}">
      <formula1>$AH$4:$AI$4</formula1>
    </dataValidation>
    <dataValidation type="list" allowBlank="1" showInputMessage="1" showErrorMessage="1" sqref="M14 M21 M28 M35 M42" xr:uid="{E34BAB31-DF4B-43B4-A952-4B1A7FBB9C93}">
      <formula1>$AH$5:$AI$5</formula1>
    </dataValidation>
    <dataValidation type="list" allowBlank="1" showInputMessage="1" showErrorMessage="1" sqref="M16 M23 M30 M37 M44" xr:uid="{54BB27B7-A469-44E8-9B40-E1286276783A}">
      <formula1>$AH$7:$AI$7</formula1>
    </dataValidation>
    <dataValidation type="list" allowBlank="1" showInputMessage="1" showErrorMessage="1" sqref="M17 M24 M31 M38 M45" xr:uid="{79285C1B-E390-414E-BB43-DE47FA667C2B}">
      <formula1>$AH$8:$AI$8</formula1>
    </dataValidation>
    <dataValidation type="list" allowBlank="1" showInputMessage="1" showErrorMessage="1" sqref="P12 P19 P26 P33 P40" xr:uid="{FB3C8AA6-B8C8-4AEE-B7A5-BF892619C46B}">
      <formula1>$AH$10:$AJ$10</formula1>
    </dataValidation>
    <dataValidation type="list" allowBlank="1" showInputMessage="1" showErrorMessage="1" sqref="V12:V46" xr:uid="{FAA3B7CE-89D3-4C88-B1EE-8C9882609D64}">
      <formula1>$AH$14:$AK$14</formula1>
    </dataValidation>
    <dataValidation type="list" allowBlank="1" showInputMessage="1" showErrorMessage="1" sqref="D12:D46" xr:uid="{554A9BED-624D-496F-AEA8-5738A578B624}">
      <formula1>$AN$2:$AN$8</formula1>
    </dataValidation>
    <dataValidation type="list" allowBlank="1" showInputMessage="1" showErrorMessage="1" sqref="T12 S12:S13 T19 S19:S20 T26 S26:S27 T33 S33:S34 T40 S40:S41" xr:uid="{58A06020-D221-424A-AA6B-7DB4A37F7BEC}">
      <formula1>$AH$15:$AH$17</formula1>
    </dataValidation>
    <dataValidation type="list" allowBlank="1" showInputMessage="1" showErrorMessage="1" sqref="AA12:AA46" xr:uid="{26019993-AD86-4E62-9E98-8965E8C7836D}">
      <formula1>$AN$12:$AN$13</formula1>
    </dataValidation>
    <dataValidation type="list" allowBlank="1" showInputMessage="1" showErrorMessage="1" sqref="M15 M22 M29 M36 M43" xr:uid="{8729FBFC-C092-4416-A759-3DEA88DF220B}">
      <formula1>$AJ$16:$AL$16</formula1>
    </dataValidation>
  </dataValidations>
  <printOptions horizontalCentered="1"/>
  <pageMargins left="0" right="0" top="0.39370078740157483" bottom="0.51181102362204722" header="0.31496062992125984" footer="0.31496062992125984"/>
  <pageSetup scale="1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1C7D3-0407-4102-9DC1-317B082E7F56}">
  <dimension ref="A1:AP59"/>
  <sheetViews>
    <sheetView topLeftCell="AB1" zoomScale="85" zoomScaleNormal="85" zoomScaleSheetLayoutView="70" workbookViewId="0">
      <pane ySplit="1" topLeftCell="A29" activePane="bottomLeft" state="frozen"/>
      <selection pane="bottomLeft" activeCell="AF37" sqref="AF37:AF40"/>
    </sheetView>
  </sheetViews>
  <sheetFormatPr baseColWidth="10" defaultColWidth="11.42578125" defaultRowHeight="12.75" x14ac:dyDescent="0.2"/>
  <cols>
    <col min="1" max="1" width="29.7109375" style="8" customWidth="1"/>
    <col min="2" max="2" width="22.5703125" style="8" customWidth="1"/>
    <col min="3" max="3" width="29.140625" style="8" customWidth="1"/>
    <col min="4" max="4" width="27.42578125" style="180" customWidth="1"/>
    <col min="5" max="5" width="24" style="8" customWidth="1"/>
    <col min="6" max="6" width="27.42578125" style="8" customWidth="1"/>
    <col min="7" max="7" width="19.140625" style="8" customWidth="1"/>
    <col min="8" max="8" width="22.5703125" style="8" customWidth="1"/>
    <col min="9" max="9" width="25.28515625" style="8" hidden="1" customWidth="1"/>
    <col min="10" max="10" width="22.85546875" style="8" customWidth="1"/>
    <col min="11" max="11" width="47.140625" style="8" customWidth="1"/>
    <col min="12" max="12" width="48.7109375" style="8" customWidth="1"/>
    <col min="13" max="13" width="26" style="8" customWidth="1"/>
    <col min="14" max="14" width="7.7109375" style="8" hidden="1" customWidth="1"/>
    <col min="15" max="15" width="21.140625" style="8" customWidth="1"/>
    <col min="16" max="16" width="16.7109375" style="8" customWidth="1"/>
    <col min="17" max="17" width="16.5703125" style="8" customWidth="1"/>
    <col min="18" max="18" width="22.140625" style="8" customWidth="1"/>
    <col min="19" max="19" width="24.140625" style="8" customWidth="1"/>
    <col min="20" max="20" width="26.85546875" style="8" customWidth="1"/>
    <col min="21" max="21" width="23.42578125" style="8" customWidth="1"/>
    <col min="22" max="22" width="21" style="8" customWidth="1"/>
    <col min="23" max="23" width="27.7109375" style="8" customWidth="1"/>
    <col min="24" max="24" width="28.140625" style="8" customWidth="1"/>
    <col min="25" max="25" width="38.5703125" style="8" customWidth="1"/>
    <col min="26" max="26" width="30.85546875" style="8" customWidth="1"/>
    <col min="27" max="27" width="26.85546875" style="8" customWidth="1"/>
    <col min="28" max="28" width="28.7109375" style="8" customWidth="1"/>
    <col min="29" max="29" width="18" style="8" customWidth="1"/>
    <col min="30" max="30" width="39.42578125" style="8" customWidth="1"/>
    <col min="31" max="31" width="19.140625" style="8" customWidth="1"/>
    <col min="32" max="32" width="23.5703125" style="8" customWidth="1"/>
    <col min="33" max="33" width="34.28515625" style="8" customWidth="1"/>
    <col min="34" max="34" width="17.28515625" style="8" hidden="1" customWidth="1"/>
    <col min="35" max="42" width="11.42578125" style="8" hidden="1" customWidth="1"/>
    <col min="43" max="16384" width="11.42578125" style="8"/>
  </cols>
  <sheetData>
    <row r="1" spans="1:41" x14ac:dyDescent="0.2">
      <c r="A1" s="181"/>
      <c r="B1" s="181"/>
      <c r="C1" s="181"/>
      <c r="D1" s="182"/>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K1" s="8" t="s">
        <v>4</v>
      </c>
      <c r="AL1" s="8" t="s">
        <v>5</v>
      </c>
      <c r="AN1" s="8" t="s">
        <v>6</v>
      </c>
    </row>
    <row r="2" spans="1:41" x14ac:dyDescent="0.2">
      <c r="A2" s="181"/>
      <c r="B2" s="181"/>
      <c r="C2" s="181"/>
      <c r="D2" s="182"/>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8" t="s">
        <v>7</v>
      </c>
      <c r="AI2" s="8" t="s">
        <v>8</v>
      </c>
      <c r="AL2" s="8" t="s">
        <v>9</v>
      </c>
      <c r="AN2" s="8" t="s">
        <v>10</v>
      </c>
    </row>
    <row r="3" spans="1:41" x14ac:dyDescent="0.2">
      <c r="A3" s="181"/>
      <c r="B3" s="181"/>
      <c r="C3" s="181"/>
      <c r="D3" s="182"/>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8" t="s">
        <v>12</v>
      </c>
      <c r="AI3" s="8" t="s">
        <v>13</v>
      </c>
      <c r="AL3" s="8" t="s">
        <v>14</v>
      </c>
      <c r="AN3" s="8" t="s">
        <v>15</v>
      </c>
    </row>
    <row r="4" spans="1:41" x14ac:dyDescent="0.2">
      <c r="A4" s="181"/>
      <c r="B4" s="181"/>
      <c r="C4" s="181"/>
      <c r="D4" s="182"/>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8" t="s">
        <v>20</v>
      </c>
      <c r="AI4" s="8" t="s">
        <v>21</v>
      </c>
      <c r="AK4" s="8" t="s">
        <v>22</v>
      </c>
      <c r="AL4" s="8" t="s">
        <v>23</v>
      </c>
      <c r="AN4" s="8" t="s">
        <v>24</v>
      </c>
    </row>
    <row r="5" spans="1:41" x14ac:dyDescent="0.2">
      <c r="A5" s="181"/>
      <c r="B5" s="181"/>
      <c r="C5" s="181"/>
      <c r="D5" s="182"/>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8" t="s">
        <v>26</v>
      </c>
      <c r="AI5" s="8" t="s">
        <v>27</v>
      </c>
      <c r="AK5" s="8" t="s">
        <v>28</v>
      </c>
      <c r="AL5" s="8" t="s">
        <v>29</v>
      </c>
      <c r="AN5" s="8" t="s">
        <v>30</v>
      </c>
    </row>
    <row r="6" spans="1:41" ht="29.25" customHeight="1" x14ac:dyDescent="0.2">
      <c r="A6" s="181"/>
      <c r="B6" s="181"/>
      <c r="C6" s="181"/>
      <c r="D6" s="182"/>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8" t="s">
        <v>31</v>
      </c>
      <c r="AI6" s="8" t="s">
        <v>32</v>
      </c>
      <c r="AJ6" s="8" t="s">
        <v>33</v>
      </c>
      <c r="AK6" s="8" t="s">
        <v>34</v>
      </c>
      <c r="AL6" s="8" t="s">
        <v>35</v>
      </c>
      <c r="AN6" s="8" t="s">
        <v>36</v>
      </c>
    </row>
    <row r="7" spans="1:41" ht="24.75" customHeight="1" x14ac:dyDescent="0.2">
      <c r="A7" s="21" t="s">
        <v>37</v>
      </c>
      <c r="B7" s="21"/>
      <c r="C7" s="23" t="s">
        <v>238</v>
      </c>
      <c r="D7" s="23"/>
      <c r="E7" s="23"/>
      <c r="F7" s="23"/>
      <c r="G7" s="24"/>
      <c r="H7" s="25"/>
      <c r="I7" s="25"/>
      <c r="J7" s="25"/>
      <c r="K7" s="25"/>
      <c r="L7" s="26"/>
      <c r="M7" s="27" t="s">
        <v>38</v>
      </c>
      <c r="N7" s="28"/>
      <c r="O7" s="28"/>
      <c r="P7" s="28"/>
      <c r="Q7" s="28"/>
      <c r="R7" s="28"/>
      <c r="S7" s="28"/>
      <c r="T7" s="28"/>
      <c r="U7" s="28"/>
      <c r="V7" s="29"/>
      <c r="W7" s="30" t="s">
        <v>39</v>
      </c>
      <c r="X7" s="183"/>
      <c r="Y7" s="32" t="s">
        <v>40</v>
      </c>
      <c r="Z7" s="33" t="s">
        <v>41</v>
      </c>
      <c r="AA7" s="34"/>
      <c r="AB7" s="30" t="s">
        <v>42</v>
      </c>
      <c r="AC7" s="183"/>
      <c r="AD7" s="35" t="s">
        <v>43</v>
      </c>
      <c r="AE7" s="184"/>
      <c r="AF7" s="37"/>
      <c r="AG7" s="37"/>
      <c r="AH7" s="8" t="s">
        <v>44</v>
      </c>
      <c r="AI7" s="8" t="s">
        <v>45</v>
      </c>
      <c r="AJ7" s="8" t="s">
        <v>46</v>
      </c>
      <c r="AN7" s="8" t="s">
        <v>47</v>
      </c>
    </row>
    <row r="8" spans="1:41" x14ac:dyDescent="0.2">
      <c r="A8" s="38" t="s">
        <v>48</v>
      </c>
      <c r="B8" s="38"/>
      <c r="C8" s="38"/>
      <c r="D8" s="38"/>
      <c r="E8" s="38"/>
      <c r="F8" s="38"/>
      <c r="G8" s="39" t="s">
        <v>49</v>
      </c>
      <c r="H8" s="40"/>
      <c r="I8" s="40"/>
      <c r="J8" s="40"/>
      <c r="K8" s="40"/>
      <c r="L8" s="40"/>
      <c r="M8" s="40"/>
      <c r="N8" s="40"/>
      <c r="O8" s="40"/>
      <c r="P8" s="40"/>
      <c r="Q8" s="40"/>
      <c r="R8" s="40"/>
      <c r="S8" s="40"/>
      <c r="T8" s="40"/>
      <c r="U8" s="40"/>
      <c r="V8" s="40"/>
      <c r="W8" s="40"/>
      <c r="X8" s="41"/>
      <c r="Y8" s="40"/>
      <c r="Z8" s="40"/>
      <c r="AA8" s="40"/>
      <c r="AB8" s="42"/>
      <c r="AC8" s="43" t="s">
        <v>50</v>
      </c>
      <c r="AD8" s="44" t="s">
        <v>51</v>
      </c>
      <c r="AE8" s="45"/>
      <c r="AF8" s="45"/>
      <c r="AG8" s="45"/>
      <c r="AH8" s="8" t="s">
        <v>52</v>
      </c>
      <c r="AI8" s="8" t="s">
        <v>53</v>
      </c>
      <c r="AN8" s="8" t="s">
        <v>239</v>
      </c>
    </row>
    <row r="9" spans="1:41" s="50" customFormat="1" ht="14.25" customHeight="1" x14ac:dyDescent="0.2">
      <c r="A9" s="46" t="s">
        <v>54</v>
      </c>
      <c r="B9" s="47" t="s">
        <v>55</v>
      </c>
      <c r="C9" s="46" t="s">
        <v>56</v>
      </c>
      <c r="D9" s="46" t="s">
        <v>6</v>
      </c>
      <c r="E9" s="46" t="s">
        <v>57</v>
      </c>
      <c r="F9" s="48" t="s">
        <v>58</v>
      </c>
      <c r="G9" s="38" t="s">
        <v>59</v>
      </c>
      <c r="H9" s="38"/>
      <c r="I9" s="38"/>
      <c r="J9" s="38"/>
      <c r="K9" s="39" t="s">
        <v>60</v>
      </c>
      <c r="L9" s="40"/>
      <c r="M9" s="40"/>
      <c r="N9" s="40"/>
      <c r="O9" s="40"/>
      <c r="P9" s="40"/>
      <c r="Q9" s="40"/>
      <c r="R9" s="40"/>
      <c r="S9" s="40"/>
      <c r="T9" s="42"/>
      <c r="U9" s="39" t="s">
        <v>61</v>
      </c>
      <c r="V9" s="40"/>
      <c r="W9" s="40"/>
      <c r="X9" s="40"/>
      <c r="Y9" s="40"/>
      <c r="Z9" s="40"/>
      <c r="AA9" s="40"/>
      <c r="AB9" s="42"/>
      <c r="AC9" s="49"/>
      <c r="AD9" s="44"/>
      <c r="AE9" s="45"/>
      <c r="AF9" s="45"/>
      <c r="AG9" s="45"/>
      <c r="AH9" s="8" t="s">
        <v>62</v>
      </c>
      <c r="AI9" s="8" t="s">
        <v>63</v>
      </c>
      <c r="AJ9" s="8" t="s">
        <v>64</v>
      </c>
    </row>
    <row r="10" spans="1:41" s="50" customFormat="1" ht="20.25" customHeight="1" x14ac:dyDescent="0.2">
      <c r="A10" s="46"/>
      <c r="B10" s="51"/>
      <c r="C10" s="46"/>
      <c r="D10" s="46"/>
      <c r="E10" s="46"/>
      <c r="F10" s="48"/>
      <c r="G10" s="52" t="s">
        <v>65</v>
      </c>
      <c r="H10" s="52"/>
      <c r="I10" s="52"/>
      <c r="J10" s="52"/>
      <c r="K10" s="185" t="s">
        <v>66</v>
      </c>
      <c r="L10" s="48" t="s">
        <v>240</v>
      </c>
      <c r="M10" s="48" t="s">
        <v>68</v>
      </c>
      <c r="N10" s="43" t="s">
        <v>69</v>
      </c>
      <c r="O10" s="46" t="s">
        <v>70</v>
      </c>
      <c r="P10" s="51" t="s">
        <v>71</v>
      </c>
      <c r="Q10" s="47" t="s">
        <v>72</v>
      </c>
      <c r="R10" s="46" t="s">
        <v>73</v>
      </c>
      <c r="S10" s="47" t="s">
        <v>74</v>
      </c>
      <c r="T10" s="47" t="s">
        <v>75</v>
      </c>
      <c r="U10" s="54" t="s">
        <v>76</v>
      </c>
      <c r="V10" s="46" t="s">
        <v>77</v>
      </c>
      <c r="W10" s="47" t="s">
        <v>78</v>
      </c>
      <c r="X10" s="47" t="s">
        <v>79</v>
      </c>
      <c r="Y10" s="46" t="s">
        <v>80</v>
      </c>
      <c r="Z10" s="46"/>
      <c r="AA10" s="46"/>
      <c r="AB10" s="46"/>
      <c r="AC10" s="49"/>
      <c r="AD10" s="55"/>
      <c r="AE10" s="56"/>
      <c r="AF10" s="56"/>
      <c r="AG10" s="56"/>
      <c r="AH10" s="50" t="s">
        <v>81</v>
      </c>
      <c r="AI10" s="50" t="s">
        <v>82</v>
      </c>
      <c r="AJ10" s="50" t="s">
        <v>83</v>
      </c>
      <c r="AL10" s="50" t="s">
        <v>84</v>
      </c>
      <c r="AO10" s="8" t="s">
        <v>85</v>
      </c>
    </row>
    <row r="11" spans="1:41" s="50" customFormat="1" ht="35.25" customHeight="1" x14ac:dyDescent="0.2">
      <c r="A11" s="47"/>
      <c r="B11" s="57"/>
      <c r="C11" s="47"/>
      <c r="D11" s="47"/>
      <c r="E11" s="47"/>
      <c r="F11" s="43"/>
      <c r="G11" s="58" t="s">
        <v>5</v>
      </c>
      <c r="H11" s="58" t="s">
        <v>4</v>
      </c>
      <c r="I11" s="58"/>
      <c r="J11" s="59" t="s">
        <v>86</v>
      </c>
      <c r="K11" s="186"/>
      <c r="L11" s="48"/>
      <c r="M11" s="48"/>
      <c r="N11" s="60"/>
      <c r="O11" s="46"/>
      <c r="P11" s="57"/>
      <c r="Q11" s="57"/>
      <c r="R11" s="46"/>
      <c r="S11" s="57"/>
      <c r="T11" s="57"/>
      <c r="U11" s="61"/>
      <c r="V11" s="46"/>
      <c r="W11" s="57"/>
      <c r="X11" s="57"/>
      <c r="Y11" s="62" t="s">
        <v>87</v>
      </c>
      <c r="Z11" s="62" t="s">
        <v>88</v>
      </c>
      <c r="AA11" s="63" t="s">
        <v>89</v>
      </c>
      <c r="AB11" s="63" t="s">
        <v>90</v>
      </c>
      <c r="AC11" s="60"/>
      <c r="AD11" s="63" t="s">
        <v>91</v>
      </c>
      <c r="AE11" s="64" t="s">
        <v>92</v>
      </c>
      <c r="AF11" s="63" t="s">
        <v>93</v>
      </c>
      <c r="AG11" s="62" t="s">
        <v>94</v>
      </c>
      <c r="AH11" s="50" t="s">
        <v>95</v>
      </c>
      <c r="AI11" s="50" t="s">
        <v>13</v>
      </c>
      <c r="AL11" s="50" t="s">
        <v>96</v>
      </c>
      <c r="AO11" s="8" t="s">
        <v>97</v>
      </c>
    </row>
    <row r="12" spans="1:41" ht="37.5" customHeight="1" x14ac:dyDescent="0.2">
      <c r="A12" s="69" t="s">
        <v>241</v>
      </c>
      <c r="B12" s="65" t="s">
        <v>242</v>
      </c>
      <c r="C12" s="69" t="s">
        <v>243</v>
      </c>
      <c r="D12" s="67" t="s">
        <v>15</v>
      </c>
      <c r="E12" s="68" t="s">
        <v>244</v>
      </c>
      <c r="F12" s="69" t="s">
        <v>245</v>
      </c>
      <c r="G12" s="70" t="s">
        <v>29</v>
      </c>
      <c r="H12" s="70" t="s">
        <v>96</v>
      </c>
      <c r="I12" s="71" t="str">
        <f>CONCATENATE(G12,H12)</f>
        <v>PROBABLEMENOR</v>
      </c>
      <c r="J12" s="72" t="str">
        <f>I13</f>
        <v>4. ALTO</v>
      </c>
      <c r="K12" s="187" t="s">
        <v>246</v>
      </c>
      <c r="L12" s="74" t="s">
        <v>104</v>
      </c>
      <c r="M12" s="75" t="s">
        <v>7</v>
      </c>
      <c r="N12" s="76">
        <f>IF(M12="ASIGNADO",15,IF(M12="NO ASIGNADO",0,""))</f>
        <v>15</v>
      </c>
      <c r="O12" s="77">
        <f>SUM(N12:N18)</f>
        <v>75</v>
      </c>
      <c r="P12" s="78" t="s">
        <v>82</v>
      </c>
      <c r="Q12" s="79">
        <f>IF(Q15="DÉBIL",0,IF(Q15="MODERADO",50,IF(Q15="FUERTE",100,"")))</f>
        <v>0</v>
      </c>
      <c r="R12" s="80"/>
      <c r="S12" s="81" t="s">
        <v>138</v>
      </c>
      <c r="T12" s="81" t="s">
        <v>138</v>
      </c>
      <c r="U12" s="82" t="s">
        <v>215</v>
      </c>
      <c r="V12" s="83" t="s">
        <v>127</v>
      </c>
      <c r="W12" s="188">
        <v>43831</v>
      </c>
      <c r="X12" s="69" t="s">
        <v>247</v>
      </c>
      <c r="Y12" s="68"/>
      <c r="Z12" s="116" t="s">
        <v>248</v>
      </c>
      <c r="AA12" s="85" t="s">
        <v>110</v>
      </c>
      <c r="AB12" s="69"/>
      <c r="AC12" s="189"/>
      <c r="AD12" s="190" t="s">
        <v>249</v>
      </c>
      <c r="AE12" s="73" t="s">
        <v>250</v>
      </c>
      <c r="AF12" s="143"/>
      <c r="AG12" s="191" t="s">
        <v>251</v>
      </c>
      <c r="AH12" s="8" t="s">
        <v>116</v>
      </c>
      <c r="AI12" s="8" t="s">
        <v>117</v>
      </c>
      <c r="AJ12" s="8" t="s">
        <v>22</v>
      </c>
      <c r="AK12" s="8" t="s">
        <v>85</v>
      </c>
      <c r="AL12" s="8" t="s">
        <v>22</v>
      </c>
      <c r="AN12" s="8" t="s">
        <v>110</v>
      </c>
      <c r="AO12" s="8" t="s">
        <v>118</v>
      </c>
    </row>
    <row r="13" spans="1:41" ht="51.75" customHeight="1" x14ac:dyDescent="0.2">
      <c r="A13" s="139"/>
      <c r="B13" s="87"/>
      <c r="C13" s="90"/>
      <c r="D13" s="82"/>
      <c r="E13" s="89"/>
      <c r="F13" s="90"/>
      <c r="G13" s="70"/>
      <c r="H13" s="70"/>
      <c r="I13" s="71"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4. ALTO</v>
      </c>
      <c r="J13" s="91"/>
      <c r="K13" s="192"/>
      <c r="L13" s="93" t="s">
        <v>119</v>
      </c>
      <c r="M13" s="94" t="s">
        <v>20</v>
      </c>
      <c r="N13" s="95">
        <f>IF(M13="ADECUADO",15,IF(M13="INADECUADO",0,""))</f>
        <v>15</v>
      </c>
      <c r="O13" s="96"/>
      <c r="P13" s="97"/>
      <c r="Q13" s="79"/>
      <c r="R13" s="98"/>
      <c r="S13" s="81"/>
      <c r="T13" s="81"/>
      <c r="U13" s="82"/>
      <c r="V13" s="99"/>
      <c r="W13" s="90"/>
      <c r="X13" s="90"/>
      <c r="Y13" s="100"/>
      <c r="Z13" s="100"/>
      <c r="AA13" s="101"/>
      <c r="AB13" s="69"/>
      <c r="AC13" s="100"/>
      <c r="AD13" s="193"/>
      <c r="AE13" s="194"/>
      <c r="AF13" s="195"/>
      <c r="AG13" s="191"/>
      <c r="AH13" s="8" t="s">
        <v>105</v>
      </c>
      <c r="AI13" s="8" t="s">
        <v>120</v>
      </c>
      <c r="AL13" s="8" t="s">
        <v>28</v>
      </c>
      <c r="AN13" s="8" t="s">
        <v>121</v>
      </c>
      <c r="AO13" s="8" t="s">
        <v>122</v>
      </c>
    </row>
    <row r="14" spans="1:41" ht="112.5" customHeight="1" x14ac:dyDescent="0.2">
      <c r="A14" s="139"/>
      <c r="B14" s="87"/>
      <c r="C14" s="90"/>
      <c r="D14" s="82"/>
      <c r="E14" s="89"/>
      <c r="F14" s="90"/>
      <c r="G14" s="70"/>
      <c r="H14" s="70"/>
      <c r="I14" s="71"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91"/>
      <c r="K14" s="192"/>
      <c r="L14" s="102" t="s">
        <v>123</v>
      </c>
      <c r="M14" s="94" t="s">
        <v>26</v>
      </c>
      <c r="N14" s="95">
        <f>IF(M14="OPORTUNA",15,IF(M14="INOPORTUNA",0,""))</f>
        <v>15</v>
      </c>
      <c r="O14" s="96"/>
      <c r="P14" s="97"/>
      <c r="Q14" s="79"/>
      <c r="R14" s="98"/>
      <c r="S14" s="103" t="s">
        <v>124</v>
      </c>
      <c r="T14" s="103" t="s">
        <v>125</v>
      </c>
      <c r="U14" s="82"/>
      <c r="V14" s="99"/>
      <c r="W14" s="90"/>
      <c r="X14" s="90"/>
      <c r="Y14" s="100"/>
      <c r="Z14" s="100"/>
      <c r="AA14" s="101"/>
      <c r="AB14" s="69"/>
      <c r="AC14" s="100"/>
      <c r="AD14" s="193"/>
      <c r="AE14" s="194"/>
      <c r="AF14" s="196"/>
      <c r="AG14" s="191"/>
      <c r="AH14" s="8" t="s">
        <v>106</v>
      </c>
      <c r="AI14" s="8" t="s">
        <v>126</v>
      </c>
      <c r="AJ14" s="8" t="s">
        <v>127</v>
      </c>
      <c r="AK14" s="8" t="s">
        <v>128</v>
      </c>
      <c r="AL14" s="8" t="s">
        <v>34</v>
      </c>
      <c r="AO14" s="8" t="s">
        <v>129</v>
      </c>
    </row>
    <row r="15" spans="1:41" ht="69.75" customHeight="1" x14ac:dyDescent="0.2">
      <c r="A15" s="139"/>
      <c r="B15" s="87"/>
      <c r="C15" s="90"/>
      <c r="D15" s="82"/>
      <c r="E15" s="104" t="s">
        <v>130</v>
      </c>
      <c r="F15" s="90"/>
      <c r="G15" s="70"/>
      <c r="H15" s="70"/>
      <c r="I15" s="71"/>
      <c r="J15" s="91"/>
      <c r="K15" s="192"/>
      <c r="L15" s="93" t="s">
        <v>131</v>
      </c>
      <c r="M15" s="94" t="s">
        <v>31</v>
      </c>
      <c r="N15" s="95">
        <f>IF(M15="PREVENIR",15,IF(M15="DETECTAR",10,IF(M15="NO ES UN CONTROL",0,"")))</f>
        <v>10</v>
      </c>
      <c r="O15" s="105" t="str">
        <f>IF(O12&lt;86,"DÉBIL",IF(O12&lt;96,"MODERADO",IF(O12&lt;101,"FUERTE","")))</f>
        <v>DÉBIL</v>
      </c>
      <c r="P15" s="97"/>
      <c r="Q15" s="106" t="str">
        <f>IF(AND(O15="FUERTE",P12="FUERTE (SIEMPRE SE EJECUTA)"),"FUERTE",IF(OR(O15="DÉBIL",P12="DÉBIL (NO SE EJECUTA)"),"DÉBIL",IF(OR(O15="MODERADO",P12="MODERADO (ALGUNAS VECES)"),"MODERADO")))</f>
        <v>DÉBIL</v>
      </c>
      <c r="R15" s="107"/>
      <c r="S15" s="108"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15" s="109"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15" s="82"/>
      <c r="V15" s="99"/>
      <c r="W15" s="90"/>
      <c r="X15" s="90"/>
      <c r="Y15" s="100"/>
      <c r="Z15" s="110"/>
      <c r="AA15" s="101"/>
      <c r="AB15" s="69"/>
      <c r="AC15" s="100"/>
      <c r="AD15" s="193"/>
      <c r="AE15" s="194"/>
      <c r="AF15" s="73"/>
      <c r="AG15" s="191"/>
      <c r="AH15" s="8" t="s">
        <v>105</v>
      </c>
      <c r="AO15" s="8" t="s">
        <v>134</v>
      </c>
    </row>
    <row r="16" spans="1:41" ht="55.5" customHeight="1" x14ac:dyDescent="0.2">
      <c r="A16" s="139"/>
      <c r="B16" s="87"/>
      <c r="C16" s="90"/>
      <c r="D16" s="82"/>
      <c r="E16" s="89" t="s">
        <v>252</v>
      </c>
      <c r="F16" s="90"/>
      <c r="G16" s="70"/>
      <c r="H16" s="70"/>
      <c r="I16" s="71"/>
      <c r="J16" s="91"/>
      <c r="K16" s="192"/>
      <c r="L16" s="93" t="s">
        <v>136</v>
      </c>
      <c r="M16" s="94" t="s">
        <v>45</v>
      </c>
      <c r="N16" s="95">
        <f>IF(M16="CONFIABLE",15,IF(M16="NO CONFIABLE",0,""))</f>
        <v>0</v>
      </c>
      <c r="O16" s="111"/>
      <c r="P16" s="97"/>
      <c r="Q16" s="106"/>
      <c r="R16" s="107"/>
      <c r="S16" s="108"/>
      <c r="T16" s="112"/>
      <c r="U16" s="82"/>
      <c r="V16" s="99"/>
      <c r="W16" s="90"/>
      <c r="X16" s="90"/>
      <c r="Y16" s="100"/>
      <c r="Z16" s="104" t="s">
        <v>137</v>
      </c>
      <c r="AA16" s="101"/>
      <c r="AB16" s="69"/>
      <c r="AC16" s="100"/>
      <c r="AD16" s="193"/>
      <c r="AE16" s="194"/>
      <c r="AF16" s="197"/>
      <c r="AG16" s="191"/>
      <c r="AH16" s="8" t="s">
        <v>138</v>
      </c>
      <c r="AJ16" s="8" t="s">
        <v>31</v>
      </c>
      <c r="AK16" s="8" t="s">
        <v>132</v>
      </c>
      <c r="AL16" s="8" t="s">
        <v>32</v>
      </c>
      <c r="AO16" s="8" t="s">
        <v>139</v>
      </c>
    </row>
    <row r="17" spans="1:41" ht="66.75" customHeight="1" x14ac:dyDescent="0.2">
      <c r="A17" s="139"/>
      <c r="B17" s="87"/>
      <c r="C17" s="90"/>
      <c r="D17" s="82"/>
      <c r="E17" s="89"/>
      <c r="F17" s="90"/>
      <c r="G17" s="70"/>
      <c r="H17" s="70"/>
      <c r="I17" s="71"/>
      <c r="J17" s="91"/>
      <c r="K17" s="192"/>
      <c r="L17" s="93" t="s">
        <v>140</v>
      </c>
      <c r="M17" s="94" t="s">
        <v>52</v>
      </c>
      <c r="N17" s="95">
        <f>IF(M17="SE INVESTIGAN Y SE RESUELVEN OPORTUNAMENTE",15,IF(M17="NO SE INVESTIGAN Y SE RESUELVEN OPORTUNAMENTE",0,""))</f>
        <v>15</v>
      </c>
      <c r="O17" s="111"/>
      <c r="P17" s="97"/>
      <c r="Q17" s="106"/>
      <c r="R17" s="107"/>
      <c r="S17" s="108"/>
      <c r="T17" s="112"/>
      <c r="U17" s="82"/>
      <c r="V17" s="99"/>
      <c r="W17" s="90"/>
      <c r="X17" s="90"/>
      <c r="Y17" s="100"/>
      <c r="Z17" s="116" t="s">
        <v>253</v>
      </c>
      <c r="AA17" s="101"/>
      <c r="AB17" s="69"/>
      <c r="AC17" s="100"/>
      <c r="AD17" s="193"/>
      <c r="AE17" s="194"/>
      <c r="AF17" s="197"/>
      <c r="AG17" s="191"/>
      <c r="AH17" s="8" t="s">
        <v>120</v>
      </c>
      <c r="AO17" s="8" t="s">
        <v>142</v>
      </c>
    </row>
    <row r="18" spans="1:41" ht="167.25" customHeight="1" x14ac:dyDescent="0.2">
      <c r="A18" s="65"/>
      <c r="B18" s="87"/>
      <c r="C18" s="116"/>
      <c r="D18" s="114"/>
      <c r="E18" s="115"/>
      <c r="F18" s="116"/>
      <c r="G18" s="117"/>
      <c r="H18" s="117"/>
      <c r="I18" s="71"/>
      <c r="J18" s="91"/>
      <c r="K18" s="198"/>
      <c r="L18" s="119" t="s">
        <v>143</v>
      </c>
      <c r="M18" s="120" t="s">
        <v>63</v>
      </c>
      <c r="N18" s="121">
        <f>IF(M18="COMPLETA",10,IF(M18="INCOMPLETA",5,IF(M18="NO EXISTE",0,"")))</f>
        <v>5</v>
      </c>
      <c r="O18" s="111"/>
      <c r="P18" s="122"/>
      <c r="Q18" s="123"/>
      <c r="R18" s="124"/>
      <c r="S18" s="109"/>
      <c r="T18" s="112"/>
      <c r="U18" s="114"/>
      <c r="V18" s="99"/>
      <c r="W18" s="116"/>
      <c r="X18" s="116"/>
      <c r="Y18" s="110"/>
      <c r="Z18" s="110"/>
      <c r="AA18" s="126"/>
      <c r="AB18" s="68"/>
      <c r="AC18" s="110"/>
      <c r="AD18" s="193"/>
      <c r="AE18" s="199"/>
      <c r="AF18" s="200"/>
      <c r="AG18" s="201"/>
      <c r="AO18" s="8" t="s">
        <v>144</v>
      </c>
    </row>
    <row r="19" spans="1:41" ht="44.25" customHeight="1" x14ac:dyDescent="0.2">
      <c r="A19" s="38" t="s">
        <v>48</v>
      </c>
      <c r="B19" s="38"/>
      <c r="C19" s="38"/>
      <c r="D19" s="38"/>
      <c r="E19" s="38"/>
      <c r="F19" s="38"/>
      <c r="G19" s="39" t="s">
        <v>49</v>
      </c>
      <c r="H19" s="40"/>
      <c r="I19" s="40"/>
      <c r="J19" s="40"/>
      <c r="K19" s="40"/>
      <c r="L19" s="40"/>
      <c r="M19" s="40"/>
      <c r="N19" s="40"/>
      <c r="O19" s="40"/>
      <c r="P19" s="40"/>
      <c r="Q19" s="40"/>
      <c r="R19" s="40"/>
      <c r="S19" s="40"/>
      <c r="T19" s="40"/>
      <c r="U19" s="40"/>
      <c r="V19" s="40"/>
      <c r="W19" s="40"/>
      <c r="X19" s="41"/>
      <c r="Y19" s="40"/>
      <c r="Z19" s="40"/>
      <c r="AA19" s="40"/>
      <c r="AB19" s="42"/>
      <c r="AC19" s="43" t="s">
        <v>50</v>
      </c>
      <c r="AD19" s="44" t="s">
        <v>51</v>
      </c>
      <c r="AE19" s="45"/>
      <c r="AF19" s="45"/>
      <c r="AG19" s="45"/>
    </row>
    <row r="20" spans="1:41" ht="41.25" customHeight="1" x14ac:dyDescent="0.2">
      <c r="A20" s="46" t="s">
        <v>54</v>
      </c>
      <c r="B20" s="47" t="s">
        <v>55</v>
      </c>
      <c r="C20" s="46" t="s">
        <v>56</v>
      </c>
      <c r="D20" s="46" t="s">
        <v>6</v>
      </c>
      <c r="E20" s="46" t="s">
        <v>57</v>
      </c>
      <c r="F20" s="48" t="s">
        <v>58</v>
      </c>
      <c r="G20" s="38" t="s">
        <v>59</v>
      </c>
      <c r="H20" s="38"/>
      <c r="I20" s="38"/>
      <c r="J20" s="38"/>
      <c r="K20" s="39" t="s">
        <v>60</v>
      </c>
      <c r="L20" s="40"/>
      <c r="M20" s="40"/>
      <c r="N20" s="40"/>
      <c r="O20" s="40"/>
      <c r="P20" s="40"/>
      <c r="Q20" s="40"/>
      <c r="R20" s="40"/>
      <c r="S20" s="40"/>
      <c r="T20" s="42"/>
      <c r="U20" s="39" t="s">
        <v>61</v>
      </c>
      <c r="V20" s="40"/>
      <c r="W20" s="40"/>
      <c r="X20" s="40"/>
      <c r="Y20" s="40"/>
      <c r="Z20" s="40"/>
      <c r="AA20" s="40"/>
      <c r="AB20" s="42"/>
      <c r="AC20" s="49"/>
      <c r="AD20" s="44"/>
      <c r="AE20" s="45"/>
      <c r="AF20" s="45"/>
      <c r="AG20" s="45"/>
    </row>
    <row r="21" spans="1:41" ht="28.5" hidden="1" customHeight="1" x14ac:dyDescent="0.2">
      <c r="A21" s="46"/>
      <c r="B21" s="51"/>
      <c r="C21" s="46"/>
      <c r="D21" s="46"/>
      <c r="E21" s="46"/>
      <c r="F21" s="48"/>
      <c r="G21" s="52" t="s">
        <v>65</v>
      </c>
      <c r="H21" s="52"/>
      <c r="I21" s="52"/>
      <c r="J21" s="52"/>
      <c r="K21" s="53" t="s">
        <v>66</v>
      </c>
      <c r="L21" s="48" t="s">
        <v>240</v>
      </c>
      <c r="M21" s="48" t="s">
        <v>68</v>
      </c>
      <c r="N21" s="43" t="s">
        <v>69</v>
      </c>
      <c r="O21" s="46" t="s">
        <v>70</v>
      </c>
      <c r="P21" s="51" t="s">
        <v>71</v>
      </c>
      <c r="Q21" s="47" t="s">
        <v>72</v>
      </c>
      <c r="R21" s="46" t="s">
        <v>73</v>
      </c>
      <c r="S21" s="47" t="s">
        <v>74</v>
      </c>
      <c r="T21" s="47" t="s">
        <v>75</v>
      </c>
      <c r="U21" s="54" t="s">
        <v>76</v>
      </c>
      <c r="V21" s="46" t="s">
        <v>77</v>
      </c>
      <c r="W21" s="53" t="s">
        <v>78</v>
      </c>
      <c r="X21" s="47" t="s">
        <v>79</v>
      </c>
      <c r="Y21" s="46" t="s">
        <v>80</v>
      </c>
      <c r="Z21" s="46"/>
      <c r="AA21" s="46"/>
      <c r="AB21" s="46"/>
      <c r="AC21" s="49"/>
      <c r="AD21" s="55"/>
      <c r="AE21" s="56"/>
      <c r="AF21" s="56"/>
      <c r="AG21" s="56"/>
    </row>
    <row r="22" spans="1:41" ht="60.75" hidden="1" customHeight="1" x14ac:dyDescent="0.2">
      <c r="A22" s="47"/>
      <c r="B22" s="57"/>
      <c r="C22" s="47"/>
      <c r="D22" s="47"/>
      <c r="E22" s="47"/>
      <c r="F22" s="43"/>
      <c r="G22" s="58" t="s">
        <v>5</v>
      </c>
      <c r="H22" s="58" t="s">
        <v>4</v>
      </c>
      <c r="I22" s="58"/>
      <c r="J22" s="59" t="s">
        <v>86</v>
      </c>
      <c r="K22" s="54"/>
      <c r="L22" s="48"/>
      <c r="M22" s="48"/>
      <c r="N22" s="60"/>
      <c r="O22" s="46"/>
      <c r="P22" s="57"/>
      <c r="Q22" s="57"/>
      <c r="R22" s="46"/>
      <c r="S22" s="57"/>
      <c r="T22" s="57"/>
      <c r="U22" s="61"/>
      <c r="V22" s="46"/>
      <c r="W22" s="54"/>
      <c r="X22" s="57"/>
      <c r="Y22" s="62" t="s">
        <v>87</v>
      </c>
      <c r="Z22" s="62" t="s">
        <v>88</v>
      </c>
      <c r="AA22" s="63" t="s">
        <v>89</v>
      </c>
      <c r="AB22" s="63" t="s">
        <v>90</v>
      </c>
      <c r="AC22" s="60"/>
      <c r="AD22" s="64" t="s">
        <v>91</v>
      </c>
      <c r="AE22" s="64" t="s">
        <v>92</v>
      </c>
      <c r="AF22" s="64" t="s">
        <v>93</v>
      </c>
      <c r="AG22" s="62" t="s">
        <v>94</v>
      </c>
    </row>
    <row r="23" spans="1:41" ht="60.75" customHeight="1" x14ac:dyDescent="0.2">
      <c r="A23" s="69" t="s">
        <v>241</v>
      </c>
      <c r="B23" s="65" t="s">
        <v>242</v>
      </c>
      <c r="C23" s="69" t="s">
        <v>254</v>
      </c>
      <c r="D23" s="67" t="s">
        <v>239</v>
      </c>
      <c r="E23" s="68" t="s">
        <v>255</v>
      </c>
      <c r="F23" s="69" t="s">
        <v>256</v>
      </c>
      <c r="G23" s="70" t="s">
        <v>9</v>
      </c>
      <c r="H23" s="70" t="s">
        <v>28</v>
      </c>
      <c r="I23" s="71" t="str">
        <f>CONCATENATE(G23,H23)</f>
        <v>RARA VEZMAYOR</v>
      </c>
      <c r="J23" s="72" t="str">
        <f>I24</f>
        <v>1. ALTO</v>
      </c>
      <c r="K23" s="73" t="s">
        <v>257</v>
      </c>
      <c r="L23" s="74" t="s">
        <v>104</v>
      </c>
      <c r="M23" s="75" t="s">
        <v>7</v>
      </c>
      <c r="N23" s="76">
        <f>IF(M23="ASIGNADO",15,IF(M23="NO ASIGNADO",0,""))</f>
        <v>15</v>
      </c>
      <c r="O23" s="77">
        <f>SUM(N23:N29)</f>
        <v>100</v>
      </c>
      <c r="P23" s="78" t="s">
        <v>82</v>
      </c>
      <c r="Q23" s="79">
        <f>IF(Q26="DÉBIL",0,IF(Q26="MODERADO",50,IF(Q26="FUERTE",100,"")))</f>
        <v>50</v>
      </c>
      <c r="R23" s="202" t="s">
        <v>258</v>
      </c>
      <c r="S23" s="81" t="s">
        <v>105</v>
      </c>
      <c r="T23" s="81" t="s">
        <v>105</v>
      </c>
      <c r="U23" s="82" t="s">
        <v>204</v>
      </c>
      <c r="V23" s="83" t="s">
        <v>127</v>
      </c>
      <c r="W23" s="90" t="s">
        <v>259</v>
      </c>
      <c r="X23" s="69" t="s">
        <v>260</v>
      </c>
      <c r="Y23" s="68"/>
      <c r="Z23" s="116" t="s">
        <v>248</v>
      </c>
      <c r="AA23" s="85" t="s">
        <v>110</v>
      </c>
      <c r="AB23" s="69" t="s">
        <v>261</v>
      </c>
      <c r="AC23" s="189"/>
      <c r="AD23" s="68" t="s">
        <v>262</v>
      </c>
      <c r="AE23" s="73" t="s">
        <v>250</v>
      </c>
      <c r="AF23" s="203"/>
      <c r="AG23" s="191" t="s">
        <v>263</v>
      </c>
    </row>
    <row r="24" spans="1:41" ht="60.75" customHeight="1" x14ac:dyDescent="0.2">
      <c r="A24" s="69"/>
      <c r="B24" s="87"/>
      <c r="C24" s="90"/>
      <c r="D24" s="82"/>
      <c r="E24" s="89"/>
      <c r="F24" s="90"/>
      <c r="G24" s="70"/>
      <c r="H24" s="70"/>
      <c r="I24" s="71" t="str">
        <f>IF(I23="RARA VEZINSIGNIFICANTE","1. BAJO",IF(I23="RARA VEZMENOR","2. BAJO",IF(I23="IMPROBABLEINSIGNIFICANTE","3. BAJO",IF(I23="IMPROBABLEMENOR","4. BAJO",IF(I23="POSIBLEINSIGNIFICANTE","5. BAJO",IF(I23="RARA VEZMODERADO","1. MODERADO",IF(I23="IMPROBABLEMODERADO","2. MODERADO",IF(I23="POSIBLEMENOR","3. MODERADO",IF(I23="PROBABLEINSIGNIFICANTE","4. MODERADO",IF(I23="RARA VEZMAYOR","1. ALTO",IF(I23="IMPROBABLEMAYOR","2. ALTO",IF(I23="POSIBLEMODERADO","3. ALTO",IF(I23="PROBABLEMENOR","4. ALTO",IF(I23="PROBABLEMODERADO","5. ALTO",IF(I23="CASI SEGUROINSIGNIFICANTE","6. ALTO",IF(I23="CASI SEGUROMENOR","7. ALTO",IF(I23="RARA VEZCATASTRÓFICO","1. EXTREMO",IF(I23="IMPROBABLECATASTRÓFICO","2. EXTREMO",IF(I23="POSIBLEMAYOR","3. EXTREMO",IF(I23="POSIBLECATASTRÓFICO","4. EXTREMO",IF(I23="PROBABLEMAYOR","5. EXTREMO",IF(I23="PROBABLECATASTRÓFICO","6. EXTREMO",IF(I23="CASI SEGUROMODERADO","7. EXTREMO",IF(I23="CASI SEGUROMAYOR","8. EXTREMO",IF(I23="CASI SEGUROCATASTRÓFICO","9. EXTREMO","")))))))))))))))))))))))))</f>
        <v>1. ALTO</v>
      </c>
      <c r="J24" s="91"/>
      <c r="K24" s="92"/>
      <c r="L24" s="93" t="s">
        <v>119</v>
      </c>
      <c r="M24" s="94" t="s">
        <v>20</v>
      </c>
      <c r="N24" s="95">
        <f>IF(M24="ADECUADO",15,IF(M24="INADECUADO",0,""))</f>
        <v>15</v>
      </c>
      <c r="O24" s="96"/>
      <c r="P24" s="97"/>
      <c r="Q24" s="79"/>
      <c r="R24" s="204"/>
      <c r="S24" s="81"/>
      <c r="T24" s="81"/>
      <c r="U24" s="82"/>
      <c r="V24" s="99"/>
      <c r="W24" s="90"/>
      <c r="X24" s="90"/>
      <c r="Y24" s="100"/>
      <c r="Z24" s="100"/>
      <c r="AA24" s="101"/>
      <c r="AB24" s="90"/>
      <c r="AC24" s="100"/>
      <c r="AD24" s="89"/>
      <c r="AE24" s="194"/>
      <c r="AF24" s="203"/>
      <c r="AG24" s="191"/>
    </row>
    <row r="25" spans="1:41" ht="60.75" customHeight="1" x14ac:dyDescent="0.2">
      <c r="A25" s="69"/>
      <c r="B25" s="87"/>
      <c r="C25" s="90"/>
      <c r="D25" s="82"/>
      <c r="E25" s="89"/>
      <c r="F25" s="90"/>
      <c r="G25" s="70"/>
      <c r="H25" s="70"/>
      <c r="I25" s="71" t="str">
        <f>IF(OR(I24="1. BAJO",I24="2. BAJO",I24="3. BAJO",I24="4. BAJO",I24="5. BAJO"),"BAJO",IF(OR(I24="1. MODERADO",I24="2. MODERADO",I24="3. MODERADO",I24="4. MODERADO"),"MODERADO",IF(OR(I24="1. ALTO",I24="2. ALTO",I24="3. ALTO",I24="4. ALTO",I24="5. ALTO",I24="6. ALTO",I24="7. ALTO"),"ALTO",IF(OR(I24="1. EXTREMO",I24="2. EXTREMO",I24="3. EXTREMO",I24="4. EXTREMO",I24="5. EXTREMO",I24="6. EXTREMO",I24="7. EXTREMO",I24="8. EXTREMO",I24="9. EXTREMO"),"EXTREMO",""))))</f>
        <v>ALTO</v>
      </c>
      <c r="J25" s="91"/>
      <c r="K25" s="92"/>
      <c r="L25" s="102" t="s">
        <v>123</v>
      </c>
      <c r="M25" s="94" t="s">
        <v>26</v>
      </c>
      <c r="N25" s="95">
        <f>IF(M25="OPORTUNA",15,IF(M25="INOPORTUNA",0,""))</f>
        <v>15</v>
      </c>
      <c r="O25" s="96"/>
      <c r="P25" s="97"/>
      <c r="Q25" s="79"/>
      <c r="R25" s="204"/>
      <c r="S25" s="103" t="s">
        <v>124</v>
      </c>
      <c r="T25" s="103" t="s">
        <v>125</v>
      </c>
      <c r="U25" s="82"/>
      <c r="V25" s="99"/>
      <c r="W25" s="90"/>
      <c r="X25" s="90"/>
      <c r="Y25" s="100"/>
      <c r="Z25" s="100"/>
      <c r="AA25" s="101"/>
      <c r="AB25" s="90"/>
      <c r="AC25" s="100"/>
      <c r="AD25" s="89"/>
      <c r="AE25" s="194"/>
      <c r="AF25" s="203"/>
      <c r="AG25" s="191"/>
    </row>
    <row r="26" spans="1:41" ht="60.75" customHeight="1" x14ac:dyDescent="0.2">
      <c r="A26" s="69"/>
      <c r="B26" s="87"/>
      <c r="C26" s="90"/>
      <c r="D26" s="82"/>
      <c r="E26" s="104" t="s">
        <v>130</v>
      </c>
      <c r="F26" s="90"/>
      <c r="G26" s="70"/>
      <c r="H26" s="70"/>
      <c r="I26" s="71"/>
      <c r="J26" s="91"/>
      <c r="K26" s="92"/>
      <c r="L26" s="93" t="s">
        <v>131</v>
      </c>
      <c r="M26" s="94" t="s">
        <v>132</v>
      </c>
      <c r="N26" s="95">
        <f>IF(M26="PREVENIR",15,IF(M26="DETECTAR",10,IF(M26="NO ES UN CONTROL",0,"")))</f>
        <v>15</v>
      </c>
      <c r="O26" s="105" t="str">
        <f>IF(O23&lt;86,"DÉBIL",IF(O23&lt;96,"MODERADO",IF(O23&lt;101,"FUERTE","")))</f>
        <v>FUERTE</v>
      </c>
      <c r="P26" s="97"/>
      <c r="Q26" s="106" t="str">
        <f>IF(AND(O26="FUERTE",P23="FUERTE (SIEMPRE SE EJECUTA)"),"FUERTE",IF(OR(O26="DÉBIL",P23="DÉBIL (NO SE EJECUTA)"),"DÉBIL",IF(OR(O26="MODERADO",P23="MODERADO (ALGUNAS VECES)"),"MODERADO")))</f>
        <v>MODERADO</v>
      </c>
      <c r="R26" s="107" t="str">
        <f>IF(AND(O26="FUERTE",P23="FUERTE (SIEMPRE SE EJECUTA)"),"NO","SÍ")</f>
        <v>SÍ</v>
      </c>
      <c r="S26" s="108">
        <f>IF(AND($Q$26="FUERTE",$S$23="DIRECTAMENTE",$T$23="DIRECTAMENTE"),2,IF(AND($Q$26="FUERTE",$S$23="DIRECTAMENTE",$T$23="INDIRECTAMENTE"),2,IF(AND($Q$26="FUERTE",$S$23="DIRECTAMENTE",$T$23="NO DISMINUYE"),2,IF(AND($Q$26="FUERTE",$S$23="NO DISMINUYE",$T$23="DIRECTAMENTE"),0,IF(AND($Q$26="MODERADO",$S$23="DIRECTAMENTE",$T$23="DIRECTAMENTE"),1,IF(AND($Q$26="MODERADO",$S$23="DIRECTAMENTE",$T$23="INDIRECTAMENTE"),1,IF(AND($Q$26="MODERADO",$S$23="DIRECTAMENTE",$T$23="NO DISMINUYE"),1,IF(AND($Q$26="MODERADO",$S$23="NO DISMINUYE",$T$23="DIRECTAMENTE"),0,"N/A"))))))))</f>
        <v>1</v>
      </c>
      <c r="T26" s="109">
        <f>IF(AND($Q$26="FUERTE",$S$23="DIRECTAMENTE",$T$23="DIRECTAMENTE"),2,IF(AND($Q$26="FUERTE",$S$23="DIRECTAMENTE",$T$23="INDIRECTAMENTE"),1,IF(AND($Q$26="FUERTE",$S$23="DIRECTAMENTE",$T$23="NO DISMINUYE"),0,IF(AND($Q$26="FUERTE",$S$23="NO DISMINUYE",$T$23="DIRECTAMENTE"),2,IF(AND($Q$26="MODERADO",$S$23="DIRECTAMENTE",$T$23="DIRECTAMENTE"),1,IF(AND($Q$26="MODERADO",$S$23="DIRECTAMENTE",$T$23="INDIRECTAMENTE"),0,IF(AND($Q$26="MODERADO",$S$23="DIRECTAMENTE",$T$23="NO DISMINUYE"),0,IF(AND($Q$26="MODERADO",$S$23="NO DISMINUYE",$T$23="DIRECTAMENTE"),1,"N/A"))))))))</f>
        <v>1</v>
      </c>
      <c r="U26" s="82"/>
      <c r="V26" s="99"/>
      <c r="W26" s="90"/>
      <c r="X26" s="90"/>
      <c r="Y26" s="100"/>
      <c r="Z26" s="110"/>
      <c r="AA26" s="101"/>
      <c r="AB26" s="90"/>
      <c r="AC26" s="100"/>
      <c r="AD26" s="89"/>
      <c r="AE26" s="194"/>
      <c r="AF26" s="73"/>
      <c r="AG26" s="191"/>
    </row>
    <row r="27" spans="1:41" ht="60.75" customHeight="1" x14ac:dyDescent="0.2">
      <c r="A27" s="69"/>
      <c r="B27" s="87"/>
      <c r="C27" s="90"/>
      <c r="D27" s="82"/>
      <c r="E27" s="89" t="s">
        <v>264</v>
      </c>
      <c r="F27" s="90"/>
      <c r="G27" s="70"/>
      <c r="H27" s="70"/>
      <c r="I27" s="71"/>
      <c r="J27" s="91"/>
      <c r="K27" s="92"/>
      <c r="L27" s="93" t="s">
        <v>136</v>
      </c>
      <c r="M27" s="94" t="s">
        <v>44</v>
      </c>
      <c r="N27" s="95">
        <f>IF(M27="CONFIABLE",15,IF(M27="NO CONFIABLE",0,""))</f>
        <v>15</v>
      </c>
      <c r="O27" s="111"/>
      <c r="P27" s="97"/>
      <c r="Q27" s="106"/>
      <c r="R27" s="107"/>
      <c r="S27" s="108"/>
      <c r="T27" s="112"/>
      <c r="U27" s="82"/>
      <c r="V27" s="99"/>
      <c r="W27" s="90"/>
      <c r="X27" s="90"/>
      <c r="Y27" s="100"/>
      <c r="Z27" s="104" t="s">
        <v>137</v>
      </c>
      <c r="AA27" s="101"/>
      <c r="AB27" s="90"/>
      <c r="AC27" s="100"/>
      <c r="AD27" s="89"/>
      <c r="AE27" s="194"/>
      <c r="AF27" s="197"/>
      <c r="AG27" s="191"/>
    </row>
    <row r="28" spans="1:41" ht="73.5" customHeight="1" x14ac:dyDescent="0.2">
      <c r="A28" s="69"/>
      <c r="B28" s="87"/>
      <c r="C28" s="90"/>
      <c r="D28" s="82"/>
      <c r="E28" s="89"/>
      <c r="F28" s="90"/>
      <c r="G28" s="70"/>
      <c r="H28" s="70"/>
      <c r="I28" s="71"/>
      <c r="J28" s="91"/>
      <c r="K28" s="92"/>
      <c r="L28" s="93" t="s">
        <v>140</v>
      </c>
      <c r="M28" s="94" t="s">
        <v>53</v>
      </c>
      <c r="N28" s="95">
        <v>15</v>
      </c>
      <c r="O28" s="111"/>
      <c r="P28" s="97"/>
      <c r="Q28" s="106"/>
      <c r="R28" s="107"/>
      <c r="S28" s="108"/>
      <c r="T28" s="112"/>
      <c r="U28" s="82"/>
      <c r="V28" s="99"/>
      <c r="W28" s="90"/>
      <c r="X28" s="90"/>
      <c r="Y28" s="100"/>
      <c r="Z28" s="116" t="s">
        <v>253</v>
      </c>
      <c r="AA28" s="101"/>
      <c r="AB28" s="90"/>
      <c r="AC28" s="100"/>
      <c r="AD28" s="89"/>
      <c r="AE28" s="194"/>
      <c r="AF28" s="197"/>
      <c r="AG28" s="191"/>
    </row>
    <row r="29" spans="1:41" ht="60.75" customHeight="1" x14ac:dyDescent="0.2">
      <c r="A29" s="68"/>
      <c r="B29" s="87"/>
      <c r="C29" s="116"/>
      <c r="D29" s="114"/>
      <c r="E29" s="115"/>
      <c r="F29" s="116"/>
      <c r="G29" s="117"/>
      <c r="H29" s="117"/>
      <c r="I29" s="71"/>
      <c r="J29" s="91"/>
      <c r="K29" s="118"/>
      <c r="L29" s="119" t="s">
        <v>143</v>
      </c>
      <c r="M29" s="120" t="s">
        <v>62</v>
      </c>
      <c r="N29" s="121">
        <f>IF(M29="COMPLETA",10,IF(M29="INCOMPLETA",5,IF(M29="NO EXISTE",0,"")))</f>
        <v>10</v>
      </c>
      <c r="O29" s="111"/>
      <c r="P29" s="122"/>
      <c r="Q29" s="123"/>
      <c r="R29" s="124"/>
      <c r="S29" s="109"/>
      <c r="T29" s="112"/>
      <c r="U29" s="114"/>
      <c r="V29" s="99"/>
      <c r="W29" s="116"/>
      <c r="X29" s="116"/>
      <c r="Y29" s="110"/>
      <c r="Z29" s="110"/>
      <c r="AA29" s="126"/>
      <c r="AB29" s="116"/>
      <c r="AC29" s="110"/>
      <c r="AD29" s="89"/>
      <c r="AE29" s="199"/>
      <c r="AF29" s="200"/>
      <c r="AG29" s="201"/>
    </row>
    <row r="30" spans="1:41" ht="24.75" customHeight="1" x14ac:dyDescent="0.2">
      <c r="A30" s="38" t="s">
        <v>48</v>
      </c>
      <c r="B30" s="38"/>
      <c r="C30" s="38"/>
      <c r="D30" s="38"/>
      <c r="E30" s="38"/>
      <c r="F30" s="38"/>
      <c r="G30" s="39" t="s">
        <v>49</v>
      </c>
      <c r="H30" s="40"/>
      <c r="I30" s="40"/>
      <c r="J30" s="40"/>
      <c r="K30" s="40"/>
      <c r="L30" s="40"/>
      <c r="M30" s="40"/>
      <c r="N30" s="40"/>
      <c r="O30" s="40"/>
      <c r="P30" s="40"/>
      <c r="Q30" s="40"/>
      <c r="R30" s="40"/>
      <c r="S30" s="40"/>
      <c r="T30" s="40"/>
      <c r="U30" s="40"/>
      <c r="V30" s="40"/>
      <c r="W30" s="40"/>
      <c r="X30" s="41"/>
      <c r="Y30" s="40"/>
      <c r="Z30" s="40"/>
      <c r="AA30" s="40"/>
      <c r="AB30" s="42"/>
      <c r="AC30" s="43" t="s">
        <v>50</v>
      </c>
      <c r="AD30" s="44" t="s">
        <v>51</v>
      </c>
      <c r="AE30" s="45"/>
      <c r="AF30" s="45"/>
      <c r="AG30" s="45"/>
    </row>
    <row r="31" spans="1:41" ht="44.25" customHeight="1" x14ac:dyDescent="0.2">
      <c r="A31" s="46" t="s">
        <v>54</v>
      </c>
      <c r="B31" s="47" t="s">
        <v>55</v>
      </c>
      <c r="C31" s="46" t="s">
        <v>56</v>
      </c>
      <c r="D31" s="46" t="s">
        <v>6</v>
      </c>
      <c r="E31" s="46" t="s">
        <v>57</v>
      </c>
      <c r="F31" s="48" t="s">
        <v>58</v>
      </c>
      <c r="G31" s="38" t="s">
        <v>59</v>
      </c>
      <c r="H31" s="38"/>
      <c r="I31" s="38"/>
      <c r="J31" s="38"/>
      <c r="K31" s="39" t="s">
        <v>60</v>
      </c>
      <c r="L31" s="40"/>
      <c r="M31" s="40"/>
      <c r="N31" s="40"/>
      <c r="O31" s="40"/>
      <c r="P31" s="40"/>
      <c r="Q31" s="40"/>
      <c r="R31" s="40"/>
      <c r="S31" s="40"/>
      <c r="T31" s="42"/>
      <c r="U31" s="39" t="s">
        <v>61</v>
      </c>
      <c r="V31" s="40"/>
      <c r="W31" s="40"/>
      <c r="X31" s="40"/>
      <c r="Y31" s="40"/>
      <c r="Z31" s="40"/>
      <c r="AA31" s="40"/>
      <c r="AB31" s="42"/>
      <c r="AC31" s="49"/>
      <c r="AD31" s="44"/>
      <c r="AE31" s="45"/>
      <c r="AF31" s="45"/>
      <c r="AG31" s="45"/>
    </row>
    <row r="32" spans="1:41" ht="51" hidden="1" customHeight="1" x14ac:dyDescent="0.2">
      <c r="A32" s="46"/>
      <c r="B32" s="51"/>
      <c r="C32" s="46"/>
      <c r="D32" s="46"/>
      <c r="E32" s="46"/>
      <c r="F32" s="48"/>
      <c r="G32" s="52" t="s">
        <v>65</v>
      </c>
      <c r="H32" s="52"/>
      <c r="I32" s="52"/>
      <c r="J32" s="52"/>
      <c r="K32" s="53" t="s">
        <v>66</v>
      </c>
      <c r="L32" s="48" t="s">
        <v>240</v>
      </c>
      <c r="M32" s="48" t="s">
        <v>68</v>
      </c>
      <c r="N32" s="43" t="s">
        <v>69</v>
      </c>
      <c r="O32" s="46" t="s">
        <v>70</v>
      </c>
      <c r="P32" s="51" t="s">
        <v>71</v>
      </c>
      <c r="Q32" s="47" t="s">
        <v>72</v>
      </c>
      <c r="R32" s="46" t="s">
        <v>73</v>
      </c>
      <c r="S32" s="47" t="s">
        <v>74</v>
      </c>
      <c r="T32" s="47" t="s">
        <v>75</v>
      </c>
      <c r="U32" s="54" t="s">
        <v>76</v>
      </c>
      <c r="V32" s="46" t="s">
        <v>77</v>
      </c>
      <c r="W32" s="53" t="s">
        <v>78</v>
      </c>
      <c r="X32" s="47" t="s">
        <v>79</v>
      </c>
      <c r="Y32" s="46" t="s">
        <v>80</v>
      </c>
      <c r="Z32" s="46"/>
      <c r="AA32" s="46"/>
      <c r="AB32" s="46"/>
      <c r="AC32" s="49"/>
      <c r="AD32" s="55"/>
      <c r="AE32" s="56"/>
      <c r="AF32" s="56"/>
      <c r="AG32" s="56"/>
    </row>
    <row r="33" spans="1:41" ht="60.75" hidden="1" customHeight="1" x14ac:dyDescent="0.2">
      <c r="A33" s="47"/>
      <c r="B33" s="57"/>
      <c r="C33" s="47"/>
      <c r="D33" s="47"/>
      <c r="E33" s="47"/>
      <c r="F33" s="43"/>
      <c r="G33" s="58" t="s">
        <v>5</v>
      </c>
      <c r="H33" s="58" t="s">
        <v>4</v>
      </c>
      <c r="I33" s="58"/>
      <c r="J33" s="59" t="s">
        <v>86</v>
      </c>
      <c r="K33" s="54"/>
      <c r="L33" s="48"/>
      <c r="M33" s="48"/>
      <c r="N33" s="60"/>
      <c r="O33" s="46"/>
      <c r="P33" s="57"/>
      <c r="Q33" s="57"/>
      <c r="R33" s="46"/>
      <c r="S33" s="57"/>
      <c r="T33" s="57"/>
      <c r="U33" s="61"/>
      <c r="V33" s="46"/>
      <c r="W33" s="54"/>
      <c r="X33" s="57"/>
      <c r="Y33" s="62" t="s">
        <v>87</v>
      </c>
      <c r="Z33" s="62" t="s">
        <v>88</v>
      </c>
      <c r="AA33" s="63" t="s">
        <v>89</v>
      </c>
      <c r="AB33" s="63" t="s">
        <v>90</v>
      </c>
      <c r="AC33" s="60"/>
      <c r="AD33" s="64" t="s">
        <v>91</v>
      </c>
      <c r="AE33" s="64" t="s">
        <v>92</v>
      </c>
      <c r="AF33" s="64" t="s">
        <v>93</v>
      </c>
      <c r="AG33" s="62" t="s">
        <v>94</v>
      </c>
    </row>
    <row r="34" spans="1:41" ht="60.75" customHeight="1" x14ac:dyDescent="0.2">
      <c r="A34" s="69" t="s">
        <v>241</v>
      </c>
      <c r="B34" s="65" t="s">
        <v>242</v>
      </c>
      <c r="C34" s="69" t="s">
        <v>265</v>
      </c>
      <c r="D34" s="67" t="s">
        <v>24</v>
      </c>
      <c r="E34" s="68" t="s">
        <v>266</v>
      </c>
      <c r="F34" s="69" t="s">
        <v>267</v>
      </c>
      <c r="G34" s="70" t="s">
        <v>23</v>
      </c>
      <c r="H34" s="70" t="s">
        <v>28</v>
      </c>
      <c r="I34" s="71" t="str">
        <f>CONCATENATE(G34,H34)</f>
        <v>POSIBLEMAYOR</v>
      </c>
      <c r="J34" s="72" t="str">
        <f>I35</f>
        <v>3. EXTREMO</v>
      </c>
      <c r="K34" s="73" t="s">
        <v>268</v>
      </c>
      <c r="L34" s="74" t="s">
        <v>104</v>
      </c>
      <c r="M34" s="75" t="s">
        <v>7</v>
      </c>
      <c r="N34" s="76">
        <f>IF(M34="ASIGNADO",15,IF(M34="NO ASIGNADO",0,""))</f>
        <v>15</v>
      </c>
      <c r="O34" s="77">
        <f>SUM(N34:N40)</f>
        <v>70</v>
      </c>
      <c r="P34" s="78" t="s">
        <v>81</v>
      </c>
      <c r="Q34" s="79">
        <f>IF(Q37="DÉBIL",0,IF(Q37="MODERADO",50,IF(Q37="FUERTE",100,"")))</f>
        <v>0</v>
      </c>
      <c r="R34" s="80"/>
      <c r="S34" s="81" t="s">
        <v>105</v>
      </c>
      <c r="T34" s="81" t="s">
        <v>105</v>
      </c>
      <c r="U34" s="82" t="s">
        <v>233</v>
      </c>
      <c r="V34" s="83" t="s">
        <v>127</v>
      </c>
      <c r="W34" s="69" t="s">
        <v>269</v>
      </c>
      <c r="X34" s="69" t="s">
        <v>270</v>
      </c>
      <c r="Y34" s="68" t="s">
        <v>261</v>
      </c>
      <c r="Z34" s="116" t="s">
        <v>248</v>
      </c>
      <c r="AA34" s="85" t="s">
        <v>110</v>
      </c>
      <c r="AB34" s="69"/>
      <c r="AC34" s="189"/>
      <c r="AD34" s="205" t="s">
        <v>271</v>
      </c>
      <c r="AE34" s="73" t="s">
        <v>250</v>
      </c>
      <c r="AF34" s="197"/>
      <c r="AG34" s="191" t="s">
        <v>272</v>
      </c>
    </row>
    <row r="35" spans="1:41" ht="60.75" customHeight="1" x14ac:dyDescent="0.2">
      <c r="A35" s="69"/>
      <c r="B35" s="87"/>
      <c r="C35" s="90"/>
      <c r="D35" s="82"/>
      <c r="E35" s="89"/>
      <c r="F35" s="90"/>
      <c r="G35" s="70"/>
      <c r="H35" s="70"/>
      <c r="I35" s="71" t="str">
        <f>IF(I34="RARA VEZINSIGNIFICANTE","1. BAJO",IF(I34="RARA VEZMENOR","2. BAJO",IF(I34="IMPROBABLEINSIGNIFICANTE","3. BAJO",IF(I34="IMPROBABLEMENOR","4. BAJO",IF(I34="POSIBLEINSIGNIFICANTE","5. BAJO",IF(I34="RARA VEZMODERADO","1. MODERADO",IF(I34="IMPROBABLEMODERADO","2. MODERADO",IF(I34="POSIBLEMENOR","3. MODERADO",IF(I34="PROBABLEINSIGNIFICANTE","4. MODERADO",IF(I34="RARA VEZMAYOR","1. ALTO",IF(I34="IMPROBABLEMAYOR","2. ALTO",IF(I34="POSIBLEMODERADO","3. ALTO",IF(I34="PROBABLEMENOR","4. ALTO",IF(I34="PROBABLEMODERADO","5. ALTO",IF(I34="CASI SEGUROINSIGNIFICANTE","6. ALTO",IF(I34="CASI SEGUROMENOR","7. ALTO",IF(I34="RARA VEZCATASTRÓFICO","1. EXTREMO",IF(I34="IMPROBABLECATASTRÓFICO","2. EXTREMO",IF(I34="POSIBLEMAYOR","3. EXTREMO",IF(I34="POSIBLECATASTRÓFICO","4. EXTREMO",IF(I34="PROBABLEMAYOR","5. EXTREMO",IF(I34="PROBABLECATASTRÓFICO","6. EXTREMO",IF(I34="CASI SEGUROMODERADO","7. EXTREMO",IF(I34="CASI SEGUROMAYOR","8. EXTREMO",IF(I34="CASI SEGUROCATASTRÓFICO","9. EXTREMO","")))))))))))))))))))))))))</f>
        <v>3. EXTREMO</v>
      </c>
      <c r="J35" s="91"/>
      <c r="K35" s="92"/>
      <c r="L35" s="93" t="s">
        <v>119</v>
      </c>
      <c r="M35" s="94" t="s">
        <v>20</v>
      </c>
      <c r="N35" s="95">
        <f>IF(M35="ADECUADO",15,IF(M35="INADECUADO",0,""))</f>
        <v>15</v>
      </c>
      <c r="O35" s="96"/>
      <c r="P35" s="97"/>
      <c r="Q35" s="79"/>
      <c r="R35" s="98"/>
      <c r="S35" s="81"/>
      <c r="T35" s="81"/>
      <c r="U35" s="82"/>
      <c r="V35" s="99"/>
      <c r="W35" s="69"/>
      <c r="X35" s="90"/>
      <c r="Y35" s="100"/>
      <c r="Z35" s="100"/>
      <c r="AA35" s="101"/>
      <c r="AB35" s="90"/>
      <c r="AC35" s="100"/>
      <c r="AD35" s="89"/>
      <c r="AE35" s="194"/>
      <c r="AF35" s="197"/>
      <c r="AG35" s="191"/>
    </row>
    <row r="36" spans="1:41" ht="56.25" customHeight="1" x14ac:dyDescent="0.2">
      <c r="A36" s="69"/>
      <c r="B36" s="87"/>
      <c r="C36" s="90"/>
      <c r="D36" s="82"/>
      <c r="E36" s="89"/>
      <c r="F36" s="90"/>
      <c r="G36" s="70"/>
      <c r="H36" s="70"/>
      <c r="I36" s="71" t="str">
        <f>IF(OR(I35="1. BAJO",I35="2. BAJO",I35="3. BAJO",I35="4. BAJO",I35="5. BAJO"),"BAJO",IF(OR(I35="1. MODERADO",I35="2. MODERADO",I35="3. MODERADO",I35="4. MODERADO"),"MODERADO",IF(OR(I35="1. ALTO",I35="2. ALTO",I35="3. ALTO",I35="4. ALTO",I35="5. ALTO",I35="6. ALTO",I35="7. ALTO"),"ALTO",IF(OR(I35="1. EXTREMO",I35="2. EXTREMO",I35="3. EXTREMO",I35="4. EXTREMO",I35="5. EXTREMO",I35="6. EXTREMO",I35="7. EXTREMO",I35="8. EXTREMO",I35="9. EXTREMO"),"EXTREMO",""))))</f>
        <v>EXTREMO</v>
      </c>
      <c r="J36" s="91"/>
      <c r="K36" s="92"/>
      <c r="L36" s="102" t="s">
        <v>123</v>
      </c>
      <c r="M36" s="94" t="s">
        <v>27</v>
      </c>
      <c r="N36" s="95">
        <f>IF(M36="OPORTUNA",15,IF(M36="INOPORTUNA",0,""))</f>
        <v>0</v>
      </c>
      <c r="O36" s="96"/>
      <c r="P36" s="97"/>
      <c r="Q36" s="79"/>
      <c r="R36" s="98"/>
      <c r="S36" s="103" t="s">
        <v>124</v>
      </c>
      <c r="T36" s="103" t="s">
        <v>125</v>
      </c>
      <c r="U36" s="82"/>
      <c r="V36" s="99"/>
      <c r="W36" s="69"/>
      <c r="X36" s="90"/>
      <c r="Y36" s="100"/>
      <c r="Z36" s="100"/>
      <c r="AA36" s="101"/>
      <c r="AB36" s="90"/>
      <c r="AC36" s="100"/>
      <c r="AD36" s="89"/>
      <c r="AE36" s="194"/>
      <c r="AF36" s="197"/>
      <c r="AG36" s="191"/>
    </row>
    <row r="37" spans="1:41" ht="60.75" customHeight="1" x14ac:dyDescent="0.2">
      <c r="A37" s="69"/>
      <c r="B37" s="87"/>
      <c r="C37" s="90"/>
      <c r="D37" s="82"/>
      <c r="E37" s="104" t="s">
        <v>130</v>
      </c>
      <c r="F37" s="90"/>
      <c r="G37" s="70"/>
      <c r="H37" s="70"/>
      <c r="I37" s="71"/>
      <c r="J37" s="91"/>
      <c r="K37" s="92"/>
      <c r="L37" s="93" t="s">
        <v>131</v>
      </c>
      <c r="M37" s="94" t="s">
        <v>132</v>
      </c>
      <c r="N37" s="95">
        <f>IF(M37="PREVENIR",15,IF(M37="DETECTAR",10,IF(M37="NO ES UN CONTROL",0,"")))</f>
        <v>15</v>
      </c>
      <c r="O37" s="105" t="str">
        <f>IF(O34&lt;86,"DÉBIL",IF(O34&lt;96,"MODERADO",IF(O34&lt;101,"FUERTE","")))</f>
        <v>DÉBIL</v>
      </c>
      <c r="P37" s="97"/>
      <c r="Q37" s="106" t="str">
        <f>IF(AND(O37="FUERTE",P34="FUERTE (SIEMPRE SE EJECUTA)"),"FUERTE",IF(OR(O37="DÉBIL",P34="DÉBIL (NO SE EJECUTA)"),"DÉBIL",IF(OR(O37="MODERADO",P34="MODERADO (ALGUNAS VECES)"),"MODERADO")))</f>
        <v>DÉBIL</v>
      </c>
      <c r="R37" s="107" t="str">
        <f>IF(AND(O37="FUERTE",P34="FUERTE (SIEMPRE SE EJECUTA)"),"NO","SÍ")</f>
        <v>SÍ</v>
      </c>
      <c r="S37" s="108"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37" s="109"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37" s="82"/>
      <c r="V37" s="99"/>
      <c r="W37" s="69"/>
      <c r="X37" s="90"/>
      <c r="Y37" s="100"/>
      <c r="Z37" s="110"/>
      <c r="AA37" s="101"/>
      <c r="AB37" s="90"/>
      <c r="AC37" s="100"/>
      <c r="AD37" s="89"/>
      <c r="AE37" s="194"/>
      <c r="AF37" s="139"/>
      <c r="AG37" s="191"/>
    </row>
    <row r="38" spans="1:41" ht="60.75" customHeight="1" x14ac:dyDescent="0.2">
      <c r="A38" s="69"/>
      <c r="B38" s="87"/>
      <c r="C38" s="90"/>
      <c r="D38" s="82"/>
      <c r="E38" s="131" t="s">
        <v>273</v>
      </c>
      <c r="F38" s="90"/>
      <c r="G38" s="70"/>
      <c r="H38" s="70"/>
      <c r="I38" s="71"/>
      <c r="J38" s="91"/>
      <c r="K38" s="92"/>
      <c r="L38" s="93" t="s">
        <v>136</v>
      </c>
      <c r="M38" s="94" t="s">
        <v>44</v>
      </c>
      <c r="N38" s="95">
        <f>IF(M38="CONFIABLE",15,IF(M38="NO CONFIABLE",0,""))</f>
        <v>15</v>
      </c>
      <c r="O38" s="111"/>
      <c r="P38" s="97"/>
      <c r="Q38" s="106"/>
      <c r="R38" s="107"/>
      <c r="S38" s="108"/>
      <c r="T38" s="112"/>
      <c r="U38" s="82"/>
      <c r="V38" s="99"/>
      <c r="W38" s="69"/>
      <c r="X38" s="90"/>
      <c r="Y38" s="100"/>
      <c r="Z38" s="104" t="s">
        <v>137</v>
      </c>
      <c r="AA38" s="101"/>
      <c r="AB38" s="90"/>
      <c r="AC38" s="100"/>
      <c r="AD38" s="89"/>
      <c r="AE38" s="194"/>
      <c r="AF38" s="69"/>
      <c r="AG38" s="191"/>
    </row>
    <row r="39" spans="1:41" ht="60.75" customHeight="1" x14ac:dyDescent="0.2">
      <c r="A39" s="69"/>
      <c r="B39" s="87"/>
      <c r="C39" s="90"/>
      <c r="D39" s="82"/>
      <c r="E39" s="131"/>
      <c r="F39" s="90"/>
      <c r="G39" s="70"/>
      <c r="H39" s="70"/>
      <c r="I39" s="71"/>
      <c r="J39" s="91"/>
      <c r="K39" s="92"/>
      <c r="L39" s="93" t="s">
        <v>140</v>
      </c>
      <c r="M39" s="94" t="s">
        <v>53</v>
      </c>
      <c r="N39" s="95">
        <f>IF(M39="SE INVESTIGAN Y SE RESUELVEN OPORTUNAMENTE",15,IF(M39="NO SE INVESTIGAN Y SE RESUELVEN OPORTUNAMENTE",0,""))</f>
        <v>0</v>
      </c>
      <c r="O39" s="111"/>
      <c r="P39" s="97"/>
      <c r="Q39" s="106"/>
      <c r="R39" s="107"/>
      <c r="S39" s="108"/>
      <c r="T39" s="112"/>
      <c r="U39" s="82"/>
      <c r="V39" s="99"/>
      <c r="W39" s="69"/>
      <c r="X39" s="90"/>
      <c r="Y39" s="100"/>
      <c r="Z39" s="116" t="s">
        <v>253</v>
      </c>
      <c r="AA39" s="101"/>
      <c r="AB39" s="90"/>
      <c r="AC39" s="100"/>
      <c r="AD39" s="89"/>
      <c r="AE39" s="194"/>
      <c r="AF39" s="69"/>
      <c r="AG39" s="191"/>
    </row>
    <row r="40" spans="1:41" ht="79.5" customHeight="1" x14ac:dyDescent="0.2">
      <c r="A40" s="68"/>
      <c r="B40" s="87"/>
      <c r="C40" s="116"/>
      <c r="D40" s="114"/>
      <c r="E40" s="135"/>
      <c r="F40" s="116"/>
      <c r="G40" s="117"/>
      <c r="H40" s="117"/>
      <c r="I40" s="71"/>
      <c r="J40" s="91"/>
      <c r="K40" s="118"/>
      <c r="L40" s="119" t="s">
        <v>143</v>
      </c>
      <c r="M40" s="120" t="s">
        <v>62</v>
      </c>
      <c r="N40" s="121">
        <f>IF(M40="COMPLETA",10,IF(M40="INCOMPLETA",5,IF(M40="NO EXISTE",0,"")))</f>
        <v>10</v>
      </c>
      <c r="O40" s="111"/>
      <c r="P40" s="122"/>
      <c r="Q40" s="123"/>
      <c r="R40" s="124"/>
      <c r="S40" s="109"/>
      <c r="T40" s="112"/>
      <c r="U40" s="114"/>
      <c r="V40" s="99"/>
      <c r="W40" s="68"/>
      <c r="X40" s="116"/>
      <c r="Y40" s="110"/>
      <c r="Z40" s="110"/>
      <c r="AA40" s="126"/>
      <c r="AB40" s="116"/>
      <c r="AC40" s="110"/>
      <c r="AD40" s="115"/>
      <c r="AE40" s="199"/>
      <c r="AF40" s="68"/>
      <c r="AG40" s="201"/>
    </row>
    <row r="41" spans="1:41" ht="60.75" hidden="1" customHeight="1" x14ac:dyDescent="0.2">
      <c r="A41" s="206"/>
      <c r="B41" s="207"/>
      <c r="C41" s="208"/>
      <c r="D41" s="209"/>
      <c r="E41" s="210"/>
      <c r="F41" s="211"/>
      <c r="G41" s="212"/>
      <c r="H41" s="212"/>
      <c r="I41" s="213"/>
      <c r="J41" s="214"/>
      <c r="K41" s="215"/>
      <c r="L41" s="216"/>
      <c r="M41" s="217"/>
      <c r="N41" s="218"/>
      <c r="O41" s="219"/>
      <c r="P41" s="220"/>
      <c r="Q41" s="221"/>
      <c r="R41" s="222"/>
      <c r="S41" s="223"/>
      <c r="T41" s="224"/>
      <c r="U41" s="209"/>
      <c r="V41" s="225"/>
      <c r="W41" s="226"/>
      <c r="X41" s="226"/>
      <c r="Y41" s="227"/>
      <c r="Z41" s="227"/>
      <c r="AA41" s="228"/>
      <c r="AB41" s="226"/>
      <c r="AC41" s="226"/>
      <c r="AD41" s="226"/>
      <c r="AE41" s="229"/>
      <c r="AF41" s="230"/>
      <c r="AG41" s="231"/>
    </row>
    <row r="42" spans="1:41" ht="60.75" hidden="1" customHeight="1" x14ac:dyDescent="0.2">
      <c r="A42" s="206"/>
      <c r="B42" s="207"/>
      <c r="C42" s="208"/>
      <c r="D42" s="209"/>
      <c r="E42" s="210"/>
      <c r="F42" s="211"/>
      <c r="G42" s="212"/>
      <c r="H42" s="212"/>
      <c r="I42" s="213"/>
      <c r="J42" s="214"/>
      <c r="K42" s="215"/>
      <c r="L42" s="216"/>
      <c r="M42" s="217"/>
      <c r="N42" s="218"/>
      <c r="O42" s="219"/>
      <c r="P42" s="220"/>
      <c r="Q42" s="221"/>
      <c r="R42" s="222"/>
      <c r="S42" s="223"/>
      <c r="T42" s="224"/>
      <c r="U42" s="209"/>
      <c r="V42" s="225"/>
      <c r="W42" s="226"/>
      <c r="X42" s="226"/>
      <c r="Y42" s="227"/>
      <c r="Z42" s="227"/>
      <c r="AA42" s="228"/>
      <c r="AB42" s="226"/>
      <c r="AC42" s="226"/>
      <c r="AD42" s="226"/>
      <c r="AE42" s="229"/>
      <c r="AF42" s="230"/>
      <c r="AG42" s="231"/>
    </row>
    <row r="43" spans="1:41" ht="60.75" hidden="1" customHeight="1" x14ac:dyDescent="0.2">
      <c r="A43" s="206"/>
      <c r="B43" s="207"/>
      <c r="C43" s="208"/>
      <c r="D43" s="209"/>
      <c r="E43" s="210"/>
      <c r="F43" s="211"/>
      <c r="G43" s="212"/>
      <c r="H43" s="212"/>
      <c r="I43" s="213"/>
      <c r="J43" s="214"/>
      <c r="K43" s="215"/>
      <c r="L43" s="216"/>
      <c r="M43" s="217"/>
      <c r="N43" s="218"/>
      <c r="O43" s="219"/>
      <c r="P43" s="220"/>
      <c r="Q43" s="221"/>
      <c r="R43" s="222"/>
      <c r="S43" s="223"/>
      <c r="T43" s="224"/>
      <c r="U43" s="209"/>
      <c r="V43" s="225"/>
      <c r="W43" s="226"/>
      <c r="X43" s="226"/>
      <c r="Y43" s="227"/>
      <c r="Z43" s="227"/>
      <c r="AA43" s="228"/>
      <c r="AB43" s="226"/>
      <c r="AC43" s="226"/>
      <c r="AD43" s="226"/>
      <c r="AE43" s="229"/>
      <c r="AF43" s="230"/>
      <c r="AG43" s="231"/>
    </row>
    <row r="44" spans="1:41" ht="48.75" hidden="1" customHeight="1" x14ac:dyDescent="0.2">
      <c r="A44" s="232"/>
      <c r="B44" s="233"/>
      <c r="C44" s="233"/>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4"/>
      <c r="AO44" s="8" t="s">
        <v>204</v>
      </c>
    </row>
    <row r="45" spans="1:41" ht="21.75" customHeight="1" x14ac:dyDescent="0.2">
      <c r="A45" s="235" t="s">
        <v>205</v>
      </c>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7"/>
      <c r="AO45" s="8" t="s">
        <v>206</v>
      </c>
    </row>
    <row r="46" spans="1:41" ht="27.75" customHeight="1" x14ac:dyDescent="0.2">
      <c r="A46" s="238" t="s">
        <v>207</v>
      </c>
      <c r="B46" s="239"/>
      <c r="C46" s="238" t="s">
        <v>208</v>
      </c>
      <c r="D46" s="240"/>
      <c r="E46" s="240"/>
      <c r="F46" s="240"/>
      <c r="G46" s="240"/>
      <c r="H46" s="240"/>
      <c r="I46" s="240"/>
      <c r="J46" s="240"/>
      <c r="K46" s="240"/>
      <c r="L46" s="240"/>
      <c r="M46" s="240"/>
      <c r="N46" s="240"/>
      <c r="O46" s="240"/>
      <c r="P46" s="240"/>
      <c r="Q46" s="240"/>
      <c r="R46" s="240"/>
      <c r="S46" s="240"/>
      <c r="T46" s="240"/>
      <c r="U46" s="240"/>
      <c r="V46" s="240"/>
      <c r="W46" s="240"/>
      <c r="X46" s="240"/>
      <c r="Y46" s="239"/>
      <c r="Z46" s="241" t="s">
        <v>209</v>
      </c>
      <c r="AA46" s="242"/>
      <c r="AB46" s="242"/>
      <c r="AC46" s="243"/>
      <c r="AD46" s="241" t="s">
        <v>210</v>
      </c>
      <c r="AE46" s="242"/>
      <c r="AF46" s="242"/>
      <c r="AG46" s="243"/>
      <c r="AO46" s="8" t="s">
        <v>166</v>
      </c>
    </row>
    <row r="47" spans="1:41" s="157" customFormat="1" ht="27.75" customHeight="1" x14ac:dyDescent="0.2">
      <c r="A47" s="150" t="s">
        <v>213</v>
      </c>
      <c r="B47" s="151"/>
      <c r="C47" s="150" t="s">
        <v>274</v>
      </c>
      <c r="D47" s="244"/>
      <c r="E47" s="244"/>
      <c r="F47" s="244"/>
      <c r="G47" s="244"/>
      <c r="H47" s="244"/>
      <c r="I47" s="244"/>
      <c r="J47" s="244"/>
      <c r="K47" s="244"/>
      <c r="L47" s="244"/>
      <c r="M47" s="244"/>
      <c r="N47" s="244"/>
      <c r="O47" s="244"/>
      <c r="P47" s="244"/>
      <c r="Q47" s="244"/>
      <c r="R47" s="244"/>
      <c r="S47" s="244"/>
      <c r="T47" s="244"/>
      <c r="U47" s="244"/>
      <c r="V47" s="244"/>
      <c r="W47" s="244"/>
      <c r="X47" s="244"/>
      <c r="Y47" s="151"/>
      <c r="Z47" s="152"/>
      <c r="AA47" s="153"/>
      <c r="AB47" s="153"/>
      <c r="AC47" s="154"/>
      <c r="AD47" s="152"/>
      <c r="AE47" s="153"/>
      <c r="AF47" s="153"/>
      <c r="AG47" s="153"/>
      <c r="AO47" s="8" t="s">
        <v>212</v>
      </c>
    </row>
    <row r="48" spans="1:41" s="157" customFormat="1" ht="27.75" customHeight="1" x14ac:dyDescent="0.2">
      <c r="A48" s="150" t="s">
        <v>213</v>
      </c>
      <c r="B48" s="151"/>
      <c r="C48" s="150"/>
      <c r="D48" s="244"/>
      <c r="E48" s="244"/>
      <c r="F48" s="244"/>
      <c r="G48" s="244"/>
      <c r="H48" s="244"/>
      <c r="I48" s="244"/>
      <c r="J48" s="244"/>
      <c r="K48" s="244"/>
      <c r="L48" s="244"/>
      <c r="M48" s="244"/>
      <c r="N48" s="244"/>
      <c r="O48" s="244"/>
      <c r="P48" s="244"/>
      <c r="Q48" s="244"/>
      <c r="R48" s="244"/>
      <c r="S48" s="244"/>
      <c r="T48" s="244"/>
      <c r="U48" s="244"/>
      <c r="V48" s="244"/>
      <c r="W48" s="244"/>
      <c r="X48" s="244"/>
      <c r="Y48" s="151"/>
      <c r="Z48" s="152"/>
      <c r="AA48" s="153"/>
      <c r="AB48" s="153"/>
      <c r="AC48" s="154"/>
      <c r="AD48" s="152"/>
      <c r="AE48" s="153"/>
      <c r="AF48" s="153"/>
      <c r="AG48" s="154"/>
      <c r="AO48" s="8" t="s">
        <v>214</v>
      </c>
    </row>
    <row r="49" spans="1:41" s="157" customFormat="1" ht="27.75" customHeight="1" x14ac:dyDescent="0.2">
      <c r="A49" s="150" t="s">
        <v>213</v>
      </c>
      <c r="B49" s="151"/>
      <c r="C49" s="150"/>
      <c r="D49" s="244"/>
      <c r="E49" s="244"/>
      <c r="F49" s="244"/>
      <c r="G49" s="244"/>
      <c r="H49" s="244"/>
      <c r="I49" s="244"/>
      <c r="J49" s="244"/>
      <c r="K49" s="244"/>
      <c r="L49" s="244"/>
      <c r="M49" s="244"/>
      <c r="N49" s="244"/>
      <c r="O49" s="244"/>
      <c r="P49" s="244"/>
      <c r="Q49" s="244"/>
      <c r="R49" s="244"/>
      <c r="S49" s="244"/>
      <c r="T49" s="244"/>
      <c r="U49" s="244"/>
      <c r="V49" s="244"/>
      <c r="W49" s="244"/>
      <c r="X49" s="244"/>
      <c r="Y49" s="151"/>
      <c r="Z49" s="152"/>
      <c r="AA49" s="153"/>
      <c r="AB49" s="153"/>
      <c r="AC49" s="154"/>
      <c r="AD49" s="152"/>
      <c r="AE49" s="153"/>
      <c r="AF49" s="153"/>
      <c r="AG49" s="154"/>
      <c r="AO49" s="8" t="s">
        <v>215</v>
      </c>
    </row>
    <row r="50" spans="1:41" ht="15" customHeight="1" x14ac:dyDescent="0.2">
      <c r="A50" s="245" t="s">
        <v>275</v>
      </c>
      <c r="B50" s="246"/>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7"/>
      <c r="AO50" s="8" t="s">
        <v>217</v>
      </c>
    </row>
    <row r="51" spans="1:41" customFormat="1" ht="30.75" customHeight="1" x14ac:dyDescent="0.25">
      <c r="A51" s="161" t="s">
        <v>210</v>
      </c>
      <c r="B51" s="162"/>
      <c r="C51" s="162"/>
      <c r="D51" s="162"/>
      <c r="E51" s="162"/>
      <c r="F51" s="163"/>
      <c r="G51" s="161" t="s">
        <v>218</v>
      </c>
      <c r="H51" s="162"/>
      <c r="I51" s="162"/>
      <c r="J51" s="162"/>
      <c r="K51" s="162"/>
      <c r="L51" s="163"/>
      <c r="M51" s="161" t="s">
        <v>219</v>
      </c>
      <c r="N51" s="162"/>
      <c r="O51" s="162"/>
      <c r="P51" s="162"/>
      <c r="Q51" s="162"/>
      <c r="R51" s="162"/>
      <c r="S51" s="162"/>
      <c r="T51" s="162"/>
      <c r="U51" s="162"/>
      <c r="V51" s="163"/>
      <c r="W51" s="161" t="s">
        <v>220</v>
      </c>
      <c r="X51" s="162"/>
      <c r="Y51" s="162"/>
      <c r="Z51" s="162"/>
      <c r="AA51" s="163"/>
      <c r="AB51" s="248" t="str">
        <f>IF(X7="X","APOYO OFICINA ASESORA DE PLANEACIÓN","APOYO OFICINA DE CONTROL INTERNO")</f>
        <v>APOYO OFICINA DE CONTROL INTERNO</v>
      </c>
      <c r="AC51" s="249"/>
      <c r="AD51" s="249"/>
      <c r="AE51" s="249"/>
      <c r="AF51" s="249"/>
      <c r="AG51" s="250"/>
      <c r="AH51" s="165"/>
      <c r="AO51" s="8" t="s">
        <v>221</v>
      </c>
    </row>
    <row r="52" spans="1:41" s="178" customFormat="1" ht="33.75" customHeight="1" x14ac:dyDescent="0.25">
      <c r="A52" s="166" t="s">
        <v>222</v>
      </c>
      <c r="B52" s="170" t="s">
        <v>276</v>
      </c>
      <c r="C52" s="171"/>
      <c r="D52" s="171"/>
      <c r="E52" s="171"/>
      <c r="F52" s="172"/>
      <c r="G52" s="169" t="s">
        <v>222</v>
      </c>
      <c r="H52" s="170" t="s">
        <v>277</v>
      </c>
      <c r="I52" s="171"/>
      <c r="J52" s="171"/>
      <c r="K52" s="171"/>
      <c r="L52" s="172"/>
      <c r="M52" s="169" t="s">
        <v>222</v>
      </c>
      <c r="N52" s="173"/>
      <c r="O52" s="162" t="s">
        <v>278</v>
      </c>
      <c r="P52" s="162"/>
      <c r="Q52" s="162"/>
      <c r="R52" s="162"/>
      <c r="S52" s="162"/>
      <c r="T52" s="162"/>
      <c r="U52" s="162"/>
      <c r="V52" s="163"/>
      <c r="W52" s="176" t="s">
        <v>222</v>
      </c>
      <c r="X52" s="170" t="s">
        <v>279</v>
      </c>
      <c r="Y52" s="171"/>
      <c r="Z52" s="171"/>
      <c r="AA52" s="172"/>
      <c r="AB52" s="176" t="s">
        <v>222</v>
      </c>
      <c r="AC52" s="251" t="s">
        <v>280</v>
      </c>
      <c r="AD52" s="252"/>
      <c r="AE52" s="252"/>
      <c r="AF52" s="252"/>
      <c r="AG52" s="253"/>
      <c r="AO52" s="8" t="s">
        <v>181</v>
      </c>
    </row>
    <row r="53" spans="1:41" s="178" customFormat="1" ht="32.25" customHeight="1" x14ac:dyDescent="0.25">
      <c r="A53" s="166" t="s">
        <v>227</v>
      </c>
      <c r="B53" s="170" t="s">
        <v>281</v>
      </c>
      <c r="C53" s="171"/>
      <c r="D53" s="171"/>
      <c r="E53" s="171"/>
      <c r="F53" s="172"/>
      <c r="G53" s="166" t="s">
        <v>227</v>
      </c>
      <c r="H53" s="170" t="s">
        <v>282</v>
      </c>
      <c r="I53" s="171"/>
      <c r="J53" s="171"/>
      <c r="K53" s="171"/>
      <c r="L53" s="172"/>
      <c r="M53" s="169" t="s">
        <v>227</v>
      </c>
      <c r="N53" s="179"/>
      <c r="O53" s="161" t="s">
        <v>283</v>
      </c>
      <c r="P53" s="162"/>
      <c r="Q53" s="162"/>
      <c r="R53" s="162"/>
      <c r="S53" s="162"/>
      <c r="T53" s="162"/>
      <c r="U53" s="162"/>
      <c r="V53" s="163"/>
      <c r="W53" s="166" t="s">
        <v>227</v>
      </c>
      <c r="X53" s="170" t="s">
        <v>284</v>
      </c>
      <c r="Y53" s="171"/>
      <c r="Z53" s="171"/>
      <c r="AA53" s="172"/>
      <c r="AB53" s="166" t="s">
        <v>227</v>
      </c>
      <c r="AC53" s="251" t="s">
        <v>284</v>
      </c>
      <c r="AD53" s="252"/>
      <c r="AE53" s="252"/>
      <c r="AF53" s="252"/>
      <c r="AG53" s="253"/>
      <c r="AO53" s="8" t="s">
        <v>231</v>
      </c>
    </row>
    <row r="54" spans="1:41" s="157" customFormat="1" x14ac:dyDescent="0.2">
      <c r="D54" s="180"/>
      <c r="AO54" s="8" t="s">
        <v>232</v>
      </c>
    </row>
    <row r="55" spans="1:41" x14ac:dyDescent="0.2">
      <c r="AO55" s="8" t="s">
        <v>233</v>
      </c>
    </row>
    <row r="56" spans="1:41" x14ac:dyDescent="0.2">
      <c r="AO56" s="8" t="s">
        <v>234</v>
      </c>
    </row>
    <row r="57" spans="1:41" x14ac:dyDescent="0.2">
      <c r="AO57" s="8" t="s">
        <v>235</v>
      </c>
    </row>
    <row r="58" spans="1:41" x14ac:dyDescent="0.2">
      <c r="AO58" s="8" t="s">
        <v>236</v>
      </c>
    </row>
    <row r="59" spans="1:41" x14ac:dyDescent="0.2">
      <c r="AO59" s="8" t="s">
        <v>237</v>
      </c>
    </row>
  </sheetData>
  <sheetProtection selectLockedCells="1"/>
  <dataConsolidate/>
  <mergeCells count="238">
    <mergeCell ref="B52:F52"/>
    <mergeCell ref="H52:L52"/>
    <mergeCell ref="O52:V52"/>
    <mergeCell ref="X52:AA52"/>
    <mergeCell ref="AC52:AG52"/>
    <mergeCell ref="B53:F53"/>
    <mergeCell ref="H53:L53"/>
    <mergeCell ref="O53:V53"/>
    <mergeCell ref="X53:AA53"/>
    <mergeCell ref="AC53:AG53"/>
    <mergeCell ref="A49:B49"/>
    <mergeCell ref="C49:Y49"/>
    <mergeCell ref="Z49:AC49"/>
    <mergeCell ref="AD49:AG49"/>
    <mergeCell ref="A50:AG50"/>
    <mergeCell ref="A51:F51"/>
    <mergeCell ref="G51:L51"/>
    <mergeCell ref="M51:V51"/>
    <mergeCell ref="W51:AA51"/>
    <mergeCell ref="AB51:AG51"/>
    <mergeCell ref="A47:B47"/>
    <mergeCell ref="C47:Y47"/>
    <mergeCell ref="Z47:AC47"/>
    <mergeCell ref="AD47:AG47"/>
    <mergeCell ref="A48:B48"/>
    <mergeCell ref="C48:Y48"/>
    <mergeCell ref="Z48:AC48"/>
    <mergeCell ref="AD48:AG48"/>
    <mergeCell ref="E38:E40"/>
    <mergeCell ref="Z39:Z40"/>
    <mergeCell ref="A44:AG44"/>
    <mergeCell ref="A45:AG45"/>
    <mergeCell ref="A46:B46"/>
    <mergeCell ref="C46:Y46"/>
    <mergeCell ref="Z46:AC46"/>
    <mergeCell ref="AD46:AG46"/>
    <mergeCell ref="AB34:AB40"/>
    <mergeCell ref="AC34:AC40"/>
    <mergeCell ref="AD34:AD40"/>
    <mergeCell ref="AE34:AE40"/>
    <mergeCell ref="AF34:AF36"/>
    <mergeCell ref="AG34:AG40"/>
    <mergeCell ref="AF37:AF40"/>
    <mergeCell ref="V34:V40"/>
    <mergeCell ref="W34:W40"/>
    <mergeCell ref="X34:X40"/>
    <mergeCell ref="Y34:Y40"/>
    <mergeCell ref="Z34:Z37"/>
    <mergeCell ref="AA34:AA40"/>
    <mergeCell ref="P34:P40"/>
    <mergeCell ref="Q34:Q36"/>
    <mergeCell ref="R34:R36"/>
    <mergeCell ref="S34:S35"/>
    <mergeCell ref="T34:T35"/>
    <mergeCell ref="U34:U40"/>
    <mergeCell ref="Q37:Q40"/>
    <mergeCell ref="R37:R40"/>
    <mergeCell ref="S37:S40"/>
    <mergeCell ref="T37:T40"/>
    <mergeCell ref="F34:F40"/>
    <mergeCell ref="G34:G40"/>
    <mergeCell ref="H34:H40"/>
    <mergeCell ref="J34:J40"/>
    <mergeCell ref="K34:K40"/>
    <mergeCell ref="O34:O36"/>
    <mergeCell ref="O37:O40"/>
    <mergeCell ref="U32:U33"/>
    <mergeCell ref="V32:V33"/>
    <mergeCell ref="W32:W33"/>
    <mergeCell ref="X32:X33"/>
    <mergeCell ref="Y32:AB32"/>
    <mergeCell ref="A34:A40"/>
    <mergeCell ref="B34:B40"/>
    <mergeCell ref="C34:C40"/>
    <mergeCell ref="D34:D40"/>
    <mergeCell ref="E34:E36"/>
    <mergeCell ref="O32:O33"/>
    <mergeCell ref="P32:P33"/>
    <mergeCell ref="Q32:Q33"/>
    <mergeCell ref="R32:R33"/>
    <mergeCell ref="S32:S33"/>
    <mergeCell ref="T32:T33"/>
    <mergeCell ref="E31:E33"/>
    <mergeCell ref="F31:F33"/>
    <mergeCell ref="G31:J31"/>
    <mergeCell ref="K31:T31"/>
    <mergeCell ref="U31:AB31"/>
    <mergeCell ref="G32:J32"/>
    <mergeCell ref="K32:K33"/>
    <mergeCell ref="L32:L33"/>
    <mergeCell ref="M32:M33"/>
    <mergeCell ref="N32:N33"/>
    <mergeCell ref="E27:E29"/>
    <mergeCell ref="Z28:Z29"/>
    <mergeCell ref="A30:F30"/>
    <mergeCell ref="G30:AB30"/>
    <mergeCell ref="AC30:AC33"/>
    <mergeCell ref="AD30:AG32"/>
    <mergeCell ref="A31:A33"/>
    <mergeCell ref="B31:B33"/>
    <mergeCell ref="C31:C33"/>
    <mergeCell ref="D31:D33"/>
    <mergeCell ref="AB23:AB29"/>
    <mergeCell ref="AC23:AC29"/>
    <mergeCell ref="AD23:AD29"/>
    <mergeCell ref="AE23:AE29"/>
    <mergeCell ref="AF23:AF25"/>
    <mergeCell ref="AG23:AG29"/>
    <mergeCell ref="AF26:AF29"/>
    <mergeCell ref="V23:V29"/>
    <mergeCell ref="W23:W29"/>
    <mergeCell ref="X23:X29"/>
    <mergeCell ref="Y23:Y29"/>
    <mergeCell ref="Z23:Z26"/>
    <mergeCell ref="AA23:AA29"/>
    <mergeCell ref="P23:P29"/>
    <mergeCell ref="Q23:Q25"/>
    <mergeCell ref="R23:R25"/>
    <mergeCell ref="S23:S24"/>
    <mergeCell ref="T23:T24"/>
    <mergeCell ref="U23:U29"/>
    <mergeCell ref="Q26:Q29"/>
    <mergeCell ref="R26:R29"/>
    <mergeCell ref="S26:S29"/>
    <mergeCell ref="T26:T29"/>
    <mergeCell ref="F23:F29"/>
    <mergeCell ref="G23:G29"/>
    <mergeCell ref="H23:H29"/>
    <mergeCell ref="J23:J29"/>
    <mergeCell ref="K23:K29"/>
    <mergeCell ref="O23:O25"/>
    <mergeCell ref="O26:O29"/>
    <mergeCell ref="U21:U22"/>
    <mergeCell ref="V21:V22"/>
    <mergeCell ref="W21:W22"/>
    <mergeCell ref="X21:X22"/>
    <mergeCell ref="Y21:AB21"/>
    <mergeCell ref="A23:A29"/>
    <mergeCell ref="B23:B29"/>
    <mergeCell ref="C23:C29"/>
    <mergeCell ref="D23:D29"/>
    <mergeCell ref="E23:E25"/>
    <mergeCell ref="O21:O22"/>
    <mergeCell ref="P21:P22"/>
    <mergeCell ref="Q21:Q22"/>
    <mergeCell ref="R21:R22"/>
    <mergeCell ref="S21:S22"/>
    <mergeCell ref="T21:T22"/>
    <mergeCell ref="E20:E22"/>
    <mergeCell ref="F20:F22"/>
    <mergeCell ref="G20:J20"/>
    <mergeCell ref="K20:T20"/>
    <mergeCell ref="U20:AB20"/>
    <mergeCell ref="G21:J21"/>
    <mergeCell ref="K21:K22"/>
    <mergeCell ref="L21:L22"/>
    <mergeCell ref="M21:M22"/>
    <mergeCell ref="N21:N22"/>
    <mergeCell ref="E16:E18"/>
    <mergeCell ref="Z17:Z18"/>
    <mergeCell ref="A19:F19"/>
    <mergeCell ref="G19:AB19"/>
    <mergeCell ref="AC19:AC22"/>
    <mergeCell ref="AD19:AG21"/>
    <mergeCell ref="A20:A22"/>
    <mergeCell ref="B20:B22"/>
    <mergeCell ref="C20:C22"/>
    <mergeCell ref="D20:D22"/>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H12:H18"/>
    <mergeCell ref="J12:J18"/>
    <mergeCell ref="K12:K18"/>
    <mergeCell ref="O12:O14"/>
    <mergeCell ref="P12:P18"/>
    <mergeCell ref="Q12:Q14"/>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G9:J9"/>
    <mergeCell ref="K9:T9"/>
    <mergeCell ref="U9:AB9"/>
    <mergeCell ref="G10:J10"/>
    <mergeCell ref="K10:K11"/>
    <mergeCell ref="L10:L11"/>
    <mergeCell ref="M10:M11"/>
    <mergeCell ref="N10:N11"/>
    <mergeCell ref="O10:O11"/>
    <mergeCell ref="P10:P11"/>
    <mergeCell ref="A8:F8"/>
    <mergeCell ref="G8:AB8"/>
    <mergeCell ref="AC8:AC11"/>
    <mergeCell ref="AD8:AG10"/>
    <mergeCell ref="A9:A11"/>
    <mergeCell ref="B9:B11"/>
    <mergeCell ref="C9:C11"/>
    <mergeCell ref="D9:D11"/>
    <mergeCell ref="E9:E11"/>
    <mergeCell ref="F9:F11"/>
    <mergeCell ref="A7:B7"/>
    <mergeCell ref="C7:F7"/>
    <mergeCell ref="G7:L7"/>
    <mergeCell ref="M7:V7"/>
    <mergeCell ref="Z7:AA7"/>
    <mergeCell ref="AF7:AG7"/>
  </mergeCells>
  <conditionalFormatting sqref="J12:J18">
    <cfRule type="containsText" dxfId="111" priority="21" operator="containsText" text="EXTREMO">
      <formula>NOT(ISERROR(SEARCH("EXTREMO",J12)))</formula>
    </cfRule>
    <cfRule type="containsText" dxfId="110" priority="22" operator="containsText" text="ALTO">
      <formula>NOT(ISERROR(SEARCH("ALTO",J12)))</formula>
    </cfRule>
    <cfRule type="containsText" dxfId="109" priority="23" operator="containsText" text="MODERADO">
      <formula>NOT(ISERROR(SEARCH("MODERADO",J12)))</formula>
    </cfRule>
    <cfRule type="containsText" dxfId="108" priority="24" operator="containsText" text="BAJO">
      <formula>NOT(ISERROR(SEARCH("BAJO",J12)))</formula>
    </cfRule>
  </conditionalFormatting>
  <conditionalFormatting sqref="U12:U18">
    <cfRule type="containsText" dxfId="107" priority="17" operator="containsText" text="EXTREMO">
      <formula>NOT(ISERROR(SEARCH("EXTREMO",U12)))</formula>
    </cfRule>
    <cfRule type="containsText" dxfId="106" priority="18" operator="containsText" text="MODERADO">
      <formula>NOT(ISERROR(SEARCH("MODERADO",U12)))</formula>
    </cfRule>
    <cfRule type="containsText" dxfId="105" priority="19" operator="containsText" text="ALTO">
      <formula>NOT(ISERROR(SEARCH("ALTO",U12)))</formula>
    </cfRule>
    <cfRule type="containsText" dxfId="104" priority="20" operator="containsText" text="BAJO">
      <formula>NOT(ISERROR(SEARCH("BAJO",U12)))</formula>
    </cfRule>
  </conditionalFormatting>
  <conditionalFormatting sqref="U23:U29 U41:U43">
    <cfRule type="containsText" dxfId="103" priority="9" operator="containsText" text="EXTREMO">
      <formula>NOT(ISERROR(SEARCH("EXTREMO",U23)))</formula>
    </cfRule>
    <cfRule type="containsText" dxfId="102" priority="10" operator="containsText" text="MODERADO">
      <formula>NOT(ISERROR(SEARCH("MODERADO",U23)))</formula>
    </cfRule>
    <cfRule type="containsText" dxfId="101" priority="11" operator="containsText" text="ALTO">
      <formula>NOT(ISERROR(SEARCH("ALTO",U23)))</formula>
    </cfRule>
    <cfRule type="containsText" dxfId="100" priority="12" operator="containsText" text="BAJO">
      <formula>NOT(ISERROR(SEARCH("BAJO",U23)))</formula>
    </cfRule>
  </conditionalFormatting>
  <conditionalFormatting sqref="J23:J29 J41:J43">
    <cfRule type="containsText" dxfId="99" priority="13" operator="containsText" text="EXTREMO">
      <formula>NOT(ISERROR(SEARCH("EXTREMO",J23)))</formula>
    </cfRule>
    <cfRule type="containsText" dxfId="98" priority="14" operator="containsText" text="ALTO">
      <formula>NOT(ISERROR(SEARCH("ALTO",J23)))</formula>
    </cfRule>
    <cfRule type="containsText" dxfId="97" priority="15" operator="containsText" text="MODERADO">
      <formula>NOT(ISERROR(SEARCH("MODERADO",J23)))</formula>
    </cfRule>
    <cfRule type="containsText" dxfId="96" priority="16" operator="containsText" text="BAJO">
      <formula>NOT(ISERROR(SEARCH("BAJO",J23)))</formula>
    </cfRule>
  </conditionalFormatting>
  <conditionalFormatting sqref="J34:J40">
    <cfRule type="containsText" dxfId="95" priority="5" operator="containsText" text="EXTREMO">
      <formula>NOT(ISERROR(SEARCH("EXTREMO",J34)))</formula>
    </cfRule>
    <cfRule type="containsText" dxfId="94" priority="6" operator="containsText" text="ALTO">
      <formula>NOT(ISERROR(SEARCH("ALTO",J34)))</formula>
    </cfRule>
    <cfRule type="containsText" dxfId="93" priority="7" operator="containsText" text="MODERADO">
      <formula>NOT(ISERROR(SEARCH("MODERADO",J34)))</formula>
    </cfRule>
    <cfRule type="containsText" dxfId="92" priority="8" operator="containsText" text="BAJO">
      <formula>NOT(ISERROR(SEARCH("BAJO",J34)))</formula>
    </cfRule>
  </conditionalFormatting>
  <conditionalFormatting sqref="U34:U40">
    <cfRule type="containsText" dxfId="91" priority="1" operator="containsText" text="EXTREMO">
      <formula>NOT(ISERROR(SEARCH("EXTREMO",U34)))</formula>
    </cfRule>
    <cfRule type="containsText" dxfId="90" priority="2" operator="containsText" text="MODERADO">
      <formula>NOT(ISERROR(SEARCH("MODERADO",U34)))</formula>
    </cfRule>
    <cfRule type="containsText" dxfId="89" priority="3" operator="containsText" text="ALTO">
      <formula>NOT(ISERROR(SEARCH("ALTO",U34)))</formula>
    </cfRule>
    <cfRule type="containsText" dxfId="88" priority="4" operator="containsText" text="BAJO">
      <formula>NOT(ISERROR(SEARCH("BAJO",U34)))</formula>
    </cfRule>
  </conditionalFormatting>
  <dataValidations count="15">
    <dataValidation type="list" allowBlank="1" showInputMessage="1" showErrorMessage="1" sqref="H12:H18 H23:H29 H34:H43" xr:uid="{58061A4E-20B3-4E55-8354-BC5FC8A44F92}">
      <formula1>$AL$10:$AL$14</formula1>
    </dataValidation>
    <dataValidation type="list" allowBlank="1" showInputMessage="1" showErrorMessage="1" sqref="M18 M29 M40:M43" xr:uid="{95CE5E2C-E3C1-447E-BBF1-DBCB6524264A}">
      <formula1>$AH$9:$AJ$9</formula1>
    </dataValidation>
    <dataValidation type="list" allowBlank="1" showInputMessage="1" showErrorMessage="1" sqref="G12:G18 G23:G29 G34:G43" xr:uid="{78E3D0AC-90A0-4B91-B1B3-C2E96568EAAA}">
      <formula1>$AL$2:$AL$6</formula1>
    </dataValidation>
    <dataValidation type="list" allowBlank="1" showInputMessage="1" showErrorMessage="1" sqref="U12:U18 U23:U29 U34:U43" xr:uid="{B6617886-45E9-42FE-96C3-A04FBBCBE18D}">
      <formula1>$AO$10:$AO$59</formula1>
    </dataValidation>
    <dataValidation type="list" allowBlank="1" showInputMessage="1" showErrorMessage="1" sqref="M12 M23 M34" xr:uid="{5FDC5657-F9C0-4D0C-B823-404F748F2323}">
      <formula1>$AH$2:$AH$3</formula1>
    </dataValidation>
    <dataValidation type="list" allowBlank="1" showInputMessage="1" showErrorMessage="1" sqref="M13 M24 M35" xr:uid="{F14BE2CE-AFC6-4164-92FB-920EDEF49E6F}">
      <formula1>$AH$4:$AI$4</formula1>
    </dataValidation>
    <dataValidation type="list" allowBlank="1" showInputMessage="1" showErrorMessage="1" sqref="M14 M25 M36" xr:uid="{ED3A014D-A0EC-42EF-B03D-1F99DB0169F0}">
      <formula1>$AH$5:$AI$5</formula1>
    </dataValidation>
    <dataValidation type="list" allowBlank="1" showInputMessage="1" showErrorMessage="1" sqref="M16 M27 M38" xr:uid="{2B214CE5-7E73-4E31-964D-8EC3644956AA}">
      <formula1>$AH$7:$AI$7</formula1>
    </dataValidation>
    <dataValidation type="list" allowBlank="1" showInputMessage="1" showErrorMessage="1" sqref="M17 M28 M39" xr:uid="{0ABE8B14-CF4E-47EE-838A-96D8D1F55A14}">
      <formula1>$AH$8:$AI$8</formula1>
    </dataValidation>
    <dataValidation type="list" allowBlank="1" showInputMessage="1" showErrorMessage="1" sqref="P12 P23 P34" xr:uid="{DC77A4CA-6265-4B9D-91C9-7DFE1EE942B1}">
      <formula1>$AH$10:$AJ$10</formula1>
    </dataValidation>
    <dataValidation type="list" allowBlank="1" showInputMessage="1" showErrorMessage="1" sqref="V12:V18 V23:V29 V34:V43" xr:uid="{92901584-C5B4-4CD9-AEEC-05E89D8BAA3D}">
      <formula1>$AH$14:$AK$14</formula1>
    </dataValidation>
    <dataValidation type="list" allowBlank="1" showInputMessage="1" showErrorMessage="1" sqref="D12:D18 D23:D29 D34:D43" xr:uid="{8F8CC819-2346-4596-9941-33874B9F2451}">
      <formula1>$AN$2:$AN$8</formula1>
    </dataValidation>
    <dataValidation type="list" allowBlank="1" showInputMessage="1" showErrorMessage="1" sqref="T12 S12:S13 T23 S23:S24 T34 S34:S35" xr:uid="{B8C32A04-9F66-43D4-9EC2-FCD3BE0396D8}">
      <formula1>$AH$15:$AH$17</formula1>
    </dataValidation>
    <dataValidation type="list" allowBlank="1" showInputMessage="1" showErrorMessage="1" sqref="AA12:AA18 AA23:AA29 AA34:AA43" xr:uid="{52731497-5CE1-422C-A222-914558E3FF23}">
      <formula1>$AN$12:$AN$13</formula1>
    </dataValidation>
    <dataValidation type="list" allowBlank="1" showInputMessage="1" showErrorMessage="1" sqref="M15 M26 M37" xr:uid="{F28A5261-7EF7-42F7-B530-0EC132E6B438}">
      <formula1>$AJ$16:$AL$16</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21E01-E3CE-49C9-9886-B4187E6F6B9B}">
  <dimension ref="A1:AP97"/>
  <sheetViews>
    <sheetView view="pageBreakPreview" zoomScale="40" zoomScaleNormal="40" zoomScaleSheetLayoutView="40" workbookViewId="0">
      <selection activeCell="E19" sqref="E19:E21"/>
    </sheetView>
  </sheetViews>
  <sheetFormatPr baseColWidth="10" defaultRowHeight="12.75" x14ac:dyDescent="0.2"/>
  <cols>
    <col min="1" max="2" width="22.5703125" style="8" customWidth="1"/>
    <col min="3" max="3" width="21.140625" style="8" customWidth="1"/>
    <col min="4" max="4" width="27.42578125" style="180" customWidth="1"/>
    <col min="5" max="5" width="24" style="8" customWidth="1"/>
    <col min="6" max="6" width="23.140625" style="8" customWidth="1"/>
    <col min="7" max="7" width="19.140625" style="8" customWidth="1"/>
    <col min="8" max="8" width="22.5703125" style="8" customWidth="1"/>
    <col min="9" max="9" width="25.28515625" style="8" hidden="1" customWidth="1"/>
    <col min="10" max="10" width="22.85546875" style="8" customWidth="1"/>
    <col min="11" max="11" width="41.42578125" style="8" customWidth="1"/>
    <col min="12" max="12" width="48.7109375" style="8" customWidth="1"/>
    <col min="13" max="13" width="26" style="8" customWidth="1"/>
    <col min="14" max="14" width="7.7109375" style="8" hidden="1" customWidth="1"/>
    <col min="15" max="15" width="21.140625" style="8" customWidth="1"/>
    <col min="16" max="16" width="16.7109375" style="8" customWidth="1"/>
    <col min="17" max="17" width="16.5703125" style="8" customWidth="1"/>
    <col min="18" max="18" width="22.140625" style="8" customWidth="1"/>
    <col min="19" max="19" width="24.140625" style="8" customWidth="1"/>
    <col min="20" max="20" width="26.85546875" style="8" customWidth="1"/>
    <col min="21" max="21" width="23.42578125" style="8" customWidth="1"/>
    <col min="22" max="22" width="21" style="8" customWidth="1"/>
    <col min="23" max="23" width="27.7109375" style="8" customWidth="1"/>
    <col min="24" max="24" width="28.140625" style="8" customWidth="1"/>
    <col min="25" max="25" width="27.140625" style="8" customWidth="1"/>
    <col min="26" max="26" width="30.85546875" style="8" customWidth="1"/>
    <col min="27" max="27" width="26.85546875" style="8" customWidth="1"/>
    <col min="28" max="28" width="28.7109375" style="8" customWidth="1"/>
    <col min="29" max="29" width="18" style="8" customWidth="1"/>
    <col min="30" max="30" width="37" style="8" customWidth="1"/>
    <col min="31" max="31" width="19.140625" style="8" customWidth="1"/>
    <col min="32" max="32" width="33.28515625" style="8" customWidth="1"/>
    <col min="33" max="33" width="23.5703125" style="8" customWidth="1"/>
    <col min="34" max="34" width="17.28515625" style="8" hidden="1" customWidth="1"/>
    <col min="35" max="42" width="11.42578125" style="8" hidden="1" customWidth="1"/>
    <col min="43" max="16384" width="11.42578125" style="8"/>
  </cols>
  <sheetData>
    <row r="1" spans="1:41" x14ac:dyDescent="0.2">
      <c r="A1" s="181"/>
      <c r="B1" s="181"/>
      <c r="C1" s="181"/>
      <c r="D1" s="182"/>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K1" s="8" t="s">
        <v>4</v>
      </c>
      <c r="AL1" s="8" t="s">
        <v>5</v>
      </c>
      <c r="AN1" s="8" t="s">
        <v>6</v>
      </c>
    </row>
    <row r="2" spans="1:41" x14ac:dyDescent="0.2">
      <c r="A2" s="181"/>
      <c r="B2" s="181"/>
      <c r="C2" s="181"/>
      <c r="D2" s="182"/>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8" t="s">
        <v>7</v>
      </c>
      <c r="AI2" s="8" t="s">
        <v>8</v>
      </c>
      <c r="AL2" s="8" t="s">
        <v>9</v>
      </c>
      <c r="AN2" s="8" t="s">
        <v>10</v>
      </c>
    </row>
    <row r="3" spans="1:41" x14ac:dyDescent="0.2">
      <c r="A3" s="181"/>
      <c r="B3" s="181"/>
      <c r="C3" s="181"/>
      <c r="D3" s="182"/>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8" t="s">
        <v>12</v>
      </c>
      <c r="AI3" s="8" t="s">
        <v>13</v>
      </c>
      <c r="AL3" s="8" t="s">
        <v>14</v>
      </c>
      <c r="AN3" s="8" t="s">
        <v>15</v>
      </c>
    </row>
    <row r="4" spans="1:41" x14ac:dyDescent="0.2">
      <c r="A4" s="181"/>
      <c r="B4" s="181"/>
      <c r="C4" s="181"/>
      <c r="D4" s="182"/>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8" t="s">
        <v>20</v>
      </c>
      <c r="AI4" s="8" t="s">
        <v>21</v>
      </c>
      <c r="AK4" s="8" t="s">
        <v>22</v>
      </c>
      <c r="AL4" s="8" t="s">
        <v>23</v>
      </c>
      <c r="AN4" s="8" t="s">
        <v>24</v>
      </c>
    </row>
    <row r="5" spans="1:41" x14ac:dyDescent="0.2">
      <c r="A5" s="181"/>
      <c r="B5" s="181"/>
      <c r="C5" s="181"/>
      <c r="D5" s="182"/>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8" t="s">
        <v>26</v>
      </c>
      <c r="AI5" s="8" t="s">
        <v>27</v>
      </c>
      <c r="AK5" s="8" t="s">
        <v>28</v>
      </c>
      <c r="AL5" s="8" t="s">
        <v>29</v>
      </c>
      <c r="AN5" s="8" t="s">
        <v>30</v>
      </c>
    </row>
    <row r="6" spans="1:41" ht="29.25" customHeight="1" x14ac:dyDescent="0.2">
      <c r="A6" s="181"/>
      <c r="B6" s="181"/>
      <c r="C6" s="181"/>
      <c r="D6" s="182"/>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8" t="s">
        <v>31</v>
      </c>
      <c r="AI6" s="8" t="s">
        <v>32</v>
      </c>
      <c r="AJ6" s="8" t="s">
        <v>33</v>
      </c>
      <c r="AK6" s="8" t="s">
        <v>34</v>
      </c>
      <c r="AL6" s="8" t="s">
        <v>35</v>
      </c>
      <c r="AN6" s="8" t="s">
        <v>36</v>
      </c>
    </row>
    <row r="7" spans="1:41" ht="24.75" customHeight="1" x14ac:dyDescent="0.2">
      <c r="A7" s="21" t="s">
        <v>37</v>
      </c>
      <c r="B7" s="21"/>
      <c r="C7" s="22">
        <v>43861</v>
      </c>
      <c r="D7" s="23"/>
      <c r="E7" s="23"/>
      <c r="F7" s="23"/>
      <c r="G7" s="24"/>
      <c r="H7" s="25"/>
      <c r="I7" s="25"/>
      <c r="J7" s="25"/>
      <c r="K7" s="25"/>
      <c r="L7" s="26"/>
      <c r="M7" s="27" t="s">
        <v>38</v>
      </c>
      <c r="N7" s="28"/>
      <c r="O7" s="28"/>
      <c r="P7" s="28"/>
      <c r="Q7" s="28"/>
      <c r="R7" s="28"/>
      <c r="S7" s="28"/>
      <c r="T7" s="28"/>
      <c r="U7" s="28"/>
      <c r="V7" s="29"/>
      <c r="W7" s="30" t="s">
        <v>39</v>
      </c>
      <c r="X7" s="31" t="s">
        <v>41</v>
      </c>
      <c r="Y7" s="32" t="s">
        <v>40</v>
      </c>
      <c r="Z7" s="33"/>
      <c r="AA7" s="34"/>
      <c r="AB7" s="30" t="s">
        <v>42</v>
      </c>
      <c r="AC7" s="31"/>
      <c r="AD7" s="35" t="s">
        <v>43</v>
      </c>
      <c r="AE7" s="36"/>
      <c r="AF7" s="37"/>
      <c r="AG7" s="37"/>
      <c r="AH7" s="8" t="s">
        <v>44</v>
      </c>
      <c r="AI7" s="8" t="s">
        <v>45</v>
      </c>
      <c r="AJ7" s="8" t="s">
        <v>46</v>
      </c>
      <c r="AN7" s="8" t="s">
        <v>47</v>
      </c>
    </row>
    <row r="8" spans="1:41" x14ac:dyDescent="0.2">
      <c r="A8" s="38" t="s">
        <v>48</v>
      </c>
      <c r="B8" s="38"/>
      <c r="C8" s="38"/>
      <c r="D8" s="38"/>
      <c r="E8" s="38"/>
      <c r="F8" s="38"/>
      <c r="G8" s="39" t="s">
        <v>49</v>
      </c>
      <c r="H8" s="40"/>
      <c r="I8" s="40"/>
      <c r="J8" s="40"/>
      <c r="K8" s="40"/>
      <c r="L8" s="40"/>
      <c r="M8" s="40"/>
      <c r="N8" s="40"/>
      <c r="O8" s="40"/>
      <c r="P8" s="40"/>
      <c r="Q8" s="40"/>
      <c r="R8" s="40"/>
      <c r="S8" s="40"/>
      <c r="T8" s="40"/>
      <c r="U8" s="40"/>
      <c r="V8" s="40"/>
      <c r="W8" s="40"/>
      <c r="X8" s="41"/>
      <c r="Y8" s="40"/>
      <c r="Z8" s="40"/>
      <c r="AA8" s="40"/>
      <c r="AB8" s="42"/>
      <c r="AC8" s="43" t="s">
        <v>50</v>
      </c>
      <c r="AD8" s="44" t="s">
        <v>51</v>
      </c>
      <c r="AE8" s="45"/>
      <c r="AF8" s="45"/>
      <c r="AG8" s="45"/>
      <c r="AH8" s="8" t="s">
        <v>52</v>
      </c>
      <c r="AI8" s="8" t="s">
        <v>53</v>
      </c>
      <c r="AN8" s="8" t="s">
        <v>239</v>
      </c>
    </row>
    <row r="9" spans="1:41" s="50" customFormat="1" ht="14.25" customHeight="1" x14ac:dyDescent="0.2">
      <c r="A9" s="46" t="s">
        <v>54</v>
      </c>
      <c r="B9" s="47" t="s">
        <v>55</v>
      </c>
      <c r="C9" s="46" t="s">
        <v>56</v>
      </c>
      <c r="D9" s="46" t="s">
        <v>6</v>
      </c>
      <c r="E9" s="46" t="s">
        <v>57</v>
      </c>
      <c r="F9" s="48" t="s">
        <v>58</v>
      </c>
      <c r="G9" s="38" t="s">
        <v>59</v>
      </c>
      <c r="H9" s="38"/>
      <c r="I9" s="38"/>
      <c r="J9" s="38"/>
      <c r="K9" s="39" t="s">
        <v>60</v>
      </c>
      <c r="L9" s="40"/>
      <c r="M9" s="40"/>
      <c r="N9" s="40"/>
      <c r="O9" s="40"/>
      <c r="P9" s="40"/>
      <c r="Q9" s="40"/>
      <c r="R9" s="40"/>
      <c r="S9" s="40"/>
      <c r="T9" s="42"/>
      <c r="U9" s="39" t="s">
        <v>61</v>
      </c>
      <c r="V9" s="40"/>
      <c r="W9" s="40"/>
      <c r="X9" s="40"/>
      <c r="Y9" s="40"/>
      <c r="Z9" s="40"/>
      <c r="AA9" s="40"/>
      <c r="AB9" s="42"/>
      <c r="AC9" s="49"/>
      <c r="AD9" s="44"/>
      <c r="AE9" s="45"/>
      <c r="AF9" s="45"/>
      <c r="AG9" s="45"/>
      <c r="AH9" s="8" t="s">
        <v>62</v>
      </c>
      <c r="AI9" s="8" t="s">
        <v>63</v>
      </c>
      <c r="AJ9" s="8" t="s">
        <v>64</v>
      </c>
    </row>
    <row r="10" spans="1:41" s="50" customFormat="1" ht="20.25" customHeight="1" x14ac:dyDescent="0.2">
      <c r="A10" s="46"/>
      <c r="B10" s="51"/>
      <c r="C10" s="46"/>
      <c r="D10" s="46"/>
      <c r="E10" s="46"/>
      <c r="F10" s="48"/>
      <c r="G10" s="52" t="s">
        <v>65</v>
      </c>
      <c r="H10" s="52"/>
      <c r="I10" s="52"/>
      <c r="J10" s="52"/>
      <c r="K10" s="53" t="s">
        <v>66</v>
      </c>
      <c r="L10" s="48" t="s">
        <v>240</v>
      </c>
      <c r="M10" s="48" t="s">
        <v>68</v>
      </c>
      <c r="N10" s="43" t="s">
        <v>69</v>
      </c>
      <c r="O10" s="46" t="s">
        <v>70</v>
      </c>
      <c r="P10" s="51" t="s">
        <v>71</v>
      </c>
      <c r="Q10" s="47" t="s">
        <v>72</v>
      </c>
      <c r="R10" s="46" t="s">
        <v>73</v>
      </c>
      <c r="S10" s="47" t="s">
        <v>74</v>
      </c>
      <c r="T10" s="47" t="s">
        <v>75</v>
      </c>
      <c r="U10" s="54" t="s">
        <v>76</v>
      </c>
      <c r="V10" s="46" t="s">
        <v>77</v>
      </c>
      <c r="W10" s="53" t="s">
        <v>78</v>
      </c>
      <c r="X10" s="47" t="s">
        <v>79</v>
      </c>
      <c r="Y10" s="46" t="s">
        <v>80</v>
      </c>
      <c r="Z10" s="46"/>
      <c r="AA10" s="46"/>
      <c r="AB10" s="46"/>
      <c r="AC10" s="49"/>
      <c r="AD10" s="55"/>
      <c r="AE10" s="56"/>
      <c r="AF10" s="56"/>
      <c r="AG10" s="56"/>
      <c r="AH10" s="50" t="s">
        <v>81</v>
      </c>
      <c r="AI10" s="50" t="s">
        <v>82</v>
      </c>
      <c r="AJ10" s="50" t="s">
        <v>83</v>
      </c>
      <c r="AL10" s="50" t="s">
        <v>84</v>
      </c>
      <c r="AO10" s="8" t="s">
        <v>85</v>
      </c>
    </row>
    <row r="11" spans="1:41" s="50" customFormat="1" ht="69.75" customHeight="1" x14ac:dyDescent="0.2">
      <c r="A11" s="47"/>
      <c r="B11" s="57"/>
      <c r="C11" s="47"/>
      <c r="D11" s="47"/>
      <c r="E11" s="47"/>
      <c r="F11" s="43"/>
      <c r="G11" s="58" t="s">
        <v>5</v>
      </c>
      <c r="H11" s="58" t="s">
        <v>4</v>
      </c>
      <c r="I11" s="58"/>
      <c r="J11" s="59" t="s">
        <v>86</v>
      </c>
      <c r="K11" s="54"/>
      <c r="L11" s="48"/>
      <c r="M11" s="48"/>
      <c r="N11" s="60"/>
      <c r="O11" s="46"/>
      <c r="P11" s="57"/>
      <c r="Q11" s="57"/>
      <c r="R11" s="46"/>
      <c r="S11" s="57"/>
      <c r="T11" s="57"/>
      <c r="U11" s="61"/>
      <c r="V11" s="46"/>
      <c r="W11" s="54"/>
      <c r="X11" s="57"/>
      <c r="Y11" s="62" t="s">
        <v>87</v>
      </c>
      <c r="Z11" s="62" t="s">
        <v>88</v>
      </c>
      <c r="AA11" s="63" t="s">
        <v>89</v>
      </c>
      <c r="AB11" s="63" t="s">
        <v>90</v>
      </c>
      <c r="AC11" s="60"/>
      <c r="AD11" s="64" t="s">
        <v>91</v>
      </c>
      <c r="AE11" s="64" t="s">
        <v>92</v>
      </c>
      <c r="AF11" s="64" t="s">
        <v>93</v>
      </c>
      <c r="AG11" s="62" t="s">
        <v>94</v>
      </c>
      <c r="AH11" s="50" t="s">
        <v>95</v>
      </c>
      <c r="AI11" s="50" t="s">
        <v>13</v>
      </c>
      <c r="AL11" s="50" t="s">
        <v>96</v>
      </c>
      <c r="AO11" s="8" t="s">
        <v>97</v>
      </c>
    </row>
    <row r="12" spans="1:41" ht="37.5" customHeight="1" x14ac:dyDescent="0.2">
      <c r="A12" s="87" t="s">
        <v>285</v>
      </c>
      <c r="B12" s="87" t="s">
        <v>286</v>
      </c>
      <c r="C12" s="66" t="s">
        <v>287</v>
      </c>
      <c r="D12" s="67" t="s">
        <v>24</v>
      </c>
      <c r="E12" s="68" t="s">
        <v>288</v>
      </c>
      <c r="F12" s="69" t="s">
        <v>289</v>
      </c>
      <c r="G12" s="70" t="s">
        <v>23</v>
      </c>
      <c r="H12" s="70" t="s">
        <v>22</v>
      </c>
      <c r="I12" s="71" t="str">
        <f>CONCATENATE(G12,H12)</f>
        <v>POSIBLEMODERADO</v>
      </c>
      <c r="J12" s="72" t="str">
        <f>I13</f>
        <v>3. ALTO</v>
      </c>
      <c r="K12" s="254" t="s">
        <v>290</v>
      </c>
      <c r="L12" s="255" t="s">
        <v>104</v>
      </c>
      <c r="M12" s="256" t="s">
        <v>7</v>
      </c>
      <c r="N12" s="257">
        <f>IF(M12="ASIGNADO",15,IF(M12="NO ASIGNADO",0,""))</f>
        <v>15</v>
      </c>
      <c r="O12" s="77">
        <f>SUM(N12:N18)</f>
        <v>100</v>
      </c>
      <c r="P12" s="78" t="s">
        <v>81</v>
      </c>
      <c r="Q12" s="79">
        <f>IF(Q15="DÉBIL",0,IF(Q15="MODERADO",50,IF(Q15="FUERTE",100,"")))</f>
        <v>100</v>
      </c>
      <c r="R12" s="80"/>
      <c r="S12" s="81" t="s">
        <v>105</v>
      </c>
      <c r="T12" s="81" t="s">
        <v>105</v>
      </c>
      <c r="U12" s="82" t="s">
        <v>97</v>
      </c>
      <c r="V12" s="83" t="s">
        <v>126</v>
      </c>
      <c r="W12" s="69" t="s">
        <v>291</v>
      </c>
      <c r="X12" s="258" t="s">
        <v>292</v>
      </c>
      <c r="Y12" s="259"/>
      <c r="Z12" s="116"/>
      <c r="AA12" s="85" t="s">
        <v>110</v>
      </c>
      <c r="AB12" s="259"/>
      <c r="AC12" s="127"/>
      <c r="AD12" s="69" t="s">
        <v>293</v>
      </c>
      <c r="AE12" s="68" t="s">
        <v>294</v>
      </c>
      <c r="AF12" s="117" t="s">
        <v>295</v>
      </c>
      <c r="AG12" s="69" t="s">
        <v>296</v>
      </c>
      <c r="AH12" s="8" t="s">
        <v>116</v>
      </c>
      <c r="AI12" s="8" t="s">
        <v>117</v>
      </c>
      <c r="AJ12" s="8" t="s">
        <v>22</v>
      </c>
      <c r="AK12" s="8" t="s">
        <v>85</v>
      </c>
      <c r="AL12" s="8" t="s">
        <v>22</v>
      </c>
      <c r="AN12" s="8" t="s">
        <v>110</v>
      </c>
      <c r="AO12" s="8" t="s">
        <v>118</v>
      </c>
    </row>
    <row r="13" spans="1:41" ht="51.75" customHeight="1" x14ac:dyDescent="0.2">
      <c r="A13" s="87"/>
      <c r="B13" s="87"/>
      <c r="C13" s="88"/>
      <c r="D13" s="82"/>
      <c r="E13" s="89"/>
      <c r="F13" s="69"/>
      <c r="G13" s="70"/>
      <c r="H13" s="70"/>
      <c r="I13" s="71"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ALTO</v>
      </c>
      <c r="J13" s="91"/>
      <c r="K13" s="260"/>
      <c r="L13" s="261" t="s">
        <v>119</v>
      </c>
      <c r="M13" s="262" t="s">
        <v>20</v>
      </c>
      <c r="N13" s="263">
        <f>IF(M13="ADECUADO",15,IF(M13="INADECUADO",0,""))</f>
        <v>15</v>
      </c>
      <c r="O13" s="96"/>
      <c r="P13" s="97"/>
      <c r="Q13" s="79"/>
      <c r="R13" s="98"/>
      <c r="S13" s="81"/>
      <c r="T13" s="81"/>
      <c r="U13" s="82"/>
      <c r="V13" s="99"/>
      <c r="W13" s="69"/>
      <c r="X13" s="264"/>
      <c r="Y13" s="264"/>
      <c r="Z13" s="100"/>
      <c r="AA13" s="101"/>
      <c r="AB13" s="265"/>
      <c r="AC13" s="84"/>
      <c r="AD13" s="69"/>
      <c r="AE13" s="89"/>
      <c r="AF13" s="195"/>
      <c r="AG13" s="69"/>
      <c r="AH13" s="8" t="s">
        <v>105</v>
      </c>
      <c r="AI13" s="8" t="s">
        <v>120</v>
      </c>
      <c r="AL13" s="8" t="s">
        <v>28</v>
      </c>
      <c r="AN13" s="8" t="s">
        <v>121</v>
      </c>
      <c r="AO13" s="8" t="s">
        <v>122</v>
      </c>
    </row>
    <row r="14" spans="1:41" ht="143.25" customHeight="1" x14ac:dyDescent="0.2">
      <c r="A14" s="87"/>
      <c r="B14" s="87"/>
      <c r="C14" s="88"/>
      <c r="D14" s="82"/>
      <c r="E14" s="89"/>
      <c r="F14" s="69"/>
      <c r="G14" s="70"/>
      <c r="H14" s="70"/>
      <c r="I14" s="71"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91"/>
      <c r="K14" s="260"/>
      <c r="L14" s="266" t="s">
        <v>123</v>
      </c>
      <c r="M14" s="262" t="s">
        <v>26</v>
      </c>
      <c r="N14" s="263">
        <f>IF(M14="OPORTUNA",15,IF(M14="INOPORTUNA",0,""))</f>
        <v>15</v>
      </c>
      <c r="O14" s="96"/>
      <c r="P14" s="97"/>
      <c r="Q14" s="79"/>
      <c r="R14" s="98"/>
      <c r="S14" s="103" t="s">
        <v>124</v>
      </c>
      <c r="T14" s="103" t="s">
        <v>125</v>
      </c>
      <c r="U14" s="82"/>
      <c r="V14" s="99"/>
      <c r="W14" s="69"/>
      <c r="X14" s="264"/>
      <c r="Y14" s="264"/>
      <c r="Z14" s="100"/>
      <c r="AA14" s="101"/>
      <c r="AB14" s="265"/>
      <c r="AC14" s="84"/>
      <c r="AD14" s="69"/>
      <c r="AE14" s="89"/>
      <c r="AF14" s="196"/>
      <c r="AG14" s="69"/>
      <c r="AH14" s="8" t="s">
        <v>106</v>
      </c>
      <c r="AI14" s="8" t="s">
        <v>126</v>
      </c>
      <c r="AJ14" s="8" t="s">
        <v>127</v>
      </c>
      <c r="AK14" s="8" t="s">
        <v>128</v>
      </c>
      <c r="AL14" s="8" t="s">
        <v>34</v>
      </c>
      <c r="AO14" s="8" t="s">
        <v>129</v>
      </c>
    </row>
    <row r="15" spans="1:41" ht="82.5" customHeight="1" x14ac:dyDescent="0.2">
      <c r="A15" s="87"/>
      <c r="B15" s="87"/>
      <c r="C15" s="88"/>
      <c r="D15" s="82"/>
      <c r="E15" s="104" t="s">
        <v>130</v>
      </c>
      <c r="F15" s="69"/>
      <c r="G15" s="70"/>
      <c r="H15" s="70"/>
      <c r="I15" s="71"/>
      <c r="J15" s="91"/>
      <c r="K15" s="260"/>
      <c r="L15" s="261" t="s">
        <v>131</v>
      </c>
      <c r="M15" s="262" t="s">
        <v>132</v>
      </c>
      <c r="N15" s="263">
        <f>IF(M15="PREVENIR",15,IF(M15="DETECTAR",10,IF(M15="NO ES UN CONTROL",0,"")))</f>
        <v>15</v>
      </c>
      <c r="O15" s="105" t="str">
        <f>IF(O12&lt;86,"DÉBIL",IF(O12&lt;96,"MODERADO",IF(O12&lt;101,"FUERTE","")))</f>
        <v>FUERTE</v>
      </c>
      <c r="P15" s="97"/>
      <c r="Q15" s="106" t="str">
        <f>IF(AND(O15="FUERTE",P12="FUERTE (SIEMPRE SE EJECUTA)"),"FUERTE",IF(OR(O15="DÉBIL",P12="DÉBIL (NO SE EJECUTA)"),"DÉBIL",IF(OR(O15="MODERADO",P12="MODERADO (ALGUNAS VECES)"),"MODERADO")))</f>
        <v>FUERTE</v>
      </c>
      <c r="R15" s="107" t="str">
        <f>IF(AND(O15="FUERTE",P12="FUERTE (SIEMPRE SE EJECUTA)"),"NO","SÍ")</f>
        <v>NO</v>
      </c>
      <c r="S15" s="108">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109">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82"/>
      <c r="V15" s="99"/>
      <c r="W15" s="69"/>
      <c r="X15" s="264"/>
      <c r="Y15" s="264"/>
      <c r="Z15" s="110"/>
      <c r="AA15" s="101"/>
      <c r="AB15" s="265"/>
      <c r="AC15" s="84"/>
      <c r="AD15" s="69"/>
      <c r="AE15" s="89"/>
      <c r="AF15" s="143" t="s">
        <v>297</v>
      </c>
      <c r="AG15" s="69"/>
      <c r="AH15" s="8" t="s">
        <v>105</v>
      </c>
      <c r="AO15" s="8" t="s">
        <v>134</v>
      </c>
    </row>
    <row r="16" spans="1:41" ht="82.5" customHeight="1" x14ac:dyDescent="0.2">
      <c r="A16" s="87"/>
      <c r="B16" s="87"/>
      <c r="C16" s="88"/>
      <c r="D16" s="82"/>
      <c r="E16" s="89" t="s">
        <v>298</v>
      </c>
      <c r="F16" s="69"/>
      <c r="G16" s="70"/>
      <c r="H16" s="70"/>
      <c r="I16" s="71"/>
      <c r="J16" s="91"/>
      <c r="K16" s="260"/>
      <c r="L16" s="261" t="s">
        <v>136</v>
      </c>
      <c r="M16" s="262" t="s">
        <v>44</v>
      </c>
      <c r="N16" s="263">
        <f>IF(M16="CONFIABLE",15,IF(M16="NO CONFIABLE",0,""))</f>
        <v>15</v>
      </c>
      <c r="O16" s="111"/>
      <c r="P16" s="97"/>
      <c r="Q16" s="106"/>
      <c r="R16" s="107"/>
      <c r="S16" s="108"/>
      <c r="T16" s="112"/>
      <c r="U16" s="82"/>
      <c r="V16" s="99"/>
      <c r="W16" s="69"/>
      <c r="X16" s="264"/>
      <c r="Y16" s="264"/>
      <c r="Z16" s="267" t="s">
        <v>137</v>
      </c>
      <c r="AA16" s="101"/>
      <c r="AB16" s="265"/>
      <c r="AC16" s="84"/>
      <c r="AD16" s="69"/>
      <c r="AE16" s="89"/>
      <c r="AF16" s="195"/>
      <c r="AG16" s="69"/>
      <c r="AH16" s="8" t="s">
        <v>138</v>
      </c>
      <c r="AJ16" s="8" t="s">
        <v>31</v>
      </c>
      <c r="AK16" s="8" t="s">
        <v>132</v>
      </c>
      <c r="AL16" s="8" t="s">
        <v>32</v>
      </c>
      <c r="AO16" s="8" t="s">
        <v>139</v>
      </c>
    </row>
    <row r="17" spans="1:41" ht="82.5" customHeight="1" x14ac:dyDescent="0.2">
      <c r="A17" s="87"/>
      <c r="B17" s="87"/>
      <c r="C17" s="88"/>
      <c r="D17" s="82"/>
      <c r="E17" s="89"/>
      <c r="F17" s="69"/>
      <c r="G17" s="70"/>
      <c r="H17" s="70"/>
      <c r="I17" s="71"/>
      <c r="J17" s="91"/>
      <c r="K17" s="260"/>
      <c r="L17" s="261" t="s">
        <v>140</v>
      </c>
      <c r="M17" s="262" t="s">
        <v>52</v>
      </c>
      <c r="N17" s="263">
        <f>IF(M17="SE INVESTIGAN Y SE RESUELVEN OPORTUNAMENTE",15,IF(M17="NO SE INVESTIGAN Y SE RESUELVEN OPORTUNAMENTE",0,""))</f>
        <v>15</v>
      </c>
      <c r="O17" s="111"/>
      <c r="P17" s="97"/>
      <c r="Q17" s="106"/>
      <c r="R17" s="107"/>
      <c r="S17" s="108"/>
      <c r="T17" s="112"/>
      <c r="U17" s="82"/>
      <c r="V17" s="99"/>
      <c r="W17" s="69"/>
      <c r="X17" s="264"/>
      <c r="Y17" s="264"/>
      <c r="Z17" s="68"/>
      <c r="AA17" s="101"/>
      <c r="AB17" s="265"/>
      <c r="AC17" s="84"/>
      <c r="AD17" s="69"/>
      <c r="AE17" s="89"/>
      <c r="AF17" s="195"/>
      <c r="AG17" s="69"/>
      <c r="AH17" s="8" t="s">
        <v>120</v>
      </c>
      <c r="AO17" s="8" t="s">
        <v>142</v>
      </c>
    </row>
    <row r="18" spans="1:41" ht="82.5" customHeight="1" x14ac:dyDescent="0.2">
      <c r="A18" s="87"/>
      <c r="B18" s="87"/>
      <c r="C18" s="113"/>
      <c r="D18" s="114"/>
      <c r="E18" s="115"/>
      <c r="F18" s="68"/>
      <c r="G18" s="117"/>
      <c r="H18" s="117"/>
      <c r="I18" s="71"/>
      <c r="J18" s="91"/>
      <c r="K18" s="260"/>
      <c r="L18" s="268" t="s">
        <v>143</v>
      </c>
      <c r="M18" s="269" t="s">
        <v>62</v>
      </c>
      <c r="N18" s="270">
        <f>IF(M18="COMPLETA",10,IF(M18="INCOMPLETA",5,IF(M18="NO EXISTE",0,"")))</f>
        <v>10</v>
      </c>
      <c r="O18" s="111"/>
      <c r="P18" s="122"/>
      <c r="Q18" s="123"/>
      <c r="R18" s="124"/>
      <c r="S18" s="109"/>
      <c r="T18" s="112"/>
      <c r="U18" s="114"/>
      <c r="V18" s="99"/>
      <c r="W18" s="68"/>
      <c r="X18" s="264"/>
      <c r="Y18" s="264"/>
      <c r="Z18" s="115"/>
      <c r="AA18" s="126"/>
      <c r="AB18" s="265"/>
      <c r="AC18" s="125"/>
      <c r="AD18" s="68"/>
      <c r="AE18" s="115"/>
      <c r="AF18" s="196"/>
      <c r="AG18" s="68"/>
      <c r="AO18" s="8" t="s">
        <v>144</v>
      </c>
    </row>
    <row r="19" spans="1:41" ht="37.5" customHeight="1" x14ac:dyDescent="0.2">
      <c r="A19" s="87"/>
      <c r="B19" s="87"/>
      <c r="C19" s="66" t="s">
        <v>299</v>
      </c>
      <c r="D19" s="67" t="s">
        <v>24</v>
      </c>
      <c r="E19" s="68" t="s">
        <v>300</v>
      </c>
      <c r="F19" s="69" t="s">
        <v>301</v>
      </c>
      <c r="G19" s="70" t="s">
        <v>23</v>
      </c>
      <c r="H19" s="70" t="s">
        <v>22</v>
      </c>
      <c r="I19" s="71" t="str">
        <f>CONCATENATE(G19,H19)</f>
        <v>POSIBLEMODERADO</v>
      </c>
      <c r="J19" s="72" t="str">
        <f>I20</f>
        <v>3. ALTO</v>
      </c>
      <c r="K19" s="254" t="s">
        <v>302</v>
      </c>
      <c r="L19" s="255" t="s">
        <v>104</v>
      </c>
      <c r="M19" s="256" t="s">
        <v>7</v>
      </c>
      <c r="N19" s="257">
        <f>IF(M19="ASIGNADO",15,IF(M19="NO ASIGNADO",0,""))</f>
        <v>15</v>
      </c>
      <c r="O19" s="77">
        <f>SUM(N19:N25)</f>
        <v>100</v>
      </c>
      <c r="P19" s="78" t="s">
        <v>82</v>
      </c>
      <c r="Q19" s="79">
        <f>IF(Q22="DÉBIL",0,IF(Q22="MODERADO",50,IF(Q22="FUERTE",100,"")))</f>
        <v>50</v>
      </c>
      <c r="R19" s="80"/>
      <c r="S19" s="81" t="s">
        <v>105</v>
      </c>
      <c r="T19" s="81" t="s">
        <v>105</v>
      </c>
      <c r="U19" s="82" t="s">
        <v>129</v>
      </c>
      <c r="V19" s="83" t="s">
        <v>126</v>
      </c>
      <c r="W19" s="69" t="s">
        <v>291</v>
      </c>
      <c r="X19" s="258" t="s">
        <v>303</v>
      </c>
      <c r="Y19" s="68" t="s">
        <v>304</v>
      </c>
      <c r="Z19" s="116" t="s">
        <v>305</v>
      </c>
      <c r="AA19" s="85" t="s">
        <v>110</v>
      </c>
      <c r="AB19" s="69" t="s">
        <v>306</v>
      </c>
      <c r="AC19" s="127"/>
      <c r="AD19" s="69" t="s">
        <v>307</v>
      </c>
      <c r="AE19" s="68" t="s">
        <v>294</v>
      </c>
      <c r="AF19" s="70" t="s">
        <v>308</v>
      </c>
      <c r="AG19" s="73" t="s">
        <v>309</v>
      </c>
      <c r="AH19" s="8" t="s">
        <v>116</v>
      </c>
      <c r="AI19" s="8" t="s">
        <v>117</v>
      </c>
      <c r="AJ19" s="8" t="s">
        <v>22</v>
      </c>
      <c r="AK19" s="8" t="s">
        <v>85</v>
      </c>
      <c r="AL19" s="8" t="s">
        <v>22</v>
      </c>
      <c r="AN19" s="8" t="s">
        <v>110</v>
      </c>
      <c r="AO19" s="8" t="s">
        <v>118</v>
      </c>
    </row>
    <row r="20" spans="1:41" ht="51.75" customHeight="1" x14ac:dyDescent="0.2">
      <c r="A20" s="87"/>
      <c r="B20" s="87"/>
      <c r="C20" s="88"/>
      <c r="D20" s="82"/>
      <c r="E20" s="89"/>
      <c r="F20" s="69"/>
      <c r="G20" s="70"/>
      <c r="H20" s="70"/>
      <c r="I20" s="71"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ALTO</v>
      </c>
      <c r="J20" s="91"/>
      <c r="K20" s="260"/>
      <c r="L20" s="261" t="s">
        <v>119</v>
      </c>
      <c r="M20" s="262" t="s">
        <v>20</v>
      </c>
      <c r="N20" s="263">
        <f>IF(M20="ADECUADO",15,IF(M20="INADECUADO",0,""))</f>
        <v>15</v>
      </c>
      <c r="O20" s="96"/>
      <c r="P20" s="97"/>
      <c r="Q20" s="79"/>
      <c r="R20" s="98"/>
      <c r="S20" s="81"/>
      <c r="T20" s="81"/>
      <c r="U20" s="82"/>
      <c r="V20" s="99"/>
      <c r="W20" s="69"/>
      <c r="X20" s="265"/>
      <c r="Y20" s="89"/>
      <c r="Z20" s="100"/>
      <c r="AA20" s="101"/>
      <c r="AB20" s="69"/>
      <c r="AC20" s="84"/>
      <c r="AD20" s="69"/>
      <c r="AE20" s="89"/>
      <c r="AF20" s="73"/>
      <c r="AG20" s="69"/>
      <c r="AH20" s="8" t="s">
        <v>105</v>
      </c>
      <c r="AI20" s="8" t="s">
        <v>120</v>
      </c>
      <c r="AL20" s="8" t="s">
        <v>28</v>
      </c>
      <c r="AN20" s="8" t="s">
        <v>121</v>
      </c>
      <c r="AO20" s="8" t="s">
        <v>122</v>
      </c>
    </row>
    <row r="21" spans="1:41" ht="69.75" customHeight="1" x14ac:dyDescent="0.2">
      <c r="A21" s="87"/>
      <c r="B21" s="87"/>
      <c r="C21" s="88"/>
      <c r="D21" s="82"/>
      <c r="E21" s="89"/>
      <c r="F21" s="69"/>
      <c r="G21" s="70"/>
      <c r="H21" s="70"/>
      <c r="I21" s="71"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91"/>
      <c r="K21" s="260"/>
      <c r="L21" s="266" t="s">
        <v>123</v>
      </c>
      <c r="M21" s="262" t="s">
        <v>26</v>
      </c>
      <c r="N21" s="263">
        <f>IF(M21="OPORTUNA",15,IF(M21="INOPORTUNA",0,""))</f>
        <v>15</v>
      </c>
      <c r="O21" s="96"/>
      <c r="P21" s="97"/>
      <c r="Q21" s="79"/>
      <c r="R21" s="98"/>
      <c r="S21" s="103" t="s">
        <v>124</v>
      </c>
      <c r="T21" s="103" t="s">
        <v>125</v>
      </c>
      <c r="U21" s="82"/>
      <c r="V21" s="99"/>
      <c r="W21" s="69"/>
      <c r="X21" s="265"/>
      <c r="Y21" s="89"/>
      <c r="Z21" s="100"/>
      <c r="AA21" s="101"/>
      <c r="AB21" s="69"/>
      <c r="AC21" s="84"/>
      <c r="AD21" s="69"/>
      <c r="AE21" s="89"/>
      <c r="AF21" s="73"/>
      <c r="AG21" s="69"/>
      <c r="AH21" s="8" t="s">
        <v>106</v>
      </c>
      <c r="AI21" s="8" t="s">
        <v>126</v>
      </c>
      <c r="AJ21" s="8" t="s">
        <v>127</v>
      </c>
      <c r="AK21" s="8" t="s">
        <v>128</v>
      </c>
      <c r="AL21" s="8" t="s">
        <v>34</v>
      </c>
      <c r="AO21" s="8" t="s">
        <v>129</v>
      </c>
    </row>
    <row r="22" spans="1:41" ht="78.75" customHeight="1" x14ac:dyDescent="0.2">
      <c r="A22" s="87"/>
      <c r="B22" s="87"/>
      <c r="C22" s="88"/>
      <c r="D22" s="82"/>
      <c r="E22" s="104" t="s">
        <v>130</v>
      </c>
      <c r="F22" s="69"/>
      <c r="G22" s="70"/>
      <c r="H22" s="70"/>
      <c r="I22" s="71"/>
      <c r="J22" s="91"/>
      <c r="K22" s="260"/>
      <c r="L22" s="261" t="s">
        <v>131</v>
      </c>
      <c r="M22" s="262" t="s">
        <v>132</v>
      </c>
      <c r="N22" s="263">
        <f>IF(M22="PREVENIR",15,IF(M22="DETECTAR",10,IF(M22="NO ES UN CONTROL",0,"")))</f>
        <v>15</v>
      </c>
      <c r="O22" s="105" t="str">
        <f>IF(O19&lt;86,"DÉBIL",IF(O19&lt;96,"MODERADO",IF(O19&lt;101,"FUERTE","")))</f>
        <v>FUERTE</v>
      </c>
      <c r="P22" s="97"/>
      <c r="Q22" s="106" t="str">
        <f>IF(AND(O22="FUERTE",P19="FUERTE (SIEMPRE SE EJECUTA)"),"FUERTE",IF(OR(O22="DÉBIL",P19="DÉBIL (NO SE EJECUTA)"),"DÉBIL",IF(OR(O22="MODERADO",P19="MODERADO (ALGUNAS VECES)"),"MODERADO")))</f>
        <v>MODERADO</v>
      </c>
      <c r="R22" s="107" t="str">
        <f>IF(AND(O22="FUERTE",P19="FUERTE (SIEMPRE SE EJECUTA)"),"NO","SÍ")</f>
        <v>SÍ</v>
      </c>
      <c r="S22" s="108">
        <f>IF(AND($Q22="FUERTE",$S19="DIRECTAMENTE",$T19="DIRECTAMENTE"),2,IF(AND($Q22="FUERTE",$S19="DIRECTAMENTE",$T19="INDIRECTAMENTE"),2,IF(AND($Q22="FUERTE",$S19="DIRECTAMENTE",$T19="NO DISMINUYE"),2,IF(AND($Q22="FUERTE",$S19="NO DISMINUYE",$T19="DIRECTAMENTE"),0,IF(AND($Q22="MODERADO",$S19="DIRECTAMENTE",$T19="DIRECTAMENTE"),1,IF(AND($Q22="MODERADO",$S19="DIRECTAMENTE",$T19="INDIRECTAMENTE"),1,IF(AND($Q22="MODERADO",$S19="DIRECTAMENTE",$T19="NO DISMINUYE"),1,IF(AND($Q22="MODERADO",$S19="NO DISMINUYE",$T19="DIRECTAMENTE"),0,"N/A"))))))))</f>
        <v>1</v>
      </c>
      <c r="T22" s="109">
        <f>IF(AND($Q22="FUERTE",$S19="DIRECTAMENTE",$T19="DIRECTAMENTE"),2,IF(AND($Q22="FUERTE",$S19="DIRECTAMENTE",$T19="INDIRECTAMENTE"),1,IF(AND($Q22="FUERTE",$S19="DIRECTAMENTE",$T19="NO DISMINUYE"),0,IF(AND($Q22="FUERTE",$S19="NO DISMINUYE",$T19="DIRECTAMENTE"),2,IF(AND($Q22="MODERADO",$S19="DIRECTAMENTE",$T19="DIRECTAMENTE"),1,IF(AND($Q22="MODERADO",$S19="DIRECTAMENTE",$T19="INDIRECTAMENTE"),0,IF(AND($Q22="MODERADO",$S19="DIRECTAMENTE",$T19="NO DISMINUYE"),0,IF(AND($Q22="MODERADO",$S19="NO DISMINUYE",$T19="DIRECTAMENTE"),1,"N/A"))))))))</f>
        <v>1</v>
      </c>
      <c r="U22" s="82"/>
      <c r="V22" s="99"/>
      <c r="W22" s="69"/>
      <c r="X22" s="265"/>
      <c r="Y22" s="89"/>
      <c r="Z22" s="110"/>
      <c r="AA22" s="101"/>
      <c r="AB22" s="69"/>
      <c r="AC22" s="84"/>
      <c r="AD22" s="69"/>
      <c r="AE22" s="89"/>
      <c r="AF22" s="68" t="s">
        <v>310</v>
      </c>
      <c r="AG22" s="69"/>
      <c r="AH22" s="8" t="s">
        <v>105</v>
      </c>
      <c r="AO22" s="8" t="s">
        <v>134</v>
      </c>
    </row>
    <row r="23" spans="1:41" ht="78.75" customHeight="1" x14ac:dyDescent="0.2">
      <c r="A23" s="87"/>
      <c r="B23" s="87"/>
      <c r="C23" s="88"/>
      <c r="D23" s="82"/>
      <c r="E23" s="89" t="s">
        <v>311</v>
      </c>
      <c r="F23" s="69"/>
      <c r="G23" s="70"/>
      <c r="H23" s="70"/>
      <c r="I23" s="71"/>
      <c r="J23" s="91"/>
      <c r="K23" s="260"/>
      <c r="L23" s="261" t="s">
        <v>136</v>
      </c>
      <c r="M23" s="262" t="s">
        <v>44</v>
      </c>
      <c r="N23" s="263">
        <f>IF(M23="CONFIABLE",15,IF(M23="NO CONFIABLE",0,""))</f>
        <v>15</v>
      </c>
      <c r="O23" s="111"/>
      <c r="P23" s="97"/>
      <c r="Q23" s="106"/>
      <c r="R23" s="107"/>
      <c r="S23" s="108"/>
      <c r="T23" s="112"/>
      <c r="U23" s="82"/>
      <c r="V23" s="99"/>
      <c r="W23" s="69"/>
      <c r="X23" s="265"/>
      <c r="Y23" s="89"/>
      <c r="Z23" s="104" t="s">
        <v>137</v>
      </c>
      <c r="AA23" s="101"/>
      <c r="AB23" s="69"/>
      <c r="AC23" s="84"/>
      <c r="AD23" s="69"/>
      <c r="AE23" s="89"/>
      <c r="AF23" s="89"/>
      <c r="AG23" s="69"/>
      <c r="AH23" s="8" t="s">
        <v>138</v>
      </c>
      <c r="AJ23" s="8" t="s">
        <v>31</v>
      </c>
      <c r="AK23" s="8" t="s">
        <v>132</v>
      </c>
      <c r="AL23" s="8" t="s">
        <v>32</v>
      </c>
      <c r="AO23" s="8" t="s">
        <v>139</v>
      </c>
    </row>
    <row r="24" spans="1:41" ht="78.75" customHeight="1" x14ac:dyDescent="0.2">
      <c r="A24" s="87"/>
      <c r="B24" s="87"/>
      <c r="C24" s="88"/>
      <c r="D24" s="82"/>
      <c r="E24" s="89"/>
      <c r="F24" s="69"/>
      <c r="G24" s="70"/>
      <c r="H24" s="70"/>
      <c r="I24" s="71"/>
      <c r="J24" s="91"/>
      <c r="K24" s="260"/>
      <c r="L24" s="261" t="s">
        <v>140</v>
      </c>
      <c r="M24" s="262" t="s">
        <v>52</v>
      </c>
      <c r="N24" s="263">
        <f>IF(M24="SE INVESTIGAN Y SE RESUELVEN OPORTUNAMENTE",15,IF(M24="NO SE INVESTIGAN Y SE RESUELVEN OPORTUNAMENTE",0,""))</f>
        <v>15</v>
      </c>
      <c r="O24" s="111"/>
      <c r="P24" s="97"/>
      <c r="Q24" s="106"/>
      <c r="R24" s="107"/>
      <c r="S24" s="108"/>
      <c r="T24" s="112"/>
      <c r="U24" s="82"/>
      <c r="V24" s="99"/>
      <c r="W24" s="69"/>
      <c r="X24" s="265"/>
      <c r="Y24" s="89"/>
      <c r="Z24" s="116" t="s">
        <v>312</v>
      </c>
      <c r="AA24" s="101"/>
      <c r="AB24" s="69"/>
      <c r="AC24" s="84"/>
      <c r="AD24" s="69"/>
      <c r="AE24" s="89"/>
      <c r="AF24" s="89"/>
      <c r="AG24" s="69"/>
      <c r="AH24" s="8" t="s">
        <v>120</v>
      </c>
      <c r="AO24" s="8" t="s">
        <v>142</v>
      </c>
    </row>
    <row r="25" spans="1:41" ht="78.75" customHeight="1" x14ac:dyDescent="0.2">
      <c r="A25" s="144"/>
      <c r="B25" s="144"/>
      <c r="C25" s="113"/>
      <c r="D25" s="114"/>
      <c r="E25" s="115"/>
      <c r="F25" s="68"/>
      <c r="G25" s="117"/>
      <c r="H25" s="117"/>
      <c r="I25" s="71"/>
      <c r="J25" s="91"/>
      <c r="K25" s="260"/>
      <c r="L25" s="268" t="s">
        <v>143</v>
      </c>
      <c r="M25" s="269" t="s">
        <v>62</v>
      </c>
      <c r="N25" s="270">
        <f>IF(M25="COMPLETA",10,IF(M25="INCOMPLETA",5,IF(M25="NO EXISTE",0,"")))</f>
        <v>10</v>
      </c>
      <c r="O25" s="111"/>
      <c r="P25" s="122"/>
      <c r="Q25" s="123"/>
      <c r="R25" s="124"/>
      <c r="S25" s="109"/>
      <c r="T25" s="112"/>
      <c r="U25" s="114"/>
      <c r="V25" s="99"/>
      <c r="W25" s="68"/>
      <c r="X25" s="265"/>
      <c r="Y25" s="115"/>
      <c r="Z25" s="110"/>
      <c r="AA25" s="126"/>
      <c r="AB25" s="68"/>
      <c r="AC25" s="125"/>
      <c r="AD25" s="68"/>
      <c r="AE25" s="115"/>
      <c r="AF25" s="115"/>
      <c r="AG25" s="68"/>
      <c r="AO25" s="8" t="s">
        <v>144</v>
      </c>
    </row>
    <row r="26" spans="1:41" ht="37.5" hidden="1" customHeight="1" x14ac:dyDescent="0.2">
      <c r="A26" s="158"/>
      <c r="B26" s="271"/>
      <c r="C26" s="272"/>
      <c r="D26" s="67" t="s">
        <v>10</v>
      </c>
      <c r="E26" s="68"/>
      <c r="F26" s="69"/>
      <c r="G26" s="70" t="s">
        <v>29</v>
      </c>
      <c r="H26" s="70" t="s">
        <v>28</v>
      </c>
      <c r="I26" s="71" t="str">
        <f>CONCATENATE(G26,H26)</f>
        <v>PROBABLEMAYOR</v>
      </c>
      <c r="J26" s="72" t="str">
        <f>I27</f>
        <v>5. EXTREMO</v>
      </c>
      <c r="K26" s="273"/>
      <c r="L26" s="74" t="s">
        <v>104</v>
      </c>
      <c r="M26" s="75" t="s">
        <v>7</v>
      </c>
      <c r="N26" s="76">
        <f>IF(M26="ASIGNADO",15,IF(M26="NO ASIGNADO",0,""))</f>
        <v>15</v>
      </c>
      <c r="O26" s="77">
        <f>SUM(N26:N32)</f>
        <v>100</v>
      </c>
      <c r="P26" s="78" t="s">
        <v>81</v>
      </c>
      <c r="Q26" s="79">
        <f>IF(Q29="DÉBIL",0,IF(Q29="MODERADO",50,IF(Q29="FUERTE",100,"")))</f>
        <v>100</v>
      </c>
      <c r="R26" s="80"/>
      <c r="S26" s="81" t="s">
        <v>105</v>
      </c>
      <c r="T26" s="81" t="s">
        <v>105</v>
      </c>
      <c r="U26" s="82" t="s">
        <v>235</v>
      </c>
      <c r="V26" s="83" t="s">
        <v>106</v>
      </c>
      <c r="W26" s="84"/>
      <c r="X26" s="84"/>
      <c r="Y26" s="125"/>
      <c r="Z26" s="125"/>
      <c r="AA26" s="85" t="s">
        <v>121</v>
      </c>
      <c r="AB26" s="84"/>
      <c r="AC26" s="84"/>
      <c r="AD26" s="84"/>
      <c r="AE26" s="194" t="s">
        <v>313</v>
      </c>
      <c r="AF26" s="69" t="s">
        <v>314</v>
      </c>
      <c r="AG26" s="69"/>
      <c r="AH26" s="8" t="s">
        <v>116</v>
      </c>
      <c r="AI26" s="8" t="s">
        <v>117</v>
      </c>
      <c r="AJ26" s="8" t="s">
        <v>22</v>
      </c>
      <c r="AK26" s="8" t="s">
        <v>85</v>
      </c>
      <c r="AL26" s="8" t="s">
        <v>22</v>
      </c>
      <c r="AN26" s="8" t="s">
        <v>110</v>
      </c>
      <c r="AO26" s="8" t="s">
        <v>118</v>
      </c>
    </row>
    <row r="27" spans="1:41" ht="51.75" hidden="1" customHeight="1" x14ac:dyDescent="0.2">
      <c r="A27" s="158"/>
      <c r="B27" s="274"/>
      <c r="C27" s="275"/>
      <c r="D27" s="82"/>
      <c r="E27" s="89"/>
      <c r="F27" s="90"/>
      <c r="G27" s="70"/>
      <c r="H27" s="70"/>
      <c r="I27" s="71"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5. EXTREMO</v>
      </c>
      <c r="J27" s="91"/>
      <c r="K27" s="273"/>
      <c r="L27" s="93" t="s">
        <v>119</v>
      </c>
      <c r="M27" s="94" t="s">
        <v>20</v>
      </c>
      <c r="N27" s="95">
        <f>IF(M27="ADECUADO",15,IF(M27="INADECUADO",0,""))</f>
        <v>15</v>
      </c>
      <c r="O27" s="96"/>
      <c r="P27" s="97"/>
      <c r="Q27" s="79"/>
      <c r="R27" s="98"/>
      <c r="S27" s="81"/>
      <c r="T27" s="81"/>
      <c r="U27" s="82"/>
      <c r="V27" s="99"/>
      <c r="W27" s="84"/>
      <c r="X27" s="84"/>
      <c r="Y27" s="276"/>
      <c r="Z27" s="276"/>
      <c r="AA27" s="101"/>
      <c r="AB27" s="84"/>
      <c r="AC27" s="84"/>
      <c r="AD27" s="84"/>
      <c r="AE27" s="194"/>
      <c r="AF27" s="69"/>
      <c r="AG27" s="69"/>
      <c r="AH27" s="8" t="s">
        <v>105</v>
      </c>
      <c r="AI27" s="8" t="s">
        <v>120</v>
      </c>
      <c r="AL27" s="8" t="s">
        <v>28</v>
      </c>
      <c r="AN27" s="8" t="s">
        <v>121</v>
      </c>
      <c r="AO27" s="8" t="s">
        <v>122</v>
      </c>
    </row>
    <row r="28" spans="1:41" ht="69.75" hidden="1" customHeight="1" x14ac:dyDescent="0.2">
      <c r="A28" s="158"/>
      <c r="B28" s="274"/>
      <c r="C28" s="275"/>
      <c r="D28" s="82"/>
      <c r="E28" s="89"/>
      <c r="F28" s="90"/>
      <c r="G28" s="70"/>
      <c r="H28" s="70"/>
      <c r="I28" s="71"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EXTREMO</v>
      </c>
      <c r="J28" s="91"/>
      <c r="K28" s="273"/>
      <c r="L28" s="102" t="s">
        <v>123</v>
      </c>
      <c r="M28" s="94" t="s">
        <v>26</v>
      </c>
      <c r="N28" s="95">
        <f>IF(M28="OPORTUNA",15,IF(M28="INOPORTUNA",0,""))</f>
        <v>15</v>
      </c>
      <c r="O28" s="96"/>
      <c r="P28" s="97"/>
      <c r="Q28" s="79"/>
      <c r="R28" s="98"/>
      <c r="S28" s="103" t="s">
        <v>124</v>
      </c>
      <c r="T28" s="103" t="s">
        <v>125</v>
      </c>
      <c r="U28" s="82"/>
      <c r="V28" s="99"/>
      <c r="W28" s="84"/>
      <c r="X28" s="84"/>
      <c r="Y28" s="276"/>
      <c r="Z28" s="276"/>
      <c r="AA28" s="101"/>
      <c r="AB28" s="84"/>
      <c r="AC28" s="84"/>
      <c r="AD28" s="84"/>
      <c r="AE28" s="194"/>
      <c r="AF28" s="69"/>
      <c r="AG28" s="69"/>
      <c r="AH28" s="8" t="s">
        <v>106</v>
      </c>
      <c r="AI28" s="8" t="s">
        <v>126</v>
      </c>
      <c r="AJ28" s="8" t="s">
        <v>127</v>
      </c>
      <c r="AK28" s="8" t="s">
        <v>128</v>
      </c>
      <c r="AL28" s="8" t="s">
        <v>34</v>
      </c>
      <c r="AO28" s="8" t="s">
        <v>129</v>
      </c>
    </row>
    <row r="29" spans="1:41" ht="84" hidden="1" customHeight="1" x14ac:dyDescent="0.2">
      <c r="A29" s="158"/>
      <c r="B29" s="274"/>
      <c r="C29" s="275"/>
      <c r="D29" s="82"/>
      <c r="E29" s="104" t="s">
        <v>130</v>
      </c>
      <c r="F29" s="90"/>
      <c r="G29" s="70"/>
      <c r="H29" s="70"/>
      <c r="I29" s="71"/>
      <c r="J29" s="91"/>
      <c r="K29" s="273"/>
      <c r="L29" s="93" t="s">
        <v>131</v>
      </c>
      <c r="M29" s="94" t="s">
        <v>132</v>
      </c>
      <c r="N29" s="95">
        <f>IF(M29="PREVENIR",15,IF(M29="DETECTAR",10,IF(M29="NO ES UN CONTROL",0,"")))</f>
        <v>15</v>
      </c>
      <c r="O29" s="105" t="str">
        <f>IF(O26&lt;86,"DÉBIL",IF(O26&lt;96,"MODERADO",IF(O26&lt;101,"FUERTE","")))</f>
        <v>FUERTE</v>
      </c>
      <c r="P29" s="97"/>
      <c r="Q29" s="106" t="str">
        <f>IF(AND(O29="FUERTE",P26="FUERTE (SIEMPRE SE EJECUTA)"),"FUERTE",IF(OR(O29="DÉBIL",P26="DÉBIL (NO SE EJECUTA)"),"DÉBIL",IF(OR(O29="MODERADO",P26="MODERADO (ALGUNAS VECES)"),"MODERADO")))</f>
        <v>FUERTE</v>
      </c>
      <c r="R29" s="107" t="str">
        <f>IF(AND(O29="FUERTE",P26="FUERTE (SIEMPRE SE EJECUTA)"),"NO","SÍ")</f>
        <v>NO</v>
      </c>
      <c r="S29" s="108">
        <f>IF(AND($Q29="FUERTE",$S26="DIRECTAMENTE",$T26="DIRECTAMENTE"),2,IF(AND($Q29="FUERTE",$S26="DIRECTAMENTE",$T26="INDIRECTAMENTE"),2,IF(AND($Q29="FUERTE",$S26="DIRECTAMENTE",$T26="NO DISMINUYE"),2,IF(AND($Q29="FUERTE",$S26="NO DISMINUYE",$T26="DIRECTAMENTE"),0,IF(AND($Q29="MODERADO",$S26="DIRECTAMENTE",$T26="DIRECTAMENTE"),1,IF(AND($Q29="MODERADO",$S26="DIRECTAMENTE",$T26="INDIRECTAMENTE"),1,IF(AND($Q29="MODERADO",$S26="DIRECTAMENTE",$T26="NO DISMINUYE"),1,IF(AND($Q29="MODERADO",$S26="NO DISMINUYE",$T26="DIRECTAMENTE"),0,"N/A"))))))))</f>
        <v>2</v>
      </c>
      <c r="T29" s="109">
        <f>IF(AND($Q29="FUERTE",$S26="DIRECTAMENTE",$T26="DIRECTAMENTE"),2,IF(AND($Q29="FUERTE",$S26="DIRECTAMENTE",$T26="INDIRECTAMENTE"),1,IF(AND($Q29="FUERTE",$S26="DIRECTAMENTE",$T26="NO DISMINUYE"),0,IF(AND($Q29="FUERTE",$S26="NO DISMINUYE",$T26="DIRECTAMENTE"),2,IF(AND($Q29="MODERADO",$S26="DIRECTAMENTE",$T26="DIRECTAMENTE"),1,IF(AND($Q29="MODERADO",$S26="DIRECTAMENTE",$T26="INDIRECTAMENTE"),0,IF(AND($Q29="MODERADO",$S26="DIRECTAMENTE",$T26="NO DISMINUYE"),0,IF(AND($Q29="MODERADO",$S26="NO DISMINUYE",$T26="DIRECTAMENTE"),1,"N/A"))))))))</f>
        <v>2</v>
      </c>
      <c r="U29" s="82"/>
      <c r="V29" s="99"/>
      <c r="W29" s="84"/>
      <c r="X29" s="84"/>
      <c r="Y29" s="276"/>
      <c r="Z29" s="277"/>
      <c r="AA29" s="101"/>
      <c r="AB29" s="84"/>
      <c r="AC29" s="84"/>
      <c r="AD29" s="84"/>
      <c r="AE29" s="194"/>
      <c r="AF29" s="69" t="s">
        <v>315</v>
      </c>
      <c r="AG29" s="69"/>
      <c r="AH29" s="8" t="s">
        <v>105</v>
      </c>
      <c r="AO29" s="8" t="s">
        <v>134</v>
      </c>
    </row>
    <row r="30" spans="1:41" ht="55.5" hidden="1" customHeight="1" x14ac:dyDescent="0.2">
      <c r="A30" s="158"/>
      <c r="B30" s="274"/>
      <c r="C30" s="275"/>
      <c r="D30" s="82"/>
      <c r="E30" s="89"/>
      <c r="F30" s="90"/>
      <c r="G30" s="70"/>
      <c r="H30" s="70"/>
      <c r="I30" s="71"/>
      <c r="J30" s="91"/>
      <c r="K30" s="273"/>
      <c r="L30" s="93" t="s">
        <v>136</v>
      </c>
      <c r="M30" s="94" t="s">
        <v>44</v>
      </c>
      <c r="N30" s="95">
        <f>IF(M30="CONFIABLE",15,IF(M30="NO CONFIABLE",0,""))</f>
        <v>15</v>
      </c>
      <c r="O30" s="111"/>
      <c r="P30" s="97"/>
      <c r="Q30" s="106"/>
      <c r="R30" s="107"/>
      <c r="S30" s="108"/>
      <c r="T30" s="112"/>
      <c r="U30" s="82"/>
      <c r="V30" s="99"/>
      <c r="W30" s="84"/>
      <c r="X30" s="84"/>
      <c r="Y30" s="276"/>
      <c r="Z30" s="104" t="s">
        <v>137</v>
      </c>
      <c r="AA30" s="101"/>
      <c r="AB30" s="84"/>
      <c r="AC30" s="84"/>
      <c r="AD30" s="84"/>
      <c r="AE30" s="194"/>
      <c r="AF30" s="69"/>
      <c r="AG30" s="69"/>
      <c r="AH30" s="8" t="s">
        <v>138</v>
      </c>
      <c r="AJ30" s="8" t="s">
        <v>31</v>
      </c>
      <c r="AK30" s="8" t="s">
        <v>132</v>
      </c>
      <c r="AL30" s="8" t="s">
        <v>32</v>
      </c>
      <c r="AO30" s="8" t="s">
        <v>139</v>
      </c>
    </row>
    <row r="31" spans="1:41" ht="66.75" hidden="1" customHeight="1" x14ac:dyDescent="0.2">
      <c r="A31" s="158"/>
      <c r="B31" s="274"/>
      <c r="C31" s="275"/>
      <c r="D31" s="82"/>
      <c r="E31" s="89"/>
      <c r="F31" s="90"/>
      <c r="G31" s="70"/>
      <c r="H31" s="70"/>
      <c r="I31" s="71"/>
      <c r="J31" s="91"/>
      <c r="K31" s="273"/>
      <c r="L31" s="93" t="s">
        <v>140</v>
      </c>
      <c r="M31" s="94" t="s">
        <v>52</v>
      </c>
      <c r="N31" s="95">
        <f>IF(M31="SE INVESTIGAN Y SE RESUELVEN OPORTUNAMENTE",15,IF(M31="NO SE INVESTIGAN Y SE RESUELVEN OPORTUNAMENTE",0,""))</f>
        <v>15</v>
      </c>
      <c r="O31" s="111"/>
      <c r="P31" s="97"/>
      <c r="Q31" s="106"/>
      <c r="R31" s="107"/>
      <c r="S31" s="108"/>
      <c r="T31" s="112"/>
      <c r="U31" s="82"/>
      <c r="V31" s="99"/>
      <c r="W31" s="84"/>
      <c r="X31" s="84"/>
      <c r="Y31" s="276"/>
      <c r="Z31" s="125"/>
      <c r="AA31" s="101"/>
      <c r="AB31" s="84"/>
      <c r="AC31" s="84"/>
      <c r="AD31" s="84"/>
      <c r="AE31" s="194"/>
      <c r="AF31" s="69"/>
      <c r="AG31" s="69"/>
      <c r="AH31" s="8" t="s">
        <v>120</v>
      </c>
      <c r="AO31" s="8" t="s">
        <v>142</v>
      </c>
    </row>
    <row r="32" spans="1:41" ht="60.75" hidden="1" customHeight="1" x14ac:dyDescent="0.2">
      <c r="A32" s="271"/>
      <c r="B32" s="274"/>
      <c r="C32" s="278"/>
      <c r="D32" s="114"/>
      <c r="E32" s="115"/>
      <c r="F32" s="116"/>
      <c r="G32" s="117"/>
      <c r="H32" s="117"/>
      <c r="I32" s="71"/>
      <c r="J32" s="91"/>
      <c r="K32" s="279"/>
      <c r="L32" s="119" t="s">
        <v>143</v>
      </c>
      <c r="M32" s="120" t="s">
        <v>62</v>
      </c>
      <c r="N32" s="121">
        <f>IF(M32="COMPLETA",10,IF(M32="INCOMPLETA",5,IF(M32="NO EXISTE",0,"")))</f>
        <v>10</v>
      </c>
      <c r="O32" s="111"/>
      <c r="P32" s="122"/>
      <c r="Q32" s="123"/>
      <c r="R32" s="124"/>
      <c r="S32" s="109"/>
      <c r="T32" s="112"/>
      <c r="U32" s="114"/>
      <c r="V32" s="99"/>
      <c r="W32" s="125"/>
      <c r="X32" s="125"/>
      <c r="Y32" s="277"/>
      <c r="Z32" s="277"/>
      <c r="AA32" s="126"/>
      <c r="AB32" s="125"/>
      <c r="AC32" s="125"/>
      <c r="AD32" s="125"/>
      <c r="AE32" s="199"/>
      <c r="AF32" s="68"/>
      <c r="AG32" s="68"/>
      <c r="AO32" s="8" t="s">
        <v>144</v>
      </c>
    </row>
    <row r="33" spans="1:41" ht="37.5" hidden="1" customHeight="1" x14ac:dyDescent="0.2">
      <c r="A33" s="158"/>
      <c r="B33" s="271"/>
      <c r="C33" s="272"/>
      <c r="D33" s="67" t="s">
        <v>10</v>
      </c>
      <c r="E33" s="68"/>
      <c r="F33" s="69"/>
      <c r="G33" s="70" t="s">
        <v>29</v>
      </c>
      <c r="H33" s="70" t="s">
        <v>28</v>
      </c>
      <c r="I33" s="71" t="str">
        <f>CONCATENATE(G33,H33)</f>
        <v>PROBABLEMAYOR</v>
      </c>
      <c r="J33" s="72" t="str">
        <f>I34</f>
        <v>5. EXTREMO</v>
      </c>
      <c r="K33" s="273"/>
      <c r="L33" s="74" t="s">
        <v>104</v>
      </c>
      <c r="M33" s="75" t="s">
        <v>7</v>
      </c>
      <c r="N33" s="76">
        <f>IF(M33="ASIGNADO",15,IF(M33="NO ASIGNADO",0,""))</f>
        <v>15</v>
      </c>
      <c r="O33" s="77">
        <f>SUM(N33:N39)</f>
        <v>100</v>
      </c>
      <c r="P33" s="78" t="s">
        <v>81</v>
      </c>
      <c r="Q33" s="79">
        <f>IF(Q36="DÉBIL",0,IF(Q36="MODERADO",50,IF(Q36="FUERTE",100,"")))</f>
        <v>100</v>
      </c>
      <c r="R33" s="80"/>
      <c r="S33" s="81" t="s">
        <v>105</v>
      </c>
      <c r="T33" s="81" t="s">
        <v>105</v>
      </c>
      <c r="U33" s="82" t="s">
        <v>235</v>
      </c>
      <c r="V33" s="83" t="s">
        <v>106</v>
      </c>
      <c r="W33" s="84"/>
      <c r="X33" s="84"/>
      <c r="Y33" s="125"/>
      <c r="Z33" s="125"/>
      <c r="AA33" s="85" t="s">
        <v>121</v>
      </c>
      <c r="AB33" s="84"/>
      <c r="AC33" s="84"/>
      <c r="AD33" s="84"/>
      <c r="AE33" s="194" t="s">
        <v>313</v>
      </c>
      <c r="AF33" s="69" t="s">
        <v>314</v>
      </c>
      <c r="AG33" s="69"/>
      <c r="AH33" s="8" t="s">
        <v>116</v>
      </c>
      <c r="AI33" s="8" t="s">
        <v>117</v>
      </c>
      <c r="AJ33" s="8" t="s">
        <v>22</v>
      </c>
      <c r="AK33" s="8" t="s">
        <v>85</v>
      </c>
      <c r="AL33" s="8" t="s">
        <v>22</v>
      </c>
      <c r="AN33" s="8" t="s">
        <v>110</v>
      </c>
      <c r="AO33" s="8" t="s">
        <v>118</v>
      </c>
    </row>
    <row r="34" spans="1:41" ht="51.75" hidden="1" customHeight="1" x14ac:dyDescent="0.2">
      <c r="A34" s="158"/>
      <c r="B34" s="274"/>
      <c r="C34" s="275"/>
      <c r="D34" s="82"/>
      <c r="E34" s="89"/>
      <c r="F34" s="90"/>
      <c r="G34" s="70"/>
      <c r="H34" s="70"/>
      <c r="I34" s="71"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5. EXTREMO</v>
      </c>
      <c r="J34" s="91"/>
      <c r="K34" s="273"/>
      <c r="L34" s="93" t="s">
        <v>119</v>
      </c>
      <c r="M34" s="94" t="s">
        <v>20</v>
      </c>
      <c r="N34" s="95">
        <f>IF(M34="ADECUADO",15,IF(M34="INADECUADO",0,""))</f>
        <v>15</v>
      </c>
      <c r="O34" s="96"/>
      <c r="P34" s="97"/>
      <c r="Q34" s="79"/>
      <c r="R34" s="98"/>
      <c r="S34" s="81"/>
      <c r="T34" s="81"/>
      <c r="U34" s="82"/>
      <c r="V34" s="99"/>
      <c r="W34" s="84"/>
      <c r="X34" s="84"/>
      <c r="Y34" s="276"/>
      <c r="Z34" s="276"/>
      <c r="AA34" s="101"/>
      <c r="AB34" s="84"/>
      <c r="AC34" s="84"/>
      <c r="AD34" s="84"/>
      <c r="AE34" s="194"/>
      <c r="AF34" s="69"/>
      <c r="AG34" s="69"/>
      <c r="AH34" s="8" t="s">
        <v>105</v>
      </c>
      <c r="AI34" s="8" t="s">
        <v>120</v>
      </c>
      <c r="AL34" s="8" t="s">
        <v>28</v>
      </c>
      <c r="AN34" s="8" t="s">
        <v>121</v>
      </c>
      <c r="AO34" s="8" t="s">
        <v>122</v>
      </c>
    </row>
    <row r="35" spans="1:41" ht="69.75" hidden="1" customHeight="1" x14ac:dyDescent="0.2">
      <c r="A35" s="158"/>
      <c r="B35" s="274"/>
      <c r="C35" s="275"/>
      <c r="D35" s="82"/>
      <c r="E35" s="89"/>
      <c r="F35" s="90"/>
      <c r="G35" s="70"/>
      <c r="H35" s="70"/>
      <c r="I35" s="71"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EXTREMO</v>
      </c>
      <c r="J35" s="91"/>
      <c r="K35" s="273"/>
      <c r="L35" s="102" t="s">
        <v>123</v>
      </c>
      <c r="M35" s="94" t="s">
        <v>26</v>
      </c>
      <c r="N35" s="95">
        <f>IF(M35="OPORTUNA",15,IF(M35="INOPORTUNA",0,""))</f>
        <v>15</v>
      </c>
      <c r="O35" s="96"/>
      <c r="P35" s="97"/>
      <c r="Q35" s="79"/>
      <c r="R35" s="98"/>
      <c r="S35" s="103" t="s">
        <v>124</v>
      </c>
      <c r="T35" s="103" t="s">
        <v>125</v>
      </c>
      <c r="U35" s="82"/>
      <c r="V35" s="99"/>
      <c r="W35" s="84"/>
      <c r="X35" s="84"/>
      <c r="Y35" s="276"/>
      <c r="Z35" s="276"/>
      <c r="AA35" s="101"/>
      <c r="AB35" s="84"/>
      <c r="AC35" s="84"/>
      <c r="AD35" s="84"/>
      <c r="AE35" s="194"/>
      <c r="AF35" s="69"/>
      <c r="AG35" s="69"/>
      <c r="AH35" s="8" t="s">
        <v>106</v>
      </c>
      <c r="AI35" s="8" t="s">
        <v>126</v>
      </c>
      <c r="AJ35" s="8" t="s">
        <v>127</v>
      </c>
      <c r="AK35" s="8" t="s">
        <v>128</v>
      </c>
      <c r="AL35" s="8" t="s">
        <v>34</v>
      </c>
      <c r="AO35" s="8" t="s">
        <v>129</v>
      </c>
    </row>
    <row r="36" spans="1:41" ht="84" hidden="1" customHeight="1" x14ac:dyDescent="0.2">
      <c r="A36" s="158"/>
      <c r="B36" s="274"/>
      <c r="C36" s="275"/>
      <c r="D36" s="82"/>
      <c r="E36" s="104" t="s">
        <v>130</v>
      </c>
      <c r="F36" s="90"/>
      <c r="G36" s="70"/>
      <c r="H36" s="70"/>
      <c r="I36" s="71"/>
      <c r="J36" s="91"/>
      <c r="K36" s="273"/>
      <c r="L36" s="93" t="s">
        <v>131</v>
      </c>
      <c r="M36" s="94" t="s">
        <v>132</v>
      </c>
      <c r="N36" s="95">
        <f>IF(M36="PREVENIR",15,IF(M36="DETECTAR",10,IF(M36="NO ES UN CONTROL",0,"")))</f>
        <v>15</v>
      </c>
      <c r="O36" s="105" t="str">
        <f>IF(O33&lt;86,"DÉBIL",IF(O33&lt;96,"MODERADO",IF(O33&lt;101,"FUERTE","")))</f>
        <v>FUERTE</v>
      </c>
      <c r="P36" s="97"/>
      <c r="Q36" s="106" t="str">
        <f>IF(AND(O36="FUERTE",P33="FUERTE (SIEMPRE SE EJECUTA)"),"FUERTE",IF(OR(O36="DÉBIL",P33="DÉBIL (NO SE EJECUTA)"),"DÉBIL",IF(OR(O36="MODERADO",P33="MODERADO (ALGUNAS VECES)"),"MODERADO")))</f>
        <v>FUERTE</v>
      </c>
      <c r="R36" s="107" t="str">
        <f>IF(AND(O36="FUERTE",P33="FUERTE (SIEMPRE SE EJECUTA)"),"NO","SÍ")</f>
        <v>NO</v>
      </c>
      <c r="S36" s="108">
        <f>IF(AND($Q36="FUERTE",$S33="DIRECTAMENTE",$T33="DIRECTAMENTE"),2,IF(AND($Q36="FUERTE",$S33="DIRECTAMENTE",$T33="INDIRECTAMENTE"),2,IF(AND($Q36="FUERTE",$S33="DIRECTAMENTE",$T33="NO DISMINUYE"),2,IF(AND($Q36="FUERTE",$S33="NO DISMINUYE",$T33="DIRECTAMENTE"),0,IF(AND($Q36="MODERADO",$S33="DIRECTAMENTE",$T33="DIRECTAMENTE"),1,IF(AND($Q36="MODERADO",$S33="DIRECTAMENTE",$T33="INDIRECTAMENTE"),1,IF(AND($Q36="MODERADO",$S33="DIRECTAMENTE",$T33="NO DISMINUYE"),1,IF(AND($Q36="MODERADO",$S33="NO DISMINUYE",$T33="DIRECTAMENTE"),0,"N/A"))))))))</f>
        <v>2</v>
      </c>
      <c r="T36" s="109">
        <f>IF(AND($Q36="FUERTE",$S33="DIRECTAMENTE",$T33="DIRECTAMENTE"),2,IF(AND($Q36="FUERTE",$S33="DIRECTAMENTE",$T33="INDIRECTAMENTE"),1,IF(AND($Q36="FUERTE",$S33="DIRECTAMENTE",$T33="NO DISMINUYE"),0,IF(AND($Q36="FUERTE",$S33="NO DISMINUYE",$T33="DIRECTAMENTE"),2,IF(AND($Q36="MODERADO",$S33="DIRECTAMENTE",$T33="DIRECTAMENTE"),1,IF(AND($Q36="MODERADO",$S33="DIRECTAMENTE",$T33="INDIRECTAMENTE"),0,IF(AND($Q36="MODERADO",$S33="DIRECTAMENTE",$T33="NO DISMINUYE"),0,IF(AND($Q36="MODERADO",$S33="NO DISMINUYE",$T33="DIRECTAMENTE"),1,"N/A"))))))))</f>
        <v>2</v>
      </c>
      <c r="U36" s="82"/>
      <c r="V36" s="99"/>
      <c r="W36" s="84"/>
      <c r="X36" s="84"/>
      <c r="Y36" s="276"/>
      <c r="Z36" s="277"/>
      <c r="AA36" s="101"/>
      <c r="AB36" s="84"/>
      <c r="AC36" s="84"/>
      <c r="AD36" s="84"/>
      <c r="AE36" s="194"/>
      <c r="AF36" s="69" t="s">
        <v>315</v>
      </c>
      <c r="AG36" s="69"/>
      <c r="AH36" s="8" t="s">
        <v>105</v>
      </c>
      <c r="AO36" s="8" t="s">
        <v>134</v>
      </c>
    </row>
    <row r="37" spans="1:41" ht="55.5" hidden="1" customHeight="1" x14ac:dyDescent="0.2">
      <c r="A37" s="158"/>
      <c r="B37" s="274"/>
      <c r="C37" s="275"/>
      <c r="D37" s="82"/>
      <c r="E37" s="89"/>
      <c r="F37" s="90"/>
      <c r="G37" s="70"/>
      <c r="H37" s="70"/>
      <c r="I37" s="71"/>
      <c r="J37" s="91"/>
      <c r="K37" s="273"/>
      <c r="L37" s="93" t="s">
        <v>136</v>
      </c>
      <c r="M37" s="94" t="s">
        <v>44</v>
      </c>
      <c r="N37" s="95">
        <f>IF(M37="CONFIABLE",15,IF(M37="NO CONFIABLE",0,""))</f>
        <v>15</v>
      </c>
      <c r="O37" s="111"/>
      <c r="P37" s="97"/>
      <c r="Q37" s="106"/>
      <c r="R37" s="107"/>
      <c r="S37" s="108"/>
      <c r="T37" s="112"/>
      <c r="U37" s="82"/>
      <c r="V37" s="99"/>
      <c r="W37" s="84"/>
      <c r="X37" s="84"/>
      <c r="Y37" s="276"/>
      <c r="Z37" s="104" t="s">
        <v>137</v>
      </c>
      <c r="AA37" s="101"/>
      <c r="AB37" s="84"/>
      <c r="AC37" s="84"/>
      <c r="AD37" s="84"/>
      <c r="AE37" s="194"/>
      <c r="AF37" s="69"/>
      <c r="AG37" s="69"/>
      <c r="AH37" s="8" t="s">
        <v>138</v>
      </c>
      <c r="AJ37" s="8" t="s">
        <v>31</v>
      </c>
      <c r="AK37" s="8" t="s">
        <v>132</v>
      </c>
      <c r="AL37" s="8" t="s">
        <v>32</v>
      </c>
      <c r="AO37" s="8" t="s">
        <v>139</v>
      </c>
    </row>
    <row r="38" spans="1:41" ht="66.75" hidden="1" customHeight="1" x14ac:dyDescent="0.2">
      <c r="A38" s="158"/>
      <c r="B38" s="274"/>
      <c r="C38" s="275"/>
      <c r="D38" s="82"/>
      <c r="E38" s="89"/>
      <c r="F38" s="90"/>
      <c r="G38" s="70"/>
      <c r="H38" s="70"/>
      <c r="I38" s="71"/>
      <c r="J38" s="91"/>
      <c r="K38" s="273"/>
      <c r="L38" s="93" t="s">
        <v>140</v>
      </c>
      <c r="M38" s="94" t="s">
        <v>52</v>
      </c>
      <c r="N38" s="95">
        <f>IF(M38="SE INVESTIGAN Y SE RESUELVEN OPORTUNAMENTE",15,IF(M38="NO SE INVESTIGAN Y SE RESUELVEN OPORTUNAMENTE",0,""))</f>
        <v>15</v>
      </c>
      <c r="O38" s="111"/>
      <c r="P38" s="97"/>
      <c r="Q38" s="106"/>
      <c r="R38" s="107"/>
      <c r="S38" s="108"/>
      <c r="T38" s="112"/>
      <c r="U38" s="82"/>
      <c r="V38" s="99"/>
      <c r="W38" s="84"/>
      <c r="X38" s="84"/>
      <c r="Y38" s="276"/>
      <c r="Z38" s="125"/>
      <c r="AA38" s="101"/>
      <c r="AB38" s="84"/>
      <c r="AC38" s="84"/>
      <c r="AD38" s="84"/>
      <c r="AE38" s="194"/>
      <c r="AF38" s="69"/>
      <c r="AG38" s="69"/>
      <c r="AH38" s="8" t="s">
        <v>120</v>
      </c>
      <c r="AO38" s="8" t="s">
        <v>142</v>
      </c>
    </row>
    <row r="39" spans="1:41" ht="60.75" hidden="1" customHeight="1" x14ac:dyDescent="0.2">
      <c r="A39" s="271"/>
      <c r="B39" s="274"/>
      <c r="C39" s="278"/>
      <c r="D39" s="114"/>
      <c r="E39" s="115"/>
      <c r="F39" s="116"/>
      <c r="G39" s="117"/>
      <c r="H39" s="117"/>
      <c r="I39" s="71"/>
      <c r="J39" s="91"/>
      <c r="K39" s="279"/>
      <c r="L39" s="119" t="s">
        <v>143</v>
      </c>
      <c r="M39" s="120" t="s">
        <v>62</v>
      </c>
      <c r="N39" s="121">
        <f>IF(M39="COMPLETA",10,IF(M39="INCOMPLETA",5,IF(M39="NO EXISTE",0,"")))</f>
        <v>10</v>
      </c>
      <c r="O39" s="111"/>
      <c r="P39" s="122"/>
      <c r="Q39" s="123"/>
      <c r="R39" s="124"/>
      <c r="S39" s="109"/>
      <c r="T39" s="112"/>
      <c r="U39" s="114"/>
      <c r="V39" s="99"/>
      <c r="W39" s="125"/>
      <c r="X39" s="125"/>
      <c r="Y39" s="277"/>
      <c r="Z39" s="277"/>
      <c r="AA39" s="126"/>
      <c r="AB39" s="125"/>
      <c r="AC39" s="125"/>
      <c r="AD39" s="125"/>
      <c r="AE39" s="199"/>
      <c r="AF39" s="68"/>
      <c r="AG39" s="68"/>
      <c r="AO39" s="8" t="s">
        <v>144</v>
      </c>
    </row>
    <row r="40" spans="1:41" ht="37.5" hidden="1" customHeight="1" x14ac:dyDescent="0.2">
      <c r="A40" s="158"/>
      <c r="B40" s="271"/>
      <c r="C40" s="272"/>
      <c r="D40" s="67" t="s">
        <v>10</v>
      </c>
      <c r="E40" s="68"/>
      <c r="F40" s="69"/>
      <c r="G40" s="70" t="s">
        <v>29</v>
      </c>
      <c r="H40" s="70" t="s">
        <v>28</v>
      </c>
      <c r="I40" s="71" t="str">
        <f>CONCATENATE(G40,H40)</f>
        <v>PROBABLEMAYOR</v>
      </c>
      <c r="J40" s="72" t="str">
        <f>I41</f>
        <v>5. EXTREMO</v>
      </c>
      <c r="K40" s="273"/>
      <c r="L40" s="74" t="s">
        <v>104</v>
      </c>
      <c r="M40" s="75" t="s">
        <v>7</v>
      </c>
      <c r="N40" s="76">
        <f>IF(M40="ASIGNADO",15,IF(M40="NO ASIGNADO",0,""))</f>
        <v>15</v>
      </c>
      <c r="O40" s="77">
        <f>SUM(N40:N46)</f>
        <v>100</v>
      </c>
      <c r="P40" s="78" t="s">
        <v>81</v>
      </c>
      <c r="Q40" s="79">
        <f>IF(Q43="DÉBIL",0,IF(Q43="MODERADO",50,IF(Q43="FUERTE",100,"")))</f>
        <v>100</v>
      </c>
      <c r="R40" s="80"/>
      <c r="S40" s="81" t="s">
        <v>105</v>
      </c>
      <c r="T40" s="81" t="s">
        <v>105</v>
      </c>
      <c r="U40" s="82" t="s">
        <v>235</v>
      </c>
      <c r="V40" s="83" t="s">
        <v>106</v>
      </c>
      <c r="W40" s="84"/>
      <c r="X40" s="84"/>
      <c r="Y40" s="125"/>
      <c r="Z40" s="125"/>
      <c r="AA40" s="85" t="s">
        <v>121</v>
      </c>
      <c r="AB40" s="84"/>
      <c r="AC40" s="84"/>
      <c r="AD40" s="84"/>
      <c r="AE40" s="194" t="s">
        <v>313</v>
      </c>
      <c r="AF40" s="69" t="s">
        <v>314</v>
      </c>
      <c r="AG40" s="69"/>
      <c r="AH40" s="8" t="s">
        <v>116</v>
      </c>
      <c r="AI40" s="8" t="s">
        <v>117</v>
      </c>
      <c r="AJ40" s="8" t="s">
        <v>22</v>
      </c>
      <c r="AK40" s="8" t="s">
        <v>85</v>
      </c>
      <c r="AL40" s="8" t="s">
        <v>22</v>
      </c>
      <c r="AN40" s="8" t="s">
        <v>110</v>
      </c>
      <c r="AO40" s="8" t="s">
        <v>118</v>
      </c>
    </row>
    <row r="41" spans="1:41" ht="51.75" hidden="1" customHeight="1" x14ac:dyDescent="0.2">
      <c r="A41" s="158"/>
      <c r="B41" s="274"/>
      <c r="C41" s="275"/>
      <c r="D41" s="82"/>
      <c r="E41" s="89"/>
      <c r="F41" s="90"/>
      <c r="G41" s="70"/>
      <c r="H41" s="70"/>
      <c r="I41" s="71" t="str">
        <f>IF(I40="RARA VEZINSIGNIFICANTE","1. BAJO",IF(I40="RARA VEZMENOR","2. BAJO",IF(I40="IMPROBABLEINSIGNIFICANTE","3. BAJO",IF(I40="IMPROBABLEMENOR","4. BAJO",IF(I40="POSIBLEINSIGNIFICANTE","5. BAJO",IF(I40="RARA VEZMODERADO","1. MODERADO",IF(I40="IMPROBABLEMODERADO","2. MODERADO",IF(I40="POSIBLEMENOR","3. MODERADO",IF(I40="PROBABLEINSIGNIFICANTE","4. MODERADO",IF(I40="RARA VEZMAYOR","1. ALTO",IF(I40="IMPROBABLEMAYOR","2. ALTO",IF(I40="POSIBLEMODERADO","3. ALTO",IF(I40="PROBABLEMENOR","4. ALTO",IF(I40="PROBABLEMODERADO","5. ALTO",IF(I40="CASI SEGUROINSIGNIFICANTE","6. ALTO",IF(I40="CASI SEGUROMENOR","7. ALTO",IF(I40="RARA VEZCATASTRÓFICO","1. EXTREMO",IF(I40="IMPROBABLECATASTRÓFICO","2. EXTREMO",IF(I40="POSIBLEMAYOR","3. EXTREMO",IF(I40="POSIBLECATASTRÓFICO","4. EXTREMO",IF(I40="PROBABLEMAYOR","5. EXTREMO",IF(I40="PROBABLECATASTRÓFICO","6. EXTREMO",IF(I40="CASI SEGUROMODERADO","7. EXTREMO",IF(I40="CASI SEGUROMAYOR","8. EXTREMO",IF(I40="CASI SEGUROCATASTRÓFICO","9. EXTREMO","")))))))))))))))))))))))))</f>
        <v>5. EXTREMO</v>
      </c>
      <c r="J41" s="91"/>
      <c r="K41" s="273"/>
      <c r="L41" s="93" t="s">
        <v>119</v>
      </c>
      <c r="M41" s="94" t="s">
        <v>20</v>
      </c>
      <c r="N41" s="95">
        <f>IF(M41="ADECUADO",15,IF(M41="INADECUADO",0,""))</f>
        <v>15</v>
      </c>
      <c r="O41" s="96"/>
      <c r="P41" s="97"/>
      <c r="Q41" s="79"/>
      <c r="R41" s="98"/>
      <c r="S41" s="81"/>
      <c r="T41" s="81"/>
      <c r="U41" s="82"/>
      <c r="V41" s="99"/>
      <c r="W41" s="84"/>
      <c r="X41" s="84"/>
      <c r="Y41" s="276"/>
      <c r="Z41" s="276"/>
      <c r="AA41" s="101"/>
      <c r="AB41" s="84"/>
      <c r="AC41" s="84"/>
      <c r="AD41" s="84"/>
      <c r="AE41" s="194"/>
      <c r="AF41" s="69"/>
      <c r="AG41" s="69"/>
      <c r="AH41" s="8" t="s">
        <v>105</v>
      </c>
      <c r="AI41" s="8" t="s">
        <v>120</v>
      </c>
      <c r="AL41" s="8" t="s">
        <v>28</v>
      </c>
      <c r="AN41" s="8" t="s">
        <v>121</v>
      </c>
      <c r="AO41" s="8" t="s">
        <v>122</v>
      </c>
    </row>
    <row r="42" spans="1:41" ht="69.75" hidden="1" customHeight="1" x14ac:dyDescent="0.2">
      <c r="A42" s="158"/>
      <c r="B42" s="274"/>
      <c r="C42" s="275"/>
      <c r="D42" s="82"/>
      <c r="E42" s="89"/>
      <c r="F42" s="90"/>
      <c r="G42" s="70"/>
      <c r="H42" s="70"/>
      <c r="I42" s="71" t="str">
        <f>IF(OR(I41="1. BAJO",I41="2. BAJO",I41="3. BAJO",I41="4. BAJO",I41="5. BAJO"),"BAJO",IF(OR(I41="1. MODERADO",I41="2. MODERADO",I41="3. MODERADO",I41="4. MODERADO"),"MODERADO",IF(OR(I41="1. ALTO",I41="2. ALTO",I41="3. ALTO",I41="4. ALTO",I41="5. ALTO",I41="6. ALTO",I41="7. ALTO"),"ALTO",IF(OR(I41="1. EXTREMO",I41="2. EXTREMO",I41="3. EXTREMO",I41="4. EXTREMO",I41="5. EXTREMO",I41="6. EXTREMO",I41="7. EXTREMO",I41="8. EXTREMO",I41="9. EXTREMO"),"EXTREMO",""))))</f>
        <v>EXTREMO</v>
      </c>
      <c r="J42" s="91"/>
      <c r="K42" s="273"/>
      <c r="L42" s="102" t="s">
        <v>123</v>
      </c>
      <c r="M42" s="94" t="s">
        <v>26</v>
      </c>
      <c r="N42" s="95">
        <f>IF(M42="OPORTUNA",15,IF(M42="INOPORTUNA",0,""))</f>
        <v>15</v>
      </c>
      <c r="O42" s="96"/>
      <c r="P42" s="97"/>
      <c r="Q42" s="79"/>
      <c r="R42" s="98"/>
      <c r="S42" s="103" t="s">
        <v>124</v>
      </c>
      <c r="T42" s="103" t="s">
        <v>125</v>
      </c>
      <c r="U42" s="82"/>
      <c r="V42" s="99"/>
      <c r="W42" s="84"/>
      <c r="X42" s="84"/>
      <c r="Y42" s="276"/>
      <c r="Z42" s="276"/>
      <c r="AA42" s="101"/>
      <c r="AB42" s="84"/>
      <c r="AC42" s="84"/>
      <c r="AD42" s="84"/>
      <c r="AE42" s="194"/>
      <c r="AF42" s="69"/>
      <c r="AG42" s="69"/>
      <c r="AH42" s="8" t="s">
        <v>106</v>
      </c>
      <c r="AI42" s="8" t="s">
        <v>126</v>
      </c>
      <c r="AJ42" s="8" t="s">
        <v>127</v>
      </c>
      <c r="AK42" s="8" t="s">
        <v>128</v>
      </c>
      <c r="AL42" s="8" t="s">
        <v>34</v>
      </c>
      <c r="AO42" s="8" t="s">
        <v>129</v>
      </c>
    </row>
    <row r="43" spans="1:41" ht="84" hidden="1" customHeight="1" x14ac:dyDescent="0.2">
      <c r="A43" s="158"/>
      <c r="B43" s="274"/>
      <c r="C43" s="275"/>
      <c r="D43" s="82"/>
      <c r="E43" s="104" t="s">
        <v>130</v>
      </c>
      <c r="F43" s="90"/>
      <c r="G43" s="70"/>
      <c r="H43" s="70"/>
      <c r="I43" s="71"/>
      <c r="J43" s="91"/>
      <c r="K43" s="273"/>
      <c r="L43" s="93" t="s">
        <v>131</v>
      </c>
      <c r="M43" s="94" t="s">
        <v>132</v>
      </c>
      <c r="N43" s="95">
        <f>IF(M43="PREVENIR",15,IF(M43="DETECTAR",10,IF(M43="NO ES UN CONTROL",0,"")))</f>
        <v>15</v>
      </c>
      <c r="O43" s="105" t="str">
        <f>IF(O40&lt;86,"DÉBIL",IF(O40&lt;96,"MODERADO",IF(O40&lt;101,"FUERTE","")))</f>
        <v>FUERTE</v>
      </c>
      <c r="P43" s="97"/>
      <c r="Q43" s="106" t="str">
        <f>IF(AND(O43="FUERTE",P40="FUERTE (SIEMPRE SE EJECUTA)"),"FUERTE",IF(OR(O43="DÉBIL",P40="DÉBIL (NO SE EJECUTA)"),"DÉBIL",IF(OR(O43="MODERADO",P40="MODERADO (ALGUNAS VECES)"),"MODERADO")))</f>
        <v>FUERTE</v>
      </c>
      <c r="R43" s="107" t="str">
        <f>IF(AND(O43="FUERTE",P40="FUERTE (SIEMPRE SE EJECUTA)"),"NO","SÍ")</f>
        <v>NO</v>
      </c>
      <c r="S43" s="108">
        <f>IF(AND($Q43="FUERTE",$S40="DIRECTAMENTE",$T40="DIRECTAMENTE"),2,IF(AND($Q43="FUERTE",$S40="DIRECTAMENTE",$T40="INDIRECTAMENTE"),2,IF(AND($Q43="FUERTE",$S40="DIRECTAMENTE",$T40="NO DISMINUYE"),2,IF(AND($Q43="FUERTE",$S40="NO DISMINUYE",$T40="DIRECTAMENTE"),0,IF(AND($Q43="MODERADO",$S40="DIRECTAMENTE",$T40="DIRECTAMENTE"),1,IF(AND($Q43="MODERADO",$S40="DIRECTAMENTE",$T40="INDIRECTAMENTE"),1,IF(AND($Q43="MODERADO",$S40="DIRECTAMENTE",$T40="NO DISMINUYE"),1,IF(AND($Q43="MODERADO",$S40="NO DISMINUYE",$T40="DIRECTAMENTE"),0,"N/A"))))))))</f>
        <v>2</v>
      </c>
      <c r="T43" s="109">
        <f>IF(AND($Q43="FUERTE",$S40="DIRECTAMENTE",$T40="DIRECTAMENTE"),2,IF(AND($Q43="FUERTE",$S40="DIRECTAMENTE",$T40="INDIRECTAMENTE"),1,IF(AND($Q43="FUERTE",$S40="DIRECTAMENTE",$T40="NO DISMINUYE"),0,IF(AND($Q43="FUERTE",$S40="NO DISMINUYE",$T40="DIRECTAMENTE"),2,IF(AND($Q43="MODERADO",$S40="DIRECTAMENTE",$T40="DIRECTAMENTE"),1,IF(AND($Q43="MODERADO",$S40="DIRECTAMENTE",$T40="INDIRECTAMENTE"),0,IF(AND($Q43="MODERADO",$S40="DIRECTAMENTE",$T40="NO DISMINUYE"),0,IF(AND($Q43="MODERADO",$S40="NO DISMINUYE",$T40="DIRECTAMENTE"),1,"N/A"))))))))</f>
        <v>2</v>
      </c>
      <c r="U43" s="82"/>
      <c r="V43" s="99"/>
      <c r="W43" s="84"/>
      <c r="X43" s="84"/>
      <c r="Y43" s="276"/>
      <c r="Z43" s="277"/>
      <c r="AA43" s="101"/>
      <c r="AB43" s="84"/>
      <c r="AC43" s="84"/>
      <c r="AD43" s="84"/>
      <c r="AE43" s="194"/>
      <c r="AF43" s="69" t="s">
        <v>315</v>
      </c>
      <c r="AG43" s="69"/>
      <c r="AH43" s="8" t="s">
        <v>105</v>
      </c>
      <c r="AO43" s="8" t="s">
        <v>134</v>
      </c>
    </row>
    <row r="44" spans="1:41" ht="55.5" hidden="1" customHeight="1" x14ac:dyDescent="0.2">
      <c r="A44" s="158"/>
      <c r="B44" s="274"/>
      <c r="C44" s="275"/>
      <c r="D44" s="82"/>
      <c r="E44" s="89"/>
      <c r="F44" s="90"/>
      <c r="G44" s="70"/>
      <c r="H44" s="70"/>
      <c r="I44" s="71"/>
      <c r="J44" s="91"/>
      <c r="K44" s="273"/>
      <c r="L44" s="93" t="s">
        <v>136</v>
      </c>
      <c r="M44" s="94" t="s">
        <v>44</v>
      </c>
      <c r="N44" s="95">
        <f>IF(M44="CONFIABLE",15,IF(M44="NO CONFIABLE",0,""))</f>
        <v>15</v>
      </c>
      <c r="O44" s="111"/>
      <c r="P44" s="97"/>
      <c r="Q44" s="106"/>
      <c r="R44" s="107"/>
      <c r="S44" s="108"/>
      <c r="T44" s="112"/>
      <c r="U44" s="82"/>
      <c r="V44" s="99"/>
      <c r="W44" s="84"/>
      <c r="X44" s="84"/>
      <c r="Y44" s="276"/>
      <c r="Z44" s="104" t="s">
        <v>137</v>
      </c>
      <c r="AA44" s="101"/>
      <c r="AB44" s="84"/>
      <c r="AC44" s="84"/>
      <c r="AD44" s="84"/>
      <c r="AE44" s="194"/>
      <c r="AF44" s="69"/>
      <c r="AG44" s="69"/>
      <c r="AH44" s="8" t="s">
        <v>138</v>
      </c>
      <c r="AJ44" s="8" t="s">
        <v>31</v>
      </c>
      <c r="AK44" s="8" t="s">
        <v>132</v>
      </c>
      <c r="AL44" s="8" t="s">
        <v>32</v>
      </c>
      <c r="AO44" s="8" t="s">
        <v>139</v>
      </c>
    </row>
    <row r="45" spans="1:41" ht="66.75" hidden="1" customHeight="1" x14ac:dyDescent="0.2">
      <c r="A45" s="158"/>
      <c r="B45" s="274"/>
      <c r="C45" s="275"/>
      <c r="D45" s="82"/>
      <c r="E45" s="89"/>
      <c r="F45" s="90"/>
      <c r="G45" s="70"/>
      <c r="H45" s="70"/>
      <c r="I45" s="71"/>
      <c r="J45" s="91"/>
      <c r="K45" s="273"/>
      <c r="L45" s="93" t="s">
        <v>140</v>
      </c>
      <c r="M45" s="94" t="s">
        <v>52</v>
      </c>
      <c r="N45" s="95">
        <f>IF(M45="SE INVESTIGAN Y SE RESUELVEN OPORTUNAMENTE",15,IF(M45="NO SE INVESTIGAN Y SE RESUELVEN OPORTUNAMENTE",0,""))</f>
        <v>15</v>
      </c>
      <c r="O45" s="111"/>
      <c r="P45" s="97"/>
      <c r="Q45" s="106"/>
      <c r="R45" s="107"/>
      <c r="S45" s="108"/>
      <c r="T45" s="112"/>
      <c r="U45" s="82"/>
      <c r="V45" s="99"/>
      <c r="W45" s="84"/>
      <c r="X45" s="84"/>
      <c r="Y45" s="276"/>
      <c r="Z45" s="125"/>
      <c r="AA45" s="101"/>
      <c r="AB45" s="84"/>
      <c r="AC45" s="84"/>
      <c r="AD45" s="84"/>
      <c r="AE45" s="194"/>
      <c r="AF45" s="69"/>
      <c r="AG45" s="69"/>
      <c r="AH45" s="8" t="s">
        <v>120</v>
      </c>
      <c r="AO45" s="8" t="s">
        <v>142</v>
      </c>
    </row>
    <row r="46" spans="1:41" ht="60.75" hidden="1" customHeight="1" x14ac:dyDescent="0.2">
      <c r="A46" s="271"/>
      <c r="B46" s="274"/>
      <c r="C46" s="278"/>
      <c r="D46" s="114"/>
      <c r="E46" s="115"/>
      <c r="F46" s="116"/>
      <c r="G46" s="117"/>
      <c r="H46" s="117"/>
      <c r="I46" s="71"/>
      <c r="J46" s="91"/>
      <c r="K46" s="279"/>
      <c r="L46" s="119" t="s">
        <v>143</v>
      </c>
      <c r="M46" s="120" t="s">
        <v>62</v>
      </c>
      <c r="N46" s="121">
        <f>IF(M46="COMPLETA",10,IF(M46="INCOMPLETA",5,IF(M46="NO EXISTE",0,"")))</f>
        <v>10</v>
      </c>
      <c r="O46" s="111"/>
      <c r="P46" s="122"/>
      <c r="Q46" s="123"/>
      <c r="R46" s="124"/>
      <c r="S46" s="109"/>
      <c r="T46" s="112"/>
      <c r="U46" s="114"/>
      <c r="V46" s="99"/>
      <c r="W46" s="125"/>
      <c r="X46" s="125"/>
      <c r="Y46" s="277"/>
      <c r="Z46" s="277"/>
      <c r="AA46" s="126"/>
      <c r="AB46" s="125"/>
      <c r="AC46" s="125"/>
      <c r="AD46" s="125"/>
      <c r="AE46" s="199"/>
      <c r="AF46" s="68"/>
      <c r="AG46" s="68"/>
      <c r="AO46" s="8" t="s">
        <v>144</v>
      </c>
    </row>
    <row r="47" spans="1:41" ht="37.5" hidden="1" customHeight="1" x14ac:dyDescent="0.2">
      <c r="A47" s="158"/>
      <c r="B47" s="271"/>
      <c r="C47" s="272"/>
      <c r="D47" s="67" t="s">
        <v>10</v>
      </c>
      <c r="E47" s="68"/>
      <c r="F47" s="69"/>
      <c r="G47" s="70" t="s">
        <v>29</v>
      </c>
      <c r="H47" s="70" t="s">
        <v>28</v>
      </c>
      <c r="I47" s="71" t="str">
        <f>CONCATENATE(G47,H47)</f>
        <v>PROBABLEMAYOR</v>
      </c>
      <c r="J47" s="72" t="str">
        <f>I48</f>
        <v>5. EXTREMO</v>
      </c>
      <c r="K47" s="273"/>
      <c r="L47" s="74" t="s">
        <v>104</v>
      </c>
      <c r="M47" s="75" t="s">
        <v>7</v>
      </c>
      <c r="N47" s="76">
        <f>IF(M47="ASIGNADO",15,IF(M47="NO ASIGNADO",0,""))</f>
        <v>15</v>
      </c>
      <c r="O47" s="77">
        <f>SUM(N47:N53)</f>
        <v>100</v>
      </c>
      <c r="P47" s="78" t="s">
        <v>81</v>
      </c>
      <c r="Q47" s="79">
        <f>IF(Q50="DÉBIL",0,IF(Q50="MODERADO",50,IF(Q50="FUERTE",100,"")))</f>
        <v>100</v>
      </c>
      <c r="R47" s="80"/>
      <c r="S47" s="81" t="s">
        <v>105</v>
      </c>
      <c r="T47" s="81" t="s">
        <v>105</v>
      </c>
      <c r="U47" s="82" t="s">
        <v>235</v>
      </c>
      <c r="V47" s="83" t="s">
        <v>106</v>
      </c>
      <c r="W47" s="84"/>
      <c r="X47" s="84"/>
      <c r="Y47" s="125"/>
      <c r="Z47" s="125"/>
      <c r="AA47" s="85" t="s">
        <v>121</v>
      </c>
      <c r="AB47" s="84"/>
      <c r="AC47" s="84"/>
      <c r="AD47" s="84"/>
      <c r="AE47" s="194" t="s">
        <v>313</v>
      </c>
      <c r="AF47" s="69" t="s">
        <v>314</v>
      </c>
      <c r="AG47" s="69"/>
      <c r="AH47" s="8" t="s">
        <v>116</v>
      </c>
      <c r="AI47" s="8" t="s">
        <v>117</v>
      </c>
      <c r="AJ47" s="8" t="s">
        <v>22</v>
      </c>
      <c r="AK47" s="8" t="s">
        <v>85</v>
      </c>
      <c r="AL47" s="8" t="s">
        <v>22</v>
      </c>
      <c r="AN47" s="8" t="s">
        <v>110</v>
      </c>
      <c r="AO47" s="8" t="s">
        <v>118</v>
      </c>
    </row>
    <row r="48" spans="1:41" ht="51.75" hidden="1" customHeight="1" x14ac:dyDescent="0.2">
      <c r="A48" s="158"/>
      <c r="B48" s="274"/>
      <c r="C48" s="275"/>
      <c r="D48" s="82"/>
      <c r="E48" s="89"/>
      <c r="F48" s="90"/>
      <c r="G48" s="70"/>
      <c r="H48" s="70"/>
      <c r="I48" s="71" t="str">
        <f>IF(I47="RARA VEZINSIGNIFICANTE","1. BAJO",IF(I47="RARA VEZMENOR","2. BAJO",IF(I47="IMPROBABLEINSIGNIFICANTE","3. BAJO",IF(I47="IMPROBABLEMENOR","4. BAJO",IF(I47="POSIBLEINSIGNIFICANTE","5. BAJO",IF(I47="RARA VEZMODERADO","1. MODERADO",IF(I47="IMPROBABLEMODERADO","2. MODERADO",IF(I47="POSIBLEMENOR","3. MODERADO",IF(I47="PROBABLEINSIGNIFICANTE","4. MODERADO",IF(I47="RARA VEZMAYOR","1. ALTO",IF(I47="IMPROBABLEMAYOR","2. ALTO",IF(I47="POSIBLEMODERADO","3. ALTO",IF(I47="PROBABLEMENOR","4. ALTO",IF(I47="PROBABLEMODERADO","5. ALTO",IF(I47="CASI SEGUROINSIGNIFICANTE","6. ALTO",IF(I47="CASI SEGUROMENOR","7. ALTO",IF(I47="RARA VEZCATASTRÓFICO","1. EXTREMO",IF(I47="IMPROBABLECATASTRÓFICO","2. EXTREMO",IF(I47="POSIBLEMAYOR","3. EXTREMO",IF(I47="POSIBLECATASTRÓFICO","4. EXTREMO",IF(I47="PROBABLEMAYOR","5. EXTREMO",IF(I47="PROBABLECATASTRÓFICO","6. EXTREMO",IF(I47="CASI SEGUROMODERADO","7. EXTREMO",IF(I47="CASI SEGUROMAYOR","8. EXTREMO",IF(I47="CASI SEGUROCATASTRÓFICO","9. EXTREMO","")))))))))))))))))))))))))</f>
        <v>5. EXTREMO</v>
      </c>
      <c r="J48" s="91"/>
      <c r="K48" s="273"/>
      <c r="L48" s="93" t="s">
        <v>119</v>
      </c>
      <c r="M48" s="94" t="s">
        <v>20</v>
      </c>
      <c r="N48" s="95">
        <f>IF(M48="ADECUADO",15,IF(M48="INADECUADO",0,""))</f>
        <v>15</v>
      </c>
      <c r="O48" s="96"/>
      <c r="P48" s="97"/>
      <c r="Q48" s="79"/>
      <c r="R48" s="98"/>
      <c r="S48" s="81"/>
      <c r="T48" s="81"/>
      <c r="U48" s="82"/>
      <c r="V48" s="99"/>
      <c r="W48" s="84"/>
      <c r="X48" s="84"/>
      <c r="Y48" s="276"/>
      <c r="Z48" s="276"/>
      <c r="AA48" s="101"/>
      <c r="AB48" s="84"/>
      <c r="AC48" s="84"/>
      <c r="AD48" s="84"/>
      <c r="AE48" s="194"/>
      <c r="AF48" s="69"/>
      <c r="AG48" s="69"/>
      <c r="AH48" s="8" t="s">
        <v>105</v>
      </c>
      <c r="AI48" s="8" t="s">
        <v>120</v>
      </c>
      <c r="AL48" s="8" t="s">
        <v>28</v>
      </c>
      <c r="AN48" s="8" t="s">
        <v>121</v>
      </c>
      <c r="AO48" s="8" t="s">
        <v>122</v>
      </c>
    </row>
    <row r="49" spans="1:41" ht="69.75" hidden="1" customHeight="1" x14ac:dyDescent="0.2">
      <c r="A49" s="158"/>
      <c r="B49" s="274"/>
      <c r="C49" s="275"/>
      <c r="D49" s="82"/>
      <c r="E49" s="89"/>
      <c r="F49" s="90"/>
      <c r="G49" s="70"/>
      <c r="H49" s="70"/>
      <c r="I49" s="71" t="str">
        <f>IF(OR(I48="1. BAJO",I48="2. BAJO",I48="3. BAJO",I48="4. BAJO",I48="5. BAJO"),"BAJO",IF(OR(I48="1. MODERADO",I48="2. MODERADO",I48="3. MODERADO",I48="4. MODERADO"),"MODERADO",IF(OR(I48="1. ALTO",I48="2. ALTO",I48="3. ALTO",I48="4. ALTO",I48="5. ALTO",I48="6. ALTO",I48="7. ALTO"),"ALTO",IF(OR(I48="1. EXTREMO",I48="2. EXTREMO",I48="3. EXTREMO",I48="4. EXTREMO",I48="5. EXTREMO",I48="6. EXTREMO",I48="7. EXTREMO",I48="8. EXTREMO",I48="9. EXTREMO"),"EXTREMO",""))))</f>
        <v>EXTREMO</v>
      </c>
      <c r="J49" s="91"/>
      <c r="K49" s="273"/>
      <c r="L49" s="102" t="s">
        <v>123</v>
      </c>
      <c r="M49" s="94" t="s">
        <v>26</v>
      </c>
      <c r="N49" s="95">
        <f>IF(M49="OPORTUNA",15,IF(M49="INOPORTUNA",0,""))</f>
        <v>15</v>
      </c>
      <c r="O49" s="96"/>
      <c r="P49" s="97"/>
      <c r="Q49" s="79"/>
      <c r="R49" s="98"/>
      <c r="S49" s="103" t="s">
        <v>124</v>
      </c>
      <c r="T49" s="103" t="s">
        <v>125</v>
      </c>
      <c r="U49" s="82"/>
      <c r="V49" s="99"/>
      <c r="W49" s="84"/>
      <c r="X49" s="84"/>
      <c r="Y49" s="276"/>
      <c r="Z49" s="276"/>
      <c r="AA49" s="101"/>
      <c r="AB49" s="84"/>
      <c r="AC49" s="84"/>
      <c r="AD49" s="84"/>
      <c r="AE49" s="194"/>
      <c r="AF49" s="69"/>
      <c r="AG49" s="69"/>
      <c r="AH49" s="8" t="s">
        <v>106</v>
      </c>
      <c r="AI49" s="8" t="s">
        <v>126</v>
      </c>
      <c r="AJ49" s="8" t="s">
        <v>127</v>
      </c>
      <c r="AK49" s="8" t="s">
        <v>128</v>
      </c>
      <c r="AL49" s="8" t="s">
        <v>34</v>
      </c>
      <c r="AO49" s="8" t="s">
        <v>129</v>
      </c>
    </row>
    <row r="50" spans="1:41" ht="84" hidden="1" customHeight="1" x14ac:dyDescent="0.2">
      <c r="A50" s="158"/>
      <c r="B50" s="274"/>
      <c r="C50" s="275"/>
      <c r="D50" s="82"/>
      <c r="E50" s="104" t="s">
        <v>130</v>
      </c>
      <c r="F50" s="90"/>
      <c r="G50" s="70"/>
      <c r="H50" s="70"/>
      <c r="I50" s="71"/>
      <c r="J50" s="91"/>
      <c r="K50" s="273"/>
      <c r="L50" s="93" t="s">
        <v>131</v>
      </c>
      <c r="M50" s="94" t="s">
        <v>132</v>
      </c>
      <c r="N50" s="95">
        <f>IF(M50="PREVENIR",15,IF(M50="DETECTAR",10,IF(M50="NO ES UN CONTROL",0,"")))</f>
        <v>15</v>
      </c>
      <c r="O50" s="105" t="str">
        <f>IF(O47&lt;86,"DÉBIL",IF(O47&lt;96,"MODERADO",IF(O47&lt;101,"FUERTE","")))</f>
        <v>FUERTE</v>
      </c>
      <c r="P50" s="97"/>
      <c r="Q50" s="106" t="str">
        <f>IF(AND(O50="FUERTE",P47="FUERTE (SIEMPRE SE EJECUTA)"),"FUERTE",IF(OR(O50="DÉBIL",P47="DÉBIL (NO SE EJECUTA)"),"DÉBIL",IF(OR(O50="MODERADO",P47="MODERADO (ALGUNAS VECES)"),"MODERADO")))</f>
        <v>FUERTE</v>
      </c>
      <c r="R50" s="107" t="str">
        <f>IF(AND(O50="FUERTE",P47="FUERTE (SIEMPRE SE EJECUTA)"),"NO","SÍ")</f>
        <v>NO</v>
      </c>
      <c r="S50" s="108">
        <f>IF(AND($Q50="FUERTE",$S47="DIRECTAMENTE",$T47="DIRECTAMENTE"),2,IF(AND($Q50="FUERTE",$S47="DIRECTAMENTE",$T47="INDIRECTAMENTE"),2,IF(AND($Q50="FUERTE",$S47="DIRECTAMENTE",$T47="NO DISMINUYE"),2,IF(AND($Q50="FUERTE",$S47="NO DISMINUYE",$T47="DIRECTAMENTE"),0,IF(AND($Q50="MODERADO",$S47="DIRECTAMENTE",$T47="DIRECTAMENTE"),1,IF(AND($Q50="MODERADO",$S47="DIRECTAMENTE",$T47="INDIRECTAMENTE"),1,IF(AND($Q50="MODERADO",$S47="DIRECTAMENTE",$T47="NO DISMINUYE"),1,IF(AND($Q50="MODERADO",$S47="NO DISMINUYE",$T47="DIRECTAMENTE"),0,"N/A"))))))))</f>
        <v>2</v>
      </c>
      <c r="T50" s="109">
        <f>IF(AND($Q50="FUERTE",$S47="DIRECTAMENTE",$T47="DIRECTAMENTE"),2,IF(AND($Q50="FUERTE",$S47="DIRECTAMENTE",$T47="INDIRECTAMENTE"),1,IF(AND($Q50="FUERTE",$S47="DIRECTAMENTE",$T47="NO DISMINUYE"),0,IF(AND($Q50="FUERTE",$S47="NO DISMINUYE",$T47="DIRECTAMENTE"),2,IF(AND($Q50="MODERADO",$S47="DIRECTAMENTE",$T47="DIRECTAMENTE"),1,IF(AND($Q50="MODERADO",$S47="DIRECTAMENTE",$T47="INDIRECTAMENTE"),0,IF(AND($Q50="MODERADO",$S47="DIRECTAMENTE",$T47="NO DISMINUYE"),0,IF(AND($Q50="MODERADO",$S47="NO DISMINUYE",$T47="DIRECTAMENTE"),1,"N/A"))))))))</f>
        <v>2</v>
      </c>
      <c r="U50" s="82"/>
      <c r="V50" s="99"/>
      <c r="W50" s="84"/>
      <c r="X50" s="84"/>
      <c r="Y50" s="276"/>
      <c r="Z50" s="277"/>
      <c r="AA50" s="101"/>
      <c r="AB50" s="84"/>
      <c r="AC50" s="84"/>
      <c r="AD50" s="84"/>
      <c r="AE50" s="194"/>
      <c r="AF50" s="69" t="s">
        <v>315</v>
      </c>
      <c r="AG50" s="69"/>
      <c r="AH50" s="8" t="s">
        <v>105</v>
      </c>
      <c r="AO50" s="8" t="s">
        <v>134</v>
      </c>
    </row>
    <row r="51" spans="1:41" ht="55.5" hidden="1" customHeight="1" x14ac:dyDescent="0.2">
      <c r="A51" s="158"/>
      <c r="B51" s="274"/>
      <c r="C51" s="275"/>
      <c r="D51" s="82"/>
      <c r="E51" s="89"/>
      <c r="F51" s="90"/>
      <c r="G51" s="70"/>
      <c r="H51" s="70"/>
      <c r="I51" s="71"/>
      <c r="J51" s="91"/>
      <c r="K51" s="273"/>
      <c r="L51" s="93" t="s">
        <v>136</v>
      </c>
      <c r="M51" s="94" t="s">
        <v>44</v>
      </c>
      <c r="N51" s="95">
        <f>IF(M51="CONFIABLE",15,IF(M51="NO CONFIABLE",0,""))</f>
        <v>15</v>
      </c>
      <c r="O51" s="111"/>
      <c r="P51" s="97"/>
      <c r="Q51" s="106"/>
      <c r="R51" s="107"/>
      <c r="S51" s="108"/>
      <c r="T51" s="112"/>
      <c r="U51" s="82"/>
      <c r="V51" s="99"/>
      <c r="W51" s="84"/>
      <c r="X51" s="84"/>
      <c r="Y51" s="276"/>
      <c r="Z51" s="104" t="s">
        <v>137</v>
      </c>
      <c r="AA51" s="101"/>
      <c r="AB51" s="84"/>
      <c r="AC51" s="84"/>
      <c r="AD51" s="84"/>
      <c r="AE51" s="194"/>
      <c r="AF51" s="69"/>
      <c r="AG51" s="69"/>
      <c r="AH51" s="8" t="s">
        <v>138</v>
      </c>
      <c r="AJ51" s="8" t="s">
        <v>31</v>
      </c>
      <c r="AK51" s="8" t="s">
        <v>132</v>
      </c>
      <c r="AL51" s="8" t="s">
        <v>32</v>
      </c>
      <c r="AO51" s="8" t="s">
        <v>139</v>
      </c>
    </row>
    <row r="52" spans="1:41" ht="66.75" hidden="1" customHeight="1" x14ac:dyDescent="0.2">
      <c r="A52" s="158"/>
      <c r="B52" s="274"/>
      <c r="C52" s="275"/>
      <c r="D52" s="82"/>
      <c r="E52" s="89"/>
      <c r="F52" s="90"/>
      <c r="G52" s="70"/>
      <c r="H52" s="70"/>
      <c r="I52" s="71"/>
      <c r="J52" s="91"/>
      <c r="K52" s="273"/>
      <c r="L52" s="93" t="s">
        <v>140</v>
      </c>
      <c r="M52" s="94" t="s">
        <v>52</v>
      </c>
      <c r="N52" s="95">
        <f>IF(M52="SE INVESTIGAN Y SE RESUELVEN OPORTUNAMENTE",15,IF(M52="NO SE INVESTIGAN Y SE RESUELVEN OPORTUNAMENTE",0,""))</f>
        <v>15</v>
      </c>
      <c r="O52" s="111"/>
      <c r="P52" s="97"/>
      <c r="Q52" s="106"/>
      <c r="R52" s="107"/>
      <c r="S52" s="108"/>
      <c r="T52" s="112"/>
      <c r="U52" s="82"/>
      <c r="V52" s="99"/>
      <c r="W52" s="84"/>
      <c r="X52" s="84"/>
      <c r="Y52" s="276"/>
      <c r="Z52" s="125"/>
      <c r="AA52" s="101"/>
      <c r="AB52" s="84"/>
      <c r="AC52" s="84"/>
      <c r="AD52" s="84"/>
      <c r="AE52" s="194"/>
      <c r="AF52" s="69"/>
      <c r="AG52" s="69"/>
      <c r="AH52" s="8" t="s">
        <v>120</v>
      </c>
      <c r="AO52" s="8" t="s">
        <v>142</v>
      </c>
    </row>
    <row r="53" spans="1:41" ht="60.75" hidden="1" customHeight="1" x14ac:dyDescent="0.2">
      <c r="A53" s="271"/>
      <c r="B53" s="274"/>
      <c r="C53" s="278"/>
      <c r="D53" s="114"/>
      <c r="E53" s="115"/>
      <c r="F53" s="116"/>
      <c r="G53" s="117"/>
      <c r="H53" s="117"/>
      <c r="I53" s="71"/>
      <c r="J53" s="91"/>
      <c r="K53" s="279"/>
      <c r="L53" s="119" t="s">
        <v>143</v>
      </c>
      <c r="M53" s="120" t="s">
        <v>62</v>
      </c>
      <c r="N53" s="121">
        <f>IF(M53="COMPLETA",10,IF(M53="INCOMPLETA",5,IF(M53="NO EXISTE",0,"")))</f>
        <v>10</v>
      </c>
      <c r="O53" s="111"/>
      <c r="P53" s="122"/>
      <c r="Q53" s="123"/>
      <c r="R53" s="124"/>
      <c r="S53" s="109"/>
      <c r="T53" s="112"/>
      <c r="U53" s="114"/>
      <c r="V53" s="99"/>
      <c r="W53" s="125"/>
      <c r="X53" s="125"/>
      <c r="Y53" s="277"/>
      <c r="Z53" s="277"/>
      <c r="AA53" s="126"/>
      <c r="AB53" s="125"/>
      <c r="AC53" s="125"/>
      <c r="AD53" s="125"/>
      <c r="AE53" s="199"/>
      <c r="AF53" s="68"/>
      <c r="AG53" s="68"/>
      <c r="AO53" s="8" t="s">
        <v>144</v>
      </c>
    </row>
    <row r="54" spans="1:41" ht="37.5" hidden="1" customHeight="1" x14ac:dyDescent="0.2">
      <c r="A54" s="158"/>
      <c r="B54" s="271"/>
      <c r="C54" s="272"/>
      <c r="D54" s="67" t="s">
        <v>10</v>
      </c>
      <c r="E54" s="68"/>
      <c r="F54" s="69"/>
      <c r="G54" s="70" t="s">
        <v>29</v>
      </c>
      <c r="H54" s="70" t="s">
        <v>28</v>
      </c>
      <c r="I54" s="71" t="str">
        <f>CONCATENATE(G54,H54)</f>
        <v>PROBABLEMAYOR</v>
      </c>
      <c r="J54" s="72" t="str">
        <f>I55</f>
        <v>5. EXTREMO</v>
      </c>
      <c r="K54" s="273"/>
      <c r="L54" s="74" t="s">
        <v>104</v>
      </c>
      <c r="M54" s="75" t="s">
        <v>7</v>
      </c>
      <c r="N54" s="76">
        <f>IF(M54="ASIGNADO",15,IF(M54="NO ASIGNADO",0,""))</f>
        <v>15</v>
      </c>
      <c r="O54" s="77">
        <f>SUM(N54:N60)</f>
        <v>100</v>
      </c>
      <c r="P54" s="78" t="s">
        <v>81</v>
      </c>
      <c r="Q54" s="79">
        <f>IF(Q57="DÉBIL",0,IF(Q57="MODERADO",50,IF(Q57="FUERTE",100,"")))</f>
        <v>100</v>
      </c>
      <c r="R54" s="80"/>
      <c r="S54" s="81" t="s">
        <v>105</v>
      </c>
      <c r="T54" s="81" t="s">
        <v>105</v>
      </c>
      <c r="U54" s="82" t="s">
        <v>235</v>
      </c>
      <c r="V54" s="83" t="s">
        <v>106</v>
      </c>
      <c r="W54" s="84"/>
      <c r="X54" s="84"/>
      <c r="Y54" s="125"/>
      <c r="Z54" s="125"/>
      <c r="AA54" s="85" t="s">
        <v>121</v>
      </c>
      <c r="AB54" s="84"/>
      <c r="AC54" s="84"/>
      <c r="AD54" s="84"/>
      <c r="AE54" s="194" t="s">
        <v>313</v>
      </c>
      <c r="AF54" s="69" t="s">
        <v>314</v>
      </c>
      <c r="AG54" s="69"/>
      <c r="AH54" s="8" t="s">
        <v>116</v>
      </c>
      <c r="AI54" s="8" t="s">
        <v>117</v>
      </c>
      <c r="AJ54" s="8" t="s">
        <v>22</v>
      </c>
      <c r="AK54" s="8" t="s">
        <v>85</v>
      </c>
      <c r="AL54" s="8" t="s">
        <v>22</v>
      </c>
      <c r="AN54" s="8" t="s">
        <v>110</v>
      </c>
      <c r="AO54" s="8" t="s">
        <v>118</v>
      </c>
    </row>
    <row r="55" spans="1:41" ht="51.75" hidden="1" customHeight="1" x14ac:dyDescent="0.2">
      <c r="A55" s="158"/>
      <c r="B55" s="274"/>
      <c r="C55" s="275"/>
      <c r="D55" s="82"/>
      <c r="E55" s="89"/>
      <c r="F55" s="90"/>
      <c r="G55" s="70"/>
      <c r="H55" s="70"/>
      <c r="I55" s="71" t="str">
        <f>IF(I54="RARA VEZINSIGNIFICANTE","1. BAJO",IF(I54="RARA VEZMENOR","2. BAJO",IF(I54="IMPROBABLEINSIGNIFICANTE","3. BAJO",IF(I54="IMPROBABLEMENOR","4. BAJO",IF(I54="POSIBLEINSIGNIFICANTE","5. BAJO",IF(I54="RARA VEZMODERADO","1. MODERADO",IF(I54="IMPROBABLEMODERADO","2. MODERADO",IF(I54="POSIBLEMENOR","3. MODERADO",IF(I54="PROBABLEINSIGNIFICANTE","4. MODERADO",IF(I54="RARA VEZMAYOR","1. ALTO",IF(I54="IMPROBABLEMAYOR","2. ALTO",IF(I54="POSIBLEMODERADO","3. ALTO",IF(I54="PROBABLEMENOR","4. ALTO",IF(I54="PROBABLEMODERADO","5. ALTO",IF(I54="CASI SEGUROINSIGNIFICANTE","6. ALTO",IF(I54="CASI SEGUROMENOR","7. ALTO",IF(I54="RARA VEZCATASTRÓFICO","1. EXTREMO",IF(I54="IMPROBABLECATASTRÓFICO","2. EXTREMO",IF(I54="POSIBLEMAYOR","3. EXTREMO",IF(I54="POSIBLECATASTRÓFICO","4. EXTREMO",IF(I54="PROBABLEMAYOR","5. EXTREMO",IF(I54="PROBABLECATASTRÓFICO","6. EXTREMO",IF(I54="CASI SEGUROMODERADO","7. EXTREMO",IF(I54="CASI SEGUROMAYOR","8. EXTREMO",IF(I54="CASI SEGUROCATASTRÓFICO","9. EXTREMO","")))))))))))))))))))))))))</f>
        <v>5. EXTREMO</v>
      </c>
      <c r="J55" s="91"/>
      <c r="K55" s="273"/>
      <c r="L55" s="93" t="s">
        <v>119</v>
      </c>
      <c r="M55" s="94" t="s">
        <v>20</v>
      </c>
      <c r="N55" s="95">
        <f>IF(M55="ADECUADO",15,IF(M55="INADECUADO",0,""))</f>
        <v>15</v>
      </c>
      <c r="O55" s="96"/>
      <c r="P55" s="97"/>
      <c r="Q55" s="79"/>
      <c r="R55" s="98"/>
      <c r="S55" s="81"/>
      <c r="T55" s="81"/>
      <c r="U55" s="82"/>
      <c r="V55" s="99"/>
      <c r="W55" s="84"/>
      <c r="X55" s="84"/>
      <c r="Y55" s="276"/>
      <c r="Z55" s="276"/>
      <c r="AA55" s="101"/>
      <c r="AB55" s="84"/>
      <c r="AC55" s="84"/>
      <c r="AD55" s="84"/>
      <c r="AE55" s="194"/>
      <c r="AF55" s="69"/>
      <c r="AG55" s="69"/>
      <c r="AH55" s="8" t="s">
        <v>105</v>
      </c>
      <c r="AI55" s="8" t="s">
        <v>120</v>
      </c>
      <c r="AL55" s="8" t="s">
        <v>28</v>
      </c>
      <c r="AN55" s="8" t="s">
        <v>121</v>
      </c>
      <c r="AO55" s="8" t="s">
        <v>122</v>
      </c>
    </row>
    <row r="56" spans="1:41" ht="69.75" hidden="1" customHeight="1" x14ac:dyDescent="0.2">
      <c r="A56" s="158"/>
      <c r="B56" s="274"/>
      <c r="C56" s="275"/>
      <c r="D56" s="82"/>
      <c r="E56" s="89"/>
      <c r="F56" s="90"/>
      <c r="G56" s="70"/>
      <c r="H56" s="70"/>
      <c r="I56" s="71" t="str">
        <f>IF(OR(I55="1. BAJO",I55="2. BAJO",I55="3. BAJO",I55="4. BAJO",I55="5. BAJO"),"BAJO",IF(OR(I55="1. MODERADO",I55="2. MODERADO",I55="3. MODERADO",I55="4. MODERADO"),"MODERADO",IF(OR(I55="1. ALTO",I55="2. ALTO",I55="3. ALTO",I55="4. ALTO",I55="5. ALTO",I55="6. ALTO",I55="7. ALTO"),"ALTO",IF(OR(I55="1. EXTREMO",I55="2. EXTREMO",I55="3. EXTREMO",I55="4. EXTREMO",I55="5. EXTREMO",I55="6. EXTREMO",I55="7. EXTREMO",I55="8. EXTREMO",I55="9. EXTREMO"),"EXTREMO",""))))</f>
        <v>EXTREMO</v>
      </c>
      <c r="J56" s="91"/>
      <c r="K56" s="273"/>
      <c r="L56" s="102" t="s">
        <v>123</v>
      </c>
      <c r="M56" s="94" t="s">
        <v>26</v>
      </c>
      <c r="N56" s="95">
        <f>IF(M56="OPORTUNA",15,IF(M56="INOPORTUNA",0,""))</f>
        <v>15</v>
      </c>
      <c r="O56" s="96"/>
      <c r="P56" s="97"/>
      <c r="Q56" s="79"/>
      <c r="R56" s="98"/>
      <c r="S56" s="103" t="s">
        <v>124</v>
      </c>
      <c r="T56" s="103" t="s">
        <v>125</v>
      </c>
      <c r="U56" s="82"/>
      <c r="V56" s="99"/>
      <c r="W56" s="84"/>
      <c r="X56" s="84"/>
      <c r="Y56" s="276"/>
      <c r="Z56" s="276"/>
      <c r="AA56" s="101"/>
      <c r="AB56" s="84"/>
      <c r="AC56" s="84"/>
      <c r="AD56" s="84"/>
      <c r="AE56" s="194"/>
      <c r="AF56" s="69"/>
      <c r="AG56" s="69"/>
      <c r="AH56" s="8" t="s">
        <v>106</v>
      </c>
      <c r="AI56" s="8" t="s">
        <v>126</v>
      </c>
      <c r="AJ56" s="8" t="s">
        <v>127</v>
      </c>
      <c r="AK56" s="8" t="s">
        <v>128</v>
      </c>
      <c r="AL56" s="8" t="s">
        <v>34</v>
      </c>
      <c r="AO56" s="8" t="s">
        <v>129</v>
      </c>
    </row>
    <row r="57" spans="1:41" ht="84" hidden="1" customHeight="1" x14ac:dyDescent="0.2">
      <c r="A57" s="158"/>
      <c r="B57" s="274"/>
      <c r="C57" s="275"/>
      <c r="D57" s="82"/>
      <c r="E57" s="104" t="s">
        <v>130</v>
      </c>
      <c r="F57" s="90"/>
      <c r="G57" s="70"/>
      <c r="H57" s="70"/>
      <c r="I57" s="71"/>
      <c r="J57" s="91"/>
      <c r="K57" s="273"/>
      <c r="L57" s="93" t="s">
        <v>131</v>
      </c>
      <c r="M57" s="94" t="s">
        <v>132</v>
      </c>
      <c r="N57" s="95">
        <f>IF(M57="PREVENIR",15,IF(M57="DETECTAR",10,IF(M57="NO ES UN CONTROL",0,"")))</f>
        <v>15</v>
      </c>
      <c r="O57" s="105" t="str">
        <f>IF(O54&lt;86,"DÉBIL",IF(O54&lt;96,"MODERADO",IF(O54&lt;101,"FUERTE","")))</f>
        <v>FUERTE</v>
      </c>
      <c r="P57" s="97"/>
      <c r="Q57" s="106" t="str">
        <f>IF(AND(O57="FUERTE",P54="FUERTE (SIEMPRE SE EJECUTA)"),"FUERTE",IF(OR(O57="DÉBIL",P54="DÉBIL (NO SE EJECUTA)"),"DÉBIL",IF(OR(O57="MODERADO",P54="MODERADO (ALGUNAS VECES)"),"MODERADO")))</f>
        <v>FUERTE</v>
      </c>
      <c r="R57" s="107" t="str">
        <f>IF(AND(O57="FUERTE",P54="FUERTE (SIEMPRE SE EJECUTA)"),"NO","SÍ")</f>
        <v>NO</v>
      </c>
      <c r="S57" s="108">
        <f>IF(AND($Q57="FUERTE",$S54="DIRECTAMENTE",$T54="DIRECTAMENTE"),2,IF(AND($Q57="FUERTE",$S54="DIRECTAMENTE",$T54="INDIRECTAMENTE"),2,IF(AND($Q57="FUERTE",$S54="DIRECTAMENTE",$T54="NO DISMINUYE"),2,IF(AND($Q57="FUERTE",$S54="NO DISMINUYE",$T54="DIRECTAMENTE"),0,IF(AND($Q57="MODERADO",$S54="DIRECTAMENTE",$T54="DIRECTAMENTE"),1,IF(AND($Q57="MODERADO",$S54="DIRECTAMENTE",$T54="INDIRECTAMENTE"),1,IF(AND($Q57="MODERADO",$S54="DIRECTAMENTE",$T54="NO DISMINUYE"),1,IF(AND($Q57="MODERADO",$S54="NO DISMINUYE",$T54="DIRECTAMENTE"),0,"N/A"))))))))</f>
        <v>2</v>
      </c>
      <c r="T57" s="109">
        <f>IF(AND($Q57="FUERTE",$S54="DIRECTAMENTE",$T54="DIRECTAMENTE"),2,IF(AND($Q57="FUERTE",$S54="DIRECTAMENTE",$T54="INDIRECTAMENTE"),1,IF(AND($Q57="FUERTE",$S54="DIRECTAMENTE",$T54="NO DISMINUYE"),0,IF(AND($Q57="FUERTE",$S54="NO DISMINUYE",$T54="DIRECTAMENTE"),2,IF(AND($Q57="MODERADO",$S54="DIRECTAMENTE",$T54="DIRECTAMENTE"),1,IF(AND($Q57="MODERADO",$S54="DIRECTAMENTE",$T54="INDIRECTAMENTE"),0,IF(AND($Q57="MODERADO",$S54="DIRECTAMENTE",$T54="NO DISMINUYE"),0,IF(AND($Q57="MODERADO",$S54="NO DISMINUYE",$T54="DIRECTAMENTE"),1,"N/A"))))))))</f>
        <v>2</v>
      </c>
      <c r="U57" s="82"/>
      <c r="V57" s="99"/>
      <c r="W57" s="84"/>
      <c r="X57" s="84"/>
      <c r="Y57" s="276"/>
      <c r="Z57" s="277"/>
      <c r="AA57" s="101"/>
      <c r="AB57" s="84"/>
      <c r="AC57" s="84"/>
      <c r="AD57" s="84"/>
      <c r="AE57" s="194"/>
      <c r="AF57" s="69" t="s">
        <v>315</v>
      </c>
      <c r="AG57" s="69"/>
      <c r="AH57" s="8" t="s">
        <v>105</v>
      </c>
      <c r="AO57" s="8" t="s">
        <v>134</v>
      </c>
    </row>
    <row r="58" spans="1:41" ht="55.5" hidden="1" customHeight="1" x14ac:dyDescent="0.2">
      <c r="A58" s="158"/>
      <c r="B58" s="274"/>
      <c r="C58" s="275"/>
      <c r="D58" s="82"/>
      <c r="E58" s="89"/>
      <c r="F58" s="90"/>
      <c r="G58" s="70"/>
      <c r="H58" s="70"/>
      <c r="I58" s="71"/>
      <c r="J58" s="91"/>
      <c r="K58" s="273"/>
      <c r="L58" s="93" t="s">
        <v>136</v>
      </c>
      <c r="M58" s="94" t="s">
        <v>44</v>
      </c>
      <c r="N58" s="95">
        <f>IF(M58="CONFIABLE",15,IF(M58="NO CONFIABLE",0,""))</f>
        <v>15</v>
      </c>
      <c r="O58" s="111"/>
      <c r="P58" s="97"/>
      <c r="Q58" s="106"/>
      <c r="R58" s="107"/>
      <c r="S58" s="108"/>
      <c r="T58" s="112"/>
      <c r="U58" s="82"/>
      <c r="V58" s="99"/>
      <c r="W58" s="84"/>
      <c r="X58" s="84"/>
      <c r="Y58" s="276"/>
      <c r="Z58" s="104" t="s">
        <v>137</v>
      </c>
      <c r="AA58" s="101"/>
      <c r="AB58" s="84"/>
      <c r="AC58" s="84"/>
      <c r="AD58" s="84"/>
      <c r="AE58" s="194"/>
      <c r="AF58" s="69"/>
      <c r="AG58" s="69"/>
      <c r="AH58" s="8" t="s">
        <v>138</v>
      </c>
      <c r="AJ58" s="8" t="s">
        <v>31</v>
      </c>
      <c r="AK58" s="8" t="s">
        <v>132</v>
      </c>
      <c r="AL58" s="8" t="s">
        <v>32</v>
      </c>
      <c r="AO58" s="8" t="s">
        <v>139</v>
      </c>
    </row>
    <row r="59" spans="1:41" ht="66.75" hidden="1" customHeight="1" x14ac:dyDescent="0.2">
      <c r="A59" s="158"/>
      <c r="B59" s="274"/>
      <c r="C59" s="275"/>
      <c r="D59" s="82"/>
      <c r="E59" s="89"/>
      <c r="F59" s="90"/>
      <c r="G59" s="70"/>
      <c r="H59" s="70"/>
      <c r="I59" s="71"/>
      <c r="J59" s="91"/>
      <c r="K59" s="273"/>
      <c r="L59" s="93" t="s">
        <v>140</v>
      </c>
      <c r="M59" s="94" t="s">
        <v>52</v>
      </c>
      <c r="N59" s="95">
        <f>IF(M59="SE INVESTIGAN Y SE RESUELVEN OPORTUNAMENTE",15,IF(M59="NO SE INVESTIGAN Y SE RESUELVEN OPORTUNAMENTE",0,""))</f>
        <v>15</v>
      </c>
      <c r="O59" s="111"/>
      <c r="P59" s="97"/>
      <c r="Q59" s="106"/>
      <c r="R59" s="107"/>
      <c r="S59" s="108"/>
      <c r="T59" s="112"/>
      <c r="U59" s="82"/>
      <c r="V59" s="99"/>
      <c r="W59" s="84"/>
      <c r="X59" s="84"/>
      <c r="Y59" s="276"/>
      <c r="Z59" s="125"/>
      <c r="AA59" s="101"/>
      <c r="AB59" s="84"/>
      <c r="AC59" s="84"/>
      <c r="AD59" s="84"/>
      <c r="AE59" s="194"/>
      <c r="AF59" s="69"/>
      <c r="AG59" s="69"/>
      <c r="AH59" s="8" t="s">
        <v>120</v>
      </c>
      <c r="AO59" s="8" t="s">
        <v>142</v>
      </c>
    </row>
    <row r="60" spans="1:41" ht="60.75" hidden="1" customHeight="1" x14ac:dyDescent="0.2">
      <c r="A60" s="271"/>
      <c r="B60" s="274"/>
      <c r="C60" s="278"/>
      <c r="D60" s="114"/>
      <c r="E60" s="115"/>
      <c r="F60" s="116"/>
      <c r="G60" s="117"/>
      <c r="H60" s="117"/>
      <c r="I60" s="71"/>
      <c r="J60" s="91"/>
      <c r="K60" s="279"/>
      <c r="L60" s="119" t="s">
        <v>143</v>
      </c>
      <c r="M60" s="120" t="s">
        <v>62</v>
      </c>
      <c r="N60" s="121">
        <f>IF(M60="COMPLETA",10,IF(M60="INCOMPLETA",5,IF(M60="NO EXISTE",0,"")))</f>
        <v>10</v>
      </c>
      <c r="O60" s="111"/>
      <c r="P60" s="122"/>
      <c r="Q60" s="123"/>
      <c r="R60" s="124"/>
      <c r="S60" s="109"/>
      <c r="T60" s="112"/>
      <c r="U60" s="114"/>
      <c r="V60" s="99"/>
      <c r="W60" s="125"/>
      <c r="X60" s="125"/>
      <c r="Y60" s="277"/>
      <c r="Z60" s="277"/>
      <c r="AA60" s="126"/>
      <c r="AB60" s="125"/>
      <c r="AC60" s="125"/>
      <c r="AD60" s="125"/>
      <c r="AE60" s="199"/>
      <c r="AF60" s="68"/>
      <c r="AG60" s="68"/>
      <c r="AO60" s="8" t="s">
        <v>144</v>
      </c>
    </row>
    <row r="61" spans="1:41" ht="37.5" hidden="1" customHeight="1" x14ac:dyDescent="0.2">
      <c r="A61" s="158"/>
      <c r="B61" s="271"/>
      <c r="C61" s="272"/>
      <c r="D61" s="67" t="s">
        <v>10</v>
      </c>
      <c r="E61" s="68"/>
      <c r="F61" s="69"/>
      <c r="G61" s="70" t="s">
        <v>29</v>
      </c>
      <c r="H61" s="70" t="s">
        <v>28</v>
      </c>
      <c r="I61" s="71" t="str">
        <f>CONCATENATE(G61,H61)</f>
        <v>PROBABLEMAYOR</v>
      </c>
      <c r="J61" s="72" t="str">
        <f>I62</f>
        <v>5. EXTREMO</v>
      </c>
      <c r="K61" s="273"/>
      <c r="L61" s="74" t="s">
        <v>104</v>
      </c>
      <c r="M61" s="75" t="s">
        <v>7</v>
      </c>
      <c r="N61" s="76">
        <f>IF(M61="ASIGNADO",15,IF(M61="NO ASIGNADO",0,""))</f>
        <v>15</v>
      </c>
      <c r="O61" s="77">
        <f>SUM(N61:N67)</f>
        <v>100</v>
      </c>
      <c r="P61" s="78" t="s">
        <v>81</v>
      </c>
      <c r="Q61" s="79">
        <f>IF(Q64="DÉBIL",0,IF(Q64="MODERADO",50,IF(Q64="FUERTE",100,"")))</f>
        <v>100</v>
      </c>
      <c r="R61" s="80"/>
      <c r="S61" s="81" t="s">
        <v>105</v>
      </c>
      <c r="T61" s="81" t="s">
        <v>105</v>
      </c>
      <c r="U61" s="82" t="s">
        <v>235</v>
      </c>
      <c r="V61" s="83" t="s">
        <v>106</v>
      </c>
      <c r="W61" s="84"/>
      <c r="X61" s="84"/>
      <c r="Y61" s="125"/>
      <c r="Z61" s="125"/>
      <c r="AA61" s="85" t="s">
        <v>121</v>
      </c>
      <c r="AB61" s="84"/>
      <c r="AC61" s="84"/>
      <c r="AD61" s="84"/>
      <c r="AE61" s="194" t="s">
        <v>313</v>
      </c>
      <c r="AF61" s="69" t="s">
        <v>314</v>
      </c>
      <c r="AG61" s="69"/>
      <c r="AH61" s="8" t="s">
        <v>116</v>
      </c>
      <c r="AI61" s="8" t="s">
        <v>117</v>
      </c>
      <c r="AJ61" s="8" t="s">
        <v>22</v>
      </c>
      <c r="AK61" s="8" t="s">
        <v>85</v>
      </c>
      <c r="AL61" s="8" t="s">
        <v>22</v>
      </c>
      <c r="AN61" s="8" t="s">
        <v>110</v>
      </c>
      <c r="AO61" s="8" t="s">
        <v>118</v>
      </c>
    </row>
    <row r="62" spans="1:41" ht="51.75" hidden="1" customHeight="1" x14ac:dyDescent="0.2">
      <c r="A62" s="158"/>
      <c r="B62" s="274"/>
      <c r="C62" s="275"/>
      <c r="D62" s="82"/>
      <c r="E62" s="89"/>
      <c r="F62" s="90"/>
      <c r="G62" s="70"/>
      <c r="H62" s="70"/>
      <c r="I62" s="71" t="str">
        <f>IF(I61="RARA VEZINSIGNIFICANTE","1. BAJO",IF(I61="RARA VEZMENOR","2. BAJO",IF(I61="IMPROBABLEINSIGNIFICANTE","3. BAJO",IF(I61="IMPROBABLEMENOR","4. BAJO",IF(I61="POSIBLEINSIGNIFICANTE","5. BAJO",IF(I61="RARA VEZMODERADO","1. MODERADO",IF(I61="IMPROBABLEMODERADO","2. MODERADO",IF(I61="POSIBLEMENOR","3. MODERADO",IF(I61="PROBABLEINSIGNIFICANTE","4. MODERADO",IF(I61="RARA VEZMAYOR","1. ALTO",IF(I61="IMPROBABLEMAYOR","2. ALTO",IF(I61="POSIBLEMODERADO","3. ALTO",IF(I61="PROBABLEMENOR","4. ALTO",IF(I61="PROBABLEMODERADO","5. ALTO",IF(I61="CASI SEGUROINSIGNIFICANTE","6. ALTO",IF(I61="CASI SEGUROMENOR","7. ALTO",IF(I61="RARA VEZCATASTRÓFICO","1. EXTREMO",IF(I61="IMPROBABLECATASTRÓFICO","2. EXTREMO",IF(I61="POSIBLEMAYOR","3. EXTREMO",IF(I61="POSIBLECATASTRÓFICO","4. EXTREMO",IF(I61="PROBABLEMAYOR","5. EXTREMO",IF(I61="PROBABLECATASTRÓFICO","6. EXTREMO",IF(I61="CASI SEGUROMODERADO","7. EXTREMO",IF(I61="CASI SEGUROMAYOR","8. EXTREMO",IF(I61="CASI SEGUROCATASTRÓFICO","9. EXTREMO","")))))))))))))))))))))))))</f>
        <v>5. EXTREMO</v>
      </c>
      <c r="J62" s="91"/>
      <c r="K62" s="273"/>
      <c r="L62" s="93" t="s">
        <v>119</v>
      </c>
      <c r="M62" s="94" t="s">
        <v>20</v>
      </c>
      <c r="N62" s="95">
        <f>IF(M62="ADECUADO",15,IF(M62="INADECUADO",0,""))</f>
        <v>15</v>
      </c>
      <c r="O62" s="96"/>
      <c r="P62" s="97"/>
      <c r="Q62" s="79"/>
      <c r="R62" s="98"/>
      <c r="S62" s="81"/>
      <c r="T62" s="81"/>
      <c r="U62" s="82"/>
      <c r="V62" s="99"/>
      <c r="W62" s="84"/>
      <c r="X62" s="84"/>
      <c r="Y62" s="276"/>
      <c r="Z62" s="276"/>
      <c r="AA62" s="101"/>
      <c r="AB62" s="84"/>
      <c r="AC62" s="84"/>
      <c r="AD62" s="84"/>
      <c r="AE62" s="194"/>
      <c r="AF62" s="69"/>
      <c r="AG62" s="69"/>
      <c r="AH62" s="8" t="s">
        <v>105</v>
      </c>
      <c r="AI62" s="8" t="s">
        <v>120</v>
      </c>
      <c r="AL62" s="8" t="s">
        <v>28</v>
      </c>
      <c r="AN62" s="8" t="s">
        <v>121</v>
      </c>
      <c r="AO62" s="8" t="s">
        <v>122</v>
      </c>
    </row>
    <row r="63" spans="1:41" ht="69.75" hidden="1" customHeight="1" x14ac:dyDescent="0.2">
      <c r="A63" s="158"/>
      <c r="B63" s="274"/>
      <c r="C63" s="275"/>
      <c r="D63" s="82"/>
      <c r="E63" s="89"/>
      <c r="F63" s="90"/>
      <c r="G63" s="70"/>
      <c r="H63" s="70"/>
      <c r="I63" s="71" t="str">
        <f>IF(OR(I62="1. BAJO",I62="2. BAJO",I62="3. BAJO",I62="4. BAJO",I62="5. BAJO"),"BAJO",IF(OR(I62="1. MODERADO",I62="2. MODERADO",I62="3. MODERADO",I62="4. MODERADO"),"MODERADO",IF(OR(I62="1. ALTO",I62="2. ALTO",I62="3. ALTO",I62="4. ALTO",I62="5. ALTO",I62="6. ALTO",I62="7. ALTO"),"ALTO",IF(OR(I62="1. EXTREMO",I62="2. EXTREMO",I62="3. EXTREMO",I62="4. EXTREMO",I62="5. EXTREMO",I62="6. EXTREMO",I62="7. EXTREMO",I62="8. EXTREMO",I62="9. EXTREMO"),"EXTREMO",""))))</f>
        <v>EXTREMO</v>
      </c>
      <c r="J63" s="91"/>
      <c r="K63" s="273"/>
      <c r="L63" s="102" t="s">
        <v>123</v>
      </c>
      <c r="M63" s="94" t="s">
        <v>26</v>
      </c>
      <c r="N63" s="95">
        <f>IF(M63="OPORTUNA",15,IF(M63="INOPORTUNA",0,""))</f>
        <v>15</v>
      </c>
      <c r="O63" s="96"/>
      <c r="P63" s="97"/>
      <c r="Q63" s="79"/>
      <c r="R63" s="98"/>
      <c r="S63" s="103" t="s">
        <v>124</v>
      </c>
      <c r="T63" s="103" t="s">
        <v>125</v>
      </c>
      <c r="U63" s="82"/>
      <c r="V63" s="99"/>
      <c r="W63" s="84"/>
      <c r="X63" s="84"/>
      <c r="Y63" s="276"/>
      <c r="Z63" s="276"/>
      <c r="AA63" s="101"/>
      <c r="AB63" s="84"/>
      <c r="AC63" s="84"/>
      <c r="AD63" s="84"/>
      <c r="AE63" s="194"/>
      <c r="AF63" s="69"/>
      <c r="AG63" s="69"/>
      <c r="AH63" s="8" t="s">
        <v>106</v>
      </c>
      <c r="AI63" s="8" t="s">
        <v>126</v>
      </c>
      <c r="AJ63" s="8" t="s">
        <v>127</v>
      </c>
      <c r="AK63" s="8" t="s">
        <v>128</v>
      </c>
      <c r="AL63" s="8" t="s">
        <v>34</v>
      </c>
      <c r="AO63" s="8" t="s">
        <v>129</v>
      </c>
    </row>
    <row r="64" spans="1:41" ht="84" hidden="1" customHeight="1" x14ac:dyDescent="0.2">
      <c r="A64" s="158"/>
      <c r="B64" s="274"/>
      <c r="C64" s="275"/>
      <c r="D64" s="82"/>
      <c r="E64" s="104" t="s">
        <v>130</v>
      </c>
      <c r="F64" s="90"/>
      <c r="G64" s="70"/>
      <c r="H64" s="70"/>
      <c r="I64" s="71"/>
      <c r="J64" s="91"/>
      <c r="K64" s="273"/>
      <c r="L64" s="93" t="s">
        <v>131</v>
      </c>
      <c r="M64" s="94" t="s">
        <v>132</v>
      </c>
      <c r="N64" s="95">
        <f>IF(M64="PREVENIR",15,IF(M64="DETECTAR",10,IF(M64="NO ES UN CONTROL",0,"")))</f>
        <v>15</v>
      </c>
      <c r="O64" s="105" t="str">
        <f>IF(O61&lt;86,"DÉBIL",IF(O61&lt;96,"MODERADO",IF(O61&lt;101,"FUERTE","")))</f>
        <v>FUERTE</v>
      </c>
      <c r="P64" s="97"/>
      <c r="Q64" s="106" t="str">
        <f>IF(AND(O64="FUERTE",P61="FUERTE (SIEMPRE SE EJECUTA)"),"FUERTE",IF(OR(O64="DÉBIL",P61="DÉBIL (NO SE EJECUTA)"),"DÉBIL",IF(OR(O64="MODERADO",P61="MODERADO (ALGUNAS VECES)"),"MODERADO")))</f>
        <v>FUERTE</v>
      </c>
      <c r="R64" s="107" t="str">
        <f>IF(AND(O64="FUERTE",P61="FUERTE (SIEMPRE SE EJECUTA)"),"NO","SÍ")</f>
        <v>NO</v>
      </c>
      <c r="S64" s="108">
        <f>IF(AND($Q64="FUERTE",$S61="DIRECTAMENTE",$T61="DIRECTAMENTE"),2,IF(AND($Q64="FUERTE",$S61="DIRECTAMENTE",$T61="INDIRECTAMENTE"),2,IF(AND($Q64="FUERTE",$S61="DIRECTAMENTE",$T61="NO DISMINUYE"),2,IF(AND($Q64="FUERTE",$S61="NO DISMINUYE",$T61="DIRECTAMENTE"),0,IF(AND($Q64="MODERADO",$S61="DIRECTAMENTE",$T61="DIRECTAMENTE"),1,IF(AND($Q64="MODERADO",$S61="DIRECTAMENTE",$T61="INDIRECTAMENTE"),1,IF(AND($Q64="MODERADO",$S61="DIRECTAMENTE",$T61="NO DISMINUYE"),1,IF(AND($Q64="MODERADO",$S61="NO DISMINUYE",$T61="DIRECTAMENTE"),0,"N/A"))))))))</f>
        <v>2</v>
      </c>
      <c r="T64" s="109">
        <f>IF(AND($Q64="FUERTE",$S61="DIRECTAMENTE",$T61="DIRECTAMENTE"),2,IF(AND($Q64="FUERTE",$S61="DIRECTAMENTE",$T61="INDIRECTAMENTE"),1,IF(AND($Q64="FUERTE",$S61="DIRECTAMENTE",$T61="NO DISMINUYE"),0,IF(AND($Q64="FUERTE",$S61="NO DISMINUYE",$T61="DIRECTAMENTE"),2,IF(AND($Q64="MODERADO",$S61="DIRECTAMENTE",$T61="DIRECTAMENTE"),1,IF(AND($Q64="MODERADO",$S61="DIRECTAMENTE",$T61="INDIRECTAMENTE"),0,IF(AND($Q64="MODERADO",$S61="DIRECTAMENTE",$T61="NO DISMINUYE"),0,IF(AND($Q64="MODERADO",$S61="NO DISMINUYE",$T61="DIRECTAMENTE"),1,"N/A"))))))))</f>
        <v>2</v>
      </c>
      <c r="U64" s="82"/>
      <c r="V64" s="99"/>
      <c r="W64" s="84"/>
      <c r="X64" s="84"/>
      <c r="Y64" s="276"/>
      <c r="Z64" s="277"/>
      <c r="AA64" s="101"/>
      <c r="AB64" s="84"/>
      <c r="AC64" s="84"/>
      <c r="AD64" s="84"/>
      <c r="AE64" s="194"/>
      <c r="AF64" s="69" t="s">
        <v>315</v>
      </c>
      <c r="AG64" s="69"/>
      <c r="AH64" s="8" t="s">
        <v>105</v>
      </c>
      <c r="AO64" s="8" t="s">
        <v>134</v>
      </c>
    </row>
    <row r="65" spans="1:41" ht="55.5" hidden="1" customHeight="1" x14ac:dyDescent="0.2">
      <c r="A65" s="158"/>
      <c r="B65" s="274"/>
      <c r="C65" s="275"/>
      <c r="D65" s="82"/>
      <c r="E65" s="89"/>
      <c r="F65" s="90"/>
      <c r="G65" s="70"/>
      <c r="H65" s="70"/>
      <c r="I65" s="71"/>
      <c r="J65" s="91"/>
      <c r="K65" s="273"/>
      <c r="L65" s="93" t="s">
        <v>136</v>
      </c>
      <c r="M65" s="94" t="s">
        <v>44</v>
      </c>
      <c r="N65" s="95">
        <f>IF(M65="CONFIABLE",15,IF(M65="NO CONFIABLE",0,""))</f>
        <v>15</v>
      </c>
      <c r="O65" s="111"/>
      <c r="P65" s="97"/>
      <c r="Q65" s="106"/>
      <c r="R65" s="107"/>
      <c r="S65" s="108"/>
      <c r="T65" s="112"/>
      <c r="U65" s="82"/>
      <c r="V65" s="99"/>
      <c r="W65" s="84"/>
      <c r="X65" s="84"/>
      <c r="Y65" s="276"/>
      <c r="Z65" s="104" t="s">
        <v>137</v>
      </c>
      <c r="AA65" s="101"/>
      <c r="AB65" s="84"/>
      <c r="AC65" s="84"/>
      <c r="AD65" s="84"/>
      <c r="AE65" s="194"/>
      <c r="AF65" s="69"/>
      <c r="AG65" s="69"/>
      <c r="AH65" s="8" t="s">
        <v>138</v>
      </c>
      <c r="AJ65" s="8" t="s">
        <v>31</v>
      </c>
      <c r="AK65" s="8" t="s">
        <v>132</v>
      </c>
      <c r="AL65" s="8" t="s">
        <v>32</v>
      </c>
      <c r="AO65" s="8" t="s">
        <v>139</v>
      </c>
    </row>
    <row r="66" spans="1:41" ht="66.75" hidden="1" customHeight="1" x14ac:dyDescent="0.2">
      <c r="A66" s="158"/>
      <c r="B66" s="274"/>
      <c r="C66" s="275"/>
      <c r="D66" s="82"/>
      <c r="E66" s="89"/>
      <c r="F66" s="90"/>
      <c r="G66" s="70"/>
      <c r="H66" s="70"/>
      <c r="I66" s="71"/>
      <c r="J66" s="91"/>
      <c r="K66" s="273"/>
      <c r="L66" s="93" t="s">
        <v>140</v>
      </c>
      <c r="M66" s="94" t="s">
        <v>52</v>
      </c>
      <c r="N66" s="95">
        <f>IF(M66="SE INVESTIGAN Y SE RESUELVEN OPORTUNAMENTE",15,IF(M66="NO SE INVESTIGAN Y SE RESUELVEN OPORTUNAMENTE",0,""))</f>
        <v>15</v>
      </c>
      <c r="O66" s="111"/>
      <c r="P66" s="97"/>
      <c r="Q66" s="106"/>
      <c r="R66" s="107"/>
      <c r="S66" s="108"/>
      <c r="T66" s="112"/>
      <c r="U66" s="82"/>
      <c r="V66" s="99"/>
      <c r="W66" s="84"/>
      <c r="X66" s="84"/>
      <c r="Y66" s="276"/>
      <c r="Z66" s="125"/>
      <c r="AA66" s="101"/>
      <c r="AB66" s="84"/>
      <c r="AC66" s="84"/>
      <c r="AD66" s="84"/>
      <c r="AE66" s="194"/>
      <c r="AF66" s="69"/>
      <c r="AG66" s="69"/>
      <c r="AH66" s="8" t="s">
        <v>120</v>
      </c>
      <c r="AO66" s="8" t="s">
        <v>142</v>
      </c>
    </row>
    <row r="67" spans="1:41" ht="60.75" hidden="1" customHeight="1" x14ac:dyDescent="0.2">
      <c r="A67" s="271"/>
      <c r="B67" s="274"/>
      <c r="C67" s="278"/>
      <c r="D67" s="114"/>
      <c r="E67" s="115"/>
      <c r="F67" s="116"/>
      <c r="G67" s="117"/>
      <c r="H67" s="117"/>
      <c r="I67" s="71"/>
      <c r="J67" s="91"/>
      <c r="K67" s="279"/>
      <c r="L67" s="119" t="s">
        <v>143</v>
      </c>
      <c r="M67" s="120" t="s">
        <v>62</v>
      </c>
      <c r="N67" s="121">
        <f>IF(M67="COMPLETA",10,IF(M67="INCOMPLETA",5,IF(M67="NO EXISTE",0,"")))</f>
        <v>10</v>
      </c>
      <c r="O67" s="111"/>
      <c r="P67" s="122"/>
      <c r="Q67" s="123"/>
      <c r="R67" s="124"/>
      <c r="S67" s="109"/>
      <c r="T67" s="112"/>
      <c r="U67" s="114"/>
      <c r="V67" s="99"/>
      <c r="W67" s="125"/>
      <c r="X67" s="125"/>
      <c r="Y67" s="277"/>
      <c r="Z67" s="277"/>
      <c r="AA67" s="126"/>
      <c r="AB67" s="125"/>
      <c r="AC67" s="125"/>
      <c r="AD67" s="125"/>
      <c r="AE67" s="199"/>
      <c r="AF67" s="68"/>
      <c r="AG67" s="68"/>
      <c r="AO67" s="8" t="s">
        <v>144</v>
      </c>
    </row>
    <row r="68" spans="1:41" ht="37.5" hidden="1" customHeight="1" x14ac:dyDescent="0.2">
      <c r="A68" s="158"/>
      <c r="B68" s="271"/>
      <c r="C68" s="272"/>
      <c r="D68" s="67" t="s">
        <v>10</v>
      </c>
      <c r="E68" s="68"/>
      <c r="F68" s="69"/>
      <c r="G68" s="70" t="s">
        <v>29</v>
      </c>
      <c r="H68" s="70" t="s">
        <v>28</v>
      </c>
      <c r="I68" s="71" t="str">
        <f>CONCATENATE(G68,H68)</f>
        <v>PROBABLEMAYOR</v>
      </c>
      <c r="J68" s="72" t="str">
        <f>I69</f>
        <v>5. EXTREMO</v>
      </c>
      <c r="K68" s="273"/>
      <c r="L68" s="74" t="s">
        <v>104</v>
      </c>
      <c r="M68" s="75" t="s">
        <v>7</v>
      </c>
      <c r="N68" s="76">
        <f>IF(M68="ASIGNADO",15,IF(M68="NO ASIGNADO",0,""))</f>
        <v>15</v>
      </c>
      <c r="O68" s="77">
        <f>SUM(N68:N74)</f>
        <v>100</v>
      </c>
      <c r="P68" s="78" t="s">
        <v>81</v>
      </c>
      <c r="Q68" s="79">
        <f>IF(Q71="DÉBIL",0,IF(Q71="MODERADO",50,IF(Q71="FUERTE",100,"")))</f>
        <v>100</v>
      </c>
      <c r="R68" s="80"/>
      <c r="S68" s="81" t="s">
        <v>105</v>
      </c>
      <c r="T68" s="81" t="s">
        <v>105</v>
      </c>
      <c r="U68" s="82" t="s">
        <v>235</v>
      </c>
      <c r="V68" s="83" t="s">
        <v>106</v>
      </c>
      <c r="W68" s="84"/>
      <c r="X68" s="84"/>
      <c r="Y68" s="125"/>
      <c r="Z68" s="125"/>
      <c r="AA68" s="85" t="s">
        <v>121</v>
      </c>
      <c r="AB68" s="84"/>
      <c r="AC68" s="84"/>
      <c r="AD68" s="84"/>
      <c r="AE68" s="194" t="s">
        <v>313</v>
      </c>
      <c r="AF68" s="69" t="s">
        <v>314</v>
      </c>
      <c r="AG68" s="69"/>
      <c r="AH68" s="8" t="s">
        <v>116</v>
      </c>
      <c r="AI68" s="8" t="s">
        <v>117</v>
      </c>
      <c r="AJ68" s="8" t="s">
        <v>22</v>
      </c>
      <c r="AK68" s="8" t="s">
        <v>85</v>
      </c>
      <c r="AL68" s="8" t="s">
        <v>22</v>
      </c>
      <c r="AN68" s="8" t="s">
        <v>110</v>
      </c>
      <c r="AO68" s="8" t="s">
        <v>118</v>
      </c>
    </row>
    <row r="69" spans="1:41" ht="51.75" hidden="1" customHeight="1" x14ac:dyDescent="0.2">
      <c r="A69" s="158"/>
      <c r="B69" s="274"/>
      <c r="C69" s="275"/>
      <c r="D69" s="82"/>
      <c r="E69" s="89"/>
      <c r="F69" s="90"/>
      <c r="G69" s="70"/>
      <c r="H69" s="70"/>
      <c r="I69" s="71" t="str">
        <f>IF(I68="RARA VEZINSIGNIFICANTE","1. BAJO",IF(I68="RARA VEZMENOR","2. BAJO",IF(I68="IMPROBABLEINSIGNIFICANTE","3. BAJO",IF(I68="IMPROBABLEMENOR","4. BAJO",IF(I68="POSIBLEINSIGNIFICANTE","5. BAJO",IF(I68="RARA VEZMODERADO","1. MODERADO",IF(I68="IMPROBABLEMODERADO","2. MODERADO",IF(I68="POSIBLEMENOR","3. MODERADO",IF(I68="PROBABLEINSIGNIFICANTE","4. MODERADO",IF(I68="RARA VEZMAYOR","1. ALTO",IF(I68="IMPROBABLEMAYOR","2. ALTO",IF(I68="POSIBLEMODERADO","3. ALTO",IF(I68="PROBABLEMENOR","4. ALTO",IF(I68="PROBABLEMODERADO","5. ALTO",IF(I68="CASI SEGUROINSIGNIFICANTE","6. ALTO",IF(I68="CASI SEGUROMENOR","7. ALTO",IF(I68="RARA VEZCATASTRÓFICO","1. EXTREMO",IF(I68="IMPROBABLECATASTRÓFICO","2. EXTREMO",IF(I68="POSIBLEMAYOR","3. EXTREMO",IF(I68="POSIBLECATASTRÓFICO","4. EXTREMO",IF(I68="PROBABLEMAYOR","5. EXTREMO",IF(I68="PROBABLECATASTRÓFICO","6. EXTREMO",IF(I68="CASI SEGUROMODERADO","7. EXTREMO",IF(I68="CASI SEGUROMAYOR","8. EXTREMO",IF(I68="CASI SEGUROCATASTRÓFICO","9. EXTREMO","")))))))))))))))))))))))))</f>
        <v>5. EXTREMO</v>
      </c>
      <c r="J69" s="91"/>
      <c r="K69" s="273"/>
      <c r="L69" s="93" t="s">
        <v>119</v>
      </c>
      <c r="M69" s="94" t="s">
        <v>20</v>
      </c>
      <c r="N69" s="95">
        <f>IF(M69="ADECUADO",15,IF(M69="INADECUADO",0,""))</f>
        <v>15</v>
      </c>
      <c r="O69" s="96"/>
      <c r="P69" s="97"/>
      <c r="Q69" s="79"/>
      <c r="R69" s="98"/>
      <c r="S69" s="81"/>
      <c r="T69" s="81"/>
      <c r="U69" s="82"/>
      <c r="V69" s="99"/>
      <c r="W69" s="84"/>
      <c r="X69" s="84"/>
      <c r="Y69" s="276"/>
      <c r="Z69" s="276"/>
      <c r="AA69" s="101"/>
      <c r="AB69" s="84"/>
      <c r="AC69" s="84"/>
      <c r="AD69" s="84"/>
      <c r="AE69" s="194"/>
      <c r="AF69" s="69"/>
      <c r="AG69" s="69"/>
      <c r="AH69" s="8" t="s">
        <v>105</v>
      </c>
      <c r="AI69" s="8" t="s">
        <v>120</v>
      </c>
      <c r="AL69" s="8" t="s">
        <v>28</v>
      </c>
      <c r="AN69" s="8" t="s">
        <v>121</v>
      </c>
      <c r="AO69" s="8" t="s">
        <v>122</v>
      </c>
    </row>
    <row r="70" spans="1:41" ht="69.75" hidden="1" customHeight="1" x14ac:dyDescent="0.2">
      <c r="A70" s="158"/>
      <c r="B70" s="274"/>
      <c r="C70" s="275"/>
      <c r="D70" s="82"/>
      <c r="E70" s="89"/>
      <c r="F70" s="90"/>
      <c r="G70" s="70"/>
      <c r="H70" s="70"/>
      <c r="I70" s="71" t="str">
        <f>IF(OR(I69="1. BAJO",I69="2. BAJO",I69="3. BAJO",I69="4. BAJO",I69="5. BAJO"),"BAJO",IF(OR(I69="1. MODERADO",I69="2. MODERADO",I69="3. MODERADO",I69="4. MODERADO"),"MODERADO",IF(OR(I69="1. ALTO",I69="2. ALTO",I69="3. ALTO",I69="4. ALTO",I69="5. ALTO",I69="6. ALTO",I69="7. ALTO"),"ALTO",IF(OR(I69="1. EXTREMO",I69="2. EXTREMO",I69="3. EXTREMO",I69="4. EXTREMO",I69="5. EXTREMO",I69="6. EXTREMO",I69="7. EXTREMO",I69="8. EXTREMO",I69="9. EXTREMO"),"EXTREMO",""))))</f>
        <v>EXTREMO</v>
      </c>
      <c r="J70" s="91"/>
      <c r="K70" s="273"/>
      <c r="L70" s="102" t="s">
        <v>123</v>
      </c>
      <c r="M70" s="94" t="s">
        <v>26</v>
      </c>
      <c r="N70" s="95">
        <f>IF(M70="OPORTUNA",15,IF(M70="INOPORTUNA",0,""))</f>
        <v>15</v>
      </c>
      <c r="O70" s="96"/>
      <c r="P70" s="97"/>
      <c r="Q70" s="79"/>
      <c r="R70" s="98"/>
      <c r="S70" s="103" t="s">
        <v>124</v>
      </c>
      <c r="T70" s="103" t="s">
        <v>125</v>
      </c>
      <c r="U70" s="82"/>
      <c r="V70" s="99"/>
      <c r="W70" s="84"/>
      <c r="X70" s="84"/>
      <c r="Y70" s="276"/>
      <c r="Z70" s="276"/>
      <c r="AA70" s="101"/>
      <c r="AB70" s="84"/>
      <c r="AC70" s="84"/>
      <c r="AD70" s="84"/>
      <c r="AE70" s="194"/>
      <c r="AF70" s="69"/>
      <c r="AG70" s="69"/>
      <c r="AH70" s="8" t="s">
        <v>106</v>
      </c>
      <c r="AI70" s="8" t="s">
        <v>126</v>
      </c>
      <c r="AJ70" s="8" t="s">
        <v>127</v>
      </c>
      <c r="AK70" s="8" t="s">
        <v>128</v>
      </c>
      <c r="AL70" s="8" t="s">
        <v>34</v>
      </c>
      <c r="AO70" s="8" t="s">
        <v>129</v>
      </c>
    </row>
    <row r="71" spans="1:41" ht="84" hidden="1" customHeight="1" x14ac:dyDescent="0.2">
      <c r="A71" s="158"/>
      <c r="B71" s="274"/>
      <c r="C71" s="275"/>
      <c r="D71" s="82"/>
      <c r="E71" s="104" t="s">
        <v>130</v>
      </c>
      <c r="F71" s="90"/>
      <c r="G71" s="70"/>
      <c r="H71" s="70"/>
      <c r="I71" s="71"/>
      <c r="J71" s="91"/>
      <c r="K71" s="273"/>
      <c r="L71" s="93" t="s">
        <v>131</v>
      </c>
      <c r="M71" s="94" t="s">
        <v>132</v>
      </c>
      <c r="N71" s="95">
        <f>IF(M71="PREVENIR",15,IF(M71="DETECTAR",10,IF(M71="NO ES UN CONTROL",0,"")))</f>
        <v>15</v>
      </c>
      <c r="O71" s="105" t="str">
        <f>IF(O68&lt;86,"DÉBIL",IF(O68&lt;96,"MODERADO",IF(O68&lt;101,"FUERTE","")))</f>
        <v>FUERTE</v>
      </c>
      <c r="P71" s="97"/>
      <c r="Q71" s="106" t="str">
        <f>IF(AND(O71="FUERTE",P68="FUERTE (SIEMPRE SE EJECUTA)"),"FUERTE",IF(OR(O71="DÉBIL",P68="DÉBIL (NO SE EJECUTA)"),"DÉBIL",IF(OR(O71="MODERADO",P68="MODERADO (ALGUNAS VECES)"),"MODERADO")))</f>
        <v>FUERTE</v>
      </c>
      <c r="R71" s="107" t="str">
        <f>IF(AND(O71="FUERTE",P68="FUERTE (SIEMPRE SE EJECUTA)"),"NO","SÍ")</f>
        <v>NO</v>
      </c>
      <c r="S71" s="108">
        <f>IF(AND($Q71="FUERTE",$S68="DIRECTAMENTE",$T68="DIRECTAMENTE"),2,IF(AND($Q71="FUERTE",$S68="DIRECTAMENTE",$T68="INDIRECTAMENTE"),2,IF(AND($Q71="FUERTE",$S68="DIRECTAMENTE",$T68="NO DISMINUYE"),2,IF(AND($Q71="FUERTE",$S68="NO DISMINUYE",$T68="DIRECTAMENTE"),0,IF(AND($Q71="MODERADO",$S68="DIRECTAMENTE",$T68="DIRECTAMENTE"),1,IF(AND($Q71="MODERADO",$S68="DIRECTAMENTE",$T68="INDIRECTAMENTE"),1,IF(AND($Q71="MODERADO",$S68="DIRECTAMENTE",$T68="NO DISMINUYE"),1,IF(AND($Q71="MODERADO",$S68="NO DISMINUYE",$T68="DIRECTAMENTE"),0,"N/A"))))))))</f>
        <v>2</v>
      </c>
      <c r="T71" s="109">
        <f>IF(AND($Q71="FUERTE",$S68="DIRECTAMENTE",$T68="DIRECTAMENTE"),2,IF(AND($Q71="FUERTE",$S68="DIRECTAMENTE",$T68="INDIRECTAMENTE"),1,IF(AND($Q71="FUERTE",$S68="DIRECTAMENTE",$T68="NO DISMINUYE"),0,IF(AND($Q71="FUERTE",$S68="NO DISMINUYE",$T68="DIRECTAMENTE"),2,IF(AND($Q71="MODERADO",$S68="DIRECTAMENTE",$T68="DIRECTAMENTE"),1,IF(AND($Q71="MODERADO",$S68="DIRECTAMENTE",$T68="INDIRECTAMENTE"),0,IF(AND($Q71="MODERADO",$S68="DIRECTAMENTE",$T68="NO DISMINUYE"),0,IF(AND($Q71="MODERADO",$S68="NO DISMINUYE",$T68="DIRECTAMENTE"),1,"N/A"))))))))</f>
        <v>2</v>
      </c>
      <c r="U71" s="82"/>
      <c r="V71" s="99"/>
      <c r="W71" s="84"/>
      <c r="X71" s="84"/>
      <c r="Y71" s="276"/>
      <c r="Z71" s="277"/>
      <c r="AA71" s="101"/>
      <c r="AB71" s="84"/>
      <c r="AC71" s="84"/>
      <c r="AD71" s="84"/>
      <c r="AE71" s="194"/>
      <c r="AF71" s="69" t="s">
        <v>315</v>
      </c>
      <c r="AG71" s="69"/>
      <c r="AH71" s="8" t="s">
        <v>105</v>
      </c>
      <c r="AO71" s="8" t="s">
        <v>134</v>
      </c>
    </row>
    <row r="72" spans="1:41" ht="55.5" hidden="1" customHeight="1" x14ac:dyDescent="0.2">
      <c r="A72" s="158"/>
      <c r="B72" s="274"/>
      <c r="C72" s="275"/>
      <c r="D72" s="82"/>
      <c r="E72" s="89"/>
      <c r="F72" s="90"/>
      <c r="G72" s="70"/>
      <c r="H72" s="70"/>
      <c r="I72" s="71"/>
      <c r="J72" s="91"/>
      <c r="K72" s="273"/>
      <c r="L72" s="93" t="s">
        <v>136</v>
      </c>
      <c r="M72" s="94" t="s">
        <v>44</v>
      </c>
      <c r="N72" s="95">
        <f>IF(M72="CONFIABLE",15,IF(M72="NO CONFIABLE",0,""))</f>
        <v>15</v>
      </c>
      <c r="O72" s="111"/>
      <c r="P72" s="97"/>
      <c r="Q72" s="106"/>
      <c r="R72" s="107"/>
      <c r="S72" s="108"/>
      <c r="T72" s="112"/>
      <c r="U72" s="82"/>
      <c r="V72" s="99"/>
      <c r="W72" s="84"/>
      <c r="X72" s="84"/>
      <c r="Y72" s="276"/>
      <c r="Z72" s="104" t="s">
        <v>137</v>
      </c>
      <c r="AA72" s="101"/>
      <c r="AB72" s="84"/>
      <c r="AC72" s="84"/>
      <c r="AD72" s="84"/>
      <c r="AE72" s="194"/>
      <c r="AF72" s="69"/>
      <c r="AG72" s="69"/>
      <c r="AH72" s="8" t="s">
        <v>138</v>
      </c>
      <c r="AJ72" s="8" t="s">
        <v>31</v>
      </c>
      <c r="AK72" s="8" t="s">
        <v>132</v>
      </c>
      <c r="AL72" s="8" t="s">
        <v>32</v>
      </c>
      <c r="AO72" s="8" t="s">
        <v>139</v>
      </c>
    </row>
    <row r="73" spans="1:41" ht="66.75" hidden="1" customHeight="1" x14ac:dyDescent="0.2">
      <c r="A73" s="158"/>
      <c r="B73" s="274"/>
      <c r="C73" s="275"/>
      <c r="D73" s="82"/>
      <c r="E73" s="89"/>
      <c r="F73" s="90"/>
      <c r="G73" s="70"/>
      <c r="H73" s="70"/>
      <c r="I73" s="71"/>
      <c r="J73" s="91"/>
      <c r="K73" s="273"/>
      <c r="L73" s="93" t="s">
        <v>140</v>
      </c>
      <c r="M73" s="94" t="s">
        <v>52</v>
      </c>
      <c r="N73" s="95">
        <f>IF(M73="SE INVESTIGAN Y SE RESUELVEN OPORTUNAMENTE",15,IF(M73="NO SE INVESTIGAN Y SE RESUELVEN OPORTUNAMENTE",0,""))</f>
        <v>15</v>
      </c>
      <c r="O73" s="111"/>
      <c r="P73" s="97"/>
      <c r="Q73" s="106"/>
      <c r="R73" s="107"/>
      <c r="S73" s="108"/>
      <c r="T73" s="112"/>
      <c r="U73" s="82"/>
      <c r="V73" s="99"/>
      <c r="W73" s="84"/>
      <c r="X73" s="84"/>
      <c r="Y73" s="276"/>
      <c r="Z73" s="125"/>
      <c r="AA73" s="101"/>
      <c r="AB73" s="84"/>
      <c r="AC73" s="84"/>
      <c r="AD73" s="84"/>
      <c r="AE73" s="194"/>
      <c r="AF73" s="69"/>
      <c r="AG73" s="69"/>
      <c r="AH73" s="8" t="s">
        <v>120</v>
      </c>
      <c r="AO73" s="8" t="s">
        <v>142</v>
      </c>
    </row>
    <row r="74" spans="1:41" ht="60.75" hidden="1" customHeight="1" x14ac:dyDescent="0.2">
      <c r="A74" s="271"/>
      <c r="B74" s="274"/>
      <c r="C74" s="278"/>
      <c r="D74" s="114"/>
      <c r="E74" s="115"/>
      <c r="F74" s="116"/>
      <c r="G74" s="117"/>
      <c r="H74" s="117"/>
      <c r="I74" s="71"/>
      <c r="J74" s="91"/>
      <c r="K74" s="279"/>
      <c r="L74" s="119" t="s">
        <v>143</v>
      </c>
      <c r="M74" s="120" t="s">
        <v>62</v>
      </c>
      <c r="N74" s="121">
        <f>IF(M74="COMPLETA",10,IF(M74="INCOMPLETA",5,IF(M74="NO EXISTE",0,"")))</f>
        <v>10</v>
      </c>
      <c r="O74" s="111"/>
      <c r="P74" s="122"/>
      <c r="Q74" s="123"/>
      <c r="R74" s="124"/>
      <c r="S74" s="109"/>
      <c r="T74" s="112"/>
      <c r="U74" s="114"/>
      <c r="V74" s="99"/>
      <c r="W74" s="125"/>
      <c r="X74" s="125"/>
      <c r="Y74" s="277"/>
      <c r="Z74" s="277"/>
      <c r="AA74" s="126"/>
      <c r="AB74" s="125"/>
      <c r="AC74" s="125"/>
      <c r="AD74" s="125"/>
      <c r="AE74" s="199"/>
      <c r="AF74" s="68"/>
      <c r="AG74" s="68"/>
      <c r="AO74" s="8" t="s">
        <v>144</v>
      </c>
    </row>
    <row r="75" spans="1:41" ht="37.5" hidden="1" customHeight="1" x14ac:dyDescent="0.2">
      <c r="A75" s="158"/>
      <c r="B75" s="271"/>
      <c r="C75" s="272"/>
      <c r="D75" s="67" t="s">
        <v>10</v>
      </c>
      <c r="E75" s="68"/>
      <c r="F75" s="69"/>
      <c r="G75" s="70" t="s">
        <v>29</v>
      </c>
      <c r="H75" s="70" t="s">
        <v>28</v>
      </c>
      <c r="I75" s="71" t="str">
        <f>CONCATENATE(G75,H75)</f>
        <v>PROBABLEMAYOR</v>
      </c>
      <c r="J75" s="72" t="str">
        <f>I76</f>
        <v>5. EXTREMO</v>
      </c>
      <c r="K75" s="273"/>
      <c r="L75" s="74" t="s">
        <v>104</v>
      </c>
      <c r="M75" s="75" t="s">
        <v>7</v>
      </c>
      <c r="N75" s="76">
        <f>IF(M75="ASIGNADO",15,IF(M75="NO ASIGNADO",0,""))</f>
        <v>15</v>
      </c>
      <c r="O75" s="77">
        <f>SUM(N75:N81)</f>
        <v>100</v>
      </c>
      <c r="P75" s="78" t="s">
        <v>81</v>
      </c>
      <c r="Q75" s="79">
        <f>IF(Q78="DÉBIL",0,IF(Q78="MODERADO",50,IF(Q78="FUERTE",100,"")))</f>
        <v>100</v>
      </c>
      <c r="R75" s="80"/>
      <c r="S75" s="81" t="s">
        <v>105</v>
      </c>
      <c r="T75" s="81" t="s">
        <v>120</v>
      </c>
      <c r="U75" s="82" t="s">
        <v>235</v>
      </c>
      <c r="V75" s="83" t="s">
        <v>106</v>
      </c>
      <c r="W75" s="84"/>
      <c r="X75" s="84"/>
      <c r="Y75" s="125"/>
      <c r="Z75" s="125"/>
      <c r="AA75" s="85" t="s">
        <v>121</v>
      </c>
      <c r="AB75" s="84"/>
      <c r="AC75" s="84"/>
      <c r="AD75" s="84"/>
      <c r="AE75" s="194" t="s">
        <v>313</v>
      </c>
      <c r="AF75" s="69" t="s">
        <v>314</v>
      </c>
      <c r="AG75" s="69"/>
      <c r="AH75" s="8" t="s">
        <v>116</v>
      </c>
      <c r="AI75" s="8" t="s">
        <v>117</v>
      </c>
      <c r="AJ75" s="8" t="s">
        <v>22</v>
      </c>
      <c r="AK75" s="8" t="s">
        <v>85</v>
      </c>
      <c r="AL75" s="8" t="s">
        <v>22</v>
      </c>
      <c r="AN75" s="8" t="s">
        <v>110</v>
      </c>
      <c r="AO75" s="8" t="s">
        <v>118</v>
      </c>
    </row>
    <row r="76" spans="1:41" ht="51.75" hidden="1" customHeight="1" x14ac:dyDescent="0.2">
      <c r="A76" s="158"/>
      <c r="B76" s="274"/>
      <c r="C76" s="275"/>
      <c r="D76" s="82"/>
      <c r="E76" s="89"/>
      <c r="F76" s="90"/>
      <c r="G76" s="70"/>
      <c r="H76" s="70"/>
      <c r="I76" s="71" t="str">
        <f>IF(I75="RARA VEZINSIGNIFICANTE","1. BAJO",IF(I75="RARA VEZMENOR","2. BAJO",IF(I75="IMPROBABLEINSIGNIFICANTE","3. BAJO",IF(I75="IMPROBABLEMENOR","4. BAJO",IF(I75="POSIBLEINSIGNIFICANTE","5. BAJO",IF(I75="RARA VEZMODERADO","1. MODERADO",IF(I75="IMPROBABLEMODERADO","2. MODERADO",IF(I75="POSIBLEMENOR","3. MODERADO",IF(I75="PROBABLEINSIGNIFICANTE","4. MODERADO",IF(I75="RARA VEZMAYOR","1. ALTO",IF(I75="IMPROBABLEMAYOR","2. ALTO",IF(I75="POSIBLEMODERADO","3. ALTO",IF(I75="PROBABLEMENOR","4. ALTO",IF(I75="PROBABLEMODERADO","5. ALTO",IF(I75="CASI SEGUROINSIGNIFICANTE","6. ALTO",IF(I75="CASI SEGUROMENOR","7. ALTO",IF(I75="RARA VEZCATASTRÓFICO","1. EXTREMO",IF(I75="IMPROBABLECATASTRÓFICO","2. EXTREMO",IF(I75="POSIBLEMAYOR","3. EXTREMO",IF(I75="POSIBLECATASTRÓFICO","4. EXTREMO",IF(I75="PROBABLEMAYOR","5. EXTREMO",IF(I75="PROBABLECATASTRÓFICO","6. EXTREMO",IF(I75="CASI SEGUROMODERADO","7. EXTREMO",IF(I75="CASI SEGUROMAYOR","8. EXTREMO",IF(I75="CASI SEGUROCATASTRÓFICO","9. EXTREMO","")))))))))))))))))))))))))</f>
        <v>5. EXTREMO</v>
      </c>
      <c r="J76" s="91"/>
      <c r="K76" s="273"/>
      <c r="L76" s="93" t="s">
        <v>119</v>
      </c>
      <c r="M76" s="94" t="s">
        <v>20</v>
      </c>
      <c r="N76" s="95">
        <f>IF(M76="ADECUADO",15,IF(M76="INADECUADO",0,""))</f>
        <v>15</v>
      </c>
      <c r="O76" s="96"/>
      <c r="P76" s="97"/>
      <c r="Q76" s="79"/>
      <c r="R76" s="98"/>
      <c r="S76" s="81"/>
      <c r="T76" s="81"/>
      <c r="U76" s="82"/>
      <c r="V76" s="99"/>
      <c r="W76" s="84"/>
      <c r="X76" s="84"/>
      <c r="Y76" s="276"/>
      <c r="Z76" s="276"/>
      <c r="AA76" s="101"/>
      <c r="AB76" s="84"/>
      <c r="AC76" s="84"/>
      <c r="AD76" s="84"/>
      <c r="AE76" s="194"/>
      <c r="AF76" s="69"/>
      <c r="AG76" s="69"/>
      <c r="AH76" s="8" t="s">
        <v>105</v>
      </c>
      <c r="AI76" s="8" t="s">
        <v>120</v>
      </c>
      <c r="AL76" s="8" t="s">
        <v>28</v>
      </c>
      <c r="AN76" s="8" t="s">
        <v>121</v>
      </c>
      <c r="AO76" s="8" t="s">
        <v>122</v>
      </c>
    </row>
    <row r="77" spans="1:41" ht="69.75" hidden="1" customHeight="1" x14ac:dyDescent="0.2">
      <c r="A77" s="158"/>
      <c r="B77" s="274"/>
      <c r="C77" s="275"/>
      <c r="D77" s="82"/>
      <c r="E77" s="89"/>
      <c r="F77" s="90"/>
      <c r="G77" s="70"/>
      <c r="H77" s="70"/>
      <c r="I77" s="71" t="str">
        <f>IF(OR(I76="1. BAJO",I76="2. BAJO",I76="3. BAJO",I76="4. BAJO",I76="5. BAJO"),"BAJO",IF(OR(I76="1. MODERADO",I76="2. MODERADO",I76="3. MODERADO",I76="4. MODERADO"),"MODERADO",IF(OR(I76="1. ALTO",I76="2. ALTO",I76="3. ALTO",I76="4. ALTO",I76="5. ALTO",I76="6. ALTO",I76="7. ALTO"),"ALTO",IF(OR(I76="1. EXTREMO",I76="2. EXTREMO",I76="3. EXTREMO",I76="4. EXTREMO",I76="5. EXTREMO",I76="6. EXTREMO",I76="7. EXTREMO",I76="8. EXTREMO",I76="9. EXTREMO"),"EXTREMO",""))))</f>
        <v>EXTREMO</v>
      </c>
      <c r="J77" s="91"/>
      <c r="K77" s="273"/>
      <c r="L77" s="102" t="s">
        <v>123</v>
      </c>
      <c r="M77" s="94" t="s">
        <v>26</v>
      </c>
      <c r="N77" s="95">
        <f>IF(M77="OPORTUNA",15,IF(M77="INOPORTUNA",0,""))</f>
        <v>15</v>
      </c>
      <c r="O77" s="96"/>
      <c r="P77" s="97"/>
      <c r="Q77" s="79"/>
      <c r="R77" s="98"/>
      <c r="S77" s="103" t="s">
        <v>124</v>
      </c>
      <c r="T77" s="103" t="s">
        <v>125</v>
      </c>
      <c r="U77" s="82"/>
      <c r="V77" s="99"/>
      <c r="W77" s="84"/>
      <c r="X77" s="84"/>
      <c r="Y77" s="276"/>
      <c r="Z77" s="276"/>
      <c r="AA77" s="101"/>
      <c r="AB77" s="84"/>
      <c r="AC77" s="84"/>
      <c r="AD77" s="84"/>
      <c r="AE77" s="194"/>
      <c r="AF77" s="69"/>
      <c r="AG77" s="69"/>
      <c r="AH77" s="8" t="s">
        <v>106</v>
      </c>
      <c r="AI77" s="8" t="s">
        <v>126</v>
      </c>
      <c r="AJ77" s="8" t="s">
        <v>127</v>
      </c>
      <c r="AK77" s="8" t="s">
        <v>128</v>
      </c>
      <c r="AL77" s="8" t="s">
        <v>34</v>
      </c>
      <c r="AO77" s="8" t="s">
        <v>129</v>
      </c>
    </row>
    <row r="78" spans="1:41" ht="84" hidden="1" customHeight="1" x14ac:dyDescent="0.2">
      <c r="A78" s="158"/>
      <c r="B78" s="274"/>
      <c r="C78" s="275"/>
      <c r="D78" s="82"/>
      <c r="E78" s="104" t="s">
        <v>130</v>
      </c>
      <c r="F78" s="90"/>
      <c r="G78" s="70"/>
      <c r="H78" s="70"/>
      <c r="I78" s="71"/>
      <c r="J78" s="91"/>
      <c r="K78" s="273"/>
      <c r="L78" s="93" t="s">
        <v>131</v>
      </c>
      <c r="M78" s="94" t="s">
        <v>132</v>
      </c>
      <c r="N78" s="95">
        <f>IF(M78="PREVENIR",15,IF(M78="DETECTAR",10,IF(M78="NO ES UN CONTROL",0,"")))</f>
        <v>15</v>
      </c>
      <c r="O78" s="105" t="str">
        <f>IF(O75&lt;86,"DÉBIL",IF(O75&lt;96,"MODERADO",IF(O75&lt;101,"FUERTE","")))</f>
        <v>FUERTE</v>
      </c>
      <c r="P78" s="97"/>
      <c r="Q78" s="106" t="str">
        <f>IF(AND(O78="FUERTE",P75="FUERTE (SIEMPRE SE EJECUTA)"),"FUERTE",IF(OR(O78="DÉBIL",P75="DÉBIL (NO SE EJECUTA)"),"DÉBIL",IF(OR(O78="MODERADO",P75="MODERADO (ALGUNAS VECES)"),"MODERADO")))</f>
        <v>FUERTE</v>
      </c>
      <c r="R78" s="107" t="str">
        <f>IF(AND(O78="FUERTE",P75="FUERTE (SIEMPRE SE EJECUTA)"),"NO","SÍ")</f>
        <v>NO</v>
      </c>
      <c r="S78" s="108">
        <f>IF(AND($Q78="FUERTE",$S75="DIRECTAMENTE",$T75="DIRECTAMENTE"),2,IF(AND($Q78="FUERTE",$S75="DIRECTAMENTE",$T75="INDIRECTAMENTE"),2,IF(AND($Q78="FUERTE",$S75="DIRECTAMENTE",$T75="NO DISMINUYE"),2,IF(AND($Q78="FUERTE",$S75="NO DISMINUYE",$T75="DIRECTAMENTE"),0,IF(AND($Q78="MODERADO",$S75="DIRECTAMENTE",$T75="DIRECTAMENTE"),1,IF(AND($Q78="MODERADO",$S75="DIRECTAMENTE",$T75="INDIRECTAMENTE"),1,IF(AND($Q78="MODERADO",$S75="DIRECTAMENTE",$T75="NO DISMINUYE"),1,IF(AND($Q78="MODERADO",$S75="NO DISMINUYE",$T75="DIRECTAMENTE"),0,"N/A"))))))))</f>
        <v>2</v>
      </c>
      <c r="T78" s="109">
        <f>IF(AND($Q78="FUERTE",$S75="DIRECTAMENTE",$T75="DIRECTAMENTE"),2,IF(AND($Q78="FUERTE",$S75="DIRECTAMENTE",$T75="INDIRECTAMENTE"),1,IF(AND($Q78="FUERTE",$S75="DIRECTAMENTE",$T75="NO DISMINUYE"),0,IF(AND($Q78="FUERTE",$S75="NO DISMINUYE",$T75="DIRECTAMENTE"),2,IF(AND($Q78="MODERADO",$S75="DIRECTAMENTE",$T75="DIRECTAMENTE"),1,IF(AND($Q78="MODERADO",$S75="DIRECTAMENTE",$T75="INDIRECTAMENTE"),0,IF(AND($Q78="MODERADO",$S75="DIRECTAMENTE",$T75="NO DISMINUYE"),0,IF(AND($Q78="MODERADO",$S75="NO DISMINUYE",$T75="DIRECTAMENTE"),1,"N/A"))))))))</f>
        <v>1</v>
      </c>
      <c r="U78" s="82"/>
      <c r="V78" s="99"/>
      <c r="W78" s="84"/>
      <c r="X78" s="84"/>
      <c r="Y78" s="276"/>
      <c r="Z78" s="277"/>
      <c r="AA78" s="101"/>
      <c r="AB78" s="84"/>
      <c r="AC78" s="84"/>
      <c r="AD78" s="84"/>
      <c r="AE78" s="194"/>
      <c r="AF78" s="69" t="s">
        <v>315</v>
      </c>
      <c r="AG78" s="69"/>
      <c r="AH78" s="8" t="s">
        <v>105</v>
      </c>
      <c r="AO78" s="8" t="s">
        <v>134</v>
      </c>
    </row>
    <row r="79" spans="1:41" ht="55.5" hidden="1" customHeight="1" x14ac:dyDescent="0.2">
      <c r="A79" s="158"/>
      <c r="B79" s="274"/>
      <c r="C79" s="275"/>
      <c r="D79" s="82"/>
      <c r="E79" s="89"/>
      <c r="F79" s="90"/>
      <c r="G79" s="70"/>
      <c r="H79" s="70"/>
      <c r="I79" s="71"/>
      <c r="J79" s="91"/>
      <c r="K79" s="273"/>
      <c r="L79" s="93" t="s">
        <v>136</v>
      </c>
      <c r="M79" s="94" t="s">
        <v>44</v>
      </c>
      <c r="N79" s="95">
        <f>IF(M79="CONFIABLE",15,IF(M79="NO CONFIABLE",0,""))</f>
        <v>15</v>
      </c>
      <c r="O79" s="111"/>
      <c r="P79" s="97"/>
      <c r="Q79" s="106"/>
      <c r="R79" s="107"/>
      <c r="S79" s="108"/>
      <c r="T79" s="112"/>
      <c r="U79" s="82"/>
      <c r="V79" s="99"/>
      <c r="W79" s="84"/>
      <c r="X79" s="84"/>
      <c r="Y79" s="276"/>
      <c r="Z79" s="104" t="s">
        <v>137</v>
      </c>
      <c r="AA79" s="101"/>
      <c r="AB79" s="84"/>
      <c r="AC79" s="84"/>
      <c r="AD79" s="84"/>
      <c r="AE79" s="194"/>
      <c r="AF79" s="69"/>
      <c r="AG79" s="69"/>
      <c r="AH79" s="8" t="s">
        <v>138</v>
      </c>
      <c r="AJ79" s="8" t="s">
        <v>31</v>
      </c>
      <c r="AK79" s="8" t="s">
        <v>132</v>
      </c>
      <c r="AL79" s="8" t="s">
        <v>32</v>
      </c>
      <c r="AO79" s="8" t="s">
        <v>139</v>
      </c>
    </row>
    <row r="80" spans="1:41" ht="66.75" hidden="1" customHeight="1" x14ac:dyDescent="0.2">
      <c r="A80" s="158"/>
      <c r="B80" s="274"/>
      <c r="C80" s="275"/>
      <c r="D80" s="82"/>
      <c r="E80" s="89"/>
      <c r="F80" s="90"/>
      <c r="G80" s="70"/>
      <c r="H80" s="70"/>
      <c r="I80" s="71"/>
      <c r="J80" s="91"/>
      <c r="K80" s="273"/>
      <c r="L80" s="93" t="s">
        <v>140</v>
      </c>
      <c r="M80" s="94" t="s">
        <v>52</v>
      </c>
      <c r="N80" s="95">
        <f>IF(M80="SE INVESTIGAN Y SE RESUELVEN OPORTUNAMENTE",15,IF(M80="NO SE INVESTIGAN Y SE RESUELVEN OPORTUNAMENTE",0,""))</f>
        <v>15</v>
      </c>
      <c r="O80" s="111"/>
      <c r="P80" s="97"/>
      <c r="Q80" s="106"/>
      <c r="R80" s="107"/>
      <c r="S80" s="108"/>
      <c r="T80" s="112"/>
      <c r="U80" s="82"/>
      <c r="V80" s="99"/>
      <c r="W80" s="84"/>
      <c r="X80" s="84"/>
      <c r="Y80" s="276"/>
      <c r="Z80" s="125"/>
      <c r="AA80" s="101"/>
      <c r="AB80" s="84"/>
      <c r="AC80" s="84"/>
      <c r="AD80" s="84"/>
      <c r="AE80" s="194"/>
      <c r="AF80" s="69"/>
      <c r="AG80" s="69"/>
      <c r="AH80" s="8" t="s">
        <v>120</v>
      </c>
      <c r="AO80" s="8" t="s">
        <v>142</v>
      </c>
    </row>
    <row r="81" spans="1:41" ht="60.75" hidden="1" customHeight="1" x14ac:dyDescent="0.2">
      <c r="A81" s="271"/>
      <c r="B81" s="274"/>
      <c r="C81" s="278"/>
      <c r="D81" s="114"/>
      <c r="E81" s="115"/>
      <c r="F81" s="116"/>
      <c r="G81" s="117"/>
      <c r="H81" s="117"/>
      <c r="I81" s="71"/>
      <c r="J81" s="91"/>
      <c r="K81" s="279"/>
      <c r="L81" s="119" t="s">
        <v>143</v>
      </c>
      <c r="M81" s="120" t="s">
        <v>62</v>
      </c>
      <c r="N81" s="121">
        <f>IF(M81="COMPLETA",10,IF(M81="INCOMPLETA",5,IF(M81="NO EXISTE",0,"")))</f>
        <v>10</v>
      </c>
      <c r="O81" s="111"/>
      <c r="P81" s="122"/>
      <c r="Q81" s="123"/>
      <c r="R81" s="124"/>
      <c r="S81" s="109"/>
      <c r="T81" s="112"/>
      <c r="U81" s="114"/>
      <c r="V81" s="99"/>
      <c r="W81" s="125"/>
      <c r="X81" s="125"/>
      <c r="Y81" s="277"/>
      <c r="Z81" s="277"/>
      <c r="AA81" s="126"/>
      <c r="AB81" s="125"/>
      <c r="AC81" s="125"/>
      <c r="AD81" s="125"/>
      <c r="AE81" s="199"/>
      <c r="AF81" s="68"/>
      <c r="AG81" s="68"/>
      <c r="AO81" s="8" t="s">
        <v>144</v>
      </c>
    </row>
    <row r="82" spans="1:41" ht="27.75" customHeight="1" x14ac:dyDescent="0.2">
      <c r="A82" s="145" t="s">
        <v>203</v>
      </c>
      <c r="B82" s="145"/>
      <c r="C82" s="145"/>
      <c r="D82" s="145"/>
      <c r="E82" s="145"/>
      <c r="F82" s="145"/>
      <c r="G82" s="145"/>
      <c r="H82" s="145"/>
      <c r="I82" s="145"/>
      <c r="J82" s="145"/>
      <c r="K82" s="145"/>
      <c r="L82" s="145"/>
      <c r="M82" s="145"/>
      <c r="N82" s="145"/>
      <c r="O82" s="145"/>
      <c r="P82" s="145"/>
      <c r="Q82" s="145"/>
      <c r="R82" s="145"/>
      <c r="S82" s="145"/>
      <c r="T82" s="145"/>
      <c r="U82" s="145"/>
      <c r="V82" s="145"/>
      <c r="W82" s="145"/>
      <c r="X82" s="145"/>
      <c r="Y82" s="145"/>
      <c r="Z82" s="145"/>
      <c r="AA82" s="145"/>
      <c r="AB82" s="145"/>
      <c r="AC82" s="145"/>
      <c r="AD82" s="145"/>
      <c r="AE82" s="145"/>
      <c r="AF82" s="145"/>
      <c r="AG82" s="145"/>
      <c r="AO82" s="8" t="s">
        <v>204</v>
      </c>
    </row>
    <row r="83" spans="1:41" ht="21.75" customHeight="1" x14ac:dyDescent="0.2">
      <c r="A83" s="146" t="s">
        <v>205</v>
      </c>
      <c r="B83" s="146"/>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O83" s="8" t="s">
        <v>206</v>
      </c>
    </row>
    <row r="84" spans="1:41" ht="27.75" customHeight="1" x14ac:dyDescent="0.2">
      <c r="A84" s="147" t="s">
        <v>207</v>
      </c>
      <c r="B84" s="147"/>
      <c r="C84" s="147" t="s">
        <v>208</v>
      </c>
      <c r="D84" s="147"/>
      <c r="E84" s="147"/>
      <c r="F84" s="147"/>
      <c r="G84" s="147"/>
      <c r="H84" s="147"/>
      <c r="I84" s="147"/>
      <c r="J84" s="147"/>
      <c r="K84" s="147"/>
      <c r="L84" s="147"/>
      <c r="M84" s="147"/>
      <c r="N84" s="147"/>
      <c r="O84" s="147"/>
      <c r="P84" s="147"/>
      <c r="Q84" s="147"/>
      <c r="R84" s="147"/>
      <c r="S84" s="147"/>
      <c r="T84" s="147"/>
      <c r="U84" s="147"/>
      <c r="V84" s="147"/>
      <c r="W84" s="147"/>
      <c r="X84" s="147"/>
      <c r="Y84" s="147"/>
      <c r="Z84" s="148" t="s">
        <v>209</v>
      </c>
      <c r="AA84" s="148"/>
      <c r="AB84" s="148"/>
      <c r="AC84" s="148"/>
      <c r="AD84" s="149" t="s">
        <v>210</v>
      </c>
      <c r="AE84" s="149"/>
      <c r="AF84" s="149"/>
      <c r="AG84" s="149"/>
      <c r="AO84" s="8" t="s">
        <v>166</v>
      </c>
    </row>
    <row r="85" spans="1:41" s="157" customFormat="1" ht="27.75" customHeight="1" x14ac:dyDescent="0.2">
      <c r="A85" s="150">
        <v>1</v>
      </c>
      <c r="B85" s="151"/>
      <c r="C85" s="158" t="s">
        <v>316</v>
      </c>
      <c r="D85" s="158"/>
      <c r="E85" s="158"/>
      <c r="F85" s="158"/>
      <c r="G85" s="158"/>
      <c r="H85" s="158"/>
      <c r="I85" s="158"/>
      <c r="J85" s="158"/>
      <c r="K85" s="158"/>
      <c r="L85" s="158"/>
      <c r="M85" s="158"/>
      <c r="N85" s="158"/>
      <c r="O85" s="158"/>
      <c r="P85" s="158"/>
      <c r="Q85" s="158"/>
      <c r="R85" s="158"/>
      <c r="S85" s="158"/>
      <c r="T85" s="158"/>
      <c r="U85" s="158"/>
      <c r="V85" s="158"/>
      <c r="W85" s="158"/>
      <c r="X85" s="158"/>
      <c r="Y85" s="158"/>
      <c r="Z85" s="280">
        <v>43861</v>
      </c>
      <c r="AA85" s="153"/>
      <c r="AB85" s="153"/>
      <c r="AC85" s="154"/>
      <c r="AD85" s="155" t="s">
        <v>317</v>
      </c>
      <c r="AE85" s="156"/>
      <c r="AF85" s="156"/>
      <c r="AG85" s="156"/>
      <c r="AO85" s="8" t="s">
        <v>212</v>
      </c>
    </row>
    <row r="86" spans="1:41" s="157" customFormat="1" ht="27.75" customHeight="1" x14ac:dyDescent="0.2">
      <c r="A86" s="150" t="s">
        <v>213</v>
      </c>
      <c r="B86" s="151"/>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2"/>
      <c r="AA86" s="153"/>
      <c r="AB86" s="153"/>
      <c r="AC86" s="154"/>
      <c r="AD86" s="84"/>
      <c r="AE86" s="84"/>
      <c r="AF86" s="84"/>
      <c r="AG86" s="84"/>
      <c r="AO86" s="8" t="s">
        <v>214</v>
      </c>
    </row>
    <row r="87" spans="1:41" s="157" customFormat="1" ht="27.75" customHeight="1" x14ac:dyDescent="0.2">
      <c r="A87" s="150" t="s">
        <v>213</v>
      </c>
      <c r="B87" s="151"/>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2"/>
      <c r="AA87" s="153"/>
      <c r="AB87" s="153"/>
      <c r="AC87" s="154"/>
      <c r="AD87" s="84"/>
      <c r="AE87" s="84"/>
      <c r="AF87" s="84"/>
      <c r="AG87" s="84"/>
      <c r="AO87" s="8" t="s">
        <v>215</v>
      </c>
    </row>
    <row r="88" spans="1:41" ht="15" customHeight="1" x14ac:dyDescent="0.2">
      <c r="A88" s="159" t="s">
        <v>275</v>
      </c>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O88" s="8" t="s">
        <v>217</v>
      </c>
    </row>
    <row r="89" spans="1:41" customFormat="1" ht="30.75" customHeight="1" x14ac:dyDescent="0.25">
      <c r="A89" s="160" t="s">
        <v>210</v>
      </c>
      <c r="B89" s="160"/>
      <c r="C89" s="160"/>
      <c r="D89" s="160"/>
      <c r="E89" s="160"/>
      <c r="F89" s="160"/>
      <c r="G89" s="160" t="s">
        <v>218</v>
      </c>
      <c r="H89" s="160"/>
      <c r="I89" s="160"/>
      <c r="J89" s="160"/>
      <c r="K89" s="160"/>
      <c r="L89" s="160"/>
      <c r="M89" s="161" t="s">
        <v>219</v>
      </c>
      <c r="N89" s="162"/>
      <c r="O89" s="162"/>
      <c r="P89" s="162"/>
      <c r="Q89" s="162"/>
      <c r="R89" s="162"/>
      <c r="S89" s="162"/>
      <c r="T89" s="162"/>
      <c r="U89" s="162"/>
      <c r="V89" s="163"/>
      <c r="W89" s="161" t="s">
        <v>220</v>
      </c>
      <c r="X89" s="162"/>
      <c r="Y89" s="162"/>
      <c r="Z89" s="162"/>
      <c r="AA89" s="163"/>
      <c r="AB89" s="164" t="s">
        <v>318</v>
      </c>
      <c r="AC89" s="164"/>
      <c r="AD89" s="164"/>
      <c r="AE89" s="164"/>
      <c r="AF89" s="164"/>
      <c r="AG89" s="164"/>
      <c r="AH89" s="165"/>
      <c r="AO89" s="8" t="s">
        <v>221</v>
      </c>
    </row>
    <row r="90" spans="1:41" s="178" customFormat="1" ht="33.75" customHeight="1" x14ac:dyDescent="0.25">
      <c r="A90" s="166" t="s">
        <v>222</v>
      </c>
      <c r="B90" s="170" t="s">
        <v>319</v>
      </c>
      <c r="C90" s="171"/>
      <c r="D90" s="171"/>
      <c r="E90" s="171"/>
      <c r="F90" s="172"/>
      <c r="G90" s="169" t="s">
        <v>222</v>
      </c>
      <c r="H90" s="170"/>
      <c r="I90" s="171"/>
      <c r="J90" s="171"/>
      <c r="K90" s="171"/>
      <c r="L90" s="172"/>
      <c r="M90" s="169" t="s">
        <v>222</v>
      </c>
      <c r="N90" s="173"/>
      <c r="O90" s="174" t="s">
        <v>320</v>
      </c>
      <c r="P90" s="174"/>
      <c r="Q90" s="174"/>
      <c r="R90" s="174"/>
      <c r="S90" s="174"/>
      <c r="T90" s="174"/>
      <c r="U90" s="174"/>
      <c r="V90" s="175"/>
      <c r="W90" s="176" t="s">
        <v>222</v>
      </c>
      <c r="X90" s="170" t="s">
        <v>321</v>
      </c>
      <c r="Y90" s="171"/>
      <c r="Z90" s="171"/>
      <c r="AA90" s="172"/>
      <c r="AB90" s="176" t="s">
        <v>222</v>
      </c>
      <c r="AC90" s="23" t="s">
        <v>322</v>
      </c>
      <c r="AD90" s="23"/>
      <c r="AE90" s="23"/>
      <c r="AF90" s="23"/>
      <c r="AG90" s="23"/>
      <c r="AO90" s="8" t="s">
        <v>181</v>
      </c>
    </row>
    <row r="91" spans="1:41" s="178" customFormat="1" ht="32.25" customHeight="1" x14ac:dyDescent="0.25">
      <c r="A91" s="166" t="s">
        <v>227</v>
      </c>
      <c r="B91" s="170" t="s">
        <v>229</v>
      </c>
      <c r="C91" s="171"/>
      <c r="D91" s="171"/>
      <c r="E91" s="171"/>
      <c r="F91" s="172"/>
      <c r="G91" s="166" t="s">
        <v>227</v>
      </c>
      <c r="H91" s="168"/>
      <c r="I91" s="168"/>
      <c r="J91" s="168"/>
      <c r="K91" s="168"/>
      <c r="L91" s="168"/>
      <c r="M91" s="169" t="s">
        <v>227</v>
      </c>
      <c r="N91" s="179"/>
      <c r="O91" s="168" t="s">
        <v>323</v>
      </c>
      <c r="P91" s="168"/>
      <c r="Q91" s="168"/>
      <c r="R91" s="168"/>
      <c r="S91" s="168"/>
      <c r="T91" s="168"/>
      <c r="U91" s="168"/>
      <c r="V91" s="168"/>
      <c r="W91" s="166" t="s">
        <v>227</v>
      </c>
      <c r="X91" s="170" t="s">
        <v>324</v>
      </c>
      <c r="Y91" s="171"/>
      <c r="Z91" s="171"/>
      <c r="AA91" s="172"/>
      <c r="AB91" s="166" t="s">
        <v>227</v>
      </c>
      <c r="AC91" s="281" t="s">
        <v>325</v>
      </c>
      <c r="AD91" s="281"/>
      <c r="AE91" s="281"/>
      <c r="AF91" s="281"/>
      <c r="AG91" s="281"/>
      <c r="AO91" s="8" t="s">
        <v>231</v>
      </c>
    </row>
    <row r="92" spans="1:41" s="157" customFormat="1" x14ac:dyDescent="0.2">
      <c r="D92" s="180"/>
      <c r="AO92" s="8" t="s">
        <v>232</v>
      </c>
    </row>
    <row r="93" spans="1:41" x14ac:dyDescent="0.2">
      <c r="AO93" s="8" t="s">
        <v>233</v>
      </c>
    </row>
    <row r="94" spans="1:41" x14ac:dyDescent="0.2">
      <c r="AO94" s="8" t="s">
        <v>234</v>
      </c>
    </row>
    <row r="95" spans="1:41" x14ac:dyDescent="0.2">
      <c r="AO95" s="8" t="s">
        <v>235</v>
      </c>
    </row>
    <row r="96" spans="1:41" x14ac:dyDescent="0.2">
      <c r="AO96" s="8" t="s">
        <v>236</v>
      </c>
    </row>
    <row r="97" spans="41:41" x14ac:dyDescent="0.2">
      <c r="AO97" s="8" t="s">
        <v>237</v>
      </c>
    </row>
  </sheetData>
  <sheetProtection selectLockedCells="1"/>
  <dataConsolidate/>
  <mergeCells count="437">
    <mergeCell ref="B90:F90"/>
    <mergeCell ref="H90:L90"/>
    <mergeCell ref="O90:V90"/>
    <mergeCell ref="X90:AA90"/>
    <mergeCell ref="AC90:AG90"/>
    <mergeCell ref="B91:F91"/>
    <mergeCell ref="H91:L91"/>
    <mergeCell ref="O91:V91"/>
    <mergeCell ref="X91:AA91"/>
    <mergeCell ref="AC91:AG91"/>
    <mergeCell ref="A87:B87"/>
    <mergeCell ref="C87:Y87"/>
    <mergeCell ref="Z87:AC87"/>
    <mergeCell ref="AD87:AG87"/>
    <mergeCell ref="A88:AG88"/>
    <mergeCell ref="A89:F89"/>
    <mergeCell ref="G89:L89"/>
    <mergeCell ref="M89:V89"/>
    <mergeCell ref="W89:AA89"/>
    <mergeCell ref="AB89:AG89"/>
    <mergeCell ref="A85:B85"/>
    <mergeCell ref="C85:Y85"/>
    <mergeCell ref="Z85:AC85"/>
    <mergeCell ref="AD85:AG85"/>
    <mergeCell ref="A86:B86"/>
    <mergeCell ref="C86:Y86"/>
    <mergeCell ref="Z86:AC86"/>
    <mergeCell ref="AD86:AG86"/>
    <mergeCell ref="E79:E81"/>
    <mergeCell ref="Z80:Z81"/>
    <mergeCell ref="A82:AG82"/>
    <mergeCell ref="A83:AG83"/>
    <mergeCell ref="A84:B84"/>
    <mergeCell ref="C84:Y84"/>
    <mergeCell ref="Z84:AC84"/>
    <mergeCell ref="AD84:AG84"/>
    <mergeCell ref="AE75:AE81"/>
    <mergeCell ref="AF75:AF77"/>
    <mergeCell ref="AG75:AG81"/>
    <mergeCell ref="O78:O81"/>
    <mergeCell ref="Q78:Q81"/>
    <mergeCell ref="R78:R81"/>
    <mergeCell ref="S78:S81"/>
    <mergeCell ref="T78:T81"/>
    <mergeCell ref="AF78:AF81"/>
    <mergeCell ref="Y75:Y81"/>
    <mergeCell ref="Z75:Z78"/>
    <mergeCell ref="AA75:AA81"/>
    <mergeCell ref="AB75:AB81"/>
    <mergeCell ref="AC75:AC81"/>
    <mergeCell ref="AD75:AD81"/>
    <mergeCell ref="S75:S76"/>
    <mergeCell ref="T75:T76"/>
    <mergeCell ref="U75:U81"/>
    <mergeCell ref="V75:V81"/>
    <mergeCell ref="W75:W81"/>
    <mergeCell ref="X75:X81"/>
    <mergeCell ref="J75:J81"/>
    <mergeCell ref="K75:K81"/>
    <mergeCell ref="O75:O77"/>
    <mergeCell ref="P75:P81"/>
    <mergeCell ref="Q75:Q77"/>
    <mergeCell ref="R75:R77"/>
    <mergeCell ref="E72:E74"/>
    <mergeCell ref="Z73:Z74"/>
    <mergeCell ref="A75:A81"/>
    <mergeCell ref="B75:B81"/>
    <mergeCell ref="C75:C81"/>
    <mergeCell ref="D75:D81"/>
    <mergeCell ref="E75:E77"/>
    <mergeCell ref="F75:F81"/>
    <mergeCell ref="G75:G81"/>
    <mergeCell ref="H75:H81"/>
    <mergeCell ref="AE68:AE74"/>
    <mergeCell ref="AF68:AF70"/>
    <mergeCell ref="AG68:AG74"/>
    <mergeCell ref="O71:O74"/>
    <mergeCell ref="Q71:Q74"/>
    <mergeCell ref="R71:R74"/>
    <mergeCell ref="S71:S74"/>
    <mergeCell ref="T71:T74"/>
    <mergeCell ref="AF71:AF74"/>
    <mergeCell ref="Y68:Y74"/>
    <mergeCell ref="Z68:Z71"/>
    <mergeCell ref="AA68:AA74"/>
    <mergeCell ref="AB68:AB74"/>
    <mergeCell ref="AC68:AC74"/>
    <mergeCell ref="AD68:AD74"/>
    <mergeCell ref="S68:S69"/>
    <mergeCell ref="T68:T69"/>
    <mergeCell ref="U68:U74"/>
    <mergeCell ref="V68:V74"/>
    <mergeCell ref="W68:W74"/>
    <mergeCell ref="X68:X74"/>
    <mergeCell ref="J68:J74"/>
    <mergeCell ref="K68:K74"/>
    <mergeCell ref="O68:O70"/>
    <mergeCell ref="P68:P74"/>
    <mergeCell ref="Q68:Q70"/>
    <mergeCell ref="R68:R70"/>
    <mergeCell ref="E65:E67"/>
    <mergeCell ref="Z66:Z67"/>
    <mergeCell ref="A68:A74"/>
    <mergeCell ref="B68:B74"/>
    <mergeCell ref="C68:C74"/>
    <mergeCell ref="D68:D74"/>
    <mergeCell ref="E68:E70"/>
    <mergeCell ref="F68:F74"/>
    <mergeCell ref="G68:G74"/>
    <mergeCell ref="H68:H74"/>
    <mergeCell ref="AE61:AE67"/>
    <mergeCell ref="AF61:AF63"/>
    <mergeCell ref="AG61:AG67"/>
    <mergeCell ref="O64:O67"/>
    <mergeCell ref="Q64:Q67"/>
    <mergeCell ref="R64:R67"/>
    <mergeCell ref="S64:S67"/>
    <mergeCell ref="T64:T67"/>
    <mergeCell ref="AF64:AF67"/>
    <mergeCell ref="Y61:Y67"/>
    <mergeCell ref="Z61:Z64"/>
    <mergeCell ref="AA61:AA67"/>
    <mergeCell ref="AB61:AB67"/>
    <mergeCell ref="AC61:AC67"/>
    <mergeCell ref="AD61:AD67"/>
    <mergeCell ref="S61:S62"/>
    <mergeCell ref="T61:T62"/>
    <mergeCell ref="U61:U67"/>
    <mergeCell ref="V61:V67"/>
    <mergeCell ref="W61:W67"/>
    <mergeCell ref="X61:X67"/>
    <mergeCell ref="J61:J67"/>
    <mergeCell ref="K61:K67"/>
    <mergeCell ref="O61:O63"/>
    <mergeCell ref="P61:P67"/>
    <mergeCell ref="Q61:Q63"/>
    <mergeCell ref="R61:R63"/>
    <mergeCell ref="E58:E60"/>
    <mergeCell ref="Z59:Z60"/>
    <mergeCell ref="A61:A67"/>
    <mergeCell ref="B61:B67"/>
    <mergeCell ref="C61:C67"/>
    <mergeCell ref="D61:D67"/>
    <mergeCell ref="E61:E63"/>
    <mergeCell ref="F61:F67"/>
    <mergeCell ref="G61:G67"/>
    <mergeCell ref="H61:H67"/>
    <mergeCell ref="AE54:AE60"/>
    <mergeCell ref="AF54:AF56"/>
    <mergeCell ref="AG54:AG60"/>
    <mergeCell ref="O57:O60"/>
    <mergeCell ref="Q57:Q60"/>
    <mergeCell ref="R57:R60"/>
    <mergeCell ref="S57:S60"/>
    <mergeCell ref="T57:T60"/>
    <mergeCell ref="AF57:AF60"/>
    <mergeCell ref="Y54:Y60"/>
    <mergeCell ref="Z54:Z57"/>
    <mergeCell ref="AA54:AA60"/>
    <mergeCell ref="AB54:AB60"/>
    <mergeCell ref="AC54:AC60"/>
    <mergeCell ref="AD54:AD60"/>
    <mergeCell ref="S54:S55"/>
    <mergeCell ref="T54:T55"/>
    <mergeCell ref="U54:U60"/>
    <mergeCell ref="V54:V60"/>
    <mergeCell ref="W54:W60"/>
    <mergeCell ref="X54:X60"/>
    <mergeCell ref="J54:J60"/>
    <mergeCell ref="K54:K60"/>
    <mergeCell ref="O54:O56"/>
    <mergeCell ref="P54:P60"/>
    <mergeCell ref="Q54:Q56"/>
    <mergeCell ref="R54:R56"/>
    <mergeCell ref="E51:E53"/>
    <mergeCell ref="Z52:Z53"/>
    <mergeCell ref="A54:A60"/>
    <mergeCell ref="B54:B60"/>
    <mergeCell ref="C54:C60"/>
    <mergeCell ref="D54:D60"/>
    <mergeCell ref="E54:E56"/>
    <mergeCell ref="F54:F60"/>
    <mergeCell ref="G54:G60"/>
    <mergeCell ref="H54:H60"/>
    <mergeCell ref="AE47:AE53"/>
    <mergeCell ref="AF47:AF49"/>
    <mergeCell ref="AG47:AG53"/>
    <mergeCell ref="O50:O53"/>
    <mergeCell ref="Q50:Q53"/>
    <mergeCell ref="R50:R53"/>
    <mergeCell ref="S50:S53"/>
    <mergeCell ref="T50:T53"/>
    <mergeCell ref="AF50:AF53"/>
    <mergeCell ref="Y47:Y53"/>
    <mergeCell ref="Z47:Z50"/>
    <mergeCell ref="AA47:AA53"/>
    <mergeCell ref="AB47:AB53"/>
    <mergeCell ref="AC47:AC53"/>
    <mergeCell ref="AD47:AD53"/>
    <mergeCell ref="S47:S48"/>
    <mergeCell ref="T47:T48"/>
    <mergeCell ref="U47:U53"/>
    <mergeCell ref="V47:V53"/>
    <mergeCell ref="W47:W53"/>
    <mergeCell ref="X47:X53"/>
    <mergeCell ref="J47:J53"/>
    <mergeCell ref="K47:K53"/>
    <mergeCell ref="O47:O49"/>
    <mergeCell ref="P47:P53"/>
    <mergeCell ref="Q47:Q49"/>
    <mergeCell ref="R47:R49"/>
    <mergeCell ref="E44:E46"/>
    <mergeCell ref="Z45:Z46"/>
    <mergeCell ref="A47:A53"/>
    <mergeCell ref="B47:B53"/>
    <mergeCell ref="C47:C53"/>
    <mergeCell ref="D47:D53"/>
    <mergeCell ref="E47:E49"/>
    <mergeCell ref="F47:F53"/>
    <mergeCell ref="G47:G53"/>
    <mergeCell ref="H47:H53"/>
    <mergeCell ref="AE40:AE46"/>
    <mergeCell ref="AF40:AF42"/>
    <mergeCell ref="AG40:AG46"/>
    <mergeCell ref="O43:O46"/>
    <mergeCell ref="Q43:Q46"/>
    <mergeCell ref="R43:R46"/>
    <mergeCell ref="S43:S46"/>
    <mergeCell ref="T43:T46"/>
    <mergeCell ref="AF43:AF46"/>
    <mergeCell ref="Y40:Y46"/>
    <mergeCell ref="Z40:Z43"/>
    <mergeCell ref="AA40:AA46"/>
    <mergeCell ref="AB40:AB46"/>
    <mergeCell ref="AC40:AC46"/>
    <mergeCell ref="AD40:AD46"/>
    <mergeCell ref="S40:S41"/>
    <mergeCell ref="T40:T41"/>
    <mergeCell ref="U40:U46"/>
    <mergeCell ref="V40:V46"/>
    <mergeCell ref="W40:W46"/>
    <mergeCell ref="X40:X46"/>
    <mergeCell ref="J40:J46"/>
    <mergeCell ref="K40:K46"/>
    <mergeCell ref="O40:O42"/>
    <mergeCell ref="P40:P46"/>
    <mergeCell ref="Q40:Q42"/>
    <mergeCell ref="R40:R42"/>
    <mergeCell ref="E37:E39"/>
    <mergeCell ref="Z38:Z39"/>
    <mergeCell ref="A40:A46"/>
    <mergeCell ref="B40:B46"/>
    <mergeCell ref="C40:C46"/>
    <mergeCell ref="D40:D46"/>
    <mergeCell ref="E40:E42"/>
    <mergeCell ref="F40:F46"/>
    <mergeCell ref="G40:G46"/>
    <mergeCell ref="H40:H46"/>
    <mergeCell ref="AE33:AE39"/>
    <mergeCell ref="AF33:AF35"/>
    <mergeCell ref="AG33:AG39"/>
    <mergeCell ref="O36:O39"/>
    <mergeCell ref="Q36:Q39"/>
    <mergeCell ref="R36:R39"/>
    <mergeCell ref="S36:S39"/>
    <mergeCell ref="T36:T39"/>
    <mergeCell ref="AF36:AF39"/>
    <mergeCell ref="Y33:Y39"/>
    <mergeCell ref="Z33:Z36"/>
    <mergeCell ref="AA33:AA39"/>
    <mergeCell ref="AB33:AB39"/>
    <mergeCell ref="AC33:AC39"/>
    <mergeCell ref="AD33:AD39"/>
    <mergeCell ref="S33:S34"/>
    <mergeCell ref="T33:T34"/>
    <mergeCell ref="U33:U39"/>
    <mergeCell ref="V33:V39"/>
    <mergeCell ref="W33:W39"/>
    <mergeCell ref="X33:X39"/>
    <mergeCell ref="J33:J39"/>
    <mergeCell ref="K33:K39"/>
    <mergeCell ref="O33:O35"/>
    <mergeCell ref="P33:P39"/>
    <mergeCell ref="Q33:Q35"/>
    <mergeCell ref="R33:R35"/>
    <mergeCell ref="E30:E32"/>
    <mergeCell ref="Z31:Z32"/>
    <mergeCell ref="A33:A39"/>
    <mergeCell ref="B33:B39"/>
    <mergeCell ref="C33:C39"/>
    <mergeCell ref="D33:D39"/>
    <mergeCell ref="E33:E35"/>
    <mergeCell ref="F33:F39"/>
    <mergeCell ref="G33:G39"/>
    <mergeCell ref="H33:H39"/>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J26:J32"/>
    <mergeCell ref="K26:K32"/>
    <mergeCell ref="O26:O28"/>
    <mergeCell ref="P26:P32"/>
    <mergeCell ref="Q26:Q28"/>
    <mergeCell ref="R26:R28"/>
    <mergeCell ref="E23:E25"/>
    <mergeCell ref="Z24:Z25"/>
    <mergeCell ref="A26:A32"/>
    <mergeCell ref="B26:B32"/>
    <mergeCell ref="C26:C32"/>
    <mergeCell ref="D26:D32"/>
    <mergeCell ref="E26:E28"/>
    <mergeCell ref="F26:F32"/>
    <mergeCell ref="G26:G32"/>
    <mergeCell ref="H26:H32"/>
    <mergeCell ref="AG19:AG25"/>
    <mergeCell ref="O22:O25"/>
    <mergeCell ref="Q22:Q25"/>
    <mergeCell ref="R22:R25"/>
    <mergeCell ref="S22:S25"/>
    <mergeCell ref="T22:T25"/>
    <mergeCell ref="AF22:AF25"/>
    <mergeCell ref="AA19:AA25"/>
    <mergeCell ref="AB19:AB25"/>
    <mergeCell ref="AC19:AC25"/>
    <mergeCell ref="AD19:AD25"/>
    <mergeCell ref="AE19:AE25"/>
    <mergeCell ref="AF19:AF21"/>
    <mergeCell ref="U19:U25"/>
    <mergeCell ref="V19:V25"/>
    <mergeCell ref="W19:W25"/>
    <mergeCell ref="X19:X25"/>
    <mergeCell ref="Y19:Y25"/>
    <mergeCell ref="Z19:Z22"/>
    <mergeCell ref="O19:O21"/>
    <mergeCell ref="P19:P25"/>
    <mergeCell ref="Q19:Q21"/>
    <mergeCell ref="R19:R21"/>
    <mergeCell ref="S19:S20"/>
    <mergeCell ref="T19:T20"/>
    <mergeCell ref="E16:E18"/>
    <mergeCell ref="Z17:Z18"/>
    <mergeCell ref="C19:C25"/>
    <mergeCell ref="D19:D25"/>
    <mergeCell ref="E19:E21"/>
    <mergeCell ref="F19:F25"/>
    <mergeCell ref="G19:G25"/>
    <mergeCell ref="H19:H25"/>
    <mergeCell ref="J19:J25"/>
    <mergeCell ref="K19:K25"/>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H12:H18"/>
    <mergeCell ref="J12:J18"/>
    <mergeCell ref="K12:K18"/>
    <mergeCell ref="O12:O14"/>
    <mergeCell ref="P12:P18"/>
    <mergeCell ref="Q12:Q14"/>
    <mergeCell ref="W10:W11"/>
    <mergeCell ref="X10:X11"/>
    <mergeCell ref="Y10:AB10"/>
    <mergeCell ref="A12:A25"/>
    <mergeCell ref="B12:B25"/>
    <mergeCell ref="C12:C18"/>
    <mergeCell ref="D12:D18"/>
    <mergeCell ref="E12:E14"/>
    <mergeCell ref="F12:F18"/>
    <mergeCell ref="G12:G18"/>
    <mergeCell ref="Q10:Q11"/>
    <mergeCell ref="R10:R11"/>
    <mergeCell ref="S10:S11"/>
    <mergeCell ref="T10:T11"/>
    <mergeCell ref="U10:U11"/>
    <mergeCell ref="V10:V11"/>
    <mergeCell ref="G9:J9"/>
    <mergeCell ref="K9:T9"/>
    <mergeCell ref="U9:AB9"/>
    <mergeCell ref="G10:J10"/>
    <mergeCell ref="K10:K11"/>
    <mergeCell ref="L10:L11"/>
    <mergeCell ref="M10:M11"/>
    <mergeCell ref="N10:N11"/>
    <mergeCell ref="O10:O11"/>
    <mergeCell ref="P10:P11"/>
    <mergeCell ref="A8:F8"/>
    <mergeCell ref="G8:AB8"/>
    <mergeCell ref="AC8:AC11"/>
    <mergeCell ref="AD8:AG10"/>
    <mergeCell ref="A9:A11"/>
    <mergeCell ref="B9:B11"/>
    <mergeCell ref="C9:C11"/>
    <mergeCell ref="D9:D11"/>
    <mergeCell ref="E9:E11"/>
    <mergeCell ref="F9:F11"/>
    <mergeCell ref="A7:B7"/>
    <mergeCell ref="C7:F7"/>
    <mergeCell ref="G7:L7"/>
    <mergeCell ref="M7:V7"/>
    <mergeCell ref="Z7:AA7"/>
    <mergeCell ref="AF7:AG7"/>
  </mergeCells>
  <conditionalFormatting sqref="J12:J18">
    <cfRule type="containsText" dxfId="87" priority="77" operator="containsText" text="EXTREMO">
      <formula>NOT(ISERROR(SEARCH("EXTREMO",J12)))</formula>
    </cfRule>
    <cfRule type="containsText" dxfId="86" priority="78" operator="containsText" text="ALTO">
      <formula>NOT(ISERROR(SEARCH("ALTO",J12)))</formula>
    </cfRule>
    <cfRule type="containsText" dxfId="85" priority="79" operator="containsText" text="MODERADO">
      <formula>NOT(ISERROR(SEARCH("MODERADO",J12)))</formula>
    </cfRule>
    <cfRule type="containsText" dxfId="84" priority="80" operator="containsText" text="BAJO">
      <formula>NOT(ISERROR(SEARCH("BAJO",J12)))</formula>
    </cfRule>
  </conditionalFormatting>
  <conditionalFormatting sqref="U12:U18">
    <cfRule type="containsText" dxfId="83" priority="73" operator="containsText" text="EXTREMO">
      <formula>NOT(ISERROR(SEARCH("EXTREMO",U12)))</formula>
    </cfRule>
    <cfRule type="containsText" dxfId="82" priority="74" operator="containsText" text="MODERADO">
      <formula>NOT(ISERROR(SEARCH("MODERADO",U12)))</formula>
    </cfRule>
    <cfRule type="containsText" dxfId="81" priority="75" operator="containsText" text="ALTO">
      <formula>NOT(ISERROR(SEARCH("ALTO",U12)))</formula>
    </cfRule>
    <cfRule type="containsText" dxfId="80" priority="76" operator="containsText" text="BAJO">
      <formula>NOT(ISERROR(SEARCH("BAJO",U12)))</formula>
    </cfRule>
  </conditionalFormatting>
  <conditionalFormatting sqref="J19:J25">
    <cfRule type="containsText" dxfId="79" priority="69" operator="containsText" text="EXTREMO">
      <formula>NOT(ISERROR(SEARCH("EXTREMO",J19)))</formula>
    </cfRule>
    <cfRule type="containsText" dxfId="78" priority="70" operator="containsText" text="ALTO">
      <formula>NOT(ISERROR(SEARCH("ALTO",J19)))</formula>
    </cfRule>
    <cfRule type="containsText" dxfId="77" priority="71" operator="containsText" text="MODERADO">
      <formula>NOT(ISERROR(SEARCH("MODERADO",J19)))</formula>
    </cfRule>
    <cfRule type="containsText" dxfId="76" priority="72" operator="containsText" text="BAJO">
      <formula>NOT(ISERROR(SEARCH("BAJO",J19)))</formula>
    </cfRule>
  </conditionalFormatting>
  <conditionalFormatting sqref="U19:U25">
    <cfRule type="containsText" dxfId="75" priority="65" operator="containsText" text="EXTREMO">
      <formula>NOT(ISERROR(SEARCH("EXTREMO",U19)))</formula>
    </cfRule>
    <cfRule type="containsText" dxfId="74" priority="66" operator="containsText" text="MODERADO">
      <formula>NOT(ISERROR(SEARCH("MODERADO",U19)))</formula>
    </cfRule>
    <cfRule type="containsText" dxfId="73" priority="67" operator="containsText" text="ALTO">
      <formula>NOT(ISERROR(SEARCH("ALTO",U19)))</formula>
    </cfRule>
    <cfRule type="containsText" dxfId="72" priority="68" operator="containsText" text="BAJO">
      <formula>NOT(ISERROR(SEARCH("BAJO",U19)))</formula>
    </cfRule>
  </conditionalFormatting>
  <conditionalFormatting sqref="J26:J32">
    <cfRule type="containsText" dxfId="71" priority="61" operator="containsText" text="EXTREMO">
      <formula>NOT(ISERROR(SEARCH("EXTREMO",J26)))</formula>
    </cfRule>
    <cfRule type="containsText" dxfId="70" priority="62" operator="containsText" text="ALTO">
      <formula>NOT(ISERROR(SEARCH("ALTO",J26)))</formula>
    </cfRule>
    <cfRule type="containsText" dxfId="69" priority="63" operator="containsText" text="MODERADO">
      <formula>NOT(ISERROR(SEARCH("MODERADO",J26)))</formula>
    </cfRule>
    <cfRule type="containsText" dxfId="68" priority="64" operator="containsText" text="BAJO">
      <formula>NOT(ISERROR(SEARCH("BAJO",J26)))</formula>
    </cfRule>
  </conditionalFormatting>
  <conditionalFormatting sqref="U26:U32">
    <cfRule type="containsText" dxfId="67" priority="57" operator="containsText" text="EXTREMO">
      <formula>NOT(ISERROR(SEARCH("EXTREMO",U26)))</formula>
    </cfRule>
    <cfRule type="containsText" dxfId="66" priority="58" operator="containsText" text="MODERADO">
      <formula>NOT(ISERROR(SEARCH("MODERADO",U26)))</formula>
    </cfRule>
    <cfRule type="containsText" dxfId="65" priority="59" operator="containsText" text="ALTO">
      <formula>NOT(ISERROR(SEARCH("ALTO",U26)))</formula>
    </cfRule>
    <cfRule type="containsText" dxfId="64" priority="60" operator="containsText" text="BAJO">
      <formula>NOT(ISERROR(SEARCH("BAJO",U26)))</formula>
    </cfRule>
  </conditionalFormatting>
  <conditionalFormatting sqref="J33:J39">
    <cfRule type="containsText" dxfId="63" priority="53" operator="containsText" text="EXTREMO">
      <formula>NOT(ISERROR(SEARCH("EXTREMO",J33)))</formula>
    </cfRule>
    <cfRule type="containsText" dxfId="62" priority="54" operator="containsText" text="ALTO">
      <formula>NOT(ISERROR(SEARCH("ALTO",J33)))</formula>
    </cfRule>
    <cfRule type="containsText" dxfId="61" priority="55" operator="containsText" text="MODERADO">
      <formula>NOT(ISERROR(SEARCH("MODERADO",J33)))</formula>
    </cfRule>
    <cfRule type="containsText" dxfId="60" priority="56" operator="containsText" text="BAJO">
      <formula>NOT(ISERROR(SEARCH("BAJO",J33)))</formula>
    </cfRule>
  </conditionalFormatting>
  <conditionalFormatting sqref="U33:U39">
    <cfRule type="containsText" dxfId="59" priority="49" operator="containsText" text="EXTREMO">
      <formula>NOT(ISERROR(SEARCH("EXTREMO",U33)))</formula>
    </cfRule>
    <cfRule type="containsText" dxfId="58" priority="50" operator="containsText" text="MODERADO">
      <formula>NOT(ISERROR(SEARCH("MODERADO",U33)))</formula>
    </cfRule>
    <cfRule type="containsText" dxfId="57" priority="51" operator="containsText" text="ALTO">
      <formula>NOT(ISERROR(SEARCH("ALTO",U33)))</formula>
    </cfRule>
    <cfRule type="containsText" dxfId="56" priority="52" operator="containsText" text="BAJO">
      <formula>NOT(ISERROR(SEARCH("BAJO",U33)))</formula>
    </cfRule>
  </conditionalFormatting>
  <conditionalFormatting sqref="J40:J46">
    <cfRule type="containsText" dxfId="55" priority="45" operator="containsText" text="EXTREMO">
      <formula>NOT(ISERROR(SEARCH("EXTREMO",J40)))</formula>
    </cfRule>
    <cfRule type="containsText" dxfId="54" priority="46" operator="containsText" text="ALTO">
      <formula>NOT(ISERROR(SEARCH("ALTO",J40)))</formula>
    </cfRule>
    <cfRule type="containsText" dxfId="53" priority="47" operator="containsText" text="MODERADO">
      <formula>NOT(ISERROR(SEARCH("MODERADO",J40)))</formula>
    </cfRule>
    <cfRule type="containsText" dxfId="52" priority="48" operator="containsText" text="BAJO">
      <formula>NOT(ISERROR(SEARCH("BAJO",J40)))</formula>
    </cfRule>
  </conditionalFormatting>
  <conditionalFormatting sqref="U40:U46">
    <cfRule type="containsText" dxfId="51" priority="41" operator="containsText" text="EXTREMO">
      <formula>NOT(ISERROR(SEARCH("EXTREMO",U40)))</formula>
    </cfRule>
    <cfRule type="containsText" dxfId="50" priority="42" operator="containsText" text="MODERADO">
      <formula>NOT(ISERROR(SEARCH("MODERADO",U40)))</formula>
    </cfRule>
    <cfRule type="containsText" dxfId="49" priority="43" operator="containsText" text="ALTO">
      <formula>NOT(ISERROR(SEARCH("ALTO",U40)))</formula>
    </cfRule>
    <cfRule type="containsText" dxfId="48" priority="44" operator="containsText" text="BAJO">
      <formula>NOT(ISERROR(SEARCH("BAJO",U40)))</formula>
    </cfRule>
  </conditionalFormatting>
  <conditionalFormatting sqref="J47:J53">
    <cfRule type="containsText" dxfId="47" priority="37" operator="containsText" text="EXTREMO">
      <formula>NOT(ISERROR(SEARCH("EXTREMO",J47)))</formula>
    </cfRule>
    <cfRule type="containsText" dxfId="46" priority="38" operator="containsText" text="ALTO">
      <formula>NOT(ISERROR(SEARCH("ALTO",J47)))</formula>
    </cfRule>
    <cfRule type="containsText" dxfId="45" priority="39" operator="containsText" text="MODERADO">
      <formula>NOT(ISERROR(SEARCH("MODERADO",J47)))</formula>
    </cfRule>
    <cfRule type="containsText" dxfId="44" priority="40" operator="containsText" text="BAJO">
      <formula>NOT(ISERROR(SEARCH("BAJO",J47)))</formula>
    </cfRule>
  </conditionalFormatting>
  <conditionalFormatting sqref="U47:U53">
    <cfRule type="containsText" dxfId="43" priority="33" operator="containsText" text="EXTREMO">
      <formula>NOT(ISERROR(SEARCH("EXTREMO",U47)))</formula>
    </cfRule>
    <cfRule type="containsText" dxfId="42" priority="34" operator="containsText" text="MODERADO">
      <formula>NOT(ISERROR(SEARCH("MODERADO",U47)))</formula>
    </cfRule>
    <cfRule type="containsText" dxfId="41" priority="35" operator="containsText" text="ALTO">
      <formula>NOT(ISERROR(SEARCH("ALTO",U47)))</formula>
    </cfRule>
    <cfRule type="containsText" dxfId="40" priority="36" operator="containsText" text="BAJO">
      <formula>NOT(ISERROR(SEARCH("BAJO",U47)))</formula>
    </cfRule>
  </conditionalFormatting>
  <conditionalFormatting sqref="J54:J60">
    <cfRule type="containsText" dxfId="39" priority="29" operator="containsText" text="EXTREMO">
      <formula>NOT(ISERROR(SEARCH("EXTREMO",J54)))</formula>
    </cfRule>
    <cfRule type="containsText" dxfId="38" priority="30" operator="containsText" text="ALTO">
      <formula>NOT(ISERROR(SEARCH("ALTO",J54)))</formula>
    </cfRule>
    <cfRule type="containsText" dxfId="37" priority="31" operator="containsText" text="MODERADO">
      <formula>NOT(ISERROR(SEARCH("MODERADO",J54)))</formula>
    </cfRule>
    <cfRule type="containsText" dxfId="36" priority="32" operator="containsText" text="BAJO">
      <formula>NOT(ISERROR(SEARCH("BAJO",J54)))</formula>
    </cfRule>
  </conditionalFormatting>
  <conditionalFormatting sqref="U54:U60">
    <cfRule type="containsText" dxfId="35" priority="25" operator="containsText" text="EXTREMO">
      <formula>NOT(ISERROR(SEARCH("EXTREMO",U54)))</formula>
    </cfRule>
    <cfRule type="containsText" dxfId="34" priority="26" operator="containsText" text="MODERADO">
      <formula>NOT(ISERROR(SEARCH("MODERADO",U54)))</formula>
    </cfRule>
    <cfRule type="containsText" dxfId="33" priority="27" operator="containsText" text="ALTO">
      <formula>NOT(ISERROR(SEARCH("ALTO",U54)))</formula>
    </cfRule>
    <cfRule type="containsText" dxfId="32" priority="28" operator="containsText" text="BAJO">
      <formula>NOT(ISERROR(SEARCH("BAJO",U54)))</formula>
    </cfRule>
  </conditionalFormatting>
  <conditionalFormatting sqref="J61:J67">
    <cfRule type="containsText" dxfId="31" priority="21" operator="containsText" text="EXTREMO">
      <formula>NOT(ISERROR(SEARCH("EXTREMO",J61)))</formula>
    </cfRule>
    <cfRule type="containsText" dxfId="30" priority="22" operator="containsText" text="ALTO">
      <formula>NOT(ISERROR(SEARCH("ALTO",J61)))</formula>
    </cfRule>
    <cfRule type="containsText" dxfId="29" priority="23" operator="containsText" text="MODERADO">
      <formula>NOT(ISERROR(SEARCH("MODERADO",J61)))</formula>
    </cfRule>
    <cfRule type="containsText" dxfId="28" priority="24" operator="containsText" text="BAJO">
      <formula>NOT(ISERROR(SEARCH("BAJO",J61)))</formula>
    </cfRule>
  </conditionalFormatting>
  <conditionalFormatting sqref="U61:U67">
    <cfRule type="containsText" dxfId="27" priority="17" operator="containsText" text="EXTREMO">
      <formula>NOT(ISERROR(SEARCH("EXTREMO",U61)))</formula>
    </cfRule>
    <cfRule type="containsText" dxfId="26" priority="18" operator="containsText" text="MODERADO">
      <formula>NOT(ISERROR(SEARCH("MODERADO",U61)))</formula>
    </cfRule>
    <cfRule type="containsText" dxfId="25" priority="19" operator="containsText" text="ALTO">
      <formula>NOT(ISERROR(SEARCH("ALTO",U61)))</formula>
    </cfRule>
    <cfRule type="containsText" dxfId="24" priority="20" operator="containsText" text="BAJO">
      <formula>NOT(ISERROR(SEARCH("BAJO",U61)))</formula>
    </cfRule>
  </conditionalFormatting>
  <conditionalFormatting sqref="J68:J74">
    <cfRule type="containsText" dxfId="23" priority="13" operator="containsText" text="EXTREMO">
      <formula>NOT(ISERROR(SEARCH("EXTREMO",J68)))</formula>
    </cfRule>
    <cfRule type="containsText" dxfId="22" priority="14" operator="containsText" text="ALTO">
      <formula>NOT(ISERROR(SEARCH("ALTO",J68)))</formula>
    </cfRule>
    <cfRule type="containsText" dxfId="21" priority="15" operator="containsText" text="MODERADO">
      <formula>NOT(ISERROR(SEARCH("MODERADO",J68)))</formula>
    </cfRule>
    <cfRule type="containsText" dxfId="20" priority="16" operator="containsText" text="BAJO">
      <formula>NOT(ISERROR(SEARCH("BAJO",J68)))</formula>
    </cfRule>
  </conditionalFormatting>
  <conditionalFormatting sqref="U68:U74">
    <cfRule type="containsText" dxfId="19" priority="9" operator="containsText" text="EXTREMO">
      <formula>NOT(ISERROR(SEARCH("EXTREMO",U68)))</formula>
    </cfRule>
    <cfRule type="containsText" dxfId="18" priority="10" operator="containsText" text="MODERADO">
      <formula>NOT(ISERROR(SEARCH("MODERADO",U68)))</formula>
    </cfRule>
    <cfRule type="containsText" dxfId="17" priority="11" operator="containsText" text="ALTO">
      <formula>NOT(ISERROR(SEARCH("ALTO",U68)))</formula>
    </cfRule>
    <cfRule type="containsText" dxfId="16" priority="12" operator="containsText" text="BAJO">
      <formula>NOT(ISERROR(SEARCH("BAJO",U68)))</formula>
    </cfRule>
  </conditionalFormatting>
  <conditionalFormatting sqref="J75:J81">
    <cfRule type="containsText" dxfId="15" priority="5" operator="containsText" text="EXTREMO">
      <formula>NOT(ISERROR(SEARCH("EXTREMO",J75)))</formula>
    </cfRule>
    <cfRule type="containsText" dxfId="14" priority="6" operator="containsText" text="ALTO">
      <formula>NOT(ISERROR(SEARCH("ALTO",J75)))</formula>
    </cfRule>
    <cfRule type="containsText" dxfId="13" priority="7" operator="containsText" text="MODERADO">
      <formula>NOT(ISERROR(SEARCH("MODERADO",J75)))</formula>
    </cfRule>
    <cfRule type="containsText" dxfId="12" priority="8" operator="containsText" text="BAJO">
      <formula>NOT(ISERROR(SEARCH("BAJO",J75)))</formula>
    </cfRule>
  </conditionalFormatting>
  <conditionalFormatting sqref="U75:U81">
    <cfRule type="containsText" dxfId="11" priority="1" operator="containsText" text="EXTREMO">
      <formula>NOT(ISERROR(SEARCH("EXTREMO",U75)))</formula>
    </cfRule>
    <cfRule type="containsText" dxfId="10" priority="2" operator="containsText" text="MODERADO">
      <formula>NOT(ISERROR(SEARCH("MODERADO",U75)))</formula>
    </cfRule>
    <cfRule type="containsText" dxfId="9" priority="3" operator="containsText" text="ALTO">
      <formula>NOT(ISERROR(SEARCH("ALTO",U75)))</formula>
    </cfRule>
    <cfRule type="containsText" dxfId="8" priority="4" operator="containsText" text="BAJO">
      <formula>NOT(ISERROR(SEARCH("BAJO",U75)))</formula>
    </cfRule>
  </conditionalFormatting>
  <dataValidations count="15">
    <dataValidation type="list" allowBlank="1" showInputMessage="1" showErrorMessage="1" sqref="H12:H81" xr:uid="{D42A50BA-B9A6-4DF6-B4F9-B5F939E52000}">
      <formula1>$AL$10:$AL$14</formula1>
    </dataValidation>
    <dataValidation type="list" allowBlank="1" showInputMessage="1" showErrorMessage="1" sqref="M18 M25 M32 M39 M46 M53 M60 M67 M74 M81" xr:uid="{6D50FA9A-3484-45AF-9C07-8DBFB31F29E0}">
      <formula1>$AH$9:$AJ$9</formula1>
    </dataValidation>
    <dataValidation type="list" allowBlank="1" showInputMessage="1" showErrorMessage="1" sqref="G12:G81" xr:uid="{5B1D6CC3-75F0-4F0B-B023-653BFA49F1A5}">
      <formula1>$AL$2:$AL$6</formula1>
    </dataValidation>
    <dataValidation type="list" allowBlank="1" showInputMessage="1" showErrorMessage="1" sqref="U12:U81" xr:uid="{0544FFB7-8CC7-4743-AC5F-0D63B5F5C6E6}">
      <formula1>$AO$10:$AO$97</formula1>
    </dataValidation>
    <dataValidation type="list" allowBlank="1" showInputMessage="1" showErrorMessage="1" sqref="M12 M19 M26 M33 M40 M47 M54 M61 M68 M75" xr:uid="{4D12BDFA-1C4C-47E5-AFCA-858C3B0CAC3F}">
      <formula1>$AH$2:$AH$3</formula1>
    </dataValidation>
    <dataValidation type="list" allowBlank="1" showInputMessage="1" showErrorMessage="1" sqref="M13 M20 M27 M34 M41 M48 M55 M62 M69 M76" xr:uid="{594E50DF-B0D7-4992-A9D9-CA552C4E45FC}">
      <formula1>$AH$4:$AI$4</formula1>
    </dataValidation>
    <dataValidation type="list" allowBlank="1" showInputMessage="1" showErrorMessage="1" sqref="M14 M21 M28 M35 M42 M49 M56 M63 M70 M77" xr:uid="{EA2713C5-F423-4CB8-BE6A-AD4D4E80853F}">
      <formula1>$AH$5:$AI$5</formula1>
    </dataValidation>
    <dataValidation type="list" allowBlank="1" showInputMessage="1" showErrorMessage="1" sqref="M16 M23 M30 M37 M44 M51 M58 M65 M72 M79" xr:uid="{89C8FCA7-B06F-4918-82DD-ABA077257BB3}">
      <formula1>$AH$7:$AI$7</formula1>
    </dataValidation>
    <dataValidation type="list" allowBlank="1" showInputMessage="1" showErrorMessage="1" sqref="M17 M24 M31 M38 M45 M52 M59 M66 M73 M80" xr:uid="{6D7CC8B3-7FA1-42B0-9C30-8A0D16DD45B4}">
      <formula1>$AH$8:$AI$8</formula1>
    </dataValidation>
    <dataValidation type="list" allowBlank="1" showInputMessage="1" showErrorMessage="1" sqref="P12 P19 P26 P33 P40 P47 P54 P61 P68 P75" xr:uid="{1BCA99B2-3115-4F05-9A61-7C88A093445D}">
      <formula1>$AH$10:$AJ$10</formula1>
    </dataValidation>
    <dataValidation type="list" allowBlank="1" showInputMessage="1" showErrorMessage="1" sqref="V12:V81" xr:uid="{FC9B53BA-D033-47E7-85B0-EE3147B40266}">
      <formula1>$AH$14:$AK$14</formula1>
    </dataValidation>
    <dataValidation type="list" allowBlank="1" showInputMessage="1" showErrorMessage="1" sqref="D12:D81" xr:uid="{198DE770-CE76-4C73-AC2B-FB7ABA44F69C}">
      <formula1>$AN$2:$AN$8</formula1>
    </dataValidation>
    <dataValidation type="list" allowBlank="1" showInputMessage="1" showErrorMessage="1" sqref="T12 S12:S13 T19 S19:S20 T26 S26:S27 T33 S33:S34 T40 S40:S41 T47 S47:S48 T54 S54:S55 T61 S61:S62 T68 S68:S69 T75 S75:S76" xr:uid="{F9D3F2ED-EE11-491F-B0EC-AF233FE8C592}">
      <formula1>$AH$15:$AH$17</formula1>
    </dataValidation>
    <dataValidation type="list" allowBlank="1" showInputMessage="1" showErrorMessage="1" sqref="AA12:AA81" xr:uid="{CD92F9DE-7CFE-4D6B-9E63-562C91246831}">
      <formula1>$AN$12:$AN$13</formula1>
    </dataValidation>
    <dataValidation type="list" allowBlank="1" showInputMessage="1" showErrorMessage="1" sqref="M15 M22 M29 M36 M43 M50 M57 M64 M71 M78" xr:uid="{911362BC-F676-4BDE-ADED-3DE2C47FE2BD}">
      <formula1>$AJ$16:$AL$16</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0F571-C996-4E32-9857-C599F1BFFF21}">
  <dimension ref="A1:AR34"/>
  <sheetViews>
    <sheetView tabSelected="1" view="pageBreakPreview" topLeftCell="R1" zoomScale="40" zoomScaleNormal="40" zoomScaleSheetLayoutView="40" workbookViewId="0">
      <selection activeCell="Y42" sqref="Y42"/>
    </sheetView>
  </sheetViews>
  <sheetFormatPr baseColWidth="10" defaultColWidth="11.42578125" defaultRowHeight="12.75" x14ac:dyDescent="0.2"/>
  <cols>
    <col min="1" max="2" width="22.5703125" style="8" customWidth="1"/>
    <col min="3" max="3" width="18" style="8" customWidth="1"/>
    <col min="4" max="4" width="27.42578125" style="180" customWidth="1"/>
    <col min="5" max="5" width="28.28515625" style="8" customWidth="1"/>
    <col min="6" max="6" width="23.140625" style="8" customWidth="1"/>
    <col min="7" max="7" width="19.140625" style="8" customWidth="1"/>
    <col min="8" max="8" width="22.5703125" style="8" customWidth="1"/>
    <col min="9" max="9" width="25.28515625" style="8" hidden="1" customWidth="1"/>
    <col min="10" max="10" width="22.85546875" style="8" customWidth="1"/>
    <col min="11" max="11" width="41.42578125" style="8" customWidth="1"/>
    <col min="12" max="12" width="48.7109375" style="8" customWidth="1"/>
    <col min="13" max="13" width="26" style="8" customWidth="1"/>
    <col min="14" max="14" width="7.7109375" style="8" hidden="1" customWidth="1"/>
    <col min="15" max="15" width="21.140625" style="8" customWidth="1"/>
    <col min="16" max="16" width="16.7109375" style="8" customWidth="1"/>
    <col min="17" max="17" width="16.5703125" style="8" customWidth="1"/>
    <col min="18" max="18" width="22.140625" style="8" customWidth="1"/>
    <col min="19" max="19" width="24.140625" style="8" customWidth="1"/>
    <col min="20" max="20" width="26.85546875" style="8" customWidth="1"/>
    <col min="21" max="21" width="23.42578125" style="8" customWidth="1"/>
    <col min="22" max="22" width="21" style="8" customWidth="1"/>
    <col min="23" max="23" width="27.7109375" style="8" customWidth="1"/>
    <col min="24" max="24" width="28.140625" style="8" customWidth="1"/>
    <col min="25" max="25" width="27" style="8" customWidth="1"/>
    <col min="26" max="26" width="30.85546875" style="8" customWidth="1"/>
    <col min="27" max="27" width="26.85546875" style="8" customWidth="1"/>
    <col min="28" max="28" width="28.7109375" style="8" customWidth="1"/>
    <col min="29" max="29" width="18" style="8" customWidth="1"/>
    <col min="30" max="30" width="37" style="8" customWidth="1"/>
    <col min="31" max="31" width="19.140625" style="8" customWidth="1"/>
    <col min="32" max="32" width="23.5703125" style="8" customWidth="1"/>
    <col min="33" max="33" width="33.42578125" style="8" customWidth="1"/>
    <col min="34" max="34" width="17.28515625" style="8" hidden="1" customWidth="1"/>
    <col min="35" max="42" width="11.42578125" style="8" hidden="1" customWidth="1"/>
    <col min="43" max="16384" width="11.42578125" style="8"/>
  </cols>
  <sheetData>
    <row r="1" spans="1:41" x14ac:dyDescent="0.2">
      <c r="A1" s="181"/>
      <c r="B1" s="181"/>
      <c r="C1" s="181"/>
      <c r="D1" s="182"/>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K1" s="8" t="s">
        <v>4</v>
      </c>
      <c r="AL1" s="8" t="s">
        <v>5</v>
      </c>
      <c r="AN1" s="8" t="s">
        <v>6</v>
      </c>
    </row>
    <row r="2" spans="1:41" x14ac:dyDescent="0.2">
      <c r="A2" s="181"/>
      <c r="B2" s="181"/>
      <c r="C2" s="181"/>
      <c r="D2" s="182"/>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8" t="s">
        <v>7</v>
      </c>
      <c r="AI2" s="8" t="s">
        <v>8</v>
      </c>
      <c r="AL2" s="8" t="s">
        <v>9</v>
      </c>
      <c r="AN2" s="8" t="s">
        <v>10</v>
      </c>
    </row>
    <row r="3" spans="1:41" x14ac:dyDescent="0.2">
      <c r="A3" s="181"/>
      <c r="B3" s="181"/>
      <c r="C3" s="181"/>
      <c r="D3" s="182"/>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8" t="s">
        <v>12</v>
      </c>
      <c r="AI3" s="8" t="s">
        <v>13</v>
      </c>
      <c r="AL3" s="8" t="s">
        <v>14</v>
      </c>
      <c r="AN3" s="8" t="s">
        <v>15</v>
      </c>
    </row>
    <row r="4" spans="1:41" x14ac:dyDescent="0.2">
      <c r="A4" s="181"/>
      <c r="B4" s="181"/>
      <c r="C4" s="181"/>
      <c r="D4" s="182"/>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8" t="s">
        <v>20</v>
      </c>
      <c r="AI4" s="8" t="s">
        <v>21</v>
      </c>
      <c r="AK4" s="8" t="s">
        <v>22</v>
      </c>
      <c r="AL4" s="8" t="s">
        <v>23</v>
      </c>
      <c r="AN4" s="8" t="s">
        <v>24</v>
      </c>
    </row>
    <row r="5" spans="1:41" x14ac:dyDescent="0.2">
      <c r="A5" s="181"/>
      <c r="B5" s="181"/>
      <c r="C5" s="181"/>
      <c r="D5" s="182"/>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8" t="s">
        <v>26</v>
      </c>
      <c r="AI5" s="8" t="s">
        <v>27</v>
      </c>
      <c r="AK5" s="8" t="s">
        <v>28</v>
      </c>
      <c r="AL5" s="8" t="s">
        <v>29</v>
      </c>
      <c r="AN5" s="8" t="s">
        <v>30</v>
      </c>
    </row>
    <row r="6" spans="1:41" ht="29.25" customHeight="1" x14ac:dyDescent="0.2">
      <c r="A6" s="181"/>
      <c r="B6" s="181"/>
      <c r="C6" s="181"/>
      <c r="D6" s="182"/>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8" t="s">
        <v>31</v>
      </c>
      <c r="AI6" s="8" t="s">
        <v>32</v>
      </c>
      <c r="AJ6" s="8" t="s">
        <v>33</v>
      </c>
      <c r="AK6" s="8" t="s">
        <v>34</v>
      </c>
      <c r="AL6" s="8" t="s">
        <v>35</v>
      </c>
      <c r="AN6" s="8" t="s">
        <v>36</v>
      </c>
    </row>
    <row r="7" spans="1:41" ht="24.75" customHeight="1" x14ac:dyDescent="0.2">
      <c r="A7" s="21" t="s">
        <v>37</v>
      </c>
      <c r="B7" s="21"/>
      <c r="C7" s="22">
        <v>43986</v>
      </c>
      <c r="D7" s="23"/>
      <c r="E7" s="23"/>
      <c r="F7" s="23"/>
      <c r="G7" s="24"/>
      <c r="H7" s="25"/>
      <c r="I7" s="25"/>
      <c r="J7" s="25"/>
      <c r="K7" s="25"/>
      <c r="L7" s="26"/>
      <c r="M7" s="27" t="s">
        <v>38</v>
      </c>
      <c r="N7" s="28"/>
      <c r="O7" s="28"/>
      <c r="P7" s="28"/>
      <c r="Q7" s="28"/>
      <c r="R7" s="28"/>
      <c r="S7" s="28"/>
      <c r="T7" s="28"/>
      <c r="U7" s="28"/>
      <c r="V7" s="29"/>
      <c r="W7" s="30" t="s">
        <v>39</v>
      </c>
      <c r="X7" s="31"/>
      <c r="Y7" s="32" t="s">
        <v>40</v>
      </c>
      <c r="Z7" s="33" t="s">
        <v>41</v>
      </c>
      <c r="AA7" s="34"/>
      <c r="AB7" s="30" t="s">
        <v>42</v>
      </c>
      <c r="AC7" s="31"/>
      <c r="AD7" s="35" t="s">
        <v>43</v>
      </c>
      <c r="AE7" s="36"/>
      <c r="AF7" s="37"/>
      <c r="AG7" s="37"/>
      <c r="AH7" s="8" t="s">
        <v>44</v>
      </c>
      <c r="AI7" s="8" t="s">
        <v>45</v>
      </c>
      <c r="AJ7" s="8" t="s">
        <v>46</v>
      </c>
      <c r="AN7" s="8" t="s">
        <v>47</v>
      </c>
    </row>
    <row r="8" spans="1:41" x14ac:dyDescent="0.2">
      <c r="A8" s="38" t="s">
        <v>48</v>
      </c>
      <c r="B8" s="38"/>
      <c r="C8" s="38"/>
      <c r="D8" s="38"/>
      <c r="E8" s="38"/>
      <c r="F8" s="38"/>
      <c r="G8" s="39" t="s">
        <v>49</v>
      </c>
      <c r="H8" s="40"/>
      <c r="I8" s="40"/>
      <c r="J8" s="40"/>
      <c r="K8" s="40"/>
      <c r="L8" s="40"/>
      <c r="M8" s="40"/>
      <c r="N8" s="40"/>
      <c r="O8" s="40"/>
      <c r="P8" s="40"/>
      <c r="Q8" s="40"/>
      <c r="R8" s="40"/>
      <c r="S8" s="40"/>
      <c r="T8" s="40"/>
      <c r="U8" s="40"/>
      <c r="V8" s="40"/>
      <c r="W8" s="40"/>
      <c r="X8" s="41"/>
      <c r="Y8" s="40"/>
      <c r="Z8" s="40"/>
      <c r="AA8" s="40"/>
      <c r="AB8" s="42"/>
      <c r="AC8" s="43" t="s">
        <v>50</v>
      </c>
      <c r="AD8" s="44" t="s">
        <v>51</v>
      </c>
      <c r="AE8" s="45"/>
      <c r="AF8" s="45"/>
      <c r="AG8" s="45"/>
      <c r="AH8" s="8" t="s">
        <v>52</v>
      </c>
      <c r="AI8" s="8" t="s">
        <v>53</v>
      </c>
      <c r="AN8" s="8" t="s">
        <v>239</v>
      </c>
    </row>
    <row r="9" spans="1:41" s="50" customFormat="1" ht="14.25" customHeight="1" x14ac:dyDescent="0.2">
      <c r="A9" s="46" t="s">
        <v>54</v>
      </c>
      <c r="B9" s="47" t="s">
        <v>55</v>
      </c>
      <c r="C9" s="46" t="s">
        <v>56</v>
      </c>
      <c r="D9" s="46" t="s">
        <v>6</v>
      </c>
      <c r="E9" s="46" t="s">
        <v>57</v>
      </c>
      <c r="F9" s="48" t="s">
        <v>58</v>
      </c>
      <c r="G9" s="38" t="s">
        <v>59</v>
      </c>
      <c r="H9" s="38"/>
      <c r="I9" s="38"/>
      <c r="J9" s="38"/>
      <c r="K9" s="39" t="s">
        <v>60</v>
      </c>
      <c r="L9" s="40"/>
      <c r="M9" s="40"/>
      <c r="N9" s="40"/>
      <c r="O9" s="40"/>
      <c r="P9" s="40"/>
      <c r="Q9" s="40"/>
      <c r="R9" s="40"/>
      <c r="S9" s="40"/>
      <c r="T9" s="42"/>
      <c r="U9" s="39" t="s">
        <v>61</v>
      </c>
      <c r="V9" s="40"/>
      <c r="W9" s="40"/>
      <c r="X9" s="40"/>
      <c r="Y9" s="40"/>
      <c r="Z9" s="40"/>
      <c r="AA9" s="40"/>
      <c r="AB9" s="42"/>
      <c r="AC9" s="49"/>
      <c r="AD9" s="44"/>
      <c r="AE9" s="45"/>
      <c r="AF9" s="45"/>
      <c r="AG9" s="45"/>
      <c r="AH9" s="8" t="s">
        <v>62</v>
      </c>
      <c r="AI9" s="8" t="s">
        <v>63</v>
      </c>
      <c r="AJ9" s="8" t="s">
        <v>64</v>
      </c>
    </row>
    <row r="10" spans="1:41" s="50" customFormat="1" ht="20.25" customHeight="1" x14ac:dyDescent="0.2">
      <c r="A10" s="46"/>
      <c r="B10" s="51"/>
      <c r="C10" s="46"/>
      <c r="D10" s="46"/>
      <c r="E10" s="46"/>
      <c r="F10" s="48"/>
      <c r="G10" s="52" t="s">
        <v>65</v>
      </c>
      <c r="H10" s="52"/>
      <c r="I10" s="52"/>
      <c r="J10" s="52"/>
      <c r="K10" s="53" t="s">
        <v>66</v>
      </c>
      <c r="L10" s="48" t="s">
        <v>240</v>
      </c>
      <c r="M10" s="48" t="s">
        <v>68</v>
      </c>
      <c r="N10" s="43" t="s">
        <v>69</v>
      </c>
      <c r="O10" s="46" t="s">
        <v>70</v>
      </c>
      <c r="P10" s="51" t="s">
        <v>71</v>
      </c>
      <c r="Q10" s="47" t="s">
        <v>72</v>
      </c>
      <c r="R10" s="46" t="s">
        <v>73</v>
      </c>
      <c r="S10" s="47" t="s">
        <v>74</v>
      </c>
      <c r="T10" s="47" t="s">
        <v>75</v>
      </c>
      <c r="U10" s="54" t="s">
        <v>76</v>
      </c>
      <c r="V10" s="46" t="s">
        <v>77</v>
      </c>
      <c r="W10" s="53" t="s">
        <v>78</v>
      </c>
      <c r="X10" s="47" t="s">
        <v>79</v>
      </c>
      <c r="Y10" s="46" t="s">
        <v>80</v>
      </c>
      <c r="Z10" s="46"/>
      <c r="AA10" s="46"/>
      <c r="AB10" s="46"/>
      <c r="AC10" s="49"/>
      <c r="AD10" s="55"/>
      <c r="AE10" s="56"/>
      <c r="AF10" s="56"/>
      <c r="AG10" s="56"/>
      <c r="AH10" s="50" t="s">
        <v>81</v>
      </c>
      <c r="AI10" s="50" t="s">
        <v>82</v>
      </c>
      <c r="AJ10" s="50" t="s">
        <v>83</v>
      </c>
      <c r="AL10" s="50" t="s">
        <v>84</v>
      </c>
      <c r="AO10" s="8" t="s">
        <v>85</v>
      </c>
    </row>
    <row r="11" spans="1:41" s="50" customFormat="1" ht="57.75" customHeight="1" x14ac:dyDescent="0.2">
      <c r="A11" s="47"/>
      <c r="B11" s="57"/>
      <c r="C11" s="47"/>
      <c r="D11" s="47"/>
      <c r="E11" s="47"/>
      <c r="F11" s="43"/>
      <c r="G11" s="58" t="s">
        <v>5</v>
      </c>
      <c r="H11" s="58" t="s">
        <v>4</v>
      </c>
      <c r="I11" s="58"/>
      <c r="J11" s="59" t="s">
        <v>86</v>
      </c>
      <c r="K11" s="54"/>
      <c r="L11" s="48"/>
      <c r="M11" s="48"/>
      <c r="N11" s="60"/>
      <c r="O11" s="46"/>
      <c r="P11" s="57"/>
      <c r="Q11" s="57"/>
      <c r="R11" s="46"/>
      <c r="S11" s="57"/>
      <c r="T11" s="57"/>
      <c r="U11" s="61"/>
      <c r="V11" s="46"/>
      <c r="W11" s="54"/>
      <c r="X11" s="57"/>
      <c r="Y11" s="62" t="s">
        <v>87</v>
      </c>
      <c r="Z11" s="62" t="s">
        <v>88</v>
      </c>
      <c r="AA11" s="63" t="s">
        <v>89</v>
      </c>
      <c r="AB11" s="63" t="s">
        <v>90</v>
      </c>
      <c r="AC11" s="60"/>
      <c r="AD11" s="64" t="s">
        <v>91</v>
      </c>
      <c r="AE11" s="64" t="s">
        <v>92</v>
      </c>
      <c r="AF11" s="64" t="s">
        <v>93</v>
      </c>
      <c r="AG11" s="62" t="s">
        <v>94</v>
      </c>
      <c r="AH11" s="50" t="s">
        <v>95</v>
      </c>
      <c r="AI11" s="50" t="s">
        <v>13</v>
      </c>
      <c r="AL11" s="50" t="s">
        <v>96</v>
      </c>
      <c r="AO11" s="8" t="s">
        <v>97</v>
      </c>
    </row>
    <row r="12" spans="1:41" ht="78" customHeight="1" x14ac:dyDescent="0.2">
      <c r="A12" s="139" t="s">
        <v>326</v>
      </c>
      <c r="B12" s="65" t="s">
        <v>327</v>
      </c>
      <c r="C12" s="68" t="s">
        <v>328</v>
      </c>
      <c r="D12" s="67" t="s">
        <v>10</v>
      </c>
      <c r="E12" s="68" t="s">
        <v>329</v>
      </c>
      <c r="F12" s="69" t="s">
        <v>330</v>
      </c>
      <c r="G12" s="70" t="s">
        <v>29</v>
      </c>
      <c r="H12" s="70" t="s">
        <v>84</v>
      </c>
      <c r="I12" s="71" t="str">
        <f>CONCATENATE(G12,H12)</f>
        <v>PROBABLEINSIGNIFICANTE</v>
      </c>
      <c r="J12" s="72" t="str">
        <f>I13</f>
        <v>4. MODERADO</v>
      </c>
      <c r="K12" s="73" t="s">
        <v>331</v>
      </c>
      <c r="L12" s="74" t="s">
        <v>104</v>
      </c>
      <c r="M12" s="75" t="s">
        <v>7</v>
      </c>
      <c r="N12" s="76">
        <f>IF(M12="ASIGNADO",15,IF(M12="NO ASIGNADO",0,""))</f>
        <v>15</v>
      </c>
      <c r="O12" s="77">
        <f>SUM(N12:N18)</f>
        <v>95</v>
      </c>
      <c r="P12" s="78" t="s">
        <v>81</v>
      </c>
      <c r="Q12" s="79">
        <f>IF(Q15="DÉBIL",0,IF(Q15="MODERADO",50,IF(Q15="FUERTE",100,"")))</f>
        <v>50</v>
      </c>
      <c r="R12" s="80"/>
      <c r="S12" s="81" t="s">
        <v>105</v>
      </c>
      <c r="T12" s="81" t="s">
        <v>105</v>
      </c>
      <c r="U12" s="82" t="s">
        <v>97</v>
      </c>
      <c r="V12" s="83" t="s">
        <v>127</v>
      </c>
      <c r="W12" s="86">
        <v>43770</v>
      </c>
      <c r="X12" s="68" t="s">
        <v>332</v>
      </c>
      <c r="Y12" s="68" t="s">
        <v>333</v>
      </c>
      <c r="Z12" s="116">
        <v>2020</v>
      </c>
      <c r="AA12" s="85" t="s">
        <v>110</v>
      </c>
      <c r="AB12" s="68" t="s">
        <v>334</v>
      </c>
      <c r="AC12" s="282">
        <v>44314</v>
      </c>
      <c r="AD12" s="73" t="s">
        <v>335</v>
      </c>
      <c r="AE12" s="73" t="s">
        <v>336</v>
      </c>
      <c r="AF12" s="69" t="s">
        <v>337</v>
      </c>
      <c r="AG12" s="283" t="s">
        <v>338</v>
      </c>
      <c r="AH12" s="8" t="s">
        <v>116</v>
      </c>
      <c r="AI12" s="8" t="s">
        <v>117</v>
      </c>
      <c r="AJ12" s="8" t="s">
        <v>22</v>
      </c>
      <c r="AK12" s="8" t="s">
        <v>85</v>
      </c>
      <c r="AL12" s="8" t="s">
        <v>22</v>
      </c>
      <c r="AN12" s="8" t="s">
        <v>110</v>
      </c>
      <c r="AO12" s="8" t="s">
        <v>118</v>
      </c>
    </row>
    <row r="13" spans="1:41" ht="96" customHeight="1" x14ac:dyDescent="0.2">
      <c r="A13" s="139"/>
      <c r="B13" s="87"/>
      <c r="C13" s="100"/>
      <c r="D13" s="82"/>
      <c r="E13" s="89"/>
      <c r="F13" s="90"/>
      <c r="G13" s="70"/>
      <c r="H13" s="70"/>
      <c r="I13" s="71"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4. MODERADO</v>
      </c>
      <c r="J13" s="91"/>
      <c r="K13" s="73"/>
      <c r="L13" s="93" t="s">
        <v>119</v>
      </c>
      <c r="M13" s="94" t="s">
        <v>20</v>
      </c>
      <c r="N13" s="95">
        <f>IF(M13="ADECUADO",15,IF(M13="INADECUADO",0,""))</f>
        <v>15</v>
      </c>
      <c r="O13" s="96"/>
      <c r="P13" s="97"/>
      <c r="Q13" s="79"/>
      <c r="R13" s="98"/>
      <c r="S13" s="81"/>
      <c r="T13" s="81"/>
      <c r="U13" s="82"/>
      <c r="V13" s="99"/>
      <c r="W13" s="90"/>
      <c r="X13" s="89"/>
      <c r="Y13" s="89"/>
      <c r="Z13" s="100"/>
      <c r="AA13" s="101"/>
      <c r="AB13" s="89"/>
      <c r="AC13" s="69"/>
      <c r="AD13" s="73"/>
      <c r="AE13" s="73"/>
      <c r="AF13" s="69"/>
      <c r="AG13" s="283"/>
      <c r="AH13" s="8" t="s">
        <v>105</v>
      </c>
      <c r="AI13" s="8" t="s">
        <v>120</v>
      </c>
      <c r="AL13" s="8" t="s">
        <v>28</v>
      </c>
      <c r="AN13" s="8" t="s">
        <v>121</v>
      </c>
      <c r="AO13" s="8" t="s">
        <v>122</v>
      </c>
    </row>
    <row r="14" spans="1:41" ht="69.75" customHeight="1" x14ac:dyDescent="0.2">
      <c r="A14" s="139"/>
      <c r="B14" s="87"/>
      <c r="C14" s="100"/>
      <c r="D14" s="82"/>
      <c r="E14" s="89"/>
      <c r="F14" s="90"/>
      <c r="G14" s="70"/>
      <c r="H14" s="70"/>
      <c r="I14" s="71"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91"/>
      <c r="K14" s="73"/>
      <c r="L14" s="102" t="s">
        <v>123</v>
      </c>
      <c r="M14" s="94" t="s">
        <v>26</v>
      </c>
      <c r="N14" s="95">
        <f>IF(M14="OPORTUNA",15,IF(M14="INOPORTUNA",0,""))</f>
        <v>15</v>
      </c>
      <c r="O14" s="96"/>
      <c r="P14" s="97"/>
      <c r="Q14" s="79"/>
      <c r="R14" s="98"/>
      <c r="S14" s="103" t="s">
        <v>124</v>
      </c>
      <c r="T14" s="103" t="s">
        <v>125</v>
      </c>
      <c r="U14" s="82"/>
      <c r="V14" s="99"/>
      <c r="W14" s="90"/>
      <c r="X14" s="89"/>
      <c r="Y14" s="89"/>
      <c r="Z14" s="100"/>
      <c r="AA14" s="101"/>
      <c r="AB14" s="89"/>
      <c r="AC14" s="69"/>
      <c r="AD14" s="73"/>
      <c r="AE14" s="73"/>
      <c r="AF14" s="69"/>
      <c r="AG14" s="283"/>
      <c r="AH14" s="8" t="s">
        <v>106</v>
      </c>
      <c r="AI14" s="8" t="s">
        <v>126</v>
      </c>
      <c r="AJ14" s="8" t="s">
        <v>127</v>
      </c>
      <c r="AK14" s="8" t="s">
        <v>128</v>
      </c>
      <c r="AL14" s="8" t="s">
        <v>34</v>
      </c>
      <c r="AO14" s="8" t="s">
        <v>129</v>
      </c>
    </row>
    <row r="15" spans="1:41" ht="84" customHeight="1" x14ac:dyDescent="0.2">
      <c r="A15" s="139"/>
      <c r="B15" s="87"/>
      <c r="C15" s="100"/>
      <c r="D15" s="82"/>
      <c r="E15" s="104" t="s">
        <v>130</v>
      </c>
      <c r="F15" s="90"/>
      <c r="G15" s="70"/>
      <c r="H15" s="70"/>
      <c r="I15" s="71"/>
      <c r="J15" s="91"/>
      <c r="K15" s="73"/>
      <c r="L15" s="93" t="s">
        <v>131</v>
      </c>
      <c r="M15" s="94" t="s">
        <v>31</v>
      </c>
      <c r="N15" s="95">
        <f>IF(M15="PREVENIR",15,IF(M15="DETECTAR",10,IF(M15="NO ES UN CONTROL",0,"")))</f>
        <v>10</v>
      </c>
      <c r="O15" s="105" t="str">
        <f>IF(O12&lt;86,"DÉBIL",IF(O12&lt;96,"MODERADO",IF(O12&lt;101,"FUERTE","")))</f>
        <v>MODERADO</v>
      </c>
      <c r="P15" s="97"/>
      <c r="Q15" s="106" t="str">
        <f>IF(AND(O15="FUERTE",P12="FUERTE (SIEMPRE SE EJECUTA)"),"FUERTE",IF(OR(O15="DÉBIL",P12="DÉBIL (NO SE EJECUTA)"),"DÉBIL",IF(OR(O15="MODERADO",P12="MODERADO (ALGUNAS VECES)"),"MODERADO")))</f>
        <v>MODERADO</v>
      </c>
      <c r="R15" s="107" t="str">
        <f>IF(AND(O15="FUERTE",P12="FUERTE (SIEMPRE SE EJECUTA)"),"NO","SÍ")</f>
        <v>SÍ</v>
      </c>
      <c r="S15" s="108">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109">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82"/>
      <c r="V15" s="99"/>
      <c r="W15" s="90"/>
      <c r="X15" s="89"/>
      <c r="Y15" s="89"/>
      <c r="Z15" s="110"/>
      <c r="AA15" s="101"/>
      <c r="AB15" s="89"/>
      <c r="AC15" s="69"/>
      <c r="AD15" s="73"/>
      <c r="AE15" s="73"/>
      <c r="AF15" s="69" t="s">
        <v>339</v>
      </c>
      <c r="AG15" s="283"/>
      <c r="AH15" s="8" t="s">
        <v>105</v>
      </c>
      <c r="AO15" s="8" t="s">
        <v>134</v>
      </c>
    </row>
    <row r="16" spans="1:41" ht="55.5" customHeight="1" x14ac:dyDescent="0.2">
      <c r="A16" s="139"/>
      <c r="B16" s="87"/>
      <c r="C16" s="100"/>
      <c r="D16" s="82"/>
      <c r="E16" s="89" t="s">
        <v>340</v>
      </c>
      <c r="F16" s="90"/>
      <c r="G16" s="70"/>
      <c r="H16" s="70"/>
      <c r="I16" s="71"/>
      <c r="J16" s="91"/>
      <c r="K16" s="73"/>
      <c r="L16" s="93" t="s">
        <v>136</v>
      </c>
      <c r="M16" s="94" t="s">
        <v>44</v>
      </c>
      <c r="N16" s="95">
        <f>IF(M16="CONFIABLE",15,IF(M16="NO CONFIABLE",0,""))</f>
        <v>15</v>
      </c>
      <c r="O16" s="111"/>
      <c r="P16" s="97"/>
      <c r="Q16" s="106"/>
      <c r="R16" s="107"/>
      <c r="S16" s="108"/>
      <c r="T16" s="112"/>
      <c r="U16" s="82"/>
      <c r="V16" s="99"/>
      <c r="W16" s="90"/>
      <c r="X16" s="89"/>
      <c r="Y16" s="89"/>
      <c r="Z16" s="104" t="s">
        <v>137</v>
      </c>
      <c r="AA16" s="101"/>
      <c r="AB16" s="89"/>
      <c r="AC16" s="69"/>
      <c r="AD16" s="73"/>
      <c r="AE16" s="73"/>
      <c r="AF16" s="69"/>
      <c r="AG16" s="283"/>
      <c r="AH16" s="8" t="s">
        <v>138</v>
      </c>
      <c r="AJ16" s="8" t="s">
        <v>31</v>
      </c>
      <c r="AK16" s="8" t="s">
        <v>132</v>
      </c>
      <c r="AL16" s="8" t="s">
        <v>32</v>
      </c>
      <c r="AO16" s="8" t="s">
        <v>139</v>
      </c>
    </row>
    <row r="17" spans="1:44" ht="66.75" customHeight="1" x14ac:dyDescent="0.2">
      <c r="A17" s="139"/>
      <c r="B17" s="87"/>
      <c r="C17" s="100"/>
      <c r="D17" s="82"/>
      <c r="E17" s="89"/>
      <c r="F17" s="90"/>
      <c r="G17" s="70"/>
      <c r="H17" s="70"/>
      <c r="I17" s="71"/>
      <c r="J17" s="91"/>
      <c r="K17" s="73"/>
      <c r="L17" s="93" t="s">
        <v>140</v>
      </c>
      <c r="M17" s="94" t="s">
        <v>52</v>
      </c>
      <c r="N17" s="95">
        <f>IF(M17="SE INVESTIGAN Y SE RESUELVEN OPORTUNAMENTE",15,IF(M17="NO SE INVESTIGAN Y SE RESUELVEN OPORTUNAMENTE",0,""))</f>
        <v>15</v>
      </c>
      <c r="O17" s="111"/>
      <c r="P17" s="97"/>
      <c r="Q17" s="106"/>
      <c r="R17" s="107"/>
      <c r="S17" s="108"/>
      <c r="T17" s="112"/>
      <c r="U17" s="82"/>
      <c r="V17" s="99"/>
      <c r="W17" s="90"/>
      <c r="X17" s="89"/>
      <c r="Y17" s="89"/>
      <c r="Z17" s="116" t="s">
        <v>341</v>
      </c>
      <c r="AA17" s="101"/>
      <c r="AB17" s="89"/>
      <c r="AC17" s="69"/>
      <c r="AD17" s="73"/>
      <c r="AE17" s="73"/>
      <c r="AF17" s="69"/>
      <c r="AG17" s="283"/>
      <c r="AH17" s="8" t="s">
        <v>120</v>
      </c>
      <c r="AO17" s="8" t="s">
        <v>142</v>
      </c>
      <c r="AR17" s="8" t="s">
        <v>342</v>
      </c>
    </row>
    <row r="18" spans="1:44" ht="92.25" customHeight="1" x14ac:dyDescent="0.2">
      <c r="A18" s="65"/>
      <c r="B18" s="87"/>
      <c r="C18" s="110"/>
      <c r="D18" s="114"/>
      <c r="E18" s="115"/>
      <c r="F18" s="116"/>
      <c r="G18" s="117"/>
      <c r="H18" s="117"/>
      <c r="I18" s="71"/>
      <c r="J18" s="91"/>
      <c r="K18" s="143"/>
      <c r="L18" s="119" t="s">
        <v>143</v>
      </c>
      <c r="M18" s="120" t="s">
        <v>62</v>
      </c>
      <c r="N18" s="121">
        <f>IF(M18="COMPLETA",10,IF(M18="INCOMPLETA",5,IF(M18="NO EXISTE",0,"")))</f>
        <v>10</v>
      </c>
      <c r="O18" s="111"/>
      <c r="P18" s="122"/>
      <c r="Q18" s="123"/>
      <c r="R18" s="124"/>
      <c r="S18" s="109"/>
      <c r="T18" s="112"/>
      <c r="U18" s="114"/>
      <c r="V18" s="99"/>
      <c r="W18" s="116"/>
      <c r="X18" s="115"/>
      <c r="Y18" s="115"/>
      <c r="Z18" s="110"/>
      <c r="AA18" s="126"/>
      <c r="AB18" s="115"/>
      <c r="AC18" s="68"/>
      <c r="AD18" s="143"/>
      <c r="AE18" s="143"/>
      <c r="AF18" s="68"/>
      <c r="AG18" s="284"/>
      <c r="AO18" s="8" t="s">
        <v>144</v>
      </c>
    </row>
    <row r="19" spans="1:44" ht="27.75" customHeight="1" x14ac:dyDescent="0.2">
      <c r="A19" s="145" t="s">
        <v>203</v>
      </c>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O19" s="8" t="s">
        <v>204</v>
      </c>
    </row>
    <row r="20" spans="1:44" ht="21.75" customHeight="1" x14ac:dyDescent="0.2">
      <c r="A20" s="146" t="s">
        <v>205</v>
      </c>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O20" s="8" t="s">
        <v>206</v>
      </c>
    </row>
    <row r="21" spans="1:44" ht="27.75" customHeight="1" x14ac:dyDescent="0.2">
      <c r="A21" s="147" t="s">
        <v>207</v>
      </c>
      <c r="B21" s="147"/>
      <c r="C21" s="147" t="s">
        <v>208</v>
      </c>
      <c r="D21" s="147"/>
      <c r="E21" s="147"/>
      <c r="F21" s="147"/>
      <c r="G21" s="147"/>
      <c r="H21" s="147"/>
      <c r="I21" s="147"/>
      <c r="J21" s="147"/>
      <c r="K21" s="147"/>
      <c r="L21" s="147"/>
      <c r="M21" s="147"/>
      <c r="N21" s="147"/>
      <c r="O21" s="147"/>
      <c r="P21" s="147"/>
      <c r="Q21" s="147"/>
      <c r="R21" s="147"/>
      <c r="S21" s="147"/>
      <c r="T21" s="147"/>
      <c r="U21" s="147"/>
      <c r="V21" s="147"/>
      <c r="W21" s="147"/>
      <c r="X21" s="147"/>
      <c r="Y21" s="147"/>
      <c r="Z21" s="148" t="s">
        <v>209</v>
      </c>
      <c r="AA21" s="148"/>
      <c r="AB21" s="148"/>
      <c r="AC21" s="148"/>
      <c r="AD21" s="149" t="s">
        <v>210</v>
      </c>
      <c r="AE21" s="149"/>
      <c r="AF21" s="149"/>
      <c r="AG21" s="149"/>
      <c r="AO21" s="8" t="s">
        <v>166</v>
      </c>
    </row>
    <row r="22" spans="1:44" s="157" customFormat="1" ht="27.75" customHeight="1" x14ac:dyDescent="0.2">
      <c r="A22" s="150" t="s">
        <v>213</v>
      </c>
      <c r="B22" s="151"/>
      <c r="C22" s="158" t="s">
        <v>274</v>
      </c>
      <c r="D22" s="158"/>
      <c r="E22" s="158"/>
      <c r="F22" s="158"/>
      <c r="G22" s="158"/>
      <c r="H22" s="158"/>
      <c r="I22" s="158"/>
      <c r="J22" s="158"/>
      <c r="K22" s="158"/>
      <c r="L22" s="158"/>
      <c r="M22" s="158"/>
      <c r="N22" s="158"/>
      <c r="O22" s="158"/>
      <c r="P22" s="158"/>
      <c r="Q22" s="158"/>
      <c r="R22" s="158"/>
      <c r="S22" s="158"/>
      <c r="T22" s="158"/>
      <c r="U22" s="158"/>
      <c r="V22" s="158"/>
      <c r="W22" s="158"/>
      <c r="X22" s="158"/>
      <c r="Y22" s="158"/>
      <c r="Z22" s="152"/>
      <c r="AA22" s="153"/>
      <c r="AB22" s="153"/>
      <c r="AC22" s="154"/>
      <c r="AD22" s="155"/>
      <c r="AE22" s="156"/>
      <c r="AF22" s="156"/>
      <c r="AG22" s="156"/>
      <c r="AO22" s="8" t="s">
        <v>212</v>
      </c>
    </row>
    <row r="23" spans="1:44" s="157" customFormat="1" ht="27.75" customHeight="1" x14ac:dyDescent="0.2">
      <c r="A23" s="150" t="s">
        <v>213</v>
      </c>
      <c r="B23" s="151"/>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2"/>
      <c r="AA23" s="153"/>
      <c r="AB23" s="153"/>
      <c r="AC23" s="154"/>
      <c r="AD23" s="84"/>
      <c r="AE23" s="84"/>
      <c r="AF23" s="84"/>
      <c r="AG23" s="84"/>
      <c r="AO23" s="8" t="s">
        <v>214</v>
      </c>
    </row>
    <row r="24" spans="1:44" s="157" customFormat="1" ht="27.75" customHeight="1" x14ac:dyDescent="0.2">
      <c r="A24" s="150" t="s">
        <v>213</v>
      </c>
      <c r="B24" s="151"/>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2"/>
      <c r="AA24" s="153"/>
      <c r="AB24" s="153"/>
      <c r="AC24" s="154"/>
      <c r="AD24" s="84"/>
      <c r="AE24" s="84"/>
      <c r="AF24" s="84"/>
      <c r="AG24" s="84"/>
      <c r="AO24" s="8" t="s">
        <v>215</v>
      </c>
    </row>
    <row r="25" spans="1:44" ht="15" customHeight="1" x14ac:dyDescent="0.2">
      <c r="A25" s="159" t="s">
        <v>275</v>
      </c>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O25" s="8" t="s">
        <v>217</v>
      </c>
    </row>
    <row r="26" spans="1:44" customFormat="1" ht="30.75" customHeight="1" x14ac:dyDescent="0.25">
      <c r="A26" s="160" t="s">
        <v>210</v>
      </c>
      <c r="B26" s="160"/>
      <c r="C26" s="160"/>
      <c r="D26" s="160"/>
      <c r="E26" s="160"/>
      <c r="F26" s="160"/>
      <c r="G26" s="160" t="s">
        <v>218</v>
      </c>
      <c r="H26" s="160"/>
      <c r="I26" s="160"/>
      <c r="J26" s="160"/>
      <c r="K26" s="160"/>
      <c r="L26" s="160"/>
      <c r="M26" s="161" t="s">
        <v>219</v>
      </c>
      <c r="N26" s="162"/>
      <c r="O26" s="162"/>
      <c r="P26" s="162"/>
      <c r="Q26" s="162"/>
      <c r="R26" s="162"/>
      <c r="S26" s="162"/>
      <c r="T26" s="162"/>
      <c r="U26" s="162"/>
      <c r="V26" s="163"/>
      <c r="W26" s="161" t="s">
        <v>220</v>
      </c>
      <c r="X26" s="162"/>
      <c r="Y26" s="162"/>
      <c r="Z26" s="162"/>
      <c r="AA26" s="163"/>
      <c r="AB26" s="164" t="str">
        <f>IF(X7="X","APOYO OFICINA ASESORA DE PLANEACIÓN","APOYO OFICINA DE CONTROL INTERNO")</f>
        <v>APOYO OFICINA DE CONTROL INTERNO</v>
      </c>
      <c r="AC26" s="164"/>
      <c r="AD26" s="164"/>
      <c r="AE26" s="164"/>
      <c r="AF26" s="164"/>
      <c r="AG26" s="164"/>
      <c r="AH26" s="165"/>
      <c r="AO26" s="8" t="s">
        <v>221</v>
      </c>
    </row>
    <row r="27" spans="1:44" s="178" customFormat="1" ht="33.75" customHeight="1" x14ac:dyDescent="0.25">
      <c r="A27" s="166" t="s">
        <v>222</v>
      </c>
      <c r="B27" s="170" t="s">
        <v>343</v>
      </c>
      <c r="C27" s="171"/>
      <c r="D27" s="171"/>
      <c r="E27" s="171"/>
      <c r="F27" s="172"/>
      <c r="G27" s="169" t="s">
        <v>222</v>
      </c>
      <c r="H27" s="170" t="s">
        <v>344</v>
      </c>
      <c r="I27" s="171"/>
      <c r="J27" s="171"/>
      <c r="K27" s="171"/>
      <c r="L27" s="172"/>
      <c r="M27" s="169" t="s">
        <v>222</v>
      </c>
      <c r="N27" s="173"/>
      <c r="O27" s="174" t="s">
        <v>225</v>
      </c>
      <c r="P27" s="174"/>
      <c r="Q27" s="174"/>
      <c r="R27" s="174"/>
      <c r="S27" s="174"/>
      <c r="T27" s="174"/>
      <c r="U27" s="174"/>
      <c r="V27" s="175"/>
      <c r="W27" s="176" t="s">
        <v>222</v>
      </c>
      <c r="X27" s="170" t="s">
        <v>345</v>
      </c>
      <c r="Y27" s="171"/>
      <c r="Z27" s="171"/>
      <c r="AA27" s="172"/>
      <c r="AB27" s="176" t="s">
        <v>222</v>
      </c>
      <c r="AC27" s="285" t="s">
        <v>346</v>
      </c>
      <c r="AD27" s="285"/>
      <c r="AE27" s="285"/>
      <c r="AF27" s="285"/>
      <c r="AG27" s="285"/>
      <c r="AO27" s="8" t="s">
        <v>181</v>
      </c>
    </row>
    <row r="28" spans="1:44" s="178" customFormat="1" ht="32.25" customHeight="1" x14ac:dyDescent="0.25">
      <c r="A28" s="166" t="s">
        <v>227</v>
      </c>
      <c r="B28" s="170" t="s">
        <v>347</v>
      </c>
      <c r="C28" s="171"/>
      <c r="D28" s="171"/>
      <c r="E28" s="171"/>
      <c r="F28" s="172"/>
      <c r="G28" s="166" t="s">
        <v>227</v>
      </c>
      <c r="H28" s="168" t="s">
        <v>348</v>
      </c>
      <c r="I28" s="168"/>
      <c r="J28" s="168"/>
      <c r="K28" s="168"/>
      <c r="L28" s="168"/>
      <c r="M28" s="169" t="s">
        <v>227</v>
      </c>
      <c r="N28" s="179"/>
      <c r="O28" s="168" t="s">
        <v>349</v>
      </c>
      <c r="P28" s="168"/>
      <c r="Q28" s="168"/>
      <c r="R28" s="168"/>
      <c r="S28" s="168"/>
      <c r="T28" s="168"/>
      <c r="U28" s="168"/>
      <c r="V28" s="168"/>
      <c r="W28" s="166" t="s">
        <v>227</v>
      </c>
      <c r="X28" s="170" t="s">
        <v>348</v>
      </c>
      <c r="Y28" s="171"/>
      <c r="Z28" s="171"/>
      <c r="AA28" s="172"/>
      <c r="AB28" s="166" t="s">
        <v>227</v>
      </c>
      <c r="AC28" s="285" t="s">
        <v>350</v>
      </c>
      <c r="AD28" s="285"/>
      <c r="AE28" s="285"/>
      <c r="AF28" s="285"/>
      <c r="AG28" s="285"/>
      <c r="AO28" s="8" t="s">
        <v>231</v>
      </c>
    </row>
    <row r="29" spans="1:44" s="157" customFormat="1" x14ac:dyDescent="0.2">
      <c r="D29" s="180"/>
      <c r="AO29" s="8" t="s">
        <v>232</v>
      </c>
    </row>
    <row r="30" spans="1:44" x14ac:dyDescent="0.2">
      <c r="AO30" s="8" t="s">
        <v>233</v>
      </c>
    </row>
    <row r="31" spans="1:44" x14ac:dyDescent="0.2">
      <c r="AO31" s="8" t="s">
        <v>234</v>
      </c>
    </row>
    <row r="32" spans="1:44" x14ac:dyDescent="0.2">
      <c r="AO32" s="8" t="s">
        <v>235</v>
      </c>
    </row>
    <row r="33" spans="41:41" x14ac:dyDescent="0.2">
      <c r="AO33" s="8" t="s">
        <v>236</v>
      </c>
    </row>
    <row r="34" spans="41:41" x14ac:dyDescent="0.2">
      <c r="AO34" s="8" t="s">
        <v>237</v>
      </c>
    </row>
  </sheetData>
  <sheetProtection selectLockedCells="1"/>
  <dataConsolidate/>
  <mergeCells count="106">
    <mergeCell ref="B27:F27"/>
    <mergeCell ref="H27:L27"/>
    <mergeCell ref="O27:V27"/>
    <mergeCell ref="X27:AA27"/>
    <mergeCell ref="AC27:AG27"/>
    <mergeCell ref="B28:F28"/>
    <mergeCell ref="H28:L28"/>
    <mergeCell ref="O28:V28"/>
    <mergeCell ref="X28:AA28"/>
    <mergeCell ref="AC28:AG28"/>
    <mergeCell ref="A24:B24"/>
    <mergeCell ref="C24:Y24"/>
    <mergeCell ref="Z24:AC24"/>
    <mergeCell ref="AD24:AG24"/>
    <mergeCell ref="A25:AG25"/>
    <mergeCell ref="A26:F26"/>
    <mergeCell ref="G26:L26"/>
    <mergeCell ref="M26:V26"/>
    <mergeCell ref="W26:AA26"/>
    <mergeCell ref="AB26:AG26"/>
    <mergeCell ref="A22:B22"/>
    <mergeCell ref="C22:Y22"/>
    <mergeCell ref="Z22:AC22"/>
    <mergeCell ref="AD22:AG22"/>
    <mergeCell ref="A23:B23"/>
    <mergeCell ref="C23:Y23"/>
    <mergeCell ref="Z23:AC23"/>
    <mergeCell ref="AD23:AG23"/>
    <mergeCell ref="E16:E18"/>
    <mergeCell ref="Z17:Z18"/>
    <mergeCell ref="A19:AG19"/>
    <mergeCell ref="A20:AG20"/>
    <mergeCell ref="A21:B21"/>
    <mergeCell ref="C21:Y21"/>
    <mergeCell ref="Z21:AC21"/>
    <mergeCell ref="AD21:AG2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H12:H18"/>
    <mergeCell ref="J12:J18"/>
    <mergeCell ref="K12:K18"/>
    <mergeCell ref="O12:O14"/>
    <mergeCell ref="P12:P18"/>
    <mergeCell ref="Q12:Q14"/>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G9:J9"/>
    <mergeCell ref="K9:T9"/>
    <mergeCell ref="U9:AB9"/>
    <mergeCell ref="G10:J10"/>
    <mergeCell ref="K10:K11"/>
    <mergeCell ref="L10:L11"/>
    <mergeCell ref="M10:M11"/>
    <mergeCell ref="N10:N11"/>
    <mergeCell ref="O10:O11"/>
    <mergeCell ref="P10:P11"/>
    <mergeCell ref="A8:F8"/>
    <mergeCell ref="G8:AB8"/>
    <mergeCell ref="AC8:AC11"/>
    <mergeCell ref="AD8:AG10"/>
    <mergeCell ref="A9:A11"/>
    <mergeCell ref="B9:B11"/>
    <mergeCell ref="C9:C11"/>
    <mergeCell ref="D9:D11"/>
    <mergeCell ref="E9:E11"/>
    <mergeCell ref="F9:F11"/>
    <mergeCell ref="A7:B7"/>
    <mergeCell ref="C7:F7"/>
    <mergeCell ref="G7:L7"/>
    <mergeCell ref="M7:V7"/>
    <mergeCell ref="Z7:AA7"/>
    <mergeCell ref="AF7:AG7"/>
  </mergeCells>
  <conditionalFormatting sqref="J12:J18">
    <cfRule type="containsText" dxfId="7" priority="5" operator="containsText" text="EXTREMO">
      <formula>NOT(ISERROR(SEARCH("EXTREMO",J12)))</formula>
    </cfRule>
    <cfRule type="containsText" dxfId="6" priority="6" operator="containsText" text="ALTO">
      <formula>NOT(ISERROR(SEARCH("ALTO",J12)))</formula>
    </cfRule>
    <cfRule type="containsText" dxfId="5" priority="7" operator="containsText" text="MODERADO">
      <formula>NOT(ISERROR(SEARCH("MODERADO",J12)))</formula>
    </cfRule>
    <cfRule type="containsText" dxfId="4" priority="8" operator="containsText" text="BAJO">
      <formula>NOT(ISERROR(SEARCH("BAJO",J12)))</formula>
    </cfRule>
  </conditionalFormatting>
  <conditionalFormatting sqref="U12:U18">
    <cfRule type="containsText" dxfId="3" priority="1" operator="containsText" text="EXTREMO">
      <formula>NOT(ISERROR(SEARCH("EXTREMO",U12)))</formula>
    </cfRule>
    <cfRule type="containsText" dxfId="2" priority="2" operator="containsText" text="MODERADO">
      <formula>NOT(ISERROR(SEARCH("MODERADO",U12)))</formula>
    </cfRule>
    <cfRule type="containsText" dxfId="1" priority="3" operator="containsText" text="ALTO">
      <formula>NOT(ISERROR(SEARCH("ALTO",U12)))</formula>
    </cfRule>
    <cfRule type="containsText" dxfId="0" priority="4" operator="containsText" text="BAJO">
      <formula>NOT(ISERROR(SEARCH("BAJO",U12)))</formula>
    </cfRule>
  </conditionalFormatting>
  <dataValidations count="15">
    <dataValidation type="list" allowBlank="1" showInputMessage="1" showErrorMessage="1" sqref="H12:H18" xr:uid="{AEEF8200-7E00-4DD5-9248-3606B404435E}">
      <formula1>$AL$10:$AL$14</formula1>
    </dataValidation>
    <dataValidation type="list" allowBlank="1" showInputMessage="1" showErrorMessage="1" sqref="M18" xr:uid="{156E9EA7-E123-45AE-8B1E-CFA8E1F856DF}">
      <formula1>$AH$9:$AJ$9</formula1>
    </dataValidation>
    <dataValidation type="list" allowBlank="1" showInputMessage="1" showErrorMessage="1" sqref="G12:G18" xr:uid="{166F8972-BDEA-474E-8578-8E26C52B7C84}">
      <formula1>$AL$2:$AL$6</formula1>
    </dataValidation>
    <dataValidation type="list" allowBlank="1" showInputMessage="1" showErrorMessage="1" sqref="U12:U18" xr:uid="{4D598E63-488D-4D3C-A993-8671FFAFEF6C}">
      <formula1>$AO$10:$AO$34</formula1>
    </dataValidation>
    <dataValidation type="list" allowBlank="1" showInputMessage="1" showErrorMessage="1" sqref="M12" xr:uid="{8768ACC1-11B7-4960-967C-825696912143}">
      <formula1>$AH$2:$AH$3</formula1>
    </dataValidation>
    <dataValidation type="list" allowBlank="1" showInputMessage="1" showErrorMessage="1" sqref="M13" xr:uid="{15207A05-4792-4BA1-8CCD-0C916D465467}">
      <formula1>$AH$4:$AI$4</formula1>
    </dataValidation>
    <dataValidation type="list" allowBlank="1" showInputMessage="1" showErrorMessage="1" sqref="M14" xr:uid="{C731490B-EE96-44E6-8B4D-F19BD92D426C}">
      <formula1>$AH$5:$AI$5</formula1>
    </dataValidation>
    <dataValidation type="list" allowBlank="1" showInputMessage="1" showErrorMessage="1" sqref="M16" xr:uid="{5BC5CAE9-D91E-4513-8481-CA2F7893E0F8}">
      <formula1>$AH$7:$AI$7</formula1>
    </dataValidation>
    <dataValidation type="list" allowBlank="1" showInputMessage="1" showErrorMessage="1" sqref="M17" xr:uid="{FEC4A403-E464-431C-A0DF-94F8BD2CD422}">
      <formula1>$AH$8:$AI$8</formula1>
    </dataValidation>
    <dataValidation type="list" allowBlank="1" showInputMessage="1" showErrorMessage="1" sqref="P12" xr:uid="{A8C40931-1479-43BB-A569-E15CC5B7D7FF}">
      <formula1>$AH$10:$AJ$10</formula1>
    </dataValidation>
    <dataValidation type="list" allowBlank="1" showInputMessage="1" showErrorMessage="1" sqref="V12:V18" xr:uid="{2B6ACE0F-DCF6-4279-B991-25FDE37FC98C}">
      <formula1>$AH$14:$AK$14</formula1>
    </dataValidation>
    <dataValidation type="list" allowBlank="1" showInputMessage="1" showErrorMessage="1" sqref="D12:D18" xr:uid="{5C3D7EF8-50F3-44B5-9999-D975C9FD012D}">
      <formula1>$AN$2:$AN$8</formula1>
    </dataValidation>
    <dataValidation type="list" allowBlank="1" showInputMessage="1" showErrorMessage="1" sqref="T12 S12:S13" xr:uid="{6C09B471-6B1A-4FD8-87AC-4B1CB134EEE6}">
      <formula1>$AH$15:$AH$17</formula1>
    </dataValidation>
    <dataValidation type="list" allowBlank="1" showInputMessage="1" showErrorMessage="1" sqref="AA12:AA18" xr:uid="{0FAD2630-C58C-45FB-80C6-12E46E35E233}">
      <formula1>$AN$12:$AN$13</formula1>
    </dataValidation>
    <dataValidation type="list" allowBlank="1" showInputMessage="1" showErrorMessage="1" sqref="M15" xr:uid="{1B8EC1F4-0F4A-42C8-996E-C1220BCAC19B}">
      <formula1>$AJ$16:$AL$16</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PLANEACION</vt:lpstr>
      <vt:lpstr>COMUNICACIONES</vt:lpstr>
      <vt:lpstr>GESTIÓN DE MEJORAMIENTO</vt:lpstr>
      <vt:lpstr>INVESTIGACION</vt:lpstr>
      <vt:lpstr>COMUNICACIONES!Área_de_impresión</vt:lpstr>
      <vt:lpstr>'GESTIÓN DE MEJORAMIENTO'!Área_de_impresión</vt:lpstr>
      <vt:lpstr>INVESTIGACION!Área_de_impresión</vt:lpstr>
      <vt:lpstr>PLANEACION!Área_de_impresión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CAPISAJU</dc:creator>
  <cp:lastModifiedBy>CAPISAJU</cp:lastModifiedBy>
  <dcterms:created xsi:type="dcterms:W3CDTF">2021-05-28T15:33:22Z</dcterms:created>
  <dcterms:modified xsi:type="dcterms:W3CDTF">2021-05-28T15:43:00Z</dcterms:modified>
</cp:coreProperties>
</file>