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mc:AlternateContent xmlns:mc="http://schemas.openxmlformats.org/markup-compatibility/2006">
    <mc:Choice Requires="x15">
      <x15ac:absPath xmlns:x15ac="http://schemas.microsoft.com/office/spreadsheetml/2010/11/ac" url="Y:\MANUAL DE PROCEDIMIENTOS\Nuevo mapa de procesos resol 073-2017\ESTRATÉGICOS\MEJORAMIENTO CONTINUO\6. FORMATOS\"/>
    </mc:Choice>
  </mc:AlternateContent>
  <xr:revisionPtr revIDLastSave="0" documentId="10_ncr:100000_{FE9654E8-1089-48C1-BDA0-20785C803535}" xr6:coauthVersionLast="31" xr6:coauthVersionMax="31" xr10:uidLastSave="{00000000-0000-0000-0000-000000000000}"/>
  <bookViews>
    <workbookView xWindow="0" yWindow="0" windowWidth="28800" windowHeight="11625" firstSheet="1" activeTab="1" xr2:uid="{00000000-000D-0000-FFFF-FFFF00000000}"/>
  </bookViews>
  <sheets>
    <sheet name="MAPA DE RIESGOS CORRUPCIÓN" sheetId="2" state="hidden" r:id="rId1"/>
    <sheet name="FORMATO" sheetId="6" r:id="rId2"/>
    <sheet name="INSTRUCTIVO DE DILIGENCIAMIENTO" sheetId="7" r:id="rId3"/>
  </sheets>
  <definedNames>
    <definedName name="_xlnm.Print_Area" localSheetId="1">FORMATO!$A$1:$AE$48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5" i="6" l="1"/>
  <c r="H10" i="6" l="1"/>
  <c r="H17" i="6"/>
  <c r="O10" i="6" l="1"/>
  <c r="O16" i="6"/>
  <c r="O15" i="6"/>
  <c r="O14" i="6"/>
  <c r="O13" i="6"/>
  <c r="O12" i="6"/>
  <c r="O11" i="6"/>
  <c r="K12" i="6"/>
  <c r="K19" i="6" l="1"/>
  <c r="H24" i="6" l="1"/>
  <c r="H31" i="6"/>
  <c r="K33" i="6"/>
  <c r="K26" i="6"/>
  <c r="O37" i="6"/>
  <c r="O36" i="6"/>
  <c r="O35" i="6"/>
  <c r="O34" i="6"/>
  <c r="O33" i="6"/>
  <c r="O32" i="6"/>
  <c r="O31" i="6"/>
  <c r="P31" i="6" s="1"/>
  <c r="Q31" i="6" s="1"/>
  <c r="J31" i="6"/>
  <c r="O30" i="6"/>
  <c r="O29" i="6"/>
  <c r="O28" i="6"/>
  <c r="O27" i="6"/>
  <c r="O26" i="6"/>
  <c r="O25" i="6"/>
  <c r="O24" i="6"/>
  <c r="J24" i="6"/>
  <c r="O23" i="6"/>
  <c r="O22" i="6"/>
  <c r="O21" i="6"/>
  <c r="O20" i="6"/>
  <c r="O19" i="6"/>
  <c r="O18" i="6"/>
  <c r="O17" i="6"/>
  <c r="J17" i="6"/>
  <c r="J10" i="6"/>
  <c r="P24" i="6" l="1"/>
  <c r="Q24" i="6" s="1"/>
  <c r="P17" i="6"/>
  <c r="Q17" i="6" s="1"/>
  <c r="S17" i="6" s="1"/>
  <c r="K24" i="6"/>
  <c r="K10" i="6"/>
  <c r="K31" i="6"/>
  <c r="K17" i="6"/>
  <c r="S24" i="6"/>
  <c r="S31" i="6"/>
  <c r="T31" i="6" l="1"/>
  <c r="V31" i="6" s="1"/>
  <c r="T24" i="6"/>
  <c r="V24" i="6" s="1"/>
  <c r="T17" i="6"/>
  <c r="W17" i="6" l="1"/>
  <c r="V17" i="6"/>
  <c r="U17" i="6"/>
  <c r="U31" i="6"/>
  <c r="W31" i="6"/>
  <c r="U24" i="6"/>
  <c r="W24" i="6"/>
  <c r="W33" i="6" l="1"/>
  <c r="W19" i="6"/>
  <c r="W26" i="6"/>
  <c r="P10"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10" i="6"/>
  <c r="O33" i="2"/>
  <c r="P33" i="2" s="1"/>
  <c r="S33" i="2" s="1"/>
  <c r="I33" i="2"/>
  <c r="Q26" i="2"/>
  <c r="R26" i="2" s="1"/>
  <c r="V26" i="2" s="1"/>
  <c r="S26" i="2"/>
  <c r="I26" i="2"/>
  <c r="O19" i="2"/>
  <c r="P19" i="2" s="1"/>
  <c r="S19" i="2" s="1"/>
  <c r="I19" i="2"/>
  <c r="F12" i="2"/>
  <c r="S10" i="6" l="1"/>
  <c r="T10" i="6" s="1"/>
  <c r="Q19" i="2"/>
  <c r="R19" i="2" s="1"/>
  <c r="V19" i="2" s="1"/>
  <c r="Q33" i="2"/>
  <c r="R33" i="2" s="1"/>
  <c r="X33" i="2"/>
  <c r="T33" i="2"/>
  <c r="Y33" i="2" s="1"/>
  <c r="J33" i="2"/>
  <c r="J35" i="2"/>
  <c r="W19" i="2"/>
  <c r="T26" i="2"/>
  <c r="Y26" i="2" s="1"/>
  <c r="Z26" i="2" s="1"/>
  <c r="X26" i="2"/>
  <c r="J26" i="2"/>
  <c r="J28" i="2"/>
  <c r="J21" i="2"/>
  <c r="J19" i="2"/>
  <c r="T19" i="2"/>
  <c r="Y19" i="2" s="1"/>
  <c r="X19" i="2"/>
  <c r="N14" i="2"/>
  <c r="N15" i="2"/>
  <c r="V10" i="6" l="1"/>
  <c r="U10" i="6"/>
  <c r="W10" i="6"/>
  <c r="V33" i="2"/>
  <c r="W33" i="2"/>
  <c r="Z33" i="2" s="1"/>
  <c r="Z19" i="2"/>
  <c r="AA21" i="2" s="1"/>
  <c r="AA28" i="2"/>
  <c r="AA26" i="2"/>
  <c r="H12" i="2"/>
  <c r="N12" i="2"/>
  <c r="N13" i="2"/>
  <c r="N16" i="2"/>
  <c r="N17" i="2"/>
  <c r="N18" i="2"/>
  <c r="AA33" i="2" l="1"/>
  <c r="AA35" i="2"/>
  <c r="AA19" i="2"/>
  <c r="I12" i="2"/>
  <c r="J12" i="2" s="1"/>
  <c r="O12" i="2"/>
  <c r="P12" i="2" s="1"/>
  <c r="S12" i="2" s="1"/>
  <c r="W12" i="6" l="1"/>
  <c r="Q12" i="2"/>
  <c r="R12" i="2" s="1"/>
  <c r="V12" i="2" s="1"/>
  <c r="X12" i="2"/>
  <c r="T12" i="2"/>
  <c r="Y12" i="2" s="1"/>
  <c r="J14" i="2"/>
  <c r="W12" i="2" l="1"/>
  <c r="Z12" i="2" s="1"/>
  <c r="AA14" i="2" s="1"/>
  <c r="AA12" i="2" l="1"/>
</calcChain>
</file>

<file path=xl/sharedStrings.xml><?xml version="1.0" encoding="utf-8"?>
<sst xmlns="http://schemas.openxmlformats.org/spreadsheetml/2006/main" count="311" uniqueCount="128">
  <si>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</si>
  <si>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</si>
  <si>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</si>
  <si>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</si>
  <si>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</si>
  <si>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</si>
  <si>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</si>
  <si>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</si>
  <si>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</si>
  <si>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</si>
  <si>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</si>
  <si>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</si>
  <si>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</si>
  <si>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</si>
  <si>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</si>
  <si>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</si>
  <si>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</si>
  <si>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</si>
  <si>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</si>
  <si>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</si>
  <si>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</si>
  <si>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</si>
  <si>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</si>
  <si>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</si>
  <si>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</si>
  <si>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</si>
  <si>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</si>
  <si>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</si>
  <si>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</si>
  <si>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</si>
  <si>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</si>
  <si>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</si>
  <si>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</si>
  <si>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</si>
  <si>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</si>
  <si>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</si>
  <si>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</si>
  <si>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</si>
  <si>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</si>
  <si>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</si>
  <si>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</si>
  <si>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</si>
  <si>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</si>
  <si>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</si>
  <si>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</si>
  <si>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</si>
  <si>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</si>
  <si>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</si>
  <si>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</si>
  <si>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</si>
  <si>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</si>
  <si>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</si>
  <si>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</si>
  <si>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</si>
  <si>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</si>
  <si>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</si>
  <si>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</si>
  <si>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</si>
  <si>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</si>
  <si>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</si>
  <si>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</si>
  <si>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</si>
  <si>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</si>
  <si>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DD/MM/AAAA</t>
  </si>
  <si>
    <t>ÁREA*/ OBJETIVO</t>
  </si>
  <si>
    <t>TIPO DE RIESGO</t>
  </si>
  <si>
    <t>(1) INSIGNIFICANTE</t>
  </si>
  <si>
    <t>ESTRATÉGICO</t>
  </si>
  <si>
    <t>(2) MENOR</t>
  </si>
  <si>
    <t>DE IMAGEN</t>
  </si>
  <si>
    <t>(3) MODERADO</t>
  </si>
  <si>
    <t>OPERATIVO</t>
  </si>
  <si>
    <t>(4) MAYOR</t>
  </si>
  <si>
    <t>(5) CATASTRÓFICO</t>
  </si>
  <si>
    <t>TECNOLOGÍA</t>
  </si>
  <si>
    <t>DESCRIPCIÓN DE CAMBIOS EN RIESGOS</t>
  </si>
  <si>
    <t>FECHA DE ACTUALIZACIÓN:</t>
  </si>
  <si>
    <t>APROBACIÓN LÍDER DEL PROCESO</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</si>
  <si>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</si>
  <si>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</si>
  <si>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</si>
  <si>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</si>
  <si>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</si>
  <si>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</si>
  <si>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</si>
  <si>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</si>
  <si>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</si>
  <si>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</si>
  <si>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</si>
  <si>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</si>
  <si>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</si>
  <si>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</si>
  <si>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</si>
  <si>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</si>
  <si>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</si>
  <si>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</si>
  <si>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</si>
  <si>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</si>
  <si>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</si>
  <si>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</si>
  <si>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</si>
  <si>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</si>
  <si>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</si>
  <si>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</si>
  <si>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</si>
  <si>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FORMULACIÓN</t>
  </si>
  <si>
    <t>SEGUIMIENTO 1</t>
  </si>
  <si>
    <t>SEGUIMIENTO 2</t>
  </si>
  <si>
    <t>SEGUIMIENTO 3</t>
  </si>
  <si>
    <r>
      <t xml:space="preserve">ACCIÓN: </t>
    </r>
    <r>
      <rPr>
        <sz val="10"/>
        <color theme="1"/>
        <rFont val="Times New Roman"/>
        <family val="1"/>
      </rPr>
      <t>(Marcar con "X")</t>
    </r>
  </si>
  <si>
    <t>P</t>
  </si>
  <si>
    <t>I</t>
  </si>
  <si>
    <t>REVISÓ</t>
  </si>
  <si>
    <t>PROCESO</t>
  </si>
  <si>
    <t>FORMATO</t>
  </si>
  <si>
    <t>GESTIÓN DE MEJORAMIENTO</t>
  </si>
  <si>
    <t>CÓDIGO</t>
  </si>
  <si>
    <t>PÁGINA</t>
  </si>
  <si>
    <t>VERSIÓN</t>
  </si>
  <si>
    <t>VIGENTE DESDE</t>
  </si>
  <si>
    <t>REFORMULACIÓN</t>
  </si>
  <si>
    <t>FECHA  (DIA/MES/AAAA)</t>
  </si>
  <si>
    <t>MAPA DE RIESGOS DE GESTIÓN</t>
  </si>
  <si>
    <t>PERIODO DE EJECUCIÓN</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</si>
  <si>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</si>
  <si>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FECHA Y CORREO DE VALIDACIÓN:</t>
  </si>
  <si>
    <t>M-MEJ-FT-009</t>
  </si>
  <si>
    <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</si>
</sst>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tint="-0.249977111117893"/>
      <name val="Times New Roman"/>
      <family val="1"/>
    </font>
    <font>
      <b/>
      <sz val="22"/>
      <color theme="1"/>
      <name val="Calibri"/>
      <family val="2"/>
      <scheme val="minor"/>
    </font>
    <font>
      <sz val="22"/>
      <color theme="1"/>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365">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9" fillId="0" borderId="1" xfId="0" applyFont="1" applyBorder="1" applyProtection="1"/>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3" fillId="0" borderId="1" xfId="0" applyFont="1" applyBorder="1" applyAlignment="1">
      <alignment vertical="center" wrapText="1"/>
    </xf>
    <xf numFmtId="0" fontId="11" fillId="0" borderId="1" xfId="0" applyFont="1" applyBorder="1" applyAlignment="1">
      <alignment vertical="top" wrapText="1"/>
    </xf>
    <xf numFmtId="0" fontId="3" fillId="0" borderId="0" xfId="0" applyFont="1" applyAlignment="1">
      <alignment vertical="center"/>
    </xf>
    <xf numFmtId="0" fontId="3" fillId="0" borderId="12" xfId="0" applyFont="1" applyBorder="1" applyAlignment="1">
      <alignment horizontal="left" vertical="center" wrapText="1"/>
    </xf>
    <xf numFmtId="0" fontId="0" fillId="0" borderId="0" xfId="0" applyAlignment="1">
      <alignment vertical="center"/>
    </xf>
    <xf numFmtId="0" fontId="11" fillId="0" borderId="0" xfId="0" applyFont="1"/>
    <xf numFmtId="0" fontId="11" fillId="0" borderId="0" xfId="0" applyFont="1" applyAlignment="1">
      <alignment vertical="top"/>
    </xf>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8" fillId="3"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center"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3" borderId="18" xfId="0" applyFont="1" applyFill="1" applyBorder="1" applyAlignment="1" applyProtection="1">
      <alignment vertical="center"/>
    </xf>
    <xf numFmtId="0" fontId="29" fillId="9" borderId="1" xfId="0" applyFont="1" applyFill="1" applyBorder="1" applyAlignment="1" applyProtection="1">
      <alignment horizontal="center" vertical="center" wrapText="1"/>
    </xf>
    <xf numFmtId="0" fontId="29" fillId="9"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29" fillId="9" borderId="10" xfId="0" applyFont="1" applyFill="1" applyBorder="1" applyAlignment="1" applyProtection="1"/>
    <xf numFmtId="0" fontId="29" fillId="9" borderId="10" xfId="0" applyFont="1" applyFill="1" applyBorder="1" applyProtection="1"/>
    <xf numFmtId="0" fontId="29" fillId="9" borderId="1"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5" borderId="10"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8" fillId="3" borderId="3"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18" fillId="0" borderId="1" xfId="0" applyFont="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18" fillId="0"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18" fillId="0" borderId="13" xfId="0" applyFont="1" applyFill="1" applyBorder="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19" fillId="0" borderId="4"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18" fillId="0" borderId="10" xfId="0" applyFont="1" applyBorder="1" applyAlignment="1" applyProtection="1">
      <alignment horizontal="center" vertical="center"/>
    </xf>
    <xf numFmtId="0" fontId="29" fillId="2" borderId="7" xfId="0" applyFont="1" applyFill="1" applyBorder="1" applyAlignment="1" applyProtection="1">
      <alignment horizontal="center" wrapText="1"/>
    </xf>
    <xf numFmtId="0" fontId="29" fillId="2" borderId="11" xfId="0" applyFont="1" applyFill="1" applyBorder="1" applyAlignment="1" applyProtection="1">
      <alignment horizontal="center" wrapText="1"/>
    </xf>
    <xf numFmtId="0" fontId="29" fillId="2" borderId="8" xfId="0" applyFont="1" applyFill="1" applyBorder="1" applyAlignment="1" applyProtection="1">
      <alignment horizontal="center" wrapText="1"/>
    </xf>
    <xf numFmtId="0" fontId="28" fillId="0" borderId="3" xfId="0"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9" fillId="0" borderId="1" xfId="0" applyFont="1" applyBorder="1" applyAlignment="1" applyProtection="1">
      <alignment horizontal="center" vertical="top" wrapText="1"/>
      <protection locked="0"/>
    </xf>
    <xf numFmtId="0" fontId="29" fillId="0" borderId="3" xfId="0"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3" borderId="1" xfId="0" applyFont="1" applyFill="1" applyBorder="1" applyAlignment="1" applyProtection="1">
      <alignment horizontal="center" vertical="center" wrapText="1"/>
    </xf>
    <xf numFmtId="0" fontId="29" fillId="0" borderId="13" xfId="0" applyFont="1" applyBorder="1" applyAlignment="1" applyProtection="1">
      <alignment horizontal="center" vertical="top" wrapText="1"/>
      <protection locked="0"/>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protection locked="0"/>
    </xf>
    <xf numFmtId="0" fontId="28" fillId="0" borderId="13" xfId="0" applyFont="1" applyBorder="1" applyAlignment="1" applyProtection="1">
      <alignment horizontal="left" vertical="top"/>
      <protection locked="0"/>
    </xf>
    <xf numFmtId="0" fontId="28" fillId="0" borderId="1"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6" borderId="10" xfId="0" applyFont="1" applyFill="1" applyBorder="1" applyAlignment="1" applyProtection="1">
      <alignment horizontal="center" vertical="center"/>
    </xf>
    <xf numFmtId="0" fontId="29" fillId="6" borderId="4"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9" fillId="6" borderId="5"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0" fontId="29" fillId="6" borderId="6" xfId="0" applyFont="1" applyFill="1" applyBorder="1" applyAlignment="1" applyProtection="1">
      <alignment horizontal="center" vertical="center"/>
    </xf>
    <xf numFmtId="0" fontId="29" fillId="6" borderId="7"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8"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0" fontId="29" fillId="9" borderId="10"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29" fillId="4" borderId="1" xfId="0" applyFont="1" applyFill="1" applyBorder="1" applyAlignment="1" applyProtection="1">
      <alignment horizontal="left" vertical="center"/>
      <protection locked="0"/>
    </xf>
    <xf numFmtId="0" fontId="30" fillId="0" borderId="1" xfId="0" applyFont="1" applyBorder="1" applyAlignment="1" applyProtection="1">
      <alignment horizontal="center" vertical="center"/>
      <protection locked="0"/>
    </xf>
    <xf numFmtId="0" fontId="29" fillId="0" borderId="12" xfId="0" applyFont="1" applyBorder="1" applyAlignment="1" applyProtection="1">
      <alignment horizontal="center" vertical="top" wrapText="1"/>
      <protection locked="0"/>
    </xf>
    <xf numFmtId="0" fontId="29" fillId="0" borderId="10" xfId="0" applyFont="1" applyBorder="1" applyAlignment="1" applyProtection="1">
      <alignment horizontal="center" vertical="top" wrapText="1"/>
      <protection locked="0"/>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31" fillId="0" borderId="3" xfId="0" applyFont="1" applyBorder="1" applyAlignment="1">
      <alignment horizontal="center" wrapText="1"/>
    </xf>
    <xf numFmtId="0" fontId="31" fillId="0" borderId="17" xfId="0" applyFont="1" applyBorder="1" applyAlignment="1">
      <alignment horizontal="center" wrapText="1"/>
    </xf>
    <xf numFmtId="0" fontId="32" fillId="0" borderId="18" xfId="0" applyFont="1" applyBorder="1" applyAlignment="1">
      <alignment horizont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18" xfId="0" applyFont="1" applyBorder="1" applyAlignment="1">
      <alignment horizontal="left" vertical="top"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11" fillId="0" borderId="3" xfId="0" applyFont="1" applyBorder="1" applyAlignment="1">
      <alignment horizontal="left" vertical="center" wrapText="1"/>
    </xf>
    <xf numFmtId="0" fontId="13" fillId="0" borderId="18" xfId="0" applyFont="1" applyBorder="1" applyAlignment="1">
      <alignment horizontal="left" vertical="center" wrapText="1"/>
    </xf>
    <xf numFmtId="0" fontId="31" fillId="0" borderId="3" xfId="0" applyFont="1" applyBorder="1" applyAlignment="1">
      <alignment horizontal="left" vertical="top"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3" xfId="0" applyFont="1" applyBorder="1" applyAlignment="1">
      <alignment horizontal="left" vertical="top"/>
    </xf>
    <xf numFmtId="0" fontId="11" fillId="0" borderId="18" xfId="0" applyFont="1" applyBorder="1" applyAlignment="1">
      <alignment horizontal="left" vertical="top"/>
    </xf>
    <xf numFmtId="49" fontId="29" fillId="3" borderId="3" xfId="0" applyNumberFormat="1" applyFont="1" applyFill="1" applyBorder="1" applyAlignment="1" applyProtection="1">
      <alignment horizontal="center" vertical="center"/>
    </xf>
    <xf numFmtId="49" fontId="29" fillId="3" borderId="18" xfId="0" applyNumberFormat="1" applyFont="1" applyFill="1" applyBorder="1" applyAlignment="1" applyProtection="1">
      <alignment horizontal="center" vertical="center"/>
    </xf>
  </cellXfs>
  <cellStyles count="1">
    <cellStyle name="Normal" xfId="0" builtinId="0"/>
  </cellStyles>
  <dxfs count="80">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3</xdr:row>
      <xdr:rowOff>244727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28204"/>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17" name="Conector recto 46">
          <a:extLst>
            <a:ext uri="{FF2B5EF4-FFF2-40B4-BE49-F238E27FC236}">
              <a16:creationId xmlns:a16="http://schemas.microsoft.com/office/drawing/2014/main" id="{980E99A7-8F63-4A22-98A0-E521D766FBAD}"/>
            </a:ext>
          </a:extLst>
        </xdr:cNvPr>
        <xdr:cNvCxnSpPr/>
      </xdr:nvCxnSpPr>
      <xdr:spPr>
        <a:xfrm>
          <a:off x="10388600" y="191928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18" name="Conector recto 54">
          <a:extLst>
            <a:ext uri="{FF2B5EF4-FFF2-40B4-BE49-F238E27FC236}">
              <a16:creationId xmlns:a16="http://schemas.microsoft.com/office/drawing/2014/main" id="{6D5EF26F-C983-4849-9927-749021DF866D}"/>
            </a:ext>
          </a:extLst>
        </xdr:cNvPr>
        <xdr:cNvCxnSpPr/>
      </xdr:nvCxnSpPr>
      <xdr:spPr>
        <a:xfrm flipV="1">
          <a:off x="10391775" y="196215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43" t="s">
        <v>54</v>
      </c>
      <c r="B7" s="144"/>
      <c r="C7" s="144"/>
      <c r="D7" s="145"/>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98" t="s">
        <v>0</v>
      </c>
      <c r="XEU7" s="199"/>
    </row>
    <row r="8" spans="1:34 16374:16377" x14ac:dyDescent="0.25">
      <c r="A8" s="171" t="s">
        <v>53</v>
      </c>
      <c r="B8" s="171"/>
      <c r="C8" s="171"/>
      <c r="D8" s="171"/>
      <c r="E8" s="171" t="s">
        <v>21</v>
      </c>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59" t="s">
        <v>28</v>
      </c>
      <c r="AF8" s="162" t="s">
        <v>39</v>
      </c>
      <c r="AG8" s="163"/>
      <c r="AH8" s="164"/>
      <c r="XET8" s="198" t="s">
        <v>2</v>
      </c>
      <c r="XEU8" s="199"/>
    </row>
    <row r="9" spans="1:34 16374:16377" x14ac:dyDescent="0.25">
      <c r="A9" s="184" t="s">
        <v>40</v>
      </c>
      <c r="B9" s="186" t="s">
        <v>41</v>
      </c>
      <c r="C9" s="186" t="s">
        <v>42</v>
      </c>
      <c r="D9" s="188" t="s">
        <v>43</v>
      </c>
      <c r="E9" s="171" t="s">
        <v>22</v>
      </c>
      <c r="F9" s="171"/>
      <c r="G9" s="171"/>
      <c r="H9" s="171"/>
      <c r="I9" s="171"/>
      <c r="J9" s="171"/>
      <c r="K9" s="114" t="s">
        <v>26</v>
      </c>
      <c r="L9" s="171" t="s">
        <v>24</v>
      </c>
      <c r="M9" s="171"/>
      <c r="N9" s="171"/>
      <c r="O9" s="171"/>
      <c r="P9" s="171"/>
      <c r="Q9" s="171"/>
      <c r="R9" s="171"/>
      <c r="S9" s="171"/>
      <c r="T9" s="171"/>
      <c r="U9" s="171"/>
      <c r="V9" s="171"/>
      <c r="W9" s="171"/>
      <c r="X9" s="171"/>
      <c r="Y9" s="171"/>
      <c r="Z9" s="171"/>
      <c r="AA9" s="171"/>
      <c r="AB9" s="171"/>
      <c r="AC9" s="171"/>
      <c r="AD9" s="171"/>
      <c r="AE9" s="160"/>
      <c r="AF9" s="165"/>
      <c r="AG9" s="166"/>
      <c r="AH9" s="167"/>
      <c r="XET9" s="7" t="s">
        <v>18</v>
      </c>
      <c r="XEU9" s="7" t="s">
        <v>20</v>
      </c>
      <c r="XEV9" s="7" t="s">
        <v>19</v>
      </c>
    </row>
    <row r="10" spans="1:34 16374:16377" ht="15" customHeight="1" x14ac:dyDescent="0.25">
      <c r="A10" s="184"/>
      <c r="B10" s="186"/>
      <c r="C10" s="186"/>
      <c r="D10" s="188"/>
      <c r="E10" s="192" t="s">
        <v>44</v>
      </c>
      <c r="F10" s="192"/>
      <c r="G10" s="192"/>
      <c r="H10" s="192"/>
      <c r="I10" s="192"/>
      <c r="J10" s="192"/>
      <c r="K10" s="115"/>
      <c r="L10" s="161" t="s">
        <v>55</v>
      </c>
      <c r="M10" s="205" t="s">
        <v>23</v>
      </c>
      <c r="N10" s="8"/>
      <c r="O10" s="9"/>
      <c r="P10" s="9"/>
      <c r="Q10" s="9"/>
      <c r="R10" s="9"/>
      <c r="S10" s="9"/>
      <c r="T10" s="9"/>
      <c r="U10" s="172" t="s">
        <v>46</v>
      </c>
      <c r="V10" s="207" t="s">
        <v>45</v>
      </c>
      <c r="W10" s="208"/>
      <c r="X10" s="208"/>
      <c r="Y10" s="208"/>
      <c r="Z10" s="208"/>
      <c r="AA10" s="209"/>
      <c r="AB10" s="203" t="s">
        <v>50</v>
      </c>
      <c r="AC10" s="203"/>
      <c r="AD10" s="203"/>
      <c r="AE10" s="160"/>
      <c r="AF10" s="168"/>
      <c r="AG10" s="169"/>
      <c r="AH10" s="170"/>
      <c r="XET10" s="5">
        <v>5</v>
      </c>
      <c r="XEU10" s="5">
        <v>10</v>
      </c>
      <c r="XEV10" s="5">
        <v>20</v>
      </c>
    </row>
    <row r="11" spans="1:34 16374:16377" ht="32.25" customHeight="1" x14ac:dyDescent="0.25">
      <c r="A11" s="185"/>
      <c r="B11" s="187"/>
      <c r="C11" s="187"/>
      <c r="D11" s="189"/>
      <c r="E11" s="10" t="s">
        <v>8</v>
      </c>
      <c r="F11" s="11"/>
      <c r="G11" s="10" t="s">
        <v>9</v>
      </c>
      <c r="H11" s="11"/>
      <c r="I11" s="11"/>
      <c r="J11" s="12" t="s">
        <v>10</v>
      </c>
      <c r="K11" s="116"/>
      <c r="L11" s="204"/>
      <c r="M11" s="206"/>
      <c r="N11" s="13"/>
      <c r="O11" s="13"/>
      <c r="P11" s="13"/>
      <c r="Q11" s="13"/>
      <c r="R11" s="13"/>
      <c r="S11" s="13"/>
      <c r="T11" s="13"/>
      <c r="U11" s="173"/>
      <c r="V11" s="34" t="s">
        <v>8</v>
      </c>
      <c r="W11" s="14"/>
      <c r="X11" s="15" t="s">
        <v>9</v>
      </c>
      <c r="Y11" s="16"/>
      <c r="Z11" s="13"/>
      <c r="AA11" s="17" t="s">
        <v>10</v>
      </c>
      <c r="AB11" s="32" t="s">
        <v>47</v>
      </c>
      <c r="AC11" s="21" t="s">
        <v>48</v>
      </c>
      <c r="AD11" s="21" t="s">
        <v>49</v>
      </c>
      <c r="AE11" s="161"/>
      <c r="AF11" s="33" t="s">
        <v>48</v>
      </c>
      <c r="AG11" s="35" t="s">
        <v>51</v>
      </c>
      <c r="AH11" s="33" t="s">
        <v>52</v>
      </c>
      <c r="XET11" s="5" t="s">
        <v>11</v>
      </c>
      <c r="XEU11" s="5" t="s">
        <v>12</v>
      </c>
      <c r="XEV11" s="5" t="s">
        <v>9</v>
      </c>
      <c r="XEW11" s="5" t="s">
        <v>8</v>
      </c>
    </row>
    <row r="12" spans="1:34 16374:16377" ht="50.25" customHeight="1" x14ac:dyDescent="0.25">
      <c r="A12" s="117"/>
      <c r="B12" s="119"/>
      <c r="C12" s="122"/>
      <c r="D12" s="124"/>
      <c r="E12" s="127" t="s">
        <v>15</v>
      </c>
      <c r="F12" s="129" t="str">
        <f>IF(E12="(1) RARA VEZ","1", IF(E12="(2) IMPROBABLE","2",IF(E12="(3) POSIBLE","3",IF(E12="(4) PROBABLE","4",IF(E12="(5) CASI SEGURO","5","")))))</f>
        <v>3</v>
      </c>
      <c r="G12" s="101" t="s">
        <v>19</v>
      </c>
      <c r="H12" s="96" t="str">
        <f>IF(G12="(5) MODERADO","5", IF(G12="(10) MAYOR","10",IF(G12="(20) CATASTROFICO","20","")))</f>
        <v>20</v>
      </c>
      <c r="I12" s="111">
        <f>F12*H12</f>
        <v>60</v>
      </c>
      <c r="J12" s="131">
        <f>+I12</f>
        <v>60</v>
      </c>
      <c r="K12" s="91"/>
      <c r="L12" s="22" t="s">
        <v>6</v>
      </c>
      <c r="M12" s="20" t="s">
        <v>11</v>
      </c>
      <c r="N12" s="18">
        <f>IF(M12="SÍ",15,"0")</f>
        <v>15</v>
      </c>
      <c r="O12" s="110">
        <f>SUM(N12:N18)</f>
        <v>70</v>
      </c>
      <c r="P12" s="112">
        <f>IF(AND($O12&gt;=0,$O12&lt;=50),0,IF(AND($O12&gt;50,$O12&lt;=75),1,IF(AND($O12&gt;75,$O12&lt;=100),2,"")))</f>
        <v>1</v>
      </c>
      <c r="Q12" s="112">
        <f>$F12-$P12</f>
        <v>2</v>
      </c>
      <c r="R12" s="103">
        <f>IF($Q12&lt;=0,1,$Q12)</f>
        <v>2</v>
      </c>
      <c r="S12" s="112">
        <f>$H12-$P12</f>
        <v>19</v>
      </c>
      <c r="T12" s="103">
        <f>IF($S12=19,10,IF($S12=18,5,IF($S12=9,5,IF($S12=8,5,H12))))</f>
        <v>10</v>
      </c>
      <c r="U12" s="105" t="s">
        <v>8</v>
      </c>
      <c r="V12" s="134" t="str">
        <f>IF(AND($U12="PROBABILIDAD",$R12=1),$XET$6,IF(AND($U12="PROBABILIDAD",$R12=2),$XET$5,IF(AND($U12="PROBABILIDAD",$R12=3),$XET$4,IF(AND($U12="PROBABILIDAD",$R12=4),$XET$3,IF(AND($U12="PROBABILIDAD",$R12=5),$XET$2,$E12)))))</f>
        <v>(2) IMPROBABLE</v>
      </c>
      <c r="W12" s="200">
        <f>IF($U12="PROBABILIDAD",$R12,$F12)</f>
        <v>2</v>
      </c>
      <c r="X12" s="136" t="str">
        <f>IF(AND($U12="IMPACTO",$S12=18),$XET$9,IF(AND($U12="IMPACTO",$S12=19),$XEU$9,IF(AND($U12="IMPACTO",$S12=20),$XEV$9,IF(AND($U12="IMPACTO",$S12&lt;10),$XET$9,$G12))))</f>
        <v>(20) CATASTROFICO</v>
      </c>
      <c r="Y12" s="95" t="str">
        <f>IF($U12="IMPACTO",$T12,$H12)</f>
        <v>20</v>
      </c>
      <c r="Z12" s="96">
        <f>$W12*$Y12</f>
        <v>40</v>
      </c>
      <c r="AA12" s="97">
        <f>$Z12</f>
        <v>40</v>
      </c>
      <c r="AB12" s="91"/>
      <c r="AC12" s="91"/>
      <c r="AD12" s="91"/>
      <c r="AE12" s="91"/>
      <c r="AF12" s="91"/>
      <c r="AG12" s="91"/>
      <c r="AH12" s="93"/>
    </row>
    <row r="13" spans="1:34 16374:16377" ht="48" customHeight="1" x14ac:dyDescent="0.25">
      <c r="A13" s="117"/>
      <c r="B13" s="120"/>
      <c r="C13" s="122"/>
      <c r="D13" s="125"/>
      <c r="E13" s="127"/>
      <c r="F13" s="129"/>
      <c r="G13" s="101"/>
      <c r="H13" s="96"/>
      <c r="I13" s="111"/>
      <c r="J13" s="131"/>
      <c r="K13" s="92"/>
      <c r="L13" s="23" t="s">
        <v>7</v>
      </c>
      <c r="M13" s="20" t="s">
        <v>11</v>
      </c>
      <c r="N13" s="19">
        <f>IF(M13="SÍ",5,"0")</f>
        <v>5</v>
      </c>
      <c r="O13" s="111"/>
      <c r="P13" s="113"/>
      <c r="Q13" s="113"/>
      <c r="R13" s="104"/>
      <c r="S13" s="113"/>
      <c r="T13" s="104"/>
      <c r="U13" s="106"/>
      <c r="V13" s="107"/>
      <c r="W13" s="201"/>
      <c r="X13" s="109"/>
      <c r="Y13" s="95"/>
      <c r="Z13" s="96"/>
      <c r="AA13" s="98"/>
      <c r="AB13" s="92"/>
      <c r="AC13" s="92"/>
      <c r="AD13" s="92"/>
      <c r="AE13" s="92"/>
      <c r="AF13" s="92"/>
      <c r="AG13" s="92"/>
      <c r="AH13" s="94"/>
    </row>
    <row r="14" spans="1:34 16374:16377" ht="33" customHeight="1" x14ac:dyDescent="0.25">
      <c r="A14" s="117"/>
      <c r="B14" s="120"/>
      <c r="C14" s="122"/>
      <c r="D14" s="125"/>
      <c r="E14" s="127"/>
      <c r="F14" s="129"/>
      <c r="G14" s="101"/>
      <c r="H14" s="96"/>
      <c r="I14" s="111"/>
      <c r="J14" s="132" t="str">
        <f>IF(AND(I12&gt;=5,I12&lt;=10),"BAJA",IF(AND(I12&gt;=15,I12&lt;=25),"MODERADA",IF(AND(I12&gt;=30,I12&lt;=50),"ALTA",IF(AND(I12&gt;=60,I12&lt;=100),"EXTREMA",""))))</f>
        <v>EXTREMA</v>
      </c>
      <c r="K14" s="92"/>
      <c r="L14" s="24" t="s">
        <v>3</v>
      </c>
      <c r="M14" s="20" t="s">
        <v>11</v>
      </c>
      <c r="N14" s="19">
        <f>IF(M14="SÍ",15,"0")</f>
        <v>15</v>
      </c>
      <c r="O14" s="111"/>
      <c r="P14" s="113"/>
      <c r="Q14" s="113"/>
      <c r="R14" s="104"/>
      <c r="S14" s="113"/>
      <c r="T14" s="104"/>
      <c r="U14" s="106"/>
      <c r="V14" s="107"/>
      <c r="W14" s="201"/>
      <c r="X14" s="109"/>
      <c r="Y14" s="95"/>
      <c r="Z14" s="96"/>
      <c r="AA14" s="99" t="str">
        <f>IF(AND($Z12&gt;=5,$Z12&lt;=10),"BAJA",IF(AND($Z12&gt;=15,$Z12&lt;=25),"MODERADA",IF(AND($Z12&gt;=30,$Z12&lt;=50),"ALTA",IF(AND($Z12&gt;=60,$Z12&lt;=100),"EXTREMA",""))))</f>
        <v>ALTA</v>
      </c>
      <c r="AB14" s="92"/>
      <c r="AC14" s="92"/>
      <c r="AD14" s="92"/>
      <c r="AE14" s="92"/>
      <c r="AF14" s="92"/>
      <c r="AG14" s="92"/>
      <c r="AH14" s="94"/>
    </row>
    <row r="15" spans="1:34 16374:16377" ht="26.25" customHeight="1" x14ac:dyDescent="0.25">
      <c r="A15" s="117"/>
      <c r="B15" s="120"/>
      <c r="C15" s="122"/>
      <c r="D15" s="125"/>
      <c r="E15" s="127"/>
      <c r="F15" s="129"/>
      <c r="G15" s="101"/>
      <c r="H15" s="96"/>
      <c r="I15" s="111"/>
      <c r="J15" s="132"/>
      <c r="K15" s="92"/>
      <c r="L15" s="24" t="s">
        <v>4</v>
      </c>
      <c r="M15" s="20" t="s">
        <v>11</v>
      </c>
      <c r="N15" s="19">
        <f>IF(M15="SÍ",10,"0")</f>
        <v>10</v>
      </c>
      <c r="O15" s="111"/>
      <c r="P15" s="113"/>
      <c r="Q15" s="113"/>
      <c r="R15" s="104"/>
      <c r="S15" s="113"/>
      <c r="T15" s="104"/>
      <c r="U15" s="106"/>
      <c r="V15" s="107"/>
      <c r="W15" s="201"/>
      <c r="X15" s="109"/>
      <c r="Y15" s="95"/>
      <c r="Z15" s="96"/>
      <c r="AA15" s="99"/>
      <c r="AB15" s="92"/>
      <c r="AC15" s="92"/>
      <c r="AD15" s="92"/>
      <c r="AE15" s="92"/>
      <c r="AF15" s="92"/>
      <c r="AG15" s="92"/>
      <c r="AH15" s="94"/>
    </row>
    <row r="16" spans="1:34 16374:16377" ht="45" customHeight="1" x14ac:dyDescent="0.25">
      <c r="A16" s="117"/>
      <c r="B16" s="120"/>
      <c r="C16" s="122"/>
      <c r="D16" s="125"/>
      <c r="E16" s="127"/>
      <c r="F16" s="129"/>
      <c r="G16" s="101"/>
      <c r="H16" s="96"/>
      <c r="I16" s="111"/>
      <c r="J16" s="132"/>
      <c r="K16" s="92"/>
      <c r="L16" s="23" t="s">
        <v>37</v>
      </c>
      <c r="M16" s="20" t="s">
        <v>11</v>
      </c>
      <c r="N16" s="19">
        <f>IF(M16="SÍ",15,"0")</f>
        <v>15</v>
      </c>
      <c r="O16" s="111"/>
      <c r="P16" s="113"/>
      <c r="Q16" s="113"/>
      <c r="R16" s="104"/>
      <c r="S16" s="113"/>
      <c r="T16" s="104"/>
      <c r="U16" s="106"/>
      <c r="V16" s="107"/>
      <c r="W16" s="201"/>
      <c r="X16" s="109"/>
      <c r="Y16" s="95"/>
      <c r="Z16" s="96"/>
      <c r="AA16" s="99"/>
      <c r="AB16" s="92"/>
      <c r="AC16" s="92"/>
      <c r="AD16" s="92"/>
      <c r="AE16" s="92"/>
      <c r="AF16" s="92"/>
      <c r="AG16" s="92"/>
      <c r="AH16" s="94"/>
    </row>
    <row r="17" spans="1:34" ht="51" customHeight="1" x14ac:dyDescent="0.25">
      <c r="A17" s="117"/>
      <c r="B17" s="120"/>
      <c r="C17" s="122"/>
      <c r="D17" s="125"/>
      <c r="E17" s="127"/>
      <c r="F17" s="129"/>
      <c r="G17" s="101"/>
      <c r="H17" s="96"/>
      <c r="I17" s="111"/>
      <c r="J17" s="132"/>
      <c r="K17" s="92"/>
      <c r="L17" s="23" t="s">
        <v>5</v>
      </c>
      <c r="M17" s="20" t="s">
        <v>11</v>
      </c>
      <c r="N17" s="19">
        <f>IF(M17="SÍ",10,"0")</f>
        <v>10</v>
      </c>
      <c r="O17" s="111"/>
      <c r="P17" s="113"/>
      <c r="Q17" s="113"/>
      <c r="R17" s="104"/>
      <c r="S17" s="113"/>
      <c r="T17" s="104"/>
      <c r="U17" s="106"/>
      <c r="V17" s="107"/>
      <c r="W17" s="201"/>
      <c r="X17" s="109"/>
      <c r="Y17" s="95"/>
      <c r="Z17" s="96"/>
      <c r="AA17" s="99"/>
      <c r="AB17" s="92"/>
      <c r="AC17" s="92"/>
      <c r="AD17" s="92"/>
      <c r="AE17" s="92"/>
      <c r="AF17" s="92"/>
      <c r="AG17" s="92"/>
      <c r="AH17" s="94"/>
    </row>
    <row r="18" spans="1:34" ht="39.75" customHeight="1" x14ac:dyDescent="0.25">
      <c r="A18" s="118"/>
      <c r="B18" s="121"/>
      <c r="C18" s="123"/>
      <c r="D18" s="126"/>
      <c r="E18" s="128"/>
      <c r="F18" s="130"/>
      <c r="G18" s="102"/>
      <c r="H18" s="96"/>
      <c r="I18" s="111"/>
      <c r="J18" s="133"/>
      <c r="K18" s="92"/>
      <c r="L18" s="27" t="s">
        <v>36</v>
      </c>
      <c r="M18" s="20" t="s">
        <v>12</v>
      </c>
      <c r="N18" s="19" t="str">
        <f>IF(M18="SÍ",30,"0")</f>
        <v>0</v>
      </c>
      <c r="O18" s="111"/>
      <c r="P18" s="113"/>
      <c r="Q18" s="113"/>
      <c r="R18" s="104"/>
      <c r="S18" s="113"/>
      <c r="T18" s="104"/>
      <c r="U18" s="106"/>
      <c r="V18" s="135"/>
      <c r="W18" s="202"/>
      <c r="X18" s="137"/>
      <c r="Y18" s="95"/>
      <c r="Z18" s="96"/>
      <c r="AA18" s="99"/>
      <c r="AB18" s="92"/>
      <c r="AC18" s="92"/>
      <c r="AD18" s="92"/>
      <c r="AE18" s="92"/>
      <c r="AF18" s="92"/>
      <c r="AG18" s="92"/>
      <c r="AH18" s="94"/>
    </row>
    <row r="19" spans="1:34" ht="50.25" customHeight="1" x14ac:dyDescent="0.25">
      <c r="A19" s="117"/>
      <c r="B19" s="119"/>
      <c r="C19" s="122"/>
      <c r="D19" s="124"/>
      <c r="E19" s="127" t="s">
        <v>16</v>
      </c>
      <c r="F19" s="129" t="str">
        <f>IF(E19="(1) RARA VEZ","1", IF(E19="(2) IMPROBABLE","2",IF(E19="(3) POSIBLE","3",IF(E19="(4) PROBABLE","4",IF(E19="(5) CASI SEGURO","5","")))))</f>
        <v>4</v>
      </c>
      <c r="G19" s="101" t="s">
        <v>20</v>
      </c>
      <c r="H19" s="96" t="str">
        <f>IF(G19="(5) MODERADO","5", IF(G19="(10) MAYOR","10",IF(G19="(20) CATASTROFICO","20","")))</f>
        <v>10</v>
      </c>
      <c r="I19" s="111">
        <f>F19*H19</f>
        <v>40</v>
      </c>
      <c r="J19" s="131">
        <f>+I19</f>
        <v>40</v>
      </c>
      <c r="K19" s="91"/>
      <c r="L19" s="22" t="s">
        <v>6</v>
      </c>
      <c r="M19" s="20" t="s">
        <v>11</v>
      </c>
      <c r="N19" s="39">
        <f>IF(M19="SÍ",15,"0")</f>
        <v>15</v>
      </c>
      <c r="O19" s="110">
        <f>SUM(N19:N25)</f>
        <v>100</v>
      </c>
      <c r="P19" s="112">
        <f>IF(AND($O19&gt;=0,$O19&lt;=50),0,IF(AND($O19&gt;50,$O19&lt;=75),1,IF(AND($O19&gt;75,$O19&lt;=100),2,"")))</f>
        <v>2</v>
      </c>
      <c r="Q19" s="112">
        <f>$F19-$P19</f>
        <v>2</v>
      </c>
      <c r="R19" s="103">
        <f>IF($Q19&lt;=0,1,$Q19)</f>
        <v>2</v>
      </c>
      <c r="S19" s="112">
        <f>$H19-$P19</f>
        <v>8</v>
      </c>
      <c r="T19" s="103">
        <f>IF($S19=19,10,IF($S19=18,5,IF($S19=9,5,IF($S19=8,5,H19))))</f>
        <v>5</v>
      </c>
      <c r="U19" s="105"/>
      <c r="V19" s="134" t="str">
        <f>IF(AND($U19="PROBABILIDAD",$R19=1),$XET$6,IF(AND($U19="PROBABILIDAD",$R19=2),$XET$5,IF(AND($U19="PROBABILIDAD",$R19=3),$XET$4,IF(AND($U19="PROBABILIDAD",$R19=4),$XET$3,IF(AND($U19="PROBABILIDAD",$R19=5),$XET$2,$E19)))))</f>
        <v>(4) PROBABLE</v>
      </c>
      <c r="W19" s="141" t="str">
        <f>IF($U19="PROBABILIDAD",$R19,$F19)</f>
        <v>4</v>
      </c>
      <c r="X19" s="136" t="str">
        <f>IF(AND($U19="IMPACTO",$S19=18),$XET$9,IF(AND($U19="IMPACTO",$S19=19),$XEU$9,IF(AND($U19="IMPACTO",$S19=20),$XEV$9,IF(AND($U19="IMPACTO",$S19&lt;10),$XET$9,$G19))))</f>
        <v>(10) MAYOR</v>
      </c>
      <c r="Y19" s="95" t="str">
        <f>IF($U19="IMPACTO",$T19,$H19)</f>
        <v>10</v>
      </c>
      <c r="Z19" s="96">
        <f>$W19*$Y19</f>
        <v>40</v>
      </c>
      <c r="AA19" s="97">
        <f>$Z19</f>
        <v>40</v>
      </c>
      <c r="AB19" s="91"/>
      <c r="AC19" s="91"/>
      <c r="AD19" s="91"/>
      <c r="AE19" s="91"/>
      <c r="AF19" s="91"/>
      <c r="AG19" s="91"/>
      <c r="AH19" s="93"/>
    </row>
    <row r="20" spans="1:34" ht="48" customHeight="1" x14ac:dyDescent="0.25">
      <c r="A20" s="117"/>
      <c r="B20" s="120"/>
      <c r="C20" s="122"/>
      <c r="D20" s="125"/>
      <c r="E20" s="127"/>
      <c r="F20" s="129"/>
      <c r="G20" s="101"/>
      <c r="H20" s="96"/>
      <c r="I20" s="111"/>
      <c r="J20" s="131"/>
      <c r="K20" s="92"/>
      <c r="L20" s="23" t="s">
        <v>7</v>
      </c>
      <c r="M20" s="20" t="s">
        <v>11</v>
      </c>
      <c r="N20" s="19">
        <f>IF(M20="SÍ",5,"0")</f>
        <v>5</v>
      </c>
      <c r="O20" s="111"/>
      <c r="P20" s="113"/>
      <c r="Q20" s="113"/>
      <c r="R20" s="104"/>
      <c r="S20" s="113"/>
      <c r="T20" s="104"/>
      <c r="U20" s="106"/>
      <c r="V20" s="107"/>
      <c r="W20" s="108"/>
      <c r="X20" s="109"/>
      <c r="Y20" s="95"/>
      <c r="Z20" s="96"/>
      <c r="AA20" s="98"/>
      <c r="AB20" s="92"/>
      <c r="AC20" s="92"/>
      <c r="AD20" s="92"/>
      <c r="AE20" s="92"/>
      <c r="AF20" s="92"/>
      <c r="AG20" s="92"/>
      <c r="AH20" s="94"/>
    </row>
    <row r="21" spans="1:34" ht="33" customHeight="1" x14ac:dyDescent="0.25">
      <c r="A21" s="117"/>
      <c r="B21" s="120"/>
      <c r="C21" s="122"/>
      <c r="D21" s="125"/>
      <c r="E21" s="127"/>
      <c r="F21" s="129"/>
      <c r="G21" s="101"/>
      <c r="H21" s="96"/>
      <c r="I21" s="111"/>
      <c r="J21" s="132" t="str">
        <f>IF(AND(I19&gt;=5,I19&lt;=10),"BAJA",IF(AND(I19&gt;=15,I19&lt;=25),"MODERADA",IF(AND(I19&gt;=30,I19&lt;=50),"ALTA",IF(AND(I19&gt;=60,I19&lt;=100),"EXTREMA",""))))</f>
        <v>ALTA</v>
      </c>
      <c r="K21" s="92"/>
      <c r="L21" s="24" t="s">
        <v>3</v>
      </c>
      <c r="M21" s="20" t="s">
        <v>11</v>
      </c>
      <c r="N21" s="19">
        <f>IF(M21="SÍ",15,"0")</f>
        <v>15</v>
      </c>
      <c r="O21" s="111"/>
      <c r="P21" s="113"/>
      <c r="Q21" s="113"/>
      <c r="R21" s="104"/>
      <c r="S21" s="113"/>
      <c r="T21" s="104"/>
      <c r="U21" s="106"/>
      <c r="V21" s="107"/>
      <c r="W21" s="108"/>
      <c r="X21" s="109"/>
      <c r="Y21" s="95"/>
      <c r="Z21" s="96"/>
      <c r="AA21" s="99" t="str">
        <f>IF(AND($Z19&gt;=5,$Z19&lt;=10),"BAJA",IF(AND($Z19&gt;=15,$Z19&lt;=25),"MODERADA",IF(AND($Z19&gt;=30,$Z19&lt;=50),"ALTA",IF(AND($Z19&gt;=60,$Z19&lt;=100),"EXTREMA",""))))</f>
        <v>ALTA</v>
      </c>
      <c r="AB21" s="92"/>
      <c r="AC21" s="92"/>
      <c r="AD21" s="92"/>
      <c r="AE21" s="92"/>
      <c r="AF21" s="92"/>
      <c r="AG21" s="92"/>
      <c r="AH21" s="94"/>
    </row>
    <row r="22" spans="1:34" ht="26.25" customHeight="1" x14ac:dyDescent="0.25">
      <c r="A22" s="117"/>
      <c r="B22" s="120"/>
      <c r="C22" s="122"/>
      <c r="D22" s="125"/>
      <c r="E22" s="127"/>
      <c r="F22" s="129"/>
      <c r="G22" s="101"/>
      <c r="H22" s="96"/>
      <c r="I22" s="111"/>
      <c r="J22" s="132"/>
      <c r="K22" s="92"/>
      <c r="L22" s="24" t="s">
        <v>4</v>
      </c>
      <c r="M22" s="20" t="s">
        <v>11</v>
      </c>
      <c r="N22" s="19">
        <f>IF(M22="SÍ",10,"0")</f>
        <v>10</v>
      </c>
      <c r="O22" s="111"/>
      <c r="P22" s="113"/>
      <c r="Q22" s="113"/>
      <c r="R22" s="104"/>
      <c r="S22" s="113"/>
      <c r="T22" s="104"/>
      <c r="U22" s="106"/>
      <c r="V22" s="107"/>
      <c r="W22" s="108"/>
      <c r="X22" s="109"/>
      <c r="Y22" s="95"/>
      <c r="Z22" s="96"/>
      <c r="AA22" s="99"/>
      <c r="AB22" s="92"/>
      <c r="AC22" s="92"/>
      <c r="AD22" s="92"/>
      <c r="AE22" s="92"/>
      <c r="AF22" s="92"/>
      <c r="AG22" s="92"/>
      <c r="AH22" s="94"/>
    </row>
    <row r="23" spans="1:34" ht="45" customHeight="1" x14ac:dyDescent="0.25">
      <c r="A23" s="117"/>
      <c r="B23" s="120"/>
      <c r="C23" s="122"/>
      <c r="D23" s="125"/>
      <c r="E23" s="127"/>
      <c r="F23" s="129"/>
      <c r="G23" s="101"/>
      <c r="H23" s="96"/>
      <c r="I23" s="111"/>
      <c r="J23" s="132"/>
      <c r="K23" s="92"/>
      <c r="L23" s="23" t="s">
        <v>37</v>
      </c>
      <c r="M23" s="20" t="s">
        <v>11</v>
      </c>
      <c r="N23" s="19">
        <f>IF(M23="SÍ",15,"0")</f>
        <v>15</v>
      </c>
      <c r="O23" s="111"/>
      <c r="P23" s="113"/>
      <c r="Q23" s="113"/>
      <c r="R23" s="104"/>
      <c r="S23" s="113"/>
      <c r="T23" s="104"/>
      <c r="U23" s="106"/>
      <c r="V23" s="107"/>
      <c r="W23" s="108"/>
      <c r="X23" s="109"/>
      <c r="Y23" s="95"/>
      <c r="Z23" s="96"/>
      <c r="AA23" s="99"/>
      <c r="AB23" s="92"/>
      <c r="AC23" s="92"/>
      <c r="AD23" s="92"/>
      <c r="AE23" s="92"/>
      <c r="AF23" s="92"/>
      <c r="AG23" s="92"/>
      <c r="AH23" s="94"/>
    </row>
    <row r="24" spans="1:34" ht="51" customHeight="1" x14ac:dyDescent="0.25">
      <c r="A24" s="117"/>
      <c r="B24" s="120"/>
      <c r="C24" s="122"/>
      <c r="D24" s="125"/>
      <c r="E24" s="127"/>
      <c r="F24" s="129"/>
      <c r="G24" s="101"/>
      <c r="H24" s="96"/>
      <c r="I24" s="111"/>
      <c r="J24" s="132"/>
      <c r="K24" s="92"/>
      <c r="L24" s="23" t="s">
        <v>5</v>
      </c>
      <c r="M24" s="20" t="s">
        <v>11</v>
      </c>
      <c r="N24" s="19">
        <f>IF(M24="SÍ",10,"0")</f>
        <v>10</v>
      </c>
      <c r="O24" s="111"/>
      <c r="P24" s="113"/>
      <c r="Q24" s="113"/>
      <c r="R24" s="104"/>
      <c r="S24" s="113"/>
      <c r="T24" s="104"/>
      <c r="U24" s="106"/>
      <c r="V24" s="107"/>
      <c r="W24" s="108"/>
      <c r="X24" s="109"/>
      <c r="Y24" s="95"/>
      <c r="Z24" s="96"/>
      <c r="AA24" s="99"/>
      <c r="AB24" s="92"/>
      <c r="AC24" s="92"/>
      <c r="AD24" s="92"/>
      <c r="AE24" s="92"/>
      <c r="AF24" s="92"/>
      <c r="AG24" s="92"/>
      <c r="AH24" s="94"/>
    </row>
    <row r="25" spans="1:34" ht="39.75" customHeight="1" x14ac:dyDescent="0.25">
      <c r="A25" s="118"/>
      <c r="B25" s="121"/>
      <c r="C25" s="123"/>
      <c r="D25" s="126"/>
      <c r="E25" s="128"/>
      <c r="F25" s="130"/>
      <c r="G25" s="102"/>
      <c r="H25" s="96"/>
      <c r="I25" s="111"/>
      <c r="J25" s="133"/>
      <c r="K25" s="92"/>
      <c r="L25" s="27" t="s">
        <v>36</v>
      </c>
      <c r="M25" s="20" t="s">
        <v>11</v>
      </c>
      <c r="N25" s="19">
        <f>IF(M25="SÍ",30,"0")</f>
        <v>30</v>
      </c>
      <c r="O25" s="111"/>
      <c r="P25" s="113"/>
      <c r="Q25" s="113"/>
      <c r="R25" s="104"/>
      <c r="S25" s="113"/>
      <c r="T25" s="104"/>
      <c r="U25" s="106"/>
      <c r="V25" s="135"/>
      <c r="W25" s="142"/>
      <c r="X25" s="137"/>
      <c r="Y25" s="95"/>
      <c r="Z25" s="96"/>
      <c r="AA25" s="99"/>
      <c r="AB25" s="92"/>
      <c r="AC25" s="92"/>
      <c r="AD25" s="92"/>
      <c r="AE25" s="92"/>
      <c r="AF25" s="92"/>
      <c r="AG25" s="92"/>
      <c r="AH25" s="94"/>
    </row>
    <row r="26" spans="1:34" ht="50.25" customHeight="1" x14ac:dyDescent="0.25">
      <c r="A26" s="117"/>
      <c r="B26" s="119"/>
      <c r="C26" s="122"/>
      <c r="D26" s="124"/>
      <c r="E26" s="127" t="s">
        <v>15</v>
      </c>
      <c r="F26" s="129" t="str">
        <f>IF(E26="(1) RARA VEZ","1", IF(E26="(2) IMPROBABLE","2",IF(E26="(3) POSIBLE","3",IF(E26="(4) PROBABLE","4",IF(E26="(5) CASI SEGURO","5","")))))</f>
        <v>3</v>
      </c>
      <c r="G26" s="101" t="s">
        <v>20</v>
      </c>
      <c r="H26" s="96" t="str">
        <f>IF(G26="(5) MODERADO","5", IF(G26="(10) MAYOR","10",IF(G26="(20) CATASTROFICO","20","")))</f>
        <v>10</v>
      </c>
      <c r="I26" s="111">
        <f>F26*H26</f>
        <v>30</v>
      </c>
      <c r="J26" s="131">
        <f>+I26</f>
        <v>30</v>
      </c>
      <c r="K26" s="91"/>
      <c r="L26" s="22" t="s">
        <v>6</v>
      </c>
      <c r="M26" s="20" t="s">
        <v>12</v>
      </c>
      <c r="N26" s="39" t="str">
        <f>IF(M26="SÍ",15,"0")</f>
        <v>0</v>
      </c>
      <c r="O26" s="110">
        <f>SUM(N26:N32)</f>
        <v>0</v>
      </c>
      <c r="P26" s="112">
        <f>IF(AND($O26&gt;=0,$O26&lt;=50),0,IF(AND($O26&gt;50,$O26&lt;=75),1,IF(AND($O26&gt;75,$O26&lt;=100),2,"")))</f>
        <v>0</v>
      </c>
      <c r="Q26" s="112">
        <f>$F26-$P26</f>
        <v>3</v>
      </c>
      <c r="R26" s="103">
        <f>IF($Q26&lt;=0,1,$Q26)</f>
        <v>3</v>
      </c>
      <c r="S26" s="112">
        <f>$H26-$P26</f>
        <v>10</v>
      </c>
      <c r="T26" s="103" t="str">
        <f>IF($S26=19,10,IF($S26=18,5,IF($S26=9,5,IF($S26=8,5,H26))))</f>
        <v>10</v>
      </c>
      <c r="U26" s="105"/>
      <c r="V26" s="134" t="str">
        <f>IF(AND($U26="PROBABILIDAD",$R26=1),$XET$6,IF(AND($U26="PROBABILIDAD",$R26=2),$XET$5,IF(AND($U26="PROBABILIDAD",$R26=3),$XET$4,IF(AND($U26="PROBABILIDAD",$R26=4),$XET$3,IF(AND($U26="PROBABILIDAD",$R26=5),$XET$2,$E26)))))</f>
        <v>(3) POSIBLE</v>
      </c>
      <c r="W26" s="108" t="str">
        <f>IF($U26="PROBABILIDAD",$R26,$F26)</f>
        <v>3</v>
      </c>
      <c r="X26" s="136" t="str">
        <f>IF(AND($U26="IMPACTO",$S26=18),$XET$9,IF(AND($U26="IMPACTO",$S26=19),$XEU$9,IF(AND($U26="IMPACTO",$S26=20),$XEV$9,IF(AND($U26="IMPACTO",$S26&lt;10),$XET$9,$G26))))</f>
        <v>(10) MAYOR</v>
      </c>
      <c r="Y26" s="95" t="str">
        <f>IF($U26="IMPACTO",$T26,$H26)</f>
        <v>10</v>
      </c>
      <c r="Z26" s="96">
        <f>$W26*$Y26</f>
        <v>30</v>
      </c>
      <c r="AA26" s="97">
        <f>$Z26</f>
        <v>30</v>
      </c>
      <c r="AB26" s="91"/>
      <c r="AC26" s="91"/>
      <c r="AD26" s="91"/>
      <c r="AE26" s="91"/>
      <c r="AF26" s="91"/>
      <c r="AG26" s="91"/>
      <c r="AH26" s="93"/>
    </row>
    <row r="27" spans="1:34" ht="48" customHeight="1" x14ac:dyDescent="0.25">
      <c r="A27" s="117"/>
      <c r="B27" s="120"/>
      <c r="C27" s="122"/>
      <c r="D27" s="125"/>
      <c r="E27" s="127"/>
      <c r="F27" s="129"/>
      <c r="G27" s="101"/>
      <c r="H27" s="96"/>
      <c r="I27" s="111"/>
      <c r="J27" s="131"/>
      <c r="K27" s="92"/>
      <c r="L27" s="23" t="s">
        <v>7</v>
      </c>
      <c r="M27" s="20" t="s">
        <v>12</v>
      </c>
      <c r="N27" s="19" t="str">
        <f>IF(M27="SÍ",5,"0")</f>
        <v>0</v>
      </c>
      <c r="O27" s="111"/>
      <c r="P27" s="113"/>
      <c r="Q27" s="113"/>
      <c r="R27" s="104"/>
      <c r="S27" s="113"/>
      <c r="T27" s="104"/>
      <c r="U27" s="106"/>
      <c r="V27" s="107"/>
      <c r="W27" s="108"/>
      <c r="X27" s="109"/>
      <c r="Y27" s="95"/>
      <c r="Z27" s="96"/>
      <c r="AA27" s="98"/>
      <c r="AB27" s="92"/>
      <c r="AC27" s="92"/>
      <c r="AD27" s="92"/>
      <c r="AE27" s="92"/>
      <c r="AF27" s="92"/>
      <c r="AG27" s="92"/>
      <c r="AH27" s="94"/>
    </row>
    <row r="28" spans="1:34" ht="33" customHeight="1" x14ac:dyDescent="0.25">
      <c r="A28" s="117"/>
      <c r="B28" s="120"/>
      <c r="C28" s="122"/>
      <c r="D28" s="125"/>
      <c r="E28" s="127"/>
      <c r="F28" s="129"/>
      <c r="G28" s="101"/>
      <c r="H28" s="96"/>
      <c r="I28" s="111"/>
      <c r="J28" s="132" t="str">
        <f>IF(AND(I26&gt;=5,I26&lt;=10),"BAJA",IF(AND(I26&gt;=15,I26&lt;=25),"MODERADA",IF(AND(I26&gt;=30,I26&lt;=50),"ALTA",IF(AND(I26&gt;=60,I26&lt;=100),"EXTREMA",""))))</f>
        <v>ALTA</v>
      </c>
      <c r="K28" s="92"/>
      <c r="L28" s="24" t="s">
        <v>3</v>
      </c>
      <c r="M28" s="20" t="s">
        <v>12</v>
      </c>
      <c r="N28" s="19" t="str">
        <f>IF(M28="SÍ",15,"0")</f>
        <v>0</v>
      </c>
      <c r="O28" s="111"/>
      <c r="P28" s="113"/>
      <c r="Q28" s="113"/>
      <c r="R28" s="104"/>
      <c r="S28" s="113"/>
      <c r="T28" s="104"/>
      <c r="U28" s="106"/>
      <c r="V28" s="107"/>
      <c r="W28" s="108"/>
      <c r="X28" s="109"/>
      <c r="Y28" s="95"/>
      <c r="Z28" s="96"/>
      <c r="AA28" s="99" t="str">
        <f>IF(AND($Z26&gt;=5,$Z26&lt;=10),"BAJA",IF(AND($Z26&gt;=15,$Z26&lt;=25),"MODERADA",IF(AND($Z26&gt;=30,$Z26&lt;=50),"ALTA",IF(AND($Z26&gt;=60,$Z26&lt;=100),"EXTREMA",""))))</f>
        <v>ALTA</v>
      </c>
      <c r="AB28" s="92"/>
      <c r="AC28" s="92"/>
      <c r="AD28" s="92"/>
      <c r="AE28" s="92"/>
      <c r="AF28" s="92"/>
      <c r="AG28" s="92"/>
      <c r="AH28" s="94"/>
    </row>
    <row r="29" spans="1:34" ht="26.25" customHeight="1" x14ac:dyDescent="0.25">
      <c r="A29" s="117"/>
      <c r="B29" s="120"/>
      <c r="C29" s="122"/>
      <c r="D29" s="125"/>
      <c r="E29" s="127"/>
      <c r="F29" s="129"/>
      <c r="G29" s="101"/>
      <c r="H29" s="96"/>
      <c r="I29" s="111"/>
      <c r="J29" s="132"/>
      <c r="K29" s="92"/>
      <c r="L29" s="24" t="s">
        <v>4</v>
      </c>
      <c r="M29" s="20" t="s">
        <v>12</v>
      </c>
      <c r="N29" s="19" t="str">
        <f>IF(M29="SÍ",10,"0")</f>
        <v>0</v>
      </c>
      <c r="O29" s="111"/>
      <c r="P29" s="113"/>
      <c r="Q29" s="113"/>
      <c r="R29" s="104"/>
      <c r="S29" s="113"/>
      <c r="T29" s="104"/>
      <c r="U29" s="106"/>
      <c r="V29" s="107"/>
      <c r="W29" s="108"/>
      <c r="X29" s="109"/>
      <c r="Y29" s="95"/>
      <c r="Z29" s="96"/>
      <c r="AA29" s="99"/>
      <c r="AB29" s="92"/>
      <c r="AC29" s="92"/>
      <c r="AD29" s="92"/>
      <c r="AE29" s="92"/>
      <c r="AF29" s="92"/>
      <c r="AG29" s="92"/>
      <c r="AH29" s="94"/>
    </row>
    <row r="30" spans="1:34" ht="45" customHeight="1" x14ac:dyDescent="0.25">
      <c r="A30" s="117"/>
      <c r="B30" s="120"/>
      <c r="C30" s="122"/>
      <c r="D30" s="125"/>
      <c r="E30" s="127"/>
      <c r="F30" s="129"/>
      <c r="G30" s="101"/>
      <c r="H30" s="96"/>
      <c r="I30" s="111"/>
      <c r="J30" s="132"/>
      <c r="K30" s="92"/>
      <c r="L30" s="23" t="s">
        <v>37</v>
      </c>
      <c r="M30" s="20" t="s">
        <v>12</v>
      </c>
      <c r="N30" s="19" t="str">
        <f>IF(M30="SÍ",15,"0")</f>
        <v>0</v>
      </c>
      <c r="O30" s="111"/>
      <c r="P30" s="113"/>
      <c r="Q30" s="113"/>
      <c r="R30" s="104"/>
      <c r="S30" s="113"/>
      <c r="T30" s="104"/>
      <c r="U30" s="106"/>
      <c r="V30" s="107"/>
      <c r="W30" s="108"/>
      <c r="X30" s="109"/>
      <c r="Y30" s="95"/>
      <c r="Z30" s="96"/>
      <c r="AA30" s="99"/>
      <c r="AB30" s="92"/>
      <c r="AC30" s="92"/>
      <c r="AD30" s="92"/>
      <c r="AE30" s="92"/>
      <c r="AF30" s="92"/>
      <c r="AG30" s="92"/>
      <c r="AH30" s="94"/>
    </row>
    <row r="31" spans="1:34" ht="51" customHeight="1" x14ac:dyDescent="0.25">
      <c r="A31" s="117"/>
      <c r="B31" s="120"/>
      <c r="C31" s="122"/>
      <c r="D31" s="125"/>
      <c r="E31" s="127"/>
      <c r="F31" s="129"/>
      <c r="G31" s="101"/>
      <c r="H31" s="96"/>
      <c r="I31" s="111"/>
      <c r="J31" s="132"/>
      <c r="K31" s="92"/>
      <c r="L31" s="23" t="s">
        <v>5</v>
      </c>
      <c r="M31" s="20" t="s">
        <v>12</v>
      </c>
      <c r="N31" s="19" t="str">
        <f>IF(M31="SÍ",10,"0")</f>
        <v>0</v>
      </c>
      <c r="O31" s="111"/>
      <c r="P31" s="113"/>
      <c r="Q31" s="113"/>
      <c r="R31" s="104"/>
      <c r="S31" s="113"/>
      <c r="T31" s="104"/>
      <c r="U31" s="106"/>
      <c r="V31" s="107"/>
      <c r="W31" s="108"/>
      <c r="X31" s="109"/>
      <c r="Y31" s="95"/>
      <c r="Z31" s="96"/>
      <c r="AA31" s="99"/>
      <c r="AB31" s="92"/>
      <c r="AC31" s="92"/>
      <c r="AD31" s="92"/>
      <c r="AE31" s="92"/>
      <c r="AF31" s="92"/>
      <c r="AG31" s="92"/>
      <c r="AH31" s="94"/>
    </row>
    <row r="32" spans="1:34" ht="39.75" customHeight="1" x14ac:dyDescent="0.25">
      <c r="A32" s="118"/>
      <c r="B32" s="121"/>
      <c r="C32" s="123"/>
      <c r="D32" s="126"/>
      <c r="E32" s="128"/>
      <c r="F32" s="130"/>
      <c r="G32" s="102"/>
      <c r="H32" s="96"/>
      <c r="I32" s="111"/>
      <c r="J32" s="133"/>
      <c r="K32" s="92"/>
      <c r="L32" s="27" t="s">
        <v>36</v>
      </c>
      <c r="M32" s="28" t="s">
        <v>12</v>
      </c>
      <c r="N32" s="19" t="str">
        <f>IF(M32="SÍ",30,"0")</f>
        <v>0</v>
      </c>
      <c r="O32" s="111"/>
      <c r="P32" s="113"/>
      <c r="Q32" s="113"/>
      <c r="R32" s="104"/>
      <c r="S32" s="113"/>
      <c r="T32" s="104"/>
      <c r="U32" s="106"/>
      <c r="V32" s="135"/>
      <c r="W32" s="108"/>
      <c r="X32" s="137"/>
      <c r="Y32" s="95"/>
      <c r="Z32" s="96"/>
      <c r="AA32" s="99"/>
      <c r="AB32" s="92"/>
      <c r="AC32" s="92"/>
      <c r="AD32" s="92"/>
      <c r="AE32" s="92"/>
      <c r="AF32" s="92"/>
      <c r="AG32" s="92"/>
      <c r="AH32" s="94"/>
    </row>
    <row r="33" spans="1:34" ht="50.25" customHeight="1" x14ac:dyDescent="0.25">
      <c r="A33" s="117"/>
      <c r="B33" s="119"/>
      <c r="C33" s="122"/>
      <c r="D33" s="124"/>
      <c r="E33" s="127" t="s">
        <v>15</v>
      </c>
      <c r="F33" s="129" t="str">
        <f>IF(E33="(1) RARA VEZ","1", IF(E33="(2) IMPROBABLE","2",IF(E33="(3) POSIBLE","3",IF(E33="(4) PROBABLE","4",IF(E33="(5) CASI SEGURO","5","")))))</f>
        <v>3</v>
      </c>
      <c r="G33" s="101" t="s">
        <v>18</v>
      </c>
      <c r="H33" s="96" t="str">
        <f>IF(G33="(5) MODERADO","5", IF(G33="(10) MAYOR","10",IF(G33="(20) CATASTROFICO","20","")))</f>
        <v>5</v>
      </c>
      <c r="I33" s="111">
        <f>F33*H33</f>
        <v>15</v>
      </c>
      <c r="J33" s="131">
        <f>+I33</f>
        <v>15</v>
      </c>
      <c r="K33" s="91"/>
      <c r="L33" s="22" t="s">
        <v>6</v>
      </c>
      <c r="M33" s="20" t="s">
        <v>12</v>
      </c>
      <c r="N33" s="39" t="str">
        <f>IF(M33="SÍ",15,"0")</f>
        <v>0</v>
      </c>
      <c r="O33" s="110">
        <f>SUM(N33:N39)</f>
        <v>0</v>
      </c>
      <c r="P33" s="112">
        <f>IF(AND($O33&gt;=0,$O33&lt;=50),0,IF(AND($O33&gt;50,$O33&lt;=75),1,IF(AND($O33&gt;75,$O33&lt;=100),2,"")))</f>
        <v>0</v>
      </c>
      <c r="Q33" s="112">
        <f>$F33-$P33</f>
        <v>3</v>
      </c>
      <c r="R33" s="103">
        <f>IF($Q33&lt;=0,1,$Q33)</f>
        <v>3</v>
      </c>
      <c r="S33" s="112">
        <f>$H33-$P33</f>
        <v>5</v>
      </c>
      <c r="T33" s="103" t="str">
        <f>IF($S33=19,10,IF($S33=18,5,IF($S33=9,5,IF($S33=8,5,H33))))</f>
        <v>5</v>
      </c>
      <c r="U33" s="105" t="s">
        <v>8</v>
      </c>
      <c r="V33" s="107" t="str">
        <f>IF(AND($U33="PROBABILIDAD",$R33=1),$XET$6,IF(AND($U33="PROBABILIDAD",$R33=2),$XET$5,IF(AND($U33="PROBABILIDAD",$R33=3),$XET$4,IF(AND($U33="PROBABILIDAD",$R33=4),$XET$3,IF(AND($U33="PROBABILIDAD",$R33=5),$XET$2,$E33)))))</f>
        <v>(3) POSIBLE</v>
      </c>
      <c r="W33" s="108">
        <f>IF($U33="PROBABILIDAD",$R33,$F33)</f>
        <v>3</v>
      </c>
      <c r="X33" s="109" t="str">
        <f>IF(AND($U33="IMPACTO",$S33=18),$XET$9,IF(AND($U33="IMPACTO",$S33=19),$XEU$9,IF(AND($U33="IMPACTO",$S33=20),$XEV$9,IF(AND($U33="IMPACTO",$S33&lt;10),$XET$9,$G33))))</f>
        <v>(5) MODERADO</v>
      </c>
      <c r="Y33" s="95" t="str">
        <f>IF($U33="IMPACTO",$T33,$H33)</f>
        <v>5</v>
      </c>
      <c r="Z33" s="96">
        <f>$W33*$Y33</f>
        <v>15</v>
      </c>
      <c r="AA33" s="97">
        <f>$Z33</f>
        <v>15</v>
      </c>
      <c r="AB33" s="91"/>
      <c r="AC33" s="91"/>
      <c r="AD33" s="91"/>
      <c r="AE33" s="91"/>
      <c r="AF33" s="91"/>
      <c r="AG33" s="91"/>
      <c r="AH33" s="93"/>
    </row>
    <row r="34" spans="1:34" ht="48" customHeight="1" x14ac:dyDescent="0.25">
      <c r="A34" s="117"/>
      <c r="B34" s="120"/>
      <c r="C34" s="122"/>
      <c r="D34" s="125"/>
      <c r="E34" s="127"/>
      <c r="F34" s="129"/>
      <c r="G34" s="101"/>
      <c r="H34" s="96"/>
      <c r="I34" s="111"/>
      <c r="J34" s="131"/>
      <c r="K34" s="92"/>
      <c r="L34" s="23" t="s">
        <v>7</v>
      </c>
      <c r="M34" s="20" t="s">
        <v>12</v>
      </c>
      <c r="N34" s="19" t="str">
        <f>IF(M34="SÍ",5,"0")</f>
        <v>0</v>
      </c>
      <c r="O34" s="111"/>
      <c r="P34" s="113"/>
      <c r="Q34" s="113"/>
      <c r="R34" s="104"/>
      <c r="S34" s="113"/>
      <c r="T34" s="104"/>
      <c r="U34" s="106"/>
      <c r="V34" s="107"/>
      <c r="W34" s="108"/>
      <c r="X34" s="109"/>
      <c r="Y34" s="95"/>
      <c r="Z34" s="96"/>
      <c r="AA34" s="98"/>
      <c r="AB34" s="92"/>
      <c r="AC34" s="92"/>
      <c r="AD34" s="92"/>
      <c r="AE34" s="92"/>
      <c r="AF34" s="92"/>
      <c r="AG34" s="92"/>
      <c r="AH34" s="94"/>
    </row>
    <row r="35" spans="1:34" ht="33" customHeight="1" x14ac:dyDescent="0.25">
      <c r="A35" s="117"/>
      <c r="B35" s="120"/>
      <c r="C35" s="122"/>
      <c r="D35" s="125"/>
      <c r="E35" s="127"/>
      <c r="F35" s="129"/>
      <c r="G35" s="101"/>
      <c r="H35" s="96"/>
      <c r="I35" s="111"/>
      <c r="J35" s="132" t="str">
        <f>IF(AND(I33&gt;=5,I33&lt;=10),"BAJA",IF(AND(I33&gt;=15,I33&lt;=25),"MODERADA",IF(AND(I33&gt;=30,I33&lt;=50),"ALTA",IF(AND(I33&gt;=60,I33&lt;=100),"EXTREMA",""))))</f>
        <v>MODERADA</v>
      </c>
      <c r="K35" s="92"/>
      <c r="L35" s="24" t="s">
        <v>3</v>
      </c>
      <c r="M35" s="20" t="s">
        <v>12</v>
      </c>
      <c r="N35" s="19" t="str">
        <f>IF(M35="SÍ",15,"0")</f>
        <v>0</v>
      </c>
      <c r="O35" s="111"/>
      <c r="P35" s="113"/>
      <c r="Q35" s="113"/>
      <c r="R35" s="104"/>
      <c r="S35" s="113"/>
      <c r="T35" s="104"/>
      <c r="U35" s="106"/>
      <c r="V35" s="107"/>
      <c r="W35" s="108"/>
      <c r="X35" s="109"/>
      <c r="Y35" s="95"/>
      <c r="Z35" s="96"/>
      <c r="AA35" s="99" t="str">
        <f>IF(AND($Z33&gt;=5,$Z33&lt;=10),"BAJA",IF(AND($Z33&gt;=15,$Z33&lt;=25),"MODERADA",IF(AND($Z33&gt;=30,$Z33&lt;=50),"ALTA",IF(AND($Z33&gt;=60,$Z33&lt;=100),"EXTREMA",""))))</f>
        <v>MODERADA</v>
      </c>
      <c r="AB35" s="92"/>
      <c r="AC35" s="92"/>
      <c r="AD35" s="92"/>
      <c r="AE35" s="92"/>
      <c r="AF35" s="92"/>
      <c r="AG35" s="92"/>
      <c r="AH35" s="94"/>
    </row>
    <row r="36" spans="1:34" ht="26.25" customHeight="1" x14ac:dyDescent="0.25">
      <c r="A36" s="117"/>
      <c r="B36" s="120"/>
      <c r="C36" s="122"/>
      <c r="D36" s="125"/>
      <c r="E36" s="127"/>
      <c r="F36" s="129"/>
      <c r="G36" s="101"/>
      <c r="H36" s="96"/>
      <c r="I36" s="111"/>
      <c r="J36" s="132"/>
      <c r="K36" s="92"/>
      <c r="L36" s="24" t="s">
        <v>4</v>
      </c>
      <c r="M36" s="20" t="s">
        <v>12</v>
      </c>
      <c r="N36" s="19" t="str">
        <f>IF(M36="SÍ",10,"0")</f>
        <v>0</v>
      </c>
      <c r="O36" s="111"/>
      <c r="P36" s="113"/>
      <c r="Q36" s="113"/>
      <c r="R36" s="104"/>
      <c r="S36" s="113"/>
      <c r="T36" s="104"/>
      <c r="U36" s="106"/>
      <c r="V36" s="107"/>
      <c r="W36" s="108"/>
      <c r="X36" s="109"/>
      <c r="Y36" s="95"/>
      <c r="Z36" s="96"/>
      <c r="AA36" s="99"/>
      <c r="AB36" s="92"/>
      <c r="AC36" s="92"/>
      <c r="AD36" s="92"/>
      <c r="AE36" s="92"/>
      <c r="AF36" s="92"/>
      <c r="AG36" s="92"/>
      <c r="AH36" s="94"/>
    </row>
    <row r="37" spans="1:34" ht="45" customHeight="1" x14ac:dyDescent="0.25">
      <c r="A37" s="117"/>
      <c r="B37" s="120"/>
      <c r="C37" s="122"/>
      <c r="D37" s="125"/>
      <c r="E37" s="127"/>
      <c r="F37" s="129"/>
      <c r="G37" s="101"/>
      <c r="H37" s="96"/>
      <c r="I37" s="111"/>
      <c r="J37" s="132"/>
      <c r="K37" s="92"/>
      <c r="L37" s="23" t="s">
        <v>37</v>
      </c>
      <c r="M37" s="20" t="s">
        <v>12</v>
      </c>
      <c r="N37" s="19" t="str">
        <f>IF(M37="SÍ",15,"0")</f>
        <v>0</v>
      </c>
      <c r="O37" s="111"/>
      <c r="P37" s="113"/>
      <c r="Q37" s="113"/>
      <c r="R37" s="104"/>
      <c r="S37" s="113"/>
      <c r="T37" s="104"/>
      <c r="U37" s="106"/>
      <c r="V37" s="107"/>
      <c r="W37" s="108"/>
      <c r="X37" s="109"/>
      <c r="Y37" s="95"/>
      <c r="Z37" s="96"/>
      <c r="AA37" s="99"/>
      <c r="AB37" s="92"/>
      <c r="AC37" s="92"/>
      <c r="AD37" s="92"/>
      <c r="AE37" s="92"/>
      <c r="AF37" s="92"/>
      <c r="AG37" s="92"/>
      <c r="AH37" s="94"/>
    </row>
    <row r="38" spans="1:34" ht="51" customHeight="1" x14ac:dyDescent="0.25">
      <c r="A38" s="117"/>
      <c r="B38" s="120"/>
      <c r="C38" s="122"/>
      <c r="D38" s="125"/>
      <c r="E38" s="127"/>
      <c r="F38" s="129"/>
      <c r="G38" s="101"/>
      <c r="H38" s="96"/>
      <c r="I38" s="111"/>
      <c r="J38" s="132"/>
      <c r="K38" s="92"/>
      <c r="L38" s="23" t="s">
        <v>5</v>
      </c>
      <c r="M38" s="20" t="s">
        <v>12</v>
      </c>
      <c r="N38" s="19" t="str">
        <f>IF(M38="SÍ",10,"0")</f>
        <v>0</v>
      </c>
      <c r="O38" s="111"/>
      <c r="P38" s="113"/>
      <c r="Q38" s="113"/>
      <c r="R38" s="104"/>
      <c r="S38" s="113"/>
      <c r="T38" s="104"/>
      <c r="U38" s="106"/>
      <c r="V38" s="107"/>
      <c r="W38" s="108"/>
      <c r="X38" s="109"/>
      <c r="Y38" s="95"/>
      <c r="Z38" s="96"/>
      <c r="AA38" s="99"/>
      <c r="AB38" s="92"/>
      <c r="AC38" s="92"/>
      <c r="AD38" s="92"/>
      <c r="AE38" s="92"/>
      <c r="AF38" s="92"/>
      <c r="AG38" s="92"/>
      <c r="AH38" s="94"/>
    </row>
    <row r="39" spans="1:34" ht="39.75" customHeight="1" x14ac:dyDescent="0.25">
      <c r="A39" s="118"/>
      <c r="B39" s="121"/>
      <c r="C39" s="123"/>
      <c r="D39" s="126"/>
      <c r="E39" s="128"/>
      <c r="F39" s="130"/>
      <c r="G39" s="102"/>
      <c r="H39" s="96"/>
      <c r="I39" s="111"/>
      <c r="J39" s="133"/>
      <c r="K39" s="92"/>
      <c r="L39" s="27" t="s">
        <v>36</v>
      </c>
      <c r="M39" s="20" t="s">
        <v>12</v>
      </c>
      <c r="N39" s="19" t="str">
        <f>IF(M39="SÍ",30,"0")</f>
        <v>0</v>
      </c>
      <c r="O39" s="111"/>
      <c r="P39" s="113"/>
      <c r="Q39" s="113"/>
      <c r="R39" s="104"/>
      <c r="S39" s="113"/>
      <c r="T39" s="104"/>
      <c r="U39" s="106"/>
      <c r="V39" s="107"/>
      <c r="W39" s="108"/>
      <c r="X39" s="109"/>
      <c r="Y39" s="95"/>
      <c r="Z39" s="96"/>
      <c r="AA39" s="100"/>
      <c r="AB39" s="92"/>
      <c r="AC39" s="92"/>
      <c r="AD39" s="92"/>
      <c r="AE39" s="92"/>
      <c r="AF39" s="92"/>
      <c r="AG39" s="92"/>
      <c r="AH39" s="94"/>
    </row>
    <row r="40" spans="1:34" ht="21.75" customHeight="1" x14ac:dyDescent="0.25">
      <c r="A40" s="190" t="s">
        <v>35</v>
      </c>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row>
    <row r="41" spans="1:34" ht="27.75" customHeight="1" x14ac:dyDescent="0.25">
      <c r="A41" s="193" t="s">
        <v>56</v>
      </c>
      <c r="B41" s="194"/>
      <c r="C41" s="195" t="s">
        <v>57</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7" t="s">
        <v>58</v>
      </c>
      <c r="AD41" s="197"/>
      <c r="AE41" s="197"/>
      <c r="AF41" s="197" t="s">
        <v>27</v>
      </c>
      <c r="AG41" s="197"/>
      <c r="AH41" s="197"/>
    </row>
    <row r="42" spans="1:34" s="37" customFormat="1" ht="14.25" customHeight="1" x14ac:dyDescent="0.25">
      <c r="A42" s="117"/>
      <c r="B42" s="138"/>
      <c r="C42" s="122"/>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40"/>
      <c r="AD42" s="140"/>
      <c r="AE42" s="140"/>
      <c r="AF42" s="140"/>
      <c r="AG42" s="140"/>
      <c r="AH42" s="140"/>
    </row>
    <row r="43" spans="1:34" s="37" customFormat="1" ht="12.75" customHeight="1" x14ac:dyDescent="0.25">
      <c r="A43" s="117"/>
      <c r="B43" s="138"/>
      <c r="C43" s="122"/>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40"/>
      <c r="AD43" s="140"/>
      <c r="AE43" s="140"/>
      <c r="AF43" s="140"/>
      <c r="AG43" s="140"/>
      <c r="AH43" s="140"/>
    </row>
    <row r="44" spans="1:34" s="37" customFormat="1" ht="17.25" customHeight="1" x14ac:dyDescent="0.25">
      <c r="A44" s="117"/>
      <c r="B44" s="138"/>
      <c r="C44" s="122"/>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40"/>
      <c r="AD44" s="140"/>
      <c r="AE44" s="140"/>
      <c r="AF44" s="140"/>
      <c r="AG44" s="140"/>
      <c r="AH44" s="140"/>
    </row>
    <row r="45" spans="1:34" ht="15" customHeight="1" x14ac:dyDescent="0.25">
      <c r="A45" s="146" t="s">
        <v>38</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8"/>
    </row>
    <row r="46" spans="1:34" x14ac:dyDescent="0.25">
      <c r="A46" s="176" t="s">
        <v>27</v>
      </c>
      <c r="B46" s="177"/>
      <c r="C46" s="177"/>
      <c r="D46" s="178"/>
      <c r="E46" s="152" t="s">
        <v>29</v>
      </c>
      <c r="F46" s="153"/>
      <c r="G46" s="153"/>
      <c r="H46" s="153"/>
      <c r="I46" s="154"/>
      <c r="J46" s="154"/>
      <c r="K46" s="155"/>
      <c r="L46" s="176" t="s">
        <v>30</v>
      </c>
      <c r="M46" s="177"/>
      <c r="N46" s="177"/>
      <c r="O46" s="178"/>
      <c r="P46" s="26"/>
      <c r="Q46" s="26"/>
      <c r="R46" s="25"/>
      <c r="S46" s="26"/>
      <c r="T46" s="26"/>
      <c r="U46" s="179"/>
      <c r="V46" s="179"/>
      <c r="W46" s="179"/>
      <c r="X46" s="180"/>
      <c r="Y46" s="26"/>
      <c r="Z46" s="26"/>
      <c r="AA46" s="149" t="s">
        <v>31</v>
      </c>
      <c r="AB46" s="150"/>
      <c r="AC46" s="150"/>
      <c r="AD46" s="150"/>
      <c r="AE46" s="150"/>
      <c r="AF46" s="150"/>
      <c r="AG46" s="150"/>
      <c r="AH46" s="151"/>
    </row>
    <row r="47" spans="1:34" s="37" customFormat="1" x14ac:dyDescent="0.25">
      <c r="A47" s="29" t="s">
        <v>32</v>
      </c>
      <c r="B47" s="156"/>
      <c r="C47" s="156"/>
      <c r="D47" s="181"/>
      <c r="E47" s="29" t="s">
        <v>32</v>
      </c>
      <c r="F47" s="156"/>
      <c r="G47" s="156"/>
      <c r="H47" s="156"/>
      <c r="I47" s="157"/>
      <c r="J47" s="157"/>
      <c r="K47" s="158"/>
      <c r="L47" s="29" t="s">
        <v>32</v>
      </c>
      <c r="M47" s="174"/>
      <c r="N47" s="174"/>
      <c r="O47" s="174"/>
      <c r="P47" s="174"/>
      <c r="Q47" s="174"/>
      <c r="R47" s="174"/>
      <c r="S47" s="174"/>
      <c r="T47" s="174"/>
      <c r="U47" s="174"/>
      <c r="V47" s="174"/>
      <c r="W47" s="174"/>
      <c r="X47" s="175"/>
      <c r="Y47" s="38"/>
      <c r="Z47" s="38"/>
      <c r="AA47" s="29" t="s">
        <v>32</v>
      </c>
      <c r="AB47" s="156"/>
      <c r="AC47" s="157"/>
      <c r="AD47" s="157"/>
      <c r="AE47" s="157"/>
      <c r="AF47" s="157"/>
      <c r="AG47" s="157"/>
      <c r="AH47" s="158"/>
    </row>
    <row r="48" spans="1:34" s="37" customFormat="1" x14ac:dyDescent="0.25">
      <c r="A48" s="30" t="s">
        <v>33</v>
      </c>
      <c r="B48" s="174"/>
      <c r="C48" s="174"/>
      <c r="D48" s="175"/>
      <c r="E48" s="30" t="s">
        <v>33</v>
      </c>
      <c r="F48" s="156"/>
      <c r="G48" s="156"/>
      <c r="H48" s="156"/>
      <c r="I48" s="157"/>
      <c r="J48" s="157"/>
      <c r="K48" s="158"/>
      <c r="L48" s="30" t="s">
        <v>33</v>
      </c>
      <c r="M48" s="156"/>
      <c r="N48" s="156"/>
      <c r="O48" s="156"/>
      <c r="P48" s="156"/>
      <c r="Q48" s="156"/>
      <c r="R48" s="156"/>
      <c r="S48" s="156"/>
      <c r="T48" s="156"/>
      <c r="U48" s="156"/>
      <c r="V48" s="156"/>
      <c r="W48" s="156"/>
      <c r="X48" s="181"/>
      <c r="Y48" s="38"/>
      <c r="Z48" s="38"/>
      <c r="AA48" s="30" t="s">
        <v>33</v>
      </c>
      <c r="AB48" s="156"/>
      <c r="AC48" s="157"/>
      <c r="AD48" s="157"/>
      <c r="AE48" s="157"/>
      <c r="AF48" s="157"/>
      <c r="AG48" s="157"/>
      <c r="AH48" s="158"/>
    </row>
    <row r="49" spans="1:34" s="37" customFormat="1" x14ac:dyDescent="0.25">
      <c r="A49" s="31" t="s">
        <v>34</v>
      </c>
      <c r="B49" s="156"/>
      <c r="C49" s="156"/>
      <c r="D49" s="181"/>
      <c r="E49" s="31" t="s">
        <v>34</v>
      </c>
      <c r="F49" s="174"/>
      <c r="G49" s="174"/>
      <c r="H49" s="174"/>
      <c r="I49" s="182"/>
      <c r="J49" s="182"/>
      <c r="K49" s="183"/>
      <c r="L49" s="31" t="s">
        <v>34</v>
      </c>
      <c r="M49" s="156"/>
      <c r="N49" s="156"/>
      <c r="O49" s="156"/>
      <c r="P49" s="156"/>
      <c r="Q49" s="156"/>
      <c r="R49" s="156"/>
      <c r="S49" s="156"/>
      <c r="T49" s="156"/>
      <c r="U49" s="156"/>
      <c r="V49" s="156"/>
      <c r="W49" s="156"/>
      <c r="X49" s="181"/>
      <c r="Y49" s="38"/>
      <c r="Z49" s="38"/>
      <c r="AA49" s="31" t="s">
        <v>34</v>
      </c>
      <c r="AB49" s="156"/>
      <c r="AC49" s="157"/>
      <c r="AD49" s="157"/>
      <c r="AE49" s="157"/>
      <c r="AF49" s="157"/>
      <c r="AG49" s="157"/>
      <c r="AH49" s="158"/>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79" priority="113">
      <formula>$J$14="BAJA"</formula>
    </cfRule>
    <cfRule type="expression" dxfId="78" priority="114">
      <formula>$J$14="MODERADA"</formula>
    </cfRule>
    <cfRule type="expression" dxfId="77" priority="115">
      <formula>$J$14="ALTA"</formula>
    </cfRule>
    <cfRule type="expression" dxfId="76" priority="116">
      <formula>$J$14="EXTREMA"</formula>
    </cfRule>
  </conditionalFormatting>
  <conditionalFormatting sqref="AA12:AA18">
    <cfRule type="expression" dxfId="75" priority="117">
      <formula>$AA$14="MODERADA"</formula>
    </cfRule>
    <cfRule type="expression" dxfId="74" priority="118">
      <formula>$AA$14="EXTREMA"</formula>
    </cfRule>
    <cfRule type="expression" dxfId="73" priority="119">
      <formula>$AA$14="ALTA"</formula>
    </cfRule>
    <cfRule type="expression" dxfId="72" priority="120">
      <formula>$AA$14="BAJA"</formula>
    </cfRule>
  </conditionalFormatting>
  <conditionalFormatting sqref="AA19:AA25">
    <cfRule type="expression" dxfId="71" priority="21">
      <formula>$AA$21="MODERADA"</formula>
    </cfRule>
    <cfRule type="expression" dxfId="70" priority="22">
      <formula>$AA$21="EXTREMA"</formula>
    </cfRule>
    <cfRule type="expression" dxfId="69" priority="23">
      <formula>$AA$21="ALTA"</formula>
    </cfRule>
    <cfRule type="expression" dxfId="68" priority="24">
      <formula>$AA$21="BAJA"</formula>
    </cfRule>
  </conditionalFormatting>
  <conditionalFormatting sqref="J19 J21">
    <cfRule type="expression" dxfId="67" priority="17">
      <formula>$J$21="BAJA"</formula>
    </cfRule>
    <cfRule type="expression" dxfId="66" priority="18">
      <formula>$J$21="MODERADA"</formula>
    </cfRule>
    <cfRule type="expression" dxfId="65" priority="19">
      <formula>$J$21="ALTA"</formula>
    </cfRule>
    <cfRule type="expression" dxfId="64" priority="20">
      <formula>$J$21="EXTREMA"</formula>
    </cfRule>
  </conditionalFormatting>
  <conditionalFormatting sqref="AA26:AA32">
    <cfRule type="expression" dxfId="63" priority="13">
      <formula>$AA$14="MODERADA"</formula>
    </cfRule>
    <cfRule type="expression" dxfId="62" priority="14">
      <formula>$AA$14="EXTREMA"</formula>
    </cfRule>
    <cfRule type="expression" dxfId="61" priority="15">
      <formula>$AA$14="ALTA"</formula>
    </cfRule>
    <cfRule type="expression" dxfId="60" priority="16">
      <formula>$AA$14="BAJA"</formula>
    </cfRule>
  </conditionalFormatting>
  <conditionalFormatting sqref="J26 J28">
    <cfRule type="expression" dxfId="59" priority="9">
      <formula>$J$28="BAJA"</formula>
    </cfRule>
    <cfRule type="expression" dxfId="58" priority="10">
      <formula>$J$28="MODERADA"</formula>
    </cfRule>
    <cfRule type="expression" dxfId="57" priority="11">
      <formula>$J$28="ALTA"</formula>
    </cfRule>
    <cfRule type="expression" dxfId="56" priority="12">
      <formula>$J$28="EXTREMA"</formula>
    </cfRule>
  </conditionalFormatting>
  <conditionalFormatting sqref="AA33:AA39">
    <cfRule type="expression" dxfId="55" priority="5">
      <formula>$AA$35="MODERADA"</formula>
    </cfRule>
    <cfRule type="expression" dxfId="54" priority="6">
      <formula>$AA$35="EXTREMA"</formula>
    </cfRule>
    <cfRule type="expression" dxfId="53" priority="7">
      <formula>$AA$35="ALTA"</formula>
    </cfRule>
    <cfRule type="expression" dxfId="52" priority="8">
      <formula>$AA$35="BAJA"</formula>
    </cfRule>
  </conditionalFormatting>
  <conditionalFormatting sqref="J33 J35">
    <cfRule type="expression" dxfId="51" priority="1">
      <formula>$J$35="BAJA"</formula>
    </cfRule>
    <cfRule type="expression" dxfId="50" priority="2">
      <formula>$J$35="MODERADA"</formula>
    </cfRule>
    <cfRule type="expression" dxfId="49" priority="3">
      <formula>$J$35="ALTA"</formula>
    </cfRule>
    <cfRule type="expression" dxfId="4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1"/>
  <sheetViews>
    <sheetView tabSelected="1" view="pageBreakPreview" topLeftCell="F1" zoomScale="58" zoomScaleNormal="40" zoomScaleSheetLayoutView="58" workbookViewId="0">
      <selection activeCell="AI15" sqref="AI15"/>
    </sheetView>
  </sheetViews>
  <sheetFormatPr baseColWidth="10" defaultRowHeight="12.75" x14ac:dyDescent="0.2"/>
  <cols>
    <col min="1" max="2" width="22.5703125" style="40" customWidth="1"/>
    <col min="3" max="3" width="15.42578125" style="40" customWidth="1"/>
    <col min="4" max="4" width="17.28515625" style="46"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5" width="21.7109375" style="40" customWidth="1"/>
    <col min="26" max="26" width="31.85546875" style="40" customWidth="1"/>
    <col min="27" max="27" width="28.7109375" style="40" customWidth="1"/>
    <col min="28" max="28" width="15.85546875" style="40" customWidth="1"/>
    <col min="29" max="29" width="32.28515625" style="40" customWidth="1"/>
    <col min="30" max="30" width="19.140625" style="40" customWidth="1"/>
    <col min="31" max="31" width="16.140625" style="40" customWidth="1"/>
    <col min="32" max="16384" width="11.42578125" style="40"/>
  </cols>
  <sheetData>
    <row r="1" spans="1:37" s="71" customFormat="1" ht="21.75" customHeight="1" x14ac:dyDescent="0.25">
      <c r="A1" s="241"/>
      <c r="B1" s="243" t="s">
        <v>113</v>
      </c>
      <c r="C1" s="244"/>
      <c r="D1" s="244"/>
      <c r="E1" s="245"/>
      <c r="F1" s="243" t="s">
        <v>115</v>
      </c>
      <c r="G1" s="244"/>
      <c r="H1" s="244"/>
      <c r="I1" s="244"/>
      <c r="J1" s="244"/>
      <c r="K1" s="244"/>
      <c r="L1" s="244"/>
      <c r="M1" s="244"/>
      <c r="N1" s="244"/>
      <c r="O1" s="244"/>
      <c r="P1" s="244"/>
      <c r="Q1" s="244"/>
      <c r="R1" s="244"/>
      <c r="S1" s="244"/>
      <c r="T1" s="244"/>
      <c r="U1" s="244"/>
      <c r="V1" s="244"/>
      <c r="W1" s="244"/>
      <c r="X1" s="244"/>
      <c r="Y1" s="244"/>
      <c r="Z1" s="244"/>
      <c r="AA1" s="244"/>
      <c r="AB1" s="245"/>
      <c r="AC1" s="68" t="s">
        <v>116</v>
      </c>
      <c r="AD1" s="249" t="s">
        <v>126</v>
      </c>
      <c r="AE1" s="250"/>
      <c r="AI1" s="71" t="s">
        <v>65</v>
      </c>
      <c r="AJ1" s="71" t="s">
        <v>9</v>
      </c>
      <c r="AK1" s="71" t="s">
        <v>8</v>
      </c>
    </row>
    <row r="2" spans="1:37" s="71" customFormat="1" ht="21.75" customHeight="1" x14ac:dyDescent="0.25">
      <c r="A2" s="242"/>
      <c r="B2" s="246"/>
      <c r="C2" s="247"/>
      <c r="D2" s="247"/>
      <c r="E2" s="248"/>
      <c r="F2" s="246"/>
      <c r="G2" s="247"/>
      <c r="H2" s="247"/>
      <c r="I2" s="247"/>
      <c r="J2" s="247"/>
      <c r="K2" s="247"/>
      <c r="L2" s="247"/>
      <c r="M2" s="247"/>
      <c r="N2" s="247"/>
      <c r="O2" s="247"/>
      <c r="P2" s="247"/>
      <c r="Q2" s="247"/>
      <c r="R2" s="247"/>
      <c r="S2" s="247"/>
      <c r="T2" s="247"/>
      <c r="U2" s="247"/>
      <c r="V2" s="247"/>
      <c r="W2" s="247"/>
      <c r="X2" s="247"/>
      <c r="Y2" s="247"/>
      <c r="Z2" s="247"/>
      <c r="AA2" s="247"/>
      <c r="AB2" s="248"/>
      <c r="AC2" s="72" t="s">
        <v>118</v>
      </c>
      <c r="AD2" s="363" t="s">
        <v>127</v>
      </c>
      <c r="AE2" s="364"/>
      <c r="AH2" s="71" t="s">
        <v>11</v>
      </c>
      <c r="AI2" s="71" t="s">
        <v>67</v>
      </c>
      <c r="AJ2" s="71" t="s">
        <v>66</v>
      </c>
      <c r="AK2" s="71" t="s">
        <v>13</v>
      </c>
    </row>
    <row r="3" spans="1:37" s="71" customFormat="1" ht="21.75" customHeight="1" x14ac:dyDescent="0.25">
      <c r="A3" s="242"/>
      <c r="B3" s="243" t="s">
        <v>114</v>
      </c>
      <c r="C3" s="244"/>
      <c r="D3" s="244"/>
      <c r="E3" s="245"/>
      <c r="F3" s="243" t="s">
        <v>122</v>
      </c>
      <c r="G3" s="244"/>
      <c r="H3" s="244"/>
      <c r="I3" s="244"/>
      <c r="J3" s="244"/>
      <c r="K3" s="244"/>
      <c r="L3" s="244"/>
      <c r="M3" s="244"/>
      <c r="N3" s="244"/>
      <c r="O3" s="244"/>
      <c r="P3" s="244"/>
      <c r="Q3" s="244"/>
      <c r="R3" s="244"/>
      <c r="S3" s="244"/>
      <c r="T3" s="244"/>
      <c r="U3" s="244"/>
      <c r="V3" s="244"/>
      <c r="W3" s="244"/>
      <c r="X3" s="244"/>
      <c r="Y3" s="244"/>
      <c r="Z3" s="244"/>
      <c r="AA3" s="244"/>
      <c r="AB3" s="245"/>
      <c r="AC3" s="68" t="s">
        <v>117</v>
      </c>
      <c r="AD3" s="249"/>
      <c r="AE3" s="250"/>
      <c r="AH3" s="71" t="s">
        <v>12</v>
      </c>
      <c r="AI3" s="71" t="s">
        <v>69</v>
      </c>
      <c r="AJ3" s="71" t="s">
        <v>68</v>
      </c>
      <c r="AK3" s="71" t="s">
        <v>14</v>
      </c>
    </row>
    <row r="4" spans="1:37" s="71" customFormat="1" ht="21.75" customHeight="1" x14ac:dyDescent="0.25">
      <c r="A4" s="242"/>
      <c r="B4" s="246"/>
      <c r="C4" s="247"/>
      <c r="D4" s="247"/>
      <c r="E4" s="248"/>
      <c r="F4" s="246"/>
      <c r="G4" s="247"/>
      <c r="H4" s="247"/>
      <c r="I4" s="247"/>
      <c r="J4" s="247"/>
      <c r="K4" s="247"/>
      <c r="L4" s="247"/>
      <c r="M4" s="247"/>
      <c r="N4" s="247"/>
      <c r="O4" s="247"/>
      <c r="P4" s="247"/>
      <c r="Q4" s="247"/>
      <c r="R4" s="247"/>
      <c r="S4" s="247"/>
      <c r="T4" s="247"/>
      <c r="U4" s="247"/>
      <c r="V4" s="247"/>
      <c r="W4" s="247"/>
      <c r="X4" s="247"/>
      <c r="Y4" s="247"/>
      <c r="Z4" s="247"/>
      <c r="AA4" s="247"/>
      <c r="AB4" s="248"/>
      <c r="AC4" s="68" t="s">
        <v>119</v>
      </c>
      <c r="AD4" s="251">
        <v>43465</v>
      </c>
      <c r="AE4" s="250"/>
      <c r="AI4" s="71" t="s">
        <v>71</v>
      </c>
      <c r="AJ4" s="71" t="s">
        <v>70</v>
      </c>
      <c r="AK4" s="71" t="s">
        <v>15</v>
      </c>
    </row>
    <row r="5" spans="1:37" ht="24.75" customHeight="1" x14ac:dyDescent="0.2">
      <c r="A5" s="320" t="s">
        <v>76</v>
      </c>
      <c r="B5" s="320"/>
      <c r="C5" s="321" t="s">
        <v>63</v>
      </c>
      <c r="D5" s="321"/>
      <c r="E5" s="321"/>
      <c r="F5" s="321"/>
      <c r="G5" s="213"/>
      <c r="H5" s="214"/>
      <c r="I5" s="214"/>
      <c r="J5" s="214"/>
      <c r="K5" s="214"/>
      <c r="L5" s="214"/>
      <c r="M5" s="70" t="s">
        <v>109</v>
      </c>
      <c r="N5" s="212" t="s">
        <v>105</v>
      </c>
      <c r="O5" s="212"/>
      <c r="P5" s="212"/>
      <c r="Q5" s="212"/>
      <c r="R5" s="212"/>
      <c r="S5" s="75"/>
      <c r="T5" s="75"/>
      <c r="U5" s="76"/>
      <c r="V5" s="210" t="s">
        <v>120</v>
      </c>
      <c r="W5" s="211"/>
      <c r="X5" s="66"/>
      <c r="Y5" s="69" t="s">
        <v>106</v>
      </c>
      <c r="Z5" s="66"/>
      <c r="AA5" s="69" t="s">
        <v>107</v>
      </c>
      <c r="AB5" s="66"/>
      <c r="AC5" s="88" t="s">
        <v>108</v>
      </c>
      <c r="AD5" s="215"/>
      <c r="AE5" s="216"/>
      <c r="AI5" s="40" t="s">
        <v>74</v>
      </c>
      <c r="AJ5" s="71" t="s">
        <v>72</v>
      </c>
    </row>
    <row r="6" spans="1:37" x14ac:dyDescent="0.2">
      <c r="A6" s="316" t="s">
        <v>53</v>
      </c>
      <c r="B6" s="316"/>
      <c r="C6" s="316"/>
      <c r="D6" s="316"/>
      <c r="E6" s="316"/>
      <c r="F6" s="316"/>
      <c r="G6" s="317" t="s">
        <v>21</v>
      </c>
      <c r="H6" s="318"/>
      <c r="I6" s="318"/>
      <c r="J6" s="318"/>
      <c r="K6" s="318"/>
      <c r="L6" s="318"/>
      <c r="M6" s="318"/>
      <c r="N6" s="318"/>
      <c r="O6" s="318"/>
      <c r="P6" s="318"/>
      <c r="Q6" s="318"/>
      <c r="R6" s="318"/>
      <c r="S6" s="318"/>
      <c r="T6" s="318"/>
      <c r="U6" s="318"/>
      <c r="V6" s="318"/>
      <c r="W6" s="318"/>
      <c r="X6" s="318"/>
      <c r="Y6" s="318"/>
      <c r="Z6" s="318"/>
      <c r="AA6" s="319"/>
      <c r="AB6" s="293" t="s">
        <v>28</v>
      </c>
      <c r="AC6" s="296" t="s">
        <v>39</v>
      </c>
      <c r="AD6" s="297"/>
      <c r="AE6" s="298"/>
      <c r="AJ6" s="71" t="s">
        <v>73</v>
      </c>
    </row>
    <row r="7" spans="1:37" s="47" customFormat="1" ht="14.25" customHeight="1" x14ac:dyDescent="0.2">
      <c r="A7" s="305" t="s">
        <v>61</v>
      </c>
      <c r="B7" s="306" t="s">
        <v>64</v>
      </c>
      <c r="C7" s="305" t="s">
        <v>41</v>
      </c>
      <c r="D7" s="305" t="s">
        <v>65</v>
      </c>
      <c r="E7" s="305" t="s">
        <v>42</v>
      </c>
      <c r="F7" s="212" t="s">
        <v>43</v>
      </c>
      <c r="G7" s="312" t="s">
        <v>78</v>
      </c>
      <c r="H7" s="312"/>
      <c r="I7" s="312"/>
      <c r="J7" s="312"/>
      <c r="K7" s="312"/>
      <c r="L7" s="313" t="s">
        <v>26</v>
      </c>
      <c r="M7" s="324" t="s">
        <v>24</v>
      </c>
      <c r="N7" s="324"/>
      <c r="O7" s="324"/>
      <c r="P7" s="324"/>
      <c r="Q7" s="324"/>
      <c r="R7" s="324"/>
      <c r="S7" s="324"/>
      <c r="T7" s="324"/>
      <c r="U7" s="324"/>
      <c r="V7" s="324"/>
      <c r="W7" s="324"/>
      <c r="X7" s="324"/>
      <c r="Y7" s="324"/>
      <c r="Z7" s="324"/>
      <c r="AA7" s="324"/>
      <c r="AB7" s="294"/>
      <c r="AC7" s="299"/>
      <c r="AD7" s="300"/>
      <c r="AE7" s="301"/>
    </row>
    <row r="8" spans="1:37" s="47" customFormat="1" ht="20.25" customHeight="1" x14ac:dyDescent="0.2">
      <c r="A8" s="305"/>
      <c r="B8" s="307"/>
      <c r="C8" s="305"/>
      <c r="D8" s="305"/>
      <c r="E8" s="305"/>
      <c r="F8" s="212"/>
      <c r="G8" s="325" t="s">
        <v>44</v>
      </c>
      <c r="H8" s="325"/>
      <c r="I8" s="325"/>
      <c r="J8" s="325"/>
      <c r="K8" s="325"/>
      <c r="L8" s="314"/>
      <c r="M8" s="326" t="s">
        <v>55</v>
      </c>
      <c r="N8" s="326" t="s">
        <v>23</v>
      </c>
      <c r="O8" s="80"/>
      <c r="P8" s="81"/>
      <c r="Q8" s="81"/>
      <c r="R8" s="228" t="s">
        <v>46</v>
      </c>
      <c r="S8" s="48"/>
      <c r="T8" s="48"/>
      <c r="U8" s="328" t="s">
        <v>45</v>
      </c>
      <c r="V8" s="329"/>
      <c r="W8" s="330"/>
      <c r="X8" s="309" t="s">
        <v>62</v>
      </c>
      <c r="Y8" s="331" t="s">
        <v>50</v>
      </c>
      <c r="Z8" s="331"/>
      <c r="AA8" s="331"/>
      <c r="AB8" s="294"/>
      <c r="AC8" s="302"/>
      <c r="AD8" s="303"/>
      <c r="AE8" s="304"/>
    </row>
    <row r="9" spans="1:37" s="47" customFormat="1" ht="47.25" customHeight="1" x14ac:dyDescent="0.2">
      <c r="A9" s="306"/>
      <c r="B9" s="308"/>
      <c r="C9" s="306"/>
      <c r="D9" s="306"/>
      <c r="E9" s="306"/>
      <c r="F9" s="311"/>
      <c r="G9" s="83" t="s">
        <v>8</v>
      </c>
      <c r="H9" s="84" t="s">
        <v>110</v>
      </c>
      <c r="I9" s="83" t="s">
        <v>9</v>
      </c>
      <c r="J9" s="84" t="s">
        <v>111</v>
      </c>
      <c r="K9" s="85" t="s">
        <v>10</v>
      </c>
      <c r="L9" s="315"/>
      <c r="M9" s="327"/>
      <c r="N9" s="327"/>
      <c r="O9" s="82"/>
      <c r="P9" s="82"/>
      <c r="Q9" s="82"/>
      <c r="R9" s="229"/>
      <c r="S9" s="49"/>
      <c r="T9" s="49"/>
      <c r="U9" s="86" t="s">
        <v>8</v>
      </c>
      <c r="V9" s="87" t="s">
        <v>9</v>
      </c>
      <c r="W9" s="86" t="s">
        <v>10</v>
      </c>
      <c r="X9" s="310"/>
      <c r="Y9" s="77" t="s">
        <v>123</v>
      </c>
      <c r="Z9" s="78" t="s">
        <v>48</v>
      </c>
      <c r="AA9" s="78" t="s">
        <v>49</v>
      </c>
      <c r="AB9" s="295"/>
      <c r="AC9" s="79" t="s">
        <v>48</v>
      </c>
      <c r="AD9" s="79" t="s">
        <v>51</v>
      </c>
      <c r="AE9" s="89" t="s">
        <v>52</v>
      </c>
    </row>
    <row r="10" spans="1:37" ht="50.25" customHeight="1" x14ac:dyDescent="0.2">
      <c r="A10" s="269"/>
      <c r="B10" s="277"/>
      <c r="C10" s="278"/>
      <c r="D10" s="225"/>
      <c r="E10" s="281"/>
      <c r="F10" s="281"/>
      <c r="G10" s="284" t="s">
        <v>15</v>
      </c>
      <c r="H10" s="283" t="str">
        <f>IF(G10="(1) RARA VEZ","1", IF(G10="(2) IMPROBABLE","2",IF(G10="(3) POSIBLE","3",IF(G10="(4) PROBABLE","4",IF(G10="(5) CASI SEGURO","5","")))))</f>
        <v>3</v>
      </c>
      <c r="I10" s="238" t="s">
        <v>70</v>
      </c>
      <c r="J10" s="240" t="str">
        <f>IF(I10="(1) INSIGNIFICANTE","1",IF(I10="(2) MENOR","2",IF(I10="(3) MODERADO","3",IF(I10="(4) MAYOR","4",IF(I10="(5) CATASTRÓFICO","5","")))))</f>
        <v>3</v>
      </c>
      <c r="K10" s="217">
        <f>+H10*J10</f>
        <v>9</v>
      </c>
      <c r="L10" s="255"/>
      <c r="M10" s="60" t="s">
        <v>6</v>
      </c>
      <c r="N10" s="41"/>
      <c r="O10" s="67" t="str">
        <f>IF(N10="SÍ",15,"0")</f>
        <v>0</v>
      </c>
      <c r="P10" s="233">
        <f>SUM(O10:O16)</f>
        <v>0</v>
      </c>
      <c r="Q10" s="235">
        <f>IF(AND(P10&gt;=0,P10&lt;=50),0,IF(AND(P10&gt;50,P10&lt;=75),1,IF(AND(P10&gt;75,P10&lt;=100),2,"REVISAR")))</f>
        <v>0</v>
      </c>
      <c r="R10" s="230" t="s">
        <v>8</v>
      </c>
      <c r="S10" s="235">
        <f>IF(R10="PROBABILIDAD",H10-Q10,J10-Q10)</f>
        <v>3</v>
      </c>
      <c r="T10" s="288">
        <f>IF($S10&lt;=0,1,$S10)</f>
        <v>3</v>
      </c>
      <c r="U10" s="290" t="str">
        <f>IF(AND($R10="PROBABILIDAD",$T10=1),$AK$2,IF(AND(R10="PROBABILIDAD",$T10=2),$AK$3,IF(AND($R10="PROBABILIDAD",$T10=3),$AK$4,IF(AND($R10="PROBABILIDAD",$T10=4),#REF!,IF(AND($R10="PROBABILIDAD",$T10=5),#REF!,$G10)))))</f>
        <v>(3) POSIBLE</v>
      </c>
      <c r="V10" s="252" t="str">
        <f>IF(AND($R10="IMPACTO",$T10=1),$AJ$2,IF(AND(R10="IMPACTO",$T10=2),$AJ$3,IF(AND($R10="IMPACTO",$T10=3),$AJ$4,IF(AND($R10="IMPACTO",$T10=4),$AJ$5,IF(AND($R10="IMPACTO",$T10=5),$AJ$6,I10)))))</f>
        <v>(3) MODERADO</v>
      </c>
      <c r="W10" s="217">
        <f>IF(R10="PROBABILIDAD",T10*J10,T10*H10)</f>
        <v>9</v>
      </c>
      <c r="X10" s="257"/>
      <c r="Y10" s="257"/>
      <c r="Z10" s="257"/>
      <c r="AA10" s="257"/>
      <c r="AB10" s="257"/>
      <c r="AC10" s="257"/>
      <c r="AD10" s="257"/>
      <c r="AE10" s="259"/>
    </row>
    <row r="11" spans="1:37" ht="48" customHeight="1" x14ac:dyDescent="0.2">
      <c r="A11" s="269"/>
      <c r="B11" s="322"/>
      <c r="C11" s="279"/>
      <c r="D11" s="226"/>
      <c r="E11" s="281"/>
      <c r="F11" s="218"/>
      <c r="G11" s="284"/>
      <c r="H11" s="286"/>
      <c r="I11" s="238"/>
      <c r="J11" s="240"/>
      <c r="K11" s="217"/>
      <c r="L11" s="256"/>
      <c r="M11" s="61" t="s">
        <v>7</v>
      </c>
      <c r="N11" s="41"/>
      <c r="O11" s="42" t="str">
        <f>IF(N11="SÍ",5,"0")</f>
        <v>0</v>
      </c>
      <c r="P11" s="234"/>
      <c r="Q11" s="236"/>
      <c r="R11" s="231"/>
      <c r="S11" s="236"/>
      <c r="T11" s="289"/>
      <c r="U11" s="291"/>
      <c r="V11" s="253"/>
      <c r="W11" s="217"/>
      <c r="X11" s="258"/>
      <c r="Y11" s="258"/>
      <c r="Z11" s="258"/>
      <c r="AA11" s="258"/>
      <c r="AB11" s="258"/>
      <c r="AC11" s="258"/>
      <c r="AD11" s="258"/>
      <c r="AE11" s="260"/>
    </row>
    <row r="12" spans="1:37" ht="33" customHeight="1" x14ac:dyDescent="0.2">
      <c r="A12" s="269"/>
      <c r="B12" s="322"/>
      <c r="C12" s="279"/>
      <c r="D12" s="226"/>
      <c r="E12" s="281"/>
      <c r="F12" s="218"/>
      <c r="G12" s="284"/>
      <c r="H12" s="286"/>
      <c r="I12" s="238"/>
      <c r="J12" s="240"/>
      <c r="K12" s="232"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256"/>
      <c r="M12" s="62" t="s">
        <v>3</v>
      </c>
      <c r="N12" s="41"/>
      <c r="O12" s="42" t="str">
        <f>IF(N12="SÍ",15,"0")</f>
        <v>0</v>
      </c>
      <c r="P12" s="234"/>
      <c r="Q12" s="236"/>
      <c r="R12" s="231"/>
      <c r="S12" s="236"/>
      <c r="T12" s="289"/>
      <c r="U12" s="291"/>
      <c r="V12" s="253"/>
      <c r="W12" s="232"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ALTA</v>
      </c>
      <c r="X12" s="258"/>
      <c r="Y12" s="258"/>
      <c r="Z12" s="258"/>
      <c r="AA12" s="258"/>
      <c r="AB12" s="258"/>
      <c r="AC12" s="258"/>
      <c r="AD12" s="258"/>
      <c r="AE12" s="260"/>
    </row>
    <row r="13" spans="1:37" ht="26.25" customHeight="1" x14ac:dyDescent="0.2">
      <c r="A13" s="269"/>
      <c r="B13" s="322"/>
      <c r="C13" s="279"/>
      <c r="D13" s="226"/>
      <c r="E13" s="281"/>
      <c r="F13" s="218"/>
      <c r="G13" s="284"/>
      <c r="H13" s="286"/>
      <c r="I13" s="238"/>
      <c r="J13" s="240"/>
      <c r="K13" s="232"/>
      <c r="L13" s="256"/>
      <c r="M13" s="62" t="s">
        <v>4</v>
      </c>
      <c r="N13" s="41"/>
      <c r="O13" s="42" t="str">
        <f>IF(N13="SÍ",10,"0")</f>
        <v>0</v>
      </c>
      <c r="P13" s="234"/>
      <c r="Q13" s="236"/>
      <c r="R13" s="231"/>
      <c r="S13" s="236"/>
      <c r="T13" s="289"/>
      <c r="U13" s="291"/>
      <c r="V13" s="253"/>
      <c r="W13" s="232"/>
      <c r="X13" s="258"/>
      <c r="Y13" s="258"/>
      <c r="Z13" s="258"/>
      <c r="AA13" s="258"/>
      <c r="AB13" s="258"/>
      <c r="AC13" s="258"/>
      <c r="AD13" s="258"/>
      <c r="AE13" s="260"/>
    </row>
    <row r="14" spans="1:37" ht="45" customHeight="1" x14ac:dyDescent="0.2">
      <c r="A14" s="269"/>
      <c r="B14" s="322"/>
      <c r="C14" s="279"/>
      <c r="D14" s="226"/>
      <c r="E14" s="281"/>
      <c r="F14" s="218"/>
      <c r="G14" s="284"/>
      <c r="H14" s="286"/>
      <c r="I14" s="238"/>
      <c r="J14" s="240"/>
      <c r="K14" s="232"/>
      <c r="L14" s="256"/>
      <c r="M14" s="61" t="s">
        <v>37</v>
      </c>
      <c r="N14" s="41"/>
      <c r="O14" s="42" t="str">
        <f>IF(N14="SÍ",15,"0")</f>
        <v>0</v>
      </c>
      <c r="P14" s="234"/>
      <c r="Q14" s="236"/>
      <c r="R14" s="231"/>
      <c r="S14" s="236"/>
      <c r="T14" s="289"/>
      <c r="U14" s="291"/>
      <c r="V14" s="253"/>
      <c r="W14" s="232"/>
      <c r="X14" s="258"/>
      <c r="Y14" s="258"/>
      <c r="Z14" s="258"/>
      <c r="AA14" s="258"/>
      <c r="AB14" s="258"/>
      <c r="AC14" s="258"/>
      <c r="AD14" s="258"/>
      <c r="AE14" s="260"/>
    </row>
    <row r="15" spans="1:37" ht="51" customHeight="1" x14ac:dyDescent="0.2">
      <c r="A15" s="269"/>
      <c r="B15" s="322"/>
      <c r="C15" s="279"/>
      <c r="D15" s="226"/>
      <c r="E15" s="281"/>
      <c r="F15" s="218"/>
      <c r="G15" s="284"/>
      <c r="H15" s="286"/>
      <c r="I15" s="238"/>
      <c r="J15" s="240"/>
      <c r="K15" s="232"/>
      <c r="L15" s="256"/>
      <c r="M15" s="61" t="s">
        <v>5</v>
      </c>
      <c r="N15" s="41"/>
      <c r="O15" s="42" t="str">
        <f>IF(N15="SÍ",10,"0")</f>
        <v>0</v>
      </c>
      <c r="P15" s="234"/>
      <c r="Q15" s="236"/>
      <c r="R15" s="231"/>
      <c r="S15" s="236"/>
      <c r="T15" s="289"/>
      <c r="U15" s="291"/>
      <c r="V15" s="253"/>
      <c r="W15" s="232"/>
      <c r="X15" s="258"/>
      <c r="Y15" s="258"/>
      <c r="Z15" s="258"/>
      <c r="AA15" s="258"/>
      <c r="AB15" s="258"/>
      <c r="AC15" s="258"/>
      <c r="AD15" s="258"/>
      <c r="AE15" s="260"/>
    </row>
    <row r="16" spans="1:37" ht="39.75" customHeight="1" x14ac:dyDescent="0.2">
      <c r="A16" s="277"/>
      <c r="B16" s="323"/>
      <c r="C16" s="280"/>
      <c r="D16" s="227"/>
      <c r="E16" s="282"/>
      <c r="F16" s="283"/>
      <c r="G16" s="285"/>
      <c r="H16" s="287"/>
      <c r="I16" s="239"/>
      <c r="J16" s="240"/>
      <c r="K16" s="237"/>
      <c r="L16" s="256"/>
      <c r="M16" s="63" t="s">
        <v>36</v>
      </c>
      <c r="N16" s="41"/>
      <c r="O16" s="42" t="str">
        <f>IF(N16="SÍ",30,"0")</f>
        <v>0</v>
      </c>
      <c r="P16" s="234"/>
      <c r="Q16" s="236"/>
      <c r="R16" s="231"/>
      <c r="S16" s="236"/>
      <c r="T16" s="289"/>
      <c r="U16" s="292"/>
      <c r="V16" s="254"/>
      <c r="W16" s="237"/>
      <c r="X16" s="258"/>
      <c r="Y16" s="258"/>
      <c r="Z16" s="258"/>
      <c r="AA16" s="258"/>
      <c r="AB16" s="258"/>
      <c r="AC16" s="258"/>
      <c r="AD16" s="258"/>
      <c r="AE16" s="260"/>
    </row>
    <row r="17" spans="1:31" ht="50.25" customHeight="1" x14ac:dyDescent="0.2">
      <c r="A17" s="269"/>
      <c r="B17" s="277"/>
      <c r="C17" s="278"/>
      <c r="D17" s="225"/>
      <c r="E17" s="281"/>
      <c r="F17" s="281"/>
      <c r="G17" s="284" t="s">
        <v>17</v>
      </c>
      <c r="H17" s="283" t="str">
        <f>IF(G17="(1) RARA VEZ","1", IF(G17="(2) IMPROBABLE","2",IF(G17="(3) POSIBLE","3",IF(G17="(4) PROBABLE","4",IF(G17="(5) CASI SEGURO","5","")))))</f>
        <v>5</v>
      </c>
      <c r="I17" s="238" t="s">
        <v>73</v>
      </c>
      <c r="J17" s="240" t="str">
        <f>IF(I17="(1) INSIGNIFICANTE","1",IF(I17="(2) MENOR","2",IF(I17="(3) MODERADO","3",IF(I17="(4) MAYOR","4",IF(I17="(5) CATASTRÓFICO","5","")))))</f>
        <v>5</v>
      </c>
      <c r="K17" s="217">
        <f>+H17*J17</f>
        <v>25</v>
      </c>
      <c r="L17" s="255"/>
      <c r="M17" s="60" t="s">
        <v>6</v>
      </c>
      <c r="N17" s="41"/>
      <c r="O17" s="67" t="str">
        <f>IF(N17="SÍ",15,"0")</f>
        <v>0</v>
      </c>
      <c r="P17" s="233">
        <f>SUM(O17:O23)</f>
        <v>0</v>
      </c>
      <c r="Q17" s="235">
        <f>IF(AND(P17&gt;=0,P17&lt;=50),0,IF(AND(P17&gt;50,P17&lt;=75),1,IF(AND(P17&gt;75,P17&lt;=100),2,"REVISAR")))</f>
        <v>0</v>
      </c>
      <c r="R17" s="230" t="s">
        <v>9</v>
      </c>
      <c r="S17" s="235">
        <f>IF(R17="PROBABILIDAD",H17-Q17,J17-Q17)</f>
        <v>5</v>
      </c>
      <c r="T17" s="288">
        <f>IF($S17&lt;=0,1,$S17)</f>
        <v>5</v>
      </c>
      <c r="U17" s="290" t="str">
        <f>IF(AND($R17="PROBABILIDAD",$T17=1),$AK$2,IF(AND(R17="PROBABILIDAD",$T17=2),$AK$3,IF(AND($R17="PROBABILIDAD",$T17=3),$AK$4,IF(AND($R17="PROBABILIDAD",$T17=4),#REF!,IF(AND($R17="PROBABILIDAD",$T17=5),#REF!,$G17)))))</f>
        <v>(5) CASI SEGURO</v>
      </c>
      <c r="V17" s="252" t="str">
        <f>IF(AND($R17="IMPACTO",$T17=1),$AJ$2,IF(AND(R17="IMPACTO",$T17=2),$AJ$3,IF(AND($R17="IMPACTO",$T17=3),$AJ$4,IF(AND($R17="IMPACTO",$T17=4),$AJ$5,IF(AND($R17="IMPACTO",$T17=5),$AJ$6,I17)))))</f>
        <v>(5) CATASTRÓFICO</v>
      </c>
      <c r="W17" s="261">
        <f>IF(R17="PROBABILIDAD",T17*J17,T17*H17)</f>
        <v>25</v>
      </c>
      <c r="X17" s="257"/>
      <c r="Y17" s="257"/>
      <c r="Z17" s="257"/>
      <c r="AA17" s="257"/>
      <c r="AB17" s="257"/>
      <c r="AC17" s="257"/>
      <c r="AD17" s="257"/>
      <c r="AE17" s="259"/>
    </row>
    <row r="18" spans="1:31" ht="48" customHeight="1" x14ac:dyDescent="0.2">
      <c r="A18" s="269"/>
      <c r="B18" s="322"/>
      <c r="C18" s="279"/>
      <c r="D18" s="226"/>
      <c r="E18" s="281"/>
      <c r="F18" s="218"/>
      <c r="G18" s="284"/>
      <c r="H18" s="286"/>
      <c r="I18" s="238"/>
      <c r="J18" s="240"/>
      <c r="K18" s="217"/>
      <c r="L18" s="256"/>
      <c r="M18" s="61" t="s">
        <v>7</v>
      </c>
      <c r="N18" s="41"/>
      <c r="O18" s="42" t="str">
        <f>IF(N18="SÍ",5,"0")</f>
        <v>0</v>
      </c>
      <c r="P18" s="234"/>
      <c r="Q18" s="236"/>
      <c r="R18" s="231"/>
      <c r="S18" s="236"/>
      <c r="T18" s="289"/>
      <c r="U18" s="291"/>
      <c r="V18" s="253"/>
      <c r="W18" s="217"/>
      <c r="X18" s="258"/>
      <c r="Y18" s="258"/>
      <c r="Z18" s="258"/>
      <c r="AA18" s="258"/>
      <c r="AB18" s="258"/>
      <c r="AC18" s="258"/>
      <c r="AD18" s="258"/>
      <c r="AE18" s="260"/>
    </row>
    <row r="19" spans="1:31" ht="33" customHeight="1" x14ac:dyDescent="0.2">
      <c r="A19" s="269"/>
      <c r="B19" s="322"/>
      <c r="C19" s="279"/>
      <c r="D19" s="226"/>
      <c r="E19" s="281"/>
      <c r="F19" s="218"/>
      <c r="G19" s="284"/>
      <c r="H19" s="286"/>
      <c r="I19" s="238"/>
      <c r="J19" s="240"/>
      <c r="K19" s="232"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EXTREMA</v>
      </c>
      <c r="L19" s="256"/>
      <c r="M19" s="62" t="s">
        <v>3</v>
      </c>
      <c r="N19" s="41"/>
      <c r="O19" s="42" t="str">
        <f>IF(N19="SÍ",15,"0")</f>
        <v>0</v>
      </c>
      <c r="P19" s="234"/>
      <c r="Q19" s="236"/>
      <c r="R19" s="231"/>
      <c r="S19" s="236"/>
      <c r="T19" s="289"/>
      <c r="U19" s="291"/>
      <c r="V19" s="253"/>
      <c r="W19" s="232"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EXTREMA</v>
      </c>
      <c r="X19" s="258"/>
      <c r="Y19" s="258"/>
      <c r="Z19" s="258"/>
      <c r="AA19" s="258"/>
      <c r="AB19" s="258"/>
      <c r="AC19" s="258"/>
      <c r="AD19" s="258"/>
      <c r="AE19" s="260"/>
    </row>
    <row r="20" spans="1:31" ht="26.25" customHeight="1" x14ac:dyDescent="0.2">
      <c r="A20" s="269"/>
      <c r="B20" s="322"/>
      <c r="C20" s="279"/>
      <c r="D20" s="226"/>
      <c r="E20" s="281"/>
      <c r="F20" s="218"/>
      <c r="G20" s="284"/>
      <c r="H20" s="286"/>
      <c r="I20" s="238"/>
      <c r="J20" s="240"/>
      <c r="K20" s="232"/>
      <c r="L20" s="256"/>
      <c r="M20" s="62" t="s">
        <v>4</v>
      </c>
      <c r="N20" s="41"/>
      <c r="O20" s="42" t="str">
        <f>IF(N20="SÍ",10,"0")</f>
        <v>0</v>
      </c>
      <c r="P20" s="234"/>
      <c r="Q20" s="236"/>
      <c r="R20" s="231"/>
      <c r="S20" s="236"/>
      <c r="T20" s="289"/>
      <c r="U20" s="291"/>
      <c r="V20" s="253"/>
      <c r="W20" s="232"/>
      <c r="X20" s="258"/>
      <c r="Y20" s="258"/>
      <c r="Z20" s="258"/>
      <c r="AA20" s="258"/>
      <c r="AB20" s="258"/>
      <c r="AC20" s="258"/>
      <c r="AD20" s="258"/>
      <c r="AE20" s="260"/>
    </row>
    <row r="21" spans="1:31" ht="45" customHeight="1" x14ac:dyDescent="0.2">
      <c r="A21" s="269"/>
      <c r="B21" s="322"/>
      <c r="C21" s="279"/>
      <c r="D21" s="226"/>
      <c r="E21" s="281"/>
      <c r="F21" s="218"/>
      <c r="G21" s="284"/>
      <c r="H21" s="286"/>
      <c r="I21" s="238"/>
      <c r="J21" s="240"/>
      <c r="K21" s="232"/>
      <c r="L21" s="256"/>
      <c r="M21" s="61" t="s">
        <v>37</v>
      </c>
      <c r="N21" s="41"/>
      <c r="O21" s="42" t="str">
        <f>IF(N21="SÍ",15,"0")</f>
        <v>0</v>
      </c>
      <c r="P21" s="234"/>
      <c r="Q21" s="236"/>
      <c r="R21" s="231"/>
      <c r="S21" s="236"/>
      <c r="T21" s="289"/>
      <c r="U21" s="291"/>
      <c r="V21" s="253"/>
      <c r="W21" s="232"/>
      <c r="X21" s="258"/>
      <c r="Y21" s="258"/>
      <c r="Z21" s="258"/>
      <c r="AA21" s="258"/>
      <c r="AB21" s="258"/>
      <c r="AC21" s="258"/>
      <c r="AD21" s="258"/>
      <c r="AE21" s="260"/>
    </row>
    <row r="22" spans="1:31" ht="51" customHeight="1" x14ac:dyDescent="0.2">
      <c r="A22" s="269"/>
      <c r="B22" s="322"/>
      <c r="C22" s="279"/>
      <c r="D22" s="226"/>
      <c r="E22" s="281"/>
      <c r="F22" s="218"/>
      <c r="G22" s="284"/>
      <c r="H22" s="286"/>
      <c r="I22" s="238"/>
      <c r="J22" s="240"/>
      <c r="K22" s="232"/>
      <c r="L22" s="256"/>
      <c r="M22" s="61" t="s">
        <v>5</v>
      </c>
      <c r="N22" s="41"/>
      <c r="O22" s="42" t="str">
        <f>IF(N22="SÍ",10,"0")</f>
        <v>0</v>
      </c>
      <c r="P22" s="234"/>
      <c r="Q22" s="236"/>
      <c r="R22" s="231"/>
      <c r="S22" s="236"/>
      <c r="T22" s="289"/>
      <c r="U22" s="291"/>
      <c r="V22" s="253"/>
      <c r="W22" s="232"/>
      <c r="X22" s="258"/>
      <c r="Y22" s="258"/>
      <c r="Z22" s="258"/>
      <c r="AA22" s="258"/>
      <c r="AB22" s="258"/>
      <c r="AC22" s="258"/>
      <c r="AD22" s="258"/>
      <c r="AE22" s="260"/>
    </row>
    <row r="23" spans="1:31" ht="39.75" customHeight="1" x14ac:dyDescent="0.2">
      <c r="A23" s="277"/>
      <c r="B23" s="323"/>
      <c r="C23" s="280"/>
      <c r="D23" s="227"/>
      <c r="E23" s="282"/>
      <c r="F23" s="283"/>
      <c r="G23" s="285"/>
      <c r="H23" s="287"/>
      <c r="I23" s="239"/>
      <c r="J23" s="240"/>
      <c r="K23" s="237"/>
      <c r="L23" s="256"/>
      <c r="M23" s="63" t="s">
        <v>36</v>
      </c>
      <c r="N23" s="41"/>
      <c r="O23" s="42" t="str">
        <f>IF(N23="SÍ",30,"0")</f>
        <v>0</v>
      </c>
      <c r="P23" s="234"/>
      <c r="Q23" s="236"/>
      <c r="R23" s="231"/>
      <c r="S23" s="236"/>
      <c r="T23" s="289"/>
      <c r="U23" s="292"/>
      <c r="V23" s="254"/>
      <c r="W23" s="232"/>
      <c r="X23" s="258"/>
      <c r="Y23" s="258"/>
      <c r="Z23" s="258"/>
      <c r="AA23" s="258"/>
      <c r="AB23" s="258"/>
      <c r="AC23" s="258"/>
      <c r="AD23" s="258"/>
      <c r="AE23" s="260"/>
    </row>
    <row r="24" spans="1:31" ht="50.25" customHeight="1" x14ac:dyDescent="0.2">
      <c r="A24" s="269"/>
      <c r="B24" s="277"/>
      <c r="C24" s="278"/>
      <c r="D24" s="225"/>
      <c r="E24" s="281"/>
      <c r="F24" s="281"/>
      <c r="G24" s="284" t="s">
        <v>17</v>
      </c>
      <c r="H24" s="283" t="str">
        <f>IF(G24="(1) RARA VEZ","1", IF(G24="(2) IMPROBABLE","2",IF(G24="(3) POSIBLE","3",IF(G24="(4) PROBABLE","4",IF(G24="(5) CASI SEGURO","5","")))))</f>
        <v>5</v>
      </c>
      <c r="I24" s="238" t="s">
        <v>73</v>
      </c>
      <c r="J24" s="240" t="str">
        <f>IF(I24="(1) INSIGNIFICANTE","1",IF(I24="(2) MENOR","2",IF(I24="(3) MODERADO","3",IF(I24="(4) MAYOR","4",IF(I24="(5) CATASTRÓFICO","5","")))))</f>
        <v>5</v>
      </c>
      <c r="K24" s="217">
        <f>+H24*J24</f>
        <v>25</v>
      </c>
      <c r="L24" s="255"/>
      <c r="M24" s="60" t="s">
        <v>6</v>
      </c>
      <c r="N24" s="41"/>
      <c r="O24" s="67" t="str">
        <f>IF(N24="SÍ",15,"0")</f>
        <v>0</v>
      </c>
      <c r="P24" s="233">
        <f>SUM(O24:O30)</f>
        <v>0</v>
      </c>
      <c r="Q24" s="235">
        <f>IF(AND(P24&gt;=0,P24&lt;=50),0,IF(AND(P24&gt;50,P24&lt;=75),1,IF(AND(P24&gt;75,P24&lt;=100),2,"REVISAR")))</f>
        <v>0</v>
      </c>
      <c r="R24" s="230" t="s">
        <v>9</v>
      </c>
      <c r="S24" s="235">
        <f>IF(R24="PROBABILIDAD",H24-Q24,J24-Q24)</f>
        <v>5</v>
      </c>
      <c r="T24" s="288">
        <f>IF($S24&lt;=0,1,$S24)</f>
        <v>5</v>
      </c>
      <c r="U24" s="290" t="str">
        <f>IF(AND($R24="PROBABILIDAD",$T24=1),$AK$2,IF(AND(R24="PROBABILIDAD",$T24=2),$AK$3,IF(AND($R24="PROBABILIDAD",$T24=3),$AK$4,IF(AND($R24="PROBABILIDAD",$T24=4),#REF!,IF(AND($R24="PROBABILIDAD",$T24=5),#REF!,$G24)))))</f>
        <v>(5) CASI SEGURO</v>
      </c>
      <c r="V24" s="252" t="str">
        <f>IF(AND($R24="IMPACTO",$T24=1),$AJ$2,IF(AND(R24="IMPACTO",$T24=2),$AJ$3,IF(AND($R24="IMPACTO",$T24=3),$AJ$4,IF(AND($R24="IMPACTO",$T24=4),$AJ$5,IF(AND($R24="IMPACTO",$T24=5),$AJ$6,I24)))))</f>
        <v>(5) CATASTRÓFICO</v>
      </c>
      <c r="W24" s="261">
        <f>IF(R24="PROBABILIDAD",T24*J24,T24*H24)</f>
        <v>25</v>
      </c>
      <c r="X24" s="257"/>
      <c r="Y24" s="257"/>
      <c r="Z24" s="257"/>
      <c r="AA24" s="257"/>
      <c r="AB24" s="257"/>
      <c r="AC24" s="257"/>
      <c r="AD24" s="257"/>
      <c r="AE24" s="259"/>
    </row>
    <row r="25" spans="1:31" ht="48" customHeight="1" x14ac:dyDescent="0.2">
      <c r="A25" s="269"/>
      <c r="B25" s="322"/>
      <c r="C25" s="279"/>
      <c r="D25" s="226"/>
      <c r="E25" s="281"/>
      <c r="F25" s="218"/>
      <c r="G25" s="284"/>
      <c r="H25" s="286"/>
      <c r="I25" s="238"/>
      <c r="J25" s="240"/>
      <c r="K25" s="217"/>
      <c r="L25" s="256"/>
      <c r="M25" s="61" t="s">
        <v>7</v>
      </c>
      <c r="N25" s="41"/>
      <c r="O25" s="42" t="str">
        <f>IF(N25="SÍ",5,"0")</f>
        <v>0</v>
      </c>
      <c r="P25" s="234"/>
      <c r="Q25" s="236"/>
      <c r="R25" s="231"/>
      <c r="S25" s="236"/>
      <c r="T25" s="289"/>
      <c r="U25" s="291"/>
      <c r="V25" s="253"/>
      <c r="W25" s="217"/>
      <c r="X25" s="258"/>
      <c r="Y25" s="258"/>
      <c r="Z25" s="258"/>
      <c r="AA25" s="258"/>
      <c r="AB25" s="258"/>
      <c r="AC25" s="258"/>
      <c r="AD25" s="258"/>
      <c r="AE25" s="260"/>
    </row>
    <row r="26" spans="1:31" ht="33" customHeight="1" x14ac:dyDescent="0.2">
      <c r="A26" s="269"/>
      <c r="B26" s="322"/>
      <c r="C26" s="279"/>
      <c r="D26" s="226"/>
      <c r="E26" s="281"/>
      <c r="F26" s="218"/>
      <c r="G26" s="284"/>
      <c r="H26" s="286"/>
      <c r="I26" s="238"/>
      <c r="J26" s="240"/>
      <c r="K26" s="232"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256"/>
      <c r="M26" s="62" t="s">
        <v>3</v>
      </c>
      <c r="N26" s="41"/>
      <c r="O26" s="42" t="str">
        <f>IF(N26="SÍ",15,"0")</f>
        <v>0</v>
      </c>
      <c r="P26" s="234"/>
      <c r="Q26" s="236"/>
      <c r="R26" s="231"/>
      <c r="S26" s="236"/>
      <c r="T26" s="289"/>
      <c r="U26" s="291"/>
      <c r="V26" s="253"/>
      <c r="W26" s="232"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EXTREMA</v>
      </c>
      <c r="X26" s="258"/>
      <c r="Y26" s="258"/>
      <c r="Z26" s="258"/>
      <c r="AA26" s="258"/>
      <c r="AB26" s="258"/>
      <c r="AC26" s="258"/>
      <c r="AD26" s="258"/>
      <c r="AE26" s="260"/>
    </row>
    <row r="27" spans="1:31" ht="26.25" customHeight="1" x14ac:dyDescent="0.2">
      <c r="A27" s="269"/>
      <c r="B27" s="322"/>
      <c r="C27" s="279"/>
      <c r="D27" s="226"/>
      <c r="E27" s="281"/>
      <c r="F27" s="218"/>
      <c r="G27" s="284"/>
      <c r="H27" s="286"/>
      <c r="I27" s="238"/>
      <c r="J27" s="240"/>
      <c r="K27" s="232"/>
      <c r="L27" s="256"/>
      <c r="M27" s="62" t="s">
        <v>4</v>
      </c>
      <c r="N27" s="41"/>
      <c r="O27" s="42" t="str">
        <f>IF(N27="SÍ",10,"0")</f>
        <v>0</v>
      </c>
      <c r="P27" s="234"/>
      <c r="Q27" s="236"/>
      <c r="R27" s="231"/>
      <c r="S27" s="236"/>
      <c r="T27" s="289"/>
      <c r="U27" s="291"/>
      <c r="V27" s="253"/>
      <c r="W27" s="232"/>
      <c r="X27" s="258"/>
      <c r="Y27" s="258"/>
      <c r="Z27" s="258"/>
      <c r="AA27" s="258"/>
      <c r="AB27" s="258"/>
      <c r="AC27" s="258"/>
      <c r="AD27" s="258"/>
      <c r="AE27" s="260"/>
    </row>
    <row r="28" spans="1:31" ht="45" customHeight="1" x14ac:dyDescent="0.2">
      <c r="A28" s="269"/>
      <c r="B28" s="322"/>
      <c r="C28" s="279"/>
      <c r="D28" s="226"/>
      <c r="E28" s="281"/>
      <c r="F28" s="218"/>
      <c r="G28" s="284"/>
      <c r="H28" s="286"/>
      <c r="I28" s="238"/>
      <c r="J28" s="240"/>
      <c r="K28" s="232"/>
      <c r="L28" s="256"/>
      <c r="M28" s="61" t="s">
        <v>37</v>
      </c>
      <c r="N28" s="41"/>
      <c r="O28" s="42" t="str">
        <f>IF(N28="SÍ",15,"0")</f>
        <v>0</v>
      </c>
      <c r="P28" s="234"/>
      <c r="Q28" s="236"/>
      <c r="R28" s="231"/>
      <c r="S28" s="236"/>
      <c r="T28" s="289"/>
      <c r="U28" s="291"/>
      <c r="V28" s="253"/>
      <c r="W28" s="232"/>
      <c r="X28" s="258"/>
      <c r="Y28" s="258"/>
      <c r="Z28" s="258"/>
      <c r="AA28" s="258"/>
      <c r="AB28" s="258"/>
      <c r="AC28" s="258"/>
      <c r="AD28" s="258"/>
      <c r="AE28" s="260"/>
    </row>
    <row r="29" spans="1:31" ht="51" customHeight="1" x14ac:dyDescent="0.2">
      <c r="A29" s="269"/>
      <c r="B29" s="322"/>
      <c r="C29" s="279"/>
      <c r="D29" s="226"/>
      <c r="E29" s="281"/>
      <c r="F29" s="218"/>
      <c r="G29" s="284"/>
      <c r="H29" s="286"/>
      <c r="I29" s="238"/>
      <c r="J29" s="240"/>
      <c r="K29" s="232"/>
      <c r="L29" s="256"/>
      <c r="M29" s="61" t="s">
        <v>5</v>
      </c>
      <c r="N29" s="41"/>
      <c r="O29" s="42" t="str">
        <f>IF(N29="SÍ",10,"0")</f>
        <v>0</v>
      </c>
      <c r="P29" s="234"/>
      <c r="Q29" s="236"/>
      <c r="R29" s="231"/>
      <c r="S29" s="236"/>
      <c r="T29" s="289"/>
      <c r="U29" s="291"/>
      <c r="V29" s="253"/>
      <c r="W29" s="232"/>
      <c r="X29" s="258"/>
      <c r="Y29" s="258"/>
      <c r="Z29" s="258"/>
      <c r="AA29" s="258"/>
      <c r="AB29" s="258"/>
      <c r="AC29" s="258"/>
      <c r="AD29" s="258"/>
      <c r="AE29" s="260"/>
    </row>
    <row r="30" spans="1:31" ht="39.75" customHeight="1" x14ac:dyDescent="0.2">
      <c r="A30" s="277"/>
      <c r="B30" s="323"/>
      <c r="C30" s="280"/>
      <c r="D30" s="227"/>
      <c r="E30" s="282"/>
      <c r="F30" s="283"/>
      <c r="G30" s="285"/>
      <c r="H30" s="287"/>
      <c r="I30" s="239"/>
      <c r="J30" s="240"/>
      <c r="K30" s="237"/>
      <c r="L30" s="256"/>
      <c r="M30" s="63" t="s">
        <v>36</v>
      </c>
      <c r="N30" s="41"/>
      <c r="O30" s="42" t="str">
        <f>IF(N30="SÍ",30,"0")</f>
        <v>0</v>
      </c>
      <c r="P30" s="234"/>
      <c r="Q30" s="236"/>
      <c r="R30" s="231"/>
      <c r="S30" s="236"/>
      <c r="T30" s="289"/>
      <c r="U30" s="292"/>
      <c r="V30" s="254"/>
      <c r="W30" s="232"/>
      <c r="X30" s="258"/>
      <c r="Y30" s="258"/>
      <c r="Z30" s="258"/>
      <c r="AA30" s="258"/>
      <c r="AB30" s="258"/>
      <c r="AC30" s="258"/>
      <c r="AD30" s="258"/>
      <c r="AE30" s="260"/>
    </row>
    <row r="31" spans="1:31" ht="50.25" customHeight="1" x14ac:dyDescent="0.2">
      <c r="A31" s="269"/>
      <c r="B31" s="277"/>
      <c r="C31" s="278"/>
      <c r="D31" s="225"/>
      <c r="E31" s="281"/>
      <c r="F31" s="281"/>
      <c r="G31" s="284" t="s">
        <v>17</v>
      </c>
      <c r="H31" s="283" t="str">
        <f>IF(G31="(1) RARA VEZ","1", IF(G31="(2) IMPROBABLE","2",IF(G31="(3) POSIBLE","3",IF(G31="(4) PROBABLE","4",IF(G31="(5) CASI SEGURO","5","")))))</f>
        <v>5</v>
      </c>
      <c r="I31" s="238" t="s">
        <v>73</v>
      </c>
      <c r="J31" s="240" t="str">
        <f>IF(I31="(1) INSIGNIFICANTE","1",IF(I31="(2) MENOR","2",IF(I31="(3) MODERADO","3",IF(I31="(4) MAYOR","4",IF(I31="(5) CATASTRÓFICO","5","")))))</f>
        <v>5</v>
      </c>
      <c r="K31" s="217">
        <f>+H31*J31</f>
        <v>25</v>
      </c>
      <c r="L31" s="255"/>
      <c r="M31" s="60" t="s">
        <v>6</v>
      </c>
      <c r="N31" s="41"/>
      <c r="O31" s="67" t="str">
        <f>IF(N31="SÍ",15,"0")</f>
        <v>0</v>
      </c>
      <c r="P31" s="233">
        <f>SUM(O31:O37)</f>
        <v>0</v>
      </c>
      <c r="Q31" s="235">
        <f>IF(AND(P31&gt;=0,P31&lt;=50),0,IF(AND(P31&gt;50,P31&lt;=75),1,IF(AND(P31&gt;75,P31&lt;=100),2,"REVISAR")))</f>
        <v>0</v>
      </c>
      <c r="R31" s="230" t="s">
        <v>9</v>
      </c>
      <c r="S31" s="235">
        <f>IF(R31="PROBABILIDAD",H31-Q31,J31-Q31)</f>
        <v>5</v>
      </c>
      <c r="T31" s="288">
        <f>IF($S31&lt;=0,1,$S31)</f>
        <v>5</v>
      </c>
      <c r="U31" s="290" t="str">
        <f>IF(AND($R31="PROBABILIDAD",$T31=1),$AK$2,IF(AND(R31="PROBABILIDAD",$T31=2),$AK$3,IF(AND($R31="PROBABILIDAD",$T31=3),$AK$4,IF(AND($R31="PROBABILIDAD",$T31=4),#REF!,IF(AND($R31="PROBABILIDAD",$T31=5),#REF!,$G31)))))</f>
        <v>(5) CASI SEGURO</v>
      </c>
      <c r="V31" s="252" t="str">
        <f>IF(AND($R31="IMPACTO",$T31=1),$AJ$2,IF(AND(R31="IMPACTO",$T31=2),$AJ$3,IF(AND($R31="IMPACTO",$T31=3),$AJ$4,IF(AND($R31="IMPACTO",$T31=4),$AJ$5,IF(AND($R31="IMPACTO",$T31=5),$AJ$6,I31)))))</f>
        <v>(5) CATASTRÓFICO</v>
      </c>
      <c r="W31" s="261">
        <f xml:space="preserve"> IF(R31="PROBABILIDAD",T31*J31,T31*H31)</f>
        <v>25</v>
      </c>
      <c r="X31" s="257"/>
      <c r="Y31" s="257"/>
      <c r="Z31" s="257"/>
      <c r="AA31" s="257"/>
      <c r="AB31" s="257"/>
      <c r="AC31" s="257"/>
      <c r="AD31" s="257"/>
      <c r="AE31" s="259"/>
    </row>
    <row r="32" spans="1:31" ht="48" customHeight="1" x14ac:dyDescent="0.2">
      <c r="A32" s="269"/>
      <c r="B32" s="322"/>
      <c r="C32" s="279"/>
      <c r="D32" s="226"/>
      <c r="E32" s="281"/>
      <c r="F32" s="218"/>
      <c r="G32" s="284"/>
      <c r="H32" s="286"/>
      <c r="I32" s="238"/>
      <c r="J32" s="240"/>
      <c r="K32" s="217"/>
      <c r="L32" s="256"/>
      <c r="M32" s="61" t="s">
        <v>7</v>
      </c>
      <c r="N32" s="41"/>
      <c r="O32" s="42" t="str">
        <f>IF(N32="SÍ",5,"0")</f>
        <v>0</v>
      </c>
      <c r="P32" s="234"/>
      <c r="Q32" s="236"/>
      <c r="R32" s="231"/>
      <c r="S32" s="236"/>
      <c r="T32" s="289"/>
      <c r="U32" s="291"/>
      <c r="V32" s="253"/>
      <c r="W32" s="217"/>
      <c r="X32" s="258"/>
      <c r="Y32" s="258"/>
      <c r="Z32" s="258"/>
      <c r="AA32" s="258"/>
      <c r="AB32" s="258"/>
      <c r="AC32" s="258"/>
      <c r="AD32" s="258"/>
      <c r="AE32" s="260"/>
    </row>
    <row r="33" spans="1:34" ht="33" customHeight="1" x14ac:dyDescent="0.2">
      <c r="A33" s="269"/>
      <c r="B33" s="322"/>
      <c r="C33" s="279"/>
      <c r="D33" s="226"/>
      <c r="E33" s="281"/>
      <c r="F33" s="218"/>
      <c r="G33" s="284"/>
      <c r="H33" s="286"/>
      <c r="I33" s="238"/>
      <c r="J33" s="240"/>
      <c r="K33" s="232"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256"/>
      <c r="M33" s="62" t="s">
        <v>3</v>
      </c>
      <c r="N33" s="41"/>
      <c r="O33" s="42" t="str">
        <f>IF(N33="SÍ",15,"0")</f>
        <v>0</v>
      </c>
      <c r="P33" s="234"/>
      <c r="Q33" s="236"/>
      <c r="R33" s="231"/>
      <c r="S33" s="236"/>
      <c r="T33" s="289"/>
      <c r="U33" s="291"/>
      <c r="V33" s="253"/>
      <c r="W33" s="232"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EXTREMA</v>
      </c>
      <c r="X33" s="258"/>
      <c r="Y33" s="258"/>
      <c r="Z33" s="258"/>
      <c r="AA33" s="258"/>
      <c r="AB33" s="258"/>
      <c r="AC33" s="258"/>
      <c r="AD33" s="258"/>
      <c r="AE33" s="260"/>
    </row>
    <row r="34" spans="1:34" ht="26.25" customHeight="1" x14ac:dyDescent="0.2">
      <c r="A34" s="269"/>
      <c r="B34" s="322"/>
      <c r="C34" s="279"/>
      <c r="D34" s="226"/>
      <c r="E34" s="281"/>
      <c r="F34" s="218"/>
      <c r="G34" s="284"/>
      <c r="H34" s="286"/>
      <c r="I34" s="238"/>
      <c r="J34" s="240"/>
      <c r="K34" s="232"/>
      <c r="L34" s="256"/>
      <c r="M34" s="62" t="s">
        <v>4</v>
      </c>
      <c r="N34" s="41"/>
      <c r="O34" s="42" t="str">
        <f>IF(N34="SÍ",10,"0")</f>
        <v>0</v>
      </c>
      <c r="P34" s="234"/>
      <c r="Q34" s="236"/>
      <c r="R34" s="231"/>
      <c r="S34" s="236"/>
      <c r="T34" s="289"/>
      <c r="U34" s="291"/>
      <c r="V34" s="253"/>
      <c r="W34" s="232"/>
      <c r="X34" s="258"/>
      <c r="Y34" s="258"/>
      <c r="Z34" s="258"/>
      <c r="AA34" s="258"/>
      <c r="AB34" s="258"/>
      <c r="AC34" s="258"/>
      <c r="AD34" s="258"/>
      <c r="AE34" s="260"/>
    </row>
    <row r="35" spans="1:34" ht="45" customHeight="1" x14ac:dyDescent="0.2">
      <c r="A35" s="269"/>
      <c r="B35" s="322"/>
      <c r="C35" s="279"/>
      <c r="D35" s="226"/>
      <c r="E35" s="281"/>
      <c r="F35" s="218"/>
      <c r="G35" s="284"/>
      <c r="H35" s="286"/>
      <c r="I35" s="238"/>
      <c r="J35" s="240"/>
      <c r="K35" s="232"/>
      <c r="L35" s="256"/>
      <c r="M35" s="61" t="s">
        <v>37</v>
      </c>
      <c r="N35" s="41"/>
      <c r="O35" s="42" t="str">
        <f>IF(N35="SÍ",15,"0")</f>
        <v>0</v>
      </c>
      <c r="P35" s="234"/>
      <c r="Q35" s="236"/>
      <c r="R35" s="231"/>
      <c r="S35" s="236"/>
      <c r="T35" s="289"/>
      <c r="U35" s="291"/>
      <c r="V35" s="253"/>
      <c r="W35" s="232"/>
      <c r="X35" s="258"/>
      <c r="Y35" s="258"/>
      <c r="Z35" s="258"/>
      <c r="AA35" s="258"/>
      <c r="AB35" s="258"/>
      <c r="AC35" s="258"/>
      <c r="AD35" s="258"/>
      <c r="AE35" s="260"/>
    </row>
    <row r="36" spans="1:34" ht="51" customHeight="1" x14ac:dyDescent="0.2">
      <c r="A36" s="269"/>
      <c r="B36" s="322"/>
      <c r="C36" s="279"/>
      <c r="D36" s="226"/>
      <c r="E36" s="281"/>
      <c r="F36" s="218"/>
      <c r="G36" s="284"/>
      <c r="H36" s="286"/>
      <c r="I36" s="238"/>
      <c r="J36" s="240"/>
      <c r="K36" s="232"/>
      <c r="L36" s="256"/>
      <c r="M36" s="61" t="s">
        <v>5</v>
      </c>
      <c r="N36" s="41"/>
      <c r="O36" s="42" t="str">
        <f>IF(N36="SÍ",10,"0")</f>
        <v>0</v>
      </c>
      <c r="P36" s="234"/>
      <c r="Q36" s="236"/>
      <c r="R36" s="231"/>
      <c r="S36" s="236"/>
      <c r="T36" s="289"/>
      <c r="U36" s="291"/>
      <c r="V36" s="253"/>
      <c r="W36" s="232"/>
      <c r="X36" s="258"/>
      <c r="Y36" s="258"/>
      <c r="Z36" s="258"/>
      <c r="AA36" s="258"/>
      <c r="AB36" s="258"/>
      <c r="AC36" s="258"/>
      <c r="AD36" s="258"/>
      <c r="AE36" s="260"/>
    </row>
    <row r="37" spans="1:34" ht="39.75" customHeight="1" x14ac:dyDescent="0.2">
      <c r="A37" s="277"/>
      <c r="B37" s="323"/>
      <c r="C37" s="280"/>
      <c r="D37" s="227"/>
      <c r="E37" s="282"/>
      <c r="F37" s="283"/>
      <c r="G37" s="285"/>
      <c r="H37" s="287"/>
      <c r="I37" s="239"/>
      <c r="J37" s="240"/>
      <c r="K37" s="237"/>
      <c r="L37" s="256"/>
      <c r="M37" s="63" t="s">
        <v>36</v>
      </c>
      <c r="N37" s="41"/>
      <c r="O37" s="42" t="str">
        <f>IF(N37="SÍ",30,"0")</f>
        <v>0</v>
      </c>
      <c r="P37" s="234"/>
      <c r="Q37" s="236"/>
      <c r="R37" s="231"/>
      <c r="S37" s="236"/>
      <c r="T37" s="289"/>
      <c r="U37" s="292"/>
      <c r="V37" s="254"/>
      <c r="W37" s="232"/>
      <c r="X37" s="258"/>
      <c r="Y37" s="258"/>
      <c r="Z37" s="258"/>
      <c r="AA37" s="258"/>
      <c r="AB37" s="258"/>
      <c r="AC37" s="258"/>
      <c r="AD37" s="258"/>
      <c r="AE37" s="260"/>
    </row>
    <row r="38" spans="1:34" ht="32.25" customHeight="1" x14ac:dyDescent="0.2">
      <c r="A38" s="278" t="s">
        <v>124</v>
      </c>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row>
    <row r="39" spans="1:34" ht="21.75" customHeight="1" x14ac:dyDescent="0.2">
      <c r="A39" s="272" t="s">
        <v>35</v>
      </c>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row>
    <row r="40" spans="1:34" ht="27.75" customHeight="1" x14ac:dyDescent="0.2">
      <c r="A40" s="276" t="s">
        <v>56</v>
      </c>
      <c r="B40" s="276"/>
      <c r="C40" s="276" t="s">
        <v>75</v>
      </c>
      <c r="D40" s="276"/>
      <c r="E40" s="276"/>
      <c r="F40" s="276"/>
      <c r="G40" s="276"/>
      <c r="H40" s="276"/>
      <c r="I40" s="276"/>
      <c r="J40" s="276"/>
      <c r="K40" s="276"/>
      <c r="L40" s="276"/>
      <c r="M40" s="276"/>
      <c r="N40" s="276"/>
      <c r="O40" s="276"/>
      <c r="P40" s="276"/>
      <c r="Q40" s="276"/>
      <c r="R40" s="276"/>
      <c r="S40" s="276"/>
      <c r="T40" s="276"/>
      <c r="U40" s="276"/>
      <c r="V40" s="276"/>
      <c r="W40" s="276"/>
      <c r="X40" s="276"/>
      <c r="Y40" s="276"/>
      <c r="Z40" s="274" t="s">
        <v>121</v>
      </c>
      <c r="AA40" s="274"/>
      <c r="AB40" s="274"/>
      <c r="AC40" s="249" t="s">
        <v>27</v>
      </c>
      <c r="AD40" s="275"/>
      <c r="AE40" s="250"/>
    </row>
    <row r="41" spans="1:34" s="43" customFormat="1" ht="27.75" customHeight="1" x14ac:dyDescent="0.2">
      <c r="A41" s="270"/>
      <c r="B41" s="271"/>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5"/>
      <c r="AA41" s="266"/>
      <c r="AB41" s="267"/>
      <c r="AC41" s="268"/>
      <c r="AD41" s="268"/>
      <c r="AE41" s="268"/>
    </row>
    <row r="42" spans="1:34" s="43" customFormat="1" ht="27.75" customHeight="1" x14ac:dyDescent="0.2">
      <c r="A42" s="270"/>
      <c r="B42" s="271"/>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5"/>
      <c r="AA42" s="266"/>
      <c r="AB42" s="267"/>
      <c r="AC42" s="268"/>
      <c r="AD42" s="268"/>
      <c r="AE42" s="268"/>
    </row>
    <row r="43" spans="1:34" s="43" customFormat="1" ht="27.75" customHeight="1" x14ac:dyDescent="0.2">
      <c r="A43" s="270"/>
      <c r="B43" s="271"/>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5"/>
      <c r="AA43" s="266"/>
      <c r="AB43" s="267"/>
      <c r="AC43" s="268"/>
      <c r="AD43" s="268"/>
      <c r="AE43" s="268"/>
    </row>
    <row r="44" spans="1:34" ht="15" customHeight="1" x14ac:dyDescent="0.2">
      <c r="A44" s="262" t="s">
        <v>38</v>
      </c>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4"/>
    </row>
    <row r="45" spans="1:34" ht="30.75" customHeight="1" x14ac:dyDescent="0.2">
      <c r="A45" s="217" t="s">
        <v>27</v>
      </c>
      <c r="B45" s="217"/>
      <c r="C45" s="217"/>
      <c r="D45" s="217"/>
      <c r="E45" s="217"/>
      <c r="F45" s="217"/>
      <c r="G45" s="217" t="s">
        <v>112</v>
      </c>
      <c r="H45" s="217"/>
      <c r="I45" s="217"/>
      <c r="J45" s="217"/>
      <c r="K45" s="217"/>
      <c r="L45" s="217"/>
      <c r="M45" s="217"/>
      <c r="N45" s="217" t="s">
        <v>77</v>
      </c>
      <c r="O45" s="217"/>
      <c r="P45" s="217"/>
      <c r="Q45" s="217"/>
      <c r="R45" s="217"/>
      <c r="S45" s="217"/>
      <c r="T45" s="217"/>
      <c r="U45" s="217"/>
      <c r="V45" s="217"/>
      <c r="W45" s="217"/>
      <c r="X45" s="217"/>
      <c r="Y45" s="217"/>
      <c r="Z45" s="217"/>
      <c r="AA45" s="332" t="str">
        <f>IF(OR(X5="X",U5="X"),"APOYO OFICINA ASESORA DE PLANEACIÓN","APOYO OFICINA DE CONTROL INTERNO")</f>
        <v>APOYO OFICINA DE CONTROL INTERNO</v>
      </c>
      <c r="AB45" s="332"/>
      <c r="AC45" s="332"/>
      <c r="AD45" s="332"/>
      <c r="AE45" s="332"/>
      <c r="AF45" s="73"/>
      <c r="AG45" s="73"/>
      <c r="AH45" s="44"/>
    </row>
    <row r="46" spans="1:34" ht="37.5" customHeight="1" x14ac:dyDescent="0.2">
      <c r="A46" s="90" t="s">
        <v>125</v>
      </c>
      <c r="B46" s="217"/>
      <c r="C46" s="217"/>
      <c r="D46" s="217"/>
      <c r="E46" s="217"/>
      <c r="F46" s="217"/>
      <c r="G46" s="90" t="s">
        <v>125</v>
      </c>
      <c r="H46" s="217"/>
      <c r="I46" s="217"/>
      <c r="J46" s="217"/>
      <c r="K46" s="217"/>
      <c r="L46" s="217"/>
      <c r="M46" s="217"/>
      <c r="N46" s="222" t="s">
        <v>125</v>
      </c>
      <c r="O46" s="223"/>
      <c r="P46" s="223"/>
      <c r="Q46" s="223"/>
      <c r="R46" s="224"/>
      <c r="S46" s="64"/>
      <c r="T46" s="64"/>
      <c r="U46" s="218"/>
      <c r="V46" s="218"/>
      <c r="W46" s="218"/>
      <c r="X46" s="218"/>
      <c r="Y46" s="218"/>
      <c r="Z46" s="218"/>
      <c r="AA46" s="90" t="s">
        <v>125</v>
      </c>
      <c r="AB46" s="219"/>
      <c r="AC46" s="220"/>
      <c r="AD46" s="220"/>
      <c r="AE46" s="221"/>
      <c r="AF46" s="73"/>
      <c r="AG46" s="73"/>
      <c r="AH46" s="44"/>
    </row>
    <row r="47" spans="1:34" s="43" customFormat="1" ht="33.75" customHeight="1" x14ac:dyDescent="0.2">
      <c r="A47" s="65" t="s">
        <v>33</v>
      </c>
      <c r="B47" s="217"/>
      <c r="C47" s="217"/>
      <c r="D47" s="217"/>
      <c r="E47" s="217"/>
      <c r="F47" s="217"/>
      <c r="G47" s="65" t="s">
        <v>33</v>
      </c>
      <c r="H47" s="217"/>
      <c r="I47" s="217"/>
      <c r="J47" s="217"/>
      <c r="K47" s="217"/>
      <c r="L47" s="217"/>
      <c r="M47" s="217"/>
      <c r="N47" s="64" t="s">
        <v>33</v>
      </c>
      <c r="O47" s="64"/>
      <c r="P47" s="64"/>
      <c r="Q47" s="64"/>
      <c r="R47" s="64"/>
      <c r="S47" s="64"/>
      <c r="T47" s="64"/>
      <c r="U47" s="218"/>
      <c r="V47" s="218"/>
      <c r="W47" s="218"/>
      <c r="X47" s="218"/>
      <c r="Y47" s="218"/>
      <c r="Z47" s="218"/>
      <c r="AA47" s="65" t="s">
        <v>33</v>
      </c>
      <c r="AB47" s="218"/>
      <c r="AC47" s="218"/>
      <c r="AD47" s="218"/>
      <c r="AE47" s="218"/>
      <c r="AF47" s="74"/>
      <c r="AG47" s="74"/>
      <c r="AH47" s="45"/>
    </row>
    <row r="48" spans="1:34" s="43" customFormat="1" ht="32.25" customHeight="1" x14ac:dyDescent="0.2">
      <c r="A48" s="65" t="s">
        <v>34</v>
      </c>
      <c r="B48" s="217"/>
      <c r="C48" s="217"/>
      <c r="D48" s="217"/>
      <c r="E48" s="217"/>
      <c r="F48" s="217"/>
      <c r="G48" s="65" t="s">
        <v>34</v>
      </c>
      <c r="H48" s="217"/>
      <c r="I48" s="217"/>
      <c r="J48" s="217"/>
      <c r="K48" s="217"/>
      <c r="L48" s="217"/>
      <c r="M48" s="217"/>
      <c r="N48" s="333" t="s">
        <v>34</v>
      </c>
      <c r="O48" s="334"/>
      <c r="P48" s="334"/>
      <c r="Q48" s="334"/>
      <c r="R48" s="335"/>
      <c r="S48" s="64"/>
      <c r="T48" s="64"/>
      <c r="U48" s="218"/>
      <c r="V48" s="218"/>
      <c r="W48" s="218"/>
      <c r="X48" s="218"/>
      <c r="Y48" s="218"/>
      <c r="Z48" s="218"/>
      <c r="AA48" s="65" t="s">
        <v>34</v>
      </c>
      <c r="AB48" s="218"/>
      <c r="AC48" s="218"/>
      <c r="AD48" s="218"/>
      <c r="AE48" s="218"/>
      <c r="AF48" s="74"/>
      <c r="AG48" s="74"/>
      <c r="AH48" s="45"/>
    </row>
    <row r="49" spans="4:34" s="43" customFormat="1" x14ac:dyDescent="0.2">
      <c r="D49" s="46"/>
      <c r="AF49" s="45"/>
      <c r="AG49" s="45"/>
      <c r="AH49" s="45"/>
    </row>
    <row r="50" spans="4:34" x14ac:dyDescent="0.2">
      <c r="AF50" s="44"/>
      <c r="AG50" s="44"/>
      <c r="AH50" s="44"/>
    </row>
    <row r="51" spans="4:34" x14ac:dyDescent="0.2">
      <c r="AF51" s="44"/>
      <c r="AG51" s="44"/>
      <c r="AH51" s="44"/>
    </row>
  </sheetData>
  <sheetProtection selectLockedCells="1"/>
  <dataConsolidate/>
  <mergeCells count="192">
    <mergeCell ref="A45:F45"/>
    <mergeCell ref="AA45:AE45"/>
    <mergeCell ref="AB47:AE47"/>
    <mergeCell ref="AB48:AE48"/>
    <mergeCell ref="B47:F47"/>
    <mergeCell ref="B48:F48"/>
    <mergeCell ref="G45:M45"/>
    <mergeCell ref="H47:M47"/>
    <mergeCell ref="H48:M48"/>
    <mergeCell ref="N45:Z45"/>
    <mergeCell ref="U47:Z47"/>
    <mergeCell ref="U48:Z48"/>
    <mergeCell ref="N48:R48"/>
    <mergeCell ref="A38:AE38"/>
    <mergeCell ref="A5:B5"/>
    <mergeCell ref="C5:F5"/>
    <mergeCell ref="B17:B23"/>
    <mergeCell ref="B24:B30"/>
    <mergeCell ref="B31:B37"/>
    <mergeCell ref="X10:X16"/>
    <mergeCell ref="X17:X23"/>
    <mergeCell ref="X24:X30"/>
    <mergeCell ref="X31:X37"/>
    <mergeCell ref="M7:AA7"/>
    <mergeCell ref="G8:K8"/>
    <mergeCell ref="M8:M9"/>
    <mergeCell ref="N8:N9"/>
    <mergeCell ref="U8:W8"/>
    <mergeCell ref="Y8:AA8"/>
    <mergeCell ref="A10:A16"/>
    <mergeCell ref="C10:C16"/>
    <mergeCell ref="E10:E16"/>
    <mergeCell ref="F10:F16"/>
    <mergeCell ref="G10:G16"/>
    <mergeCell ref="S10:S16"/>
    <mergeCell ref="B10:B16"/>
    <mergeCell ref="T10:T16"/>
    <mergeCell ref="AB6:AB9"/>
    <mergeCell ref="AC6:AE8"/>
    <mergeCell ref="A7:A9"/>
    <mergeCell ref="C7:C9"/>
    <mergeCell ref="E7:E9"/>
    <mergeCell ref="B7:B9"/>
    <mergeCell ref="X8:X9"/>
    <mergeCell ref="F7:F9"/>
    <mergeCell ref="G7:K7"/>
    <mergeCell ref="L7:L9"/>
    <mergeCell ref="D7:D9"/>
    <mergeCell ref="A6:F6"/>
    <mergeCell ref="G6:AA6"/>
    <mergeCell ref="A17:A23"/>
    <mergeCell ref="C17:C23"/>
    <mergeCell ref="AC17:AC23"/>
    <mergeCell ref="AD17:AD23"/>
    <mergeCell ref="AE17:AE23"/>
    <mergeCell ref="W17:W18"/>
    <mergeCell ref="Y17:Y23"/>
    <mergeCell ref="W19:W23"/>
    <mergeCell ref="AE10:AE16"/>
    <mergeCell ref="K12:K16"/>
    <mergeCell ref="W12:W16"/>
    <mergeCell ref="AC10:AC16"/>
    <mergeCell ref="AD10:AD16"/>
    <mergeCell ref="E17:E23"/>
    <mergeCell ref="F17:F23"/>
    <mergeCell ref="G17:G23"/>
    <mergeCell ref="H17:H23"/>
    <mergeCell ref="I17:I23"/>
    <mergeCell ref="Y10:Y16"/>
    <mergeCell ref="Z10:Z16"/>
    <mergeCell ref="AA10:AA16"/>
    <mergeCell ref="AB10:AB16"/>
    <mergeCell ref="U10:U16"/>
    <mergeCell ref="H10:H16"/>
    <mergeCell ref="Z17:Z23"/>
    <mergeCell ref="AA17:AA23"/>
    <mergeCell ref="AB17:AB23"/>
    <mergeCell ref="S17:S23"/>
    <mergeCell ref="T17:T23"/>
    <mergeCell ref="U17:U23"/>
    <mergeCell ref="V17:V23"/>
    <mergeCell ref="J17:J23"/>
    <mergeCell ref="K17:K18"/>
    <mergeCell ref="P17:P23"/>
    <mergeCell ref="Q17:Q23"/>
    <mergeCell ref="K19:K23"/>
    <mergeCell ref="L17:L23"/>
    <mergeCell ref="AE24:AE30"/>
    <mergeCell ref="K26:K30"/>
    <mergeCell ref="W26:W30"/>
    <mergeCell ref="AA24:AA30"/>
    <mergeCell ref="AB24:AB30"/>
    <mergeCell ref="AC24:AC30"/>
    <mergeCell ref="AD24:AD30"/>
    <mergeCell ref="A24:A30"/>
    <mergeCell ref="C24:C30"/>
    <mergeCell ref="E24:E30"/>
    <mergeCell ref="F24:F30"/>
    <mergeCell ref="G24:G30"/>
    <mergeCell ref="H24:H30"/>
    <mergeCell ref="T24:T30"/>
    <mergeCell ref="Z24:Z30"/>
    <mergeCell ref="U24:U30"/>
    <mergeCell ref="V24:V30"/>
    <mergeCell ref="W24:W25"/>
    <mergeCell ref="Q24:Q30"/>
    <mergeCell ref="S24:S30"/>
    <mergeCell ref="Y24:Y30"/>
    <mergeCell ref="L24:L30"/>
    <mergeCell ref="K24:K25"/>
    <mergeCell ref="P24:P30"/>
    <mergeCell ref="Z31:Z37"/>
    <mergeCell ref="AA31:AA37"/>
    <mergeCell ref="AB31:AB37"/>
    <mergeCell ref="A31:A37"/>
    <mergeCell ref="C31:C37"/>
    <mergeCell ref="E31:E37"/>
    <mergeCell ref="F31:F37"/>
    <mergeCell ref="G31:G37"/>
    <mergeCell ref="H31:H37"/>
    <mergeCell ref="I31:I37"/>
    <mergeCell ref="J31:J37"/>
    <mergeCell ref="L31:L37"/>
    <mergeCell ref="S31:S37"/>
    <mergeCell ref="T31:T37"/>
    <mergeCell ref="U31:U37"/>
    <mergeCell ref="AC31:AC37"/>
    <mergeCell ref="AD31:AD37"/>
    <mergeCell ref="AE31:AE37"/>
    <mergeCell ref="V31:V37"/>
    <mergeCell ref="W31:W32"/>
    <mergeCell ref="Y31:Y37"/>
    <mergeCell ref="A44:AE44"/>
    <mergeCell ref="Z42:AB42"/>
    <mergeCell ref="AC42:AE42"/>
    <mergeCell ref="Z43:AB43"/>
    <mergeCell ref="AC43:AE43"/>
    <mergeCell ref="C42:Y42"/>
    <mergeCell ref="C43:Y43"/>
    <mergeCell ref="A42:B42"/>
    <mergeCell ref="A43:B43"/>
    <mergeCell ref="A39:AE39"/>
    <mergeCell ref="Z40:AB40"/>
    <mergeCell ref="AC40:AE40"/>
    <mergeCell ref="Z41:AB41"/>
    <mergeCell ref="AC41:AE41"/>
    <mergeCell ref="A40:B40"/>
    <mergeCell ref="A41:B41"/>
    <mergeCell ref="C40:Y40"/>
    <mergeCell ref="C41:Y41"/>
    <mergeCell ref="V10:V16"/>
    <mergeCell ref="D10:D16"/>
    <mergeCell ref="W10:W11"/>
    <mergeCell ref="Q10:Q16"/>
    <mergeCell ref="I10:I16"/>
    <mergeCell ref="J10:J16"/>
    <mergeCell ref="K10:K11"/>
    <mergeCell ref="L10:L16"/>
    <mergeCell ref="P10:P16"/>
    <mergeCell ref="A1:A4"/>
    <mergeCell ref="B1:E2"/>
    <mergeCell ref="B3:E4"/>
    <mergeCell ref="F1:AB2"/>
    <mergeCell ref="F3:AB4"/>
    <mergeCell ref="AD1:AE1"/>
    <mergeCell ref="AD2:AE2"/>
    <mergeCell ref="AD3:AE3"/>
    <mergeCell ref="AD4:AE4"/>
    <mergeCell ref="V5:W5"/>
    <mergeCell ref="N5:R5"/>
    <mergeCell ref="G5:L5"/>
    <mergeCell ref="AD5:AE5"/>
    <mergeCell ref="B46:F46"/>
    <mergeCell ref="H46:M46"/>
    <mergeCell ref="U46:Z46"/>
    <mergeCell ref="AB46:AE46"/>
    <mergeCell ref="N46:R46"/>
    <mergeCell ref="D17:D23"/>
    <mergeCell ref="D24:D30"/>
    <mergeCell ref="D31:D37"/>
    <mergeCell ref="R8:R9"/>
    <mergeCell ref="R10:R16"/>
    <mergeCell ref="R17:R23"/>
    <mergeCell ref="R24:R30"/>
    <mergeCell ref="R31:R37"/>
    <mergeCell ref="W33:W37"/>
    <mergeCell ref="K31:K32"/>
    <mergeCell ref="P31:P37"/>
    <mergeCell ref="Q31:Q37"/>
    <mergeCell ref="K33:K37"/>
    <mergeCell ref="I24:I30"/>
    <mergeCell ref="J24:J30"/>
  </mergeCells>
  <conditionalFormatting sqref="K10:K16">
    <cfRule type="expression" dxfId="47" priority="89">
      <formula>$K$12="BAJA"</formula>
    </cfRule>
    <cfRule type="expression" dxfId="46" priority="90">
      <formula>$K$12="MODERADA"</formula>
    </cfRule>
    <cfRule type="expression" dxfId="45" priority="91">
      <formula>$K$12="ALTA"</formula>
    </cfRule>
    <cfRule type="expression" dxfId="44" priority="92">
      <formula>$K$12="EXTREMA"</formula>
    </cfRule>
  </conditionalFormatting>
  <conditionalFormatting sqref="K17:K18">
    <cfRule type="expression" dxfId="43" priority="41">
      <formula>$K$19="BAJA"</formula>
    </cfRule>
    <cfRule type="expression" dxfId="42" priority="42">
      <formula>$K$19="MODERADA"</formula>
    </cfRule>
    <cfRule type="expression" dxfId="41" priority="43">
      <formula>$K$19="ALTA"</formula>
    </cfRule>
    <cfRule type="expression" dxfId="40" priority="44">
      <formula>$K$19="EXTREMA"</formula>
    </cfRule>
  </conditionalFormatting>
  <conditionalFormatting sqref="W17:W23">
    <cfRule type="expression" dxfId="39" priority="37">
      <formula>$W$19="MODERADA"</formula>
    </cfRule>
    <cfRule type="expression" dxfId="38" priority="38">
      <formula>$W$19="EXTREMA"</formula>
    </cfRule>
    <cfRule type="expression" dxfId="37" priority="39">
      <formula>$W$19="ALTA"</formula>
    </cfRule>
    <cfRule type="expression" dxfId="36" priority="40">
      <formula>$W$19="BAJA"</formula>
    </cfRule>
  </conditionalFormatting>
  <conditionalFormatting sqref="K24:K25">
    <cfRule type="expression" dxfId="35" priority="33">
      <formula>$K$26="BAJA"</formula>
    </cfRule>
    <cfRule type="expression" dxfId="34" priority="34">
      <formula>$K$26="MODERADA"</formula>
    </cfRule>
    <cfRule type="expression" dxfId="33" priority="35">
      <formula>$K$26="ALTA"</formula>
    </cfRule>
    <cfRule type="expression" dxfId="32" priority="36">
      <formula>$K$26="EXTREMA"</formula>
    </cfRule>
  </conditionalFormatting>
  <conditionalFormatting sqref="W24:W30">
    <cfRule type="expression" dxfId="31" priority="29">
      <formula>$W$26="MODERADA"</formula>
    </cfRule>
    <cfRule type="expression" dxfId="30" priority="30">
      <formula>$W$26="EXTREMA"</formula>
    </cfRule>
    <cfRule type="expression" dxfId="29" priority="31">
      <formula>$W$26="ALTA"</formula>
    </cfRule>
    <cfRule type="expression" dxfId="28" priority="32">
      <formula>$W$26="BAJA"</formula>
    </cfRule>
  </conditionalFormatting>
  <conditionalFormatting sqref="K31:K32">
    <cfRule type="expression" dxfId="27" priority="25">
      <formula>$K$33="BAJA"</formula>
    </cfRule>
    <cfRule type="expression" dxfId="26" priority="26">
      <formula>$K$33="MODERADA"</formula>
    </cfRule>
    <cfRule type="expression" dxfId="25" priority="27">
      <formula>$K$33="ALTA"</formula>
    </cfRule>
    <cfRule type="expression" dxfId="24" priority="28">
      <formula>$K$33="EXTREMA"</formula>
    </cfRule>
  </conditionalFormatting>
  <conditionalFormatting sqref="W31:W37">
    <cfRule type="expression" dxfId="23" priority="21">
      <formula>$W$33="MODERADA"</formula>
    </cfRule>
    <cfRule type="expression" dxfId="22" priority="22">
      <formula>$W$33="EXTREMA"</formula>
    </cfRule>
    <cfRule type="expression" dxfId="21" priority="23">
      <formula>$W$33="ALTA"</formula>
    </cfRule>
    <cfRule type="expression" dxfId="20" priority="24">
      <formula>$W$33="BAJA"</formula>
    </cfRule>
  </conditionalFormatting>
  <conditionalFormatting sqref="K26:K30">
    <cfRule type="expression" dxfId="19" priority="13">
      <formula>$K$26="BAJA"</formula>
    </cfRule>
    <cfRule type="expression" dxfId="18" priority="14">
      <formula>$K$26="MODERADA"</formula>
    </cfRule>
    <cfRule type="expression" dxfId="17" priority="15">
      <formula>$K$26="ALTA"</formula>
    </cfRule>
    <cfRule type="expression" dxfId="16" priority="16">
      <formula>$K$26="EXTREMA"</formula>
    </cfRule>
  </conditionalFormatting>
  <conditionalFormatting sqref="K33:K37">
    <cfRule type="expression" dxfId="15" priority="9">
      <formula>$K$33="BAJA"</formula>
    </cfRule>
    <cfRule type="expression" dxfId="14" priority="10">
      <formula>$K$33="MODERADA"</formula>
    </cfRule>
    <cfRule type="expression" dxfId="13" priority="11">
      <formula>$K$33="ALTA"</formula>
    </cfRule>
    <cfRule type="expression" dxfId="12" priority="12">
      <formula>$K$33="EXTREMA"</formula>
    </cfRule>
  </conditionalFormatting>
  <conditionalFormatting sqref="K19:K23">
    <cfRule type="expression" dxfId="11" priority="17">
      <formula>$K$19="BAJA"</formula>
    </cfRule>
    <cfRule type="expression" dxfId="10" priority="18">
      <formula>$K$19="MODERADA"</formula>
    </cfRule>
    <cfRule type="expression" dxfId="9" priority="19">
      <formula>$K$19="ALTA"</formula>
    </cfRule>
    <cfRule type="expression" dxfId="8" priority="20">
      <formula>$K$19="EXTREMA"</formula>
    </cfRule>
  </conditionalFormatting>
  <conditionalFormatting sqref="W10:W11">
    <cfRule type="expression" dxfId="7" priority="5">
      <formula>$K$12="BAJA"</formula>
    </cfRule>
    <cfRule type="expression" dxfId="6" priority="6">
      <formula>$K$12="MODERADA"</formula>
    </cfRule>
    <cfRule type="expression" dxfId="5" priority="7">
      <formula>$K$12="ALTA"</formula>
    </cfRule>
    <cfRule type="expression" dxfId="4" priority="8">
      <formula>$K$12="EXTREMA"</formula>
    </cfRule>
  </conditionalFormatting>
  <conditionalFormatting sqref="W12:W16">
    <cfRule type="expression" dxfId="3" priority="1">
      <formula>$K$12="BAJA"</formula>
    </cfRule>
    <cfRule type="expression" dxfId="2" priority="2">
      <formula>$K$12="MODERADA"</formula>
    </cfRule>
    <cfRule type="expression" dxfId="1" priority="3">
      <formula>$K$12="ALTA"</formula>
    </cfRule>
    <cfRule type="expression" dxfId="0" priority="4">
      <formula>$K$12="EXTREMA"</formula>
    </cfRule>
  </conditionalFormatting>
  <dataValidations count="5">
    <dataValidation type="list" allowBlank="1" showInputMessage="1" showErrorMessage="1" sqref="D10:D37" xr:uid="{00000000-0002-0000-0100-000000000000}">
      <formula1>$AI$2:$AI$5</formula1>
    </dataValidation>
    <dataValidation type="list" allowBlank="1" showInputMessage="1" showErrorMessage="1" sqref="I10:I37" xr:uid="{00000000-0002-0000-0100-000001000000}">
      <formula1>$AJ$2:$AJ$4</formula1>
    </dataValidation>
    <dataValidation type="list" allowBlank="1" showInputMessage="1" showErrorMessage="1" sqref="N10:N37" xr:uid="{00000000-0002-0000-0100-000002000000}">
      <formula1>$AH$2:$AH$3</formula1>
    </dataValidation>
    <dataValidation type="list" allowBlank="1" showInputMessage="1" showErrorMessage="1" sqref="G10:G37" xr:uid="{00000000-0002-0000-0100-000003000000}">
      <formula1>$AK$2:$AK$4</formula1>
    </dataValidation>
    <dataValidation type="list" allowBlank="1" showInputMessage="1" showErrorMessage="1" sqref="R10:R37" xr:uid="{00000000-0002-0000-0100-000004000000}">
      <formula1>$AJ$1:$AK$1</formula1>
    </dataValidation>
  </dataValidations>
  <printOptions horizontalCentered="1"/>
  <pageMargins left="0" right="0" top="0.39370078740157483" bottom="0.51181102362204722" header="0.31496062992125984" footer="0.31496062992125984"/>
  <pageSetup paperSize="128" scale="24" orientation="landscape" r:id="rId1"/>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3"/>
  <sheetViews>
    <sheetView zoomScale="60" zoomScaleNormal="60" workbookViewId="0">
      <selection activeCell="C15" sqref="C15"/>
    </sheetView>
  </sheetViews>
  <sheetFormatPr baseColWidth="10" defaultRowHeight="15.75" x14ac:dyDescent="0.25"/>
  <cols>
    <col min="1" max="1" width="32.42578125" style="57" customWidth="1"/>
    <col min="2" max="2" width="26.85546875" style="58" customWidth="1"/>
    <col min="3" max="3" width="179" style="59" customWidth="1"/>
    <col min="4" max="4" width="34.140625" customWidth="1"/>
  </cols>
  <sheetData>
    <row r="1" spans="1:3" ht="46.5" customHeight="1" x14ac:dyDescent="0.45">
      <c r="A1" s="336" t="s">
        <v>25</v>
      </c>
      <c r="B1" s="337"/>
      <c r="C1" s="338"/>
    </row>
    <row r="2" spans="1:3" ht="129" customHeight="1" x14ac:dyDescent="0.25">
      <c r="A2" s="356" t="s">
        <v>79</v>
      </c>
      <c r="B2" s="357"/>
      <c r="C2" s="358"/>
    </row>
    <row r="3" spans="1:3" ht="33.75" customHeight="1" x14ac:dyDescent="0.25">
      <c r="A3" s="50" t="s">
        <v>76</v>
      </c>
      <c r="B3" s="341" t="s">
        <v>80</v>
      </c>
      <c r="C3" s="342"/>
    </row>
    <row r="4" spans="1:3" ht="15" customHeight="1" x14ac:dyDescent="0.25">
      <c r="A4" s="339" t="s">
        <v>81</v>
      </c>
      <c r="B4" s="343" t="s">
        <v>82</v>
      </c>
      <c r="C4" s="344"/>
    </row>
    <row r="5" spans="1:3" ht="107.25" customHeight="1" x14ac:dyDescent="0.25">
      <c r="A5" s="340"/>
      <c r="B5" s="345"/>
      <c r="C5" s="346"/>
    </row>
    <row r="6" spans="1:3" s="52" customFormat="1" ht="36" customHeight="1" x14ac:dyDescent="0.25">
      <c r="A6" s="51" t="s">
        <v>41</v>
      </c>
      <c r="B6" s="347" t="s">
        <v>83</v>
      </c>
      <c r="C6" s="348"/>
    </row>
    <row r="7" spans="1:3" s="52" customFormat="1" ht="409.6" customHeight="1" x14ac:dyDescent="0.25">
      <c r="A7" s="51" t="s">
        <v>65</v>
      </c>
      <c r="B7" s="347" t="s">
        <v>84</v>
      </c>
      <c r="C7" s="348"/>
    </row>
    <row r="8" spans="1:3" ht="174.75" customHeight="1" x14ac:dyDescent="0.25">
      <c r="A8" s="51" t="s">
        <v>42</v>
      </c>
      <c r="B8" s="347" t="s">
        <v>85</v>
      </c>
      <c r="C8" s="348"/>
    </row>
    <row r="9" spans="1:3" ht="48.75" customHeight="1" x14ac:dyDescent="0.25">
      <c r="A9" s="51" t="s">
        <v>43</v>
      </c>
      <c r="B9" s="347" t="s">
        <v>86</v>
      </c>
      <c r="C9" s="348"/>
    </row>
    <row r="10" spans="1:3" ht="324.75" customHeight="1" x14ac:dyDescent="0.25">
      <c r="A10" s="359" t="s">
        <v>87</v>
      </c>
      <c r="B10" s="53" t="s">
        <v>8</v>
      </c>
      <c r="C10" s="54" t="s">
        <v>88</v>
      </c>
    </row>
    <row r="11" spans="1:3" ht="409.6" customHeight="1" x14ac:dyDescent="0.25">
      <c r="A11" s="360"/>
      <c r="B11" s="53" t="s">
        <v>9</v>
      </c>
      <c r="C11" s="54" t="s">
        <v>89</v>
      </c>
    </row>
    <row r="12" spans="1:3" ht="55.5" customHeight="1" x14ac:dyDescent="0.25">
      <c r="A12" s="360"/>
      <c r="B12" s="53" t="s">
        <v>10</v>
      </c>
      <c r="C12" s="54" t="s">
        <v>90</v>
      </c>
    </row>
    <row r="13" spans="1:3" ht="34.5" customHeight="1" x14ac:dyDescent="0.25">
      <c r="A13" s="51" t="s">
        <v>60</v>
      </c>
      <c r="B13" s="361" t="s">
        <v>91</v>
      </c>
      <c r="C13" s="362"/>
    </row>
    <row r="14" spans="1:3" ht="45.75" customHeight="1" x14ac:dyDescent="0.25">
      <c r="A14" s="51" t="s">
        <v>92</v>
      </c>
      <c r="B14" s="347" t="s">
        <v>59</v>
      </c>
      <c r="C14" s="348"/>
    </row>
    <row r="15" spans="1:3" ht="126.75" customHeight="1" x14ac:dyDescent="0.25">
      <c r="A15" s="55" t="s">
        <v>45</v>
      </c>
      <c r="B15" s="53" t="s">
        <v>46</v>
      </c>
      <c r="C15" s="54" t="s">
        <v>93</v>
      </c>
    </row>
    <row r="16" spans="1:3" ht="41.25" customHeight="1" x14ac:dyDescent="0.25">
      <c r="A16" s="51" t="s">
        <v>62</v>
      </c>
      <c r="B16" s="347" t="s">
        <v>94</v>
      </c>
      <c r="C16" s="348"/>
    </row>
    <row r="17" spans="1:3" ht="33" customHeight="1" x14ac:dyDescent="0.25">
      <c r="A17" s="349" t="s">
        <v>95</v>
      </c>
      <c r="B17" s="53" t="s">
        <v>47</v>
      </c>
      <c r="C17" s="54" t="s">
        <v>96</v>
      </c>
    </row>
    <row r="18" spans="1:3" ht="49.5" customHeight="1" x14ac:dyDescent="0.25">
      <c r="A18" s="350"/>
      <c r="B18" s="53" t="s">
        <v>48</v>
      </c>
      <c r="C18" s="54" t="s">
        <v>97</v>
      </c>
    </row>
    <row r="19" spans="1:3" ht="36.75" customHeight="1" x14ac:dyDescent="0.25">
      <c r="A19" s="351"/>
      <c r="B19" s="53" t="s">
        <v>49</v>
      </c>
      <c r="C19" s="54" t="s">
        <v>98</v>
      </c>
    </row>
    <row r="20" spans="1:3" ht="36.75" customHeight="1" x14ac:dyDescent="0.25">
      <c r="A20" s="56" t="s">
        <v>99</v>
      </c>
      <c r="B20" s="354" t="s">
        <v>100</v>
      </c>
      <c r="C20" s="355"/>
    </row>
    <row r="21" spans="1:3" ht="36.75" customHeight="1" x14ac:dyDescent="0.25">
      <c r="A21" s="349" t="s">
        <v>101</v>
      </c>
      <c r="B21" s="53" t="s">
        <v>48</v>
      </c>
      <c r="C21" s="54" t="s">
        <v>102</v>
      </c>
    </row>
    <row r="22" spans="1:3" ht="19.5" customHeight="1" x14ac:dyDescent="0.25">
      <c r="A22" s="352"/>
      <c r="B22" s="53" t="s">
        <v>51</v>
      </c>
      <c r="C22" s="54" t="s">
        <v>103</v>
      </c>
    </row>
    <row r="23" spans="1:3" x14ac:dyDescent="0.25">
      <c r="A23" s="353"/>
      <c r="B23" s="53" t="s">
        <v>52</v>
      </c>
      <c r="C23" s="54" t="s">
        <v>104</v>
      </c>
    </row>
  </sheetData>
  <mergeCells count="16">
    <mergeCell ref="A17:A19"/>
    <mergeCell ref="A21:A23"/>
    <mergeCell ref="B20:C20"/>
    <mergeCell ref="A2:C2"/>
    <mergeCell ref="B14:C14"/>
    <mergeCell ref="B7:C7"/>
    <mergeCell ref="B8:C8"/>
    <mergeCell ref="B9:C9"/>
    <mergeCell ref="A10:A12"/>
    <mergeCell ref="B13:C13"/>
    <mergeCell ref="B16:C16"/>
    <mergeCell ref="A1:C1"/>
    <mergeCell ref="A4:A5"/>
    <mergeCell ref="B3:C3"/>
    <mergeCell ref="B4:C5"/>
    <mergeCell ref="B6:C6"/>
  </mergeCells>
  <pageMargins left="0.7" right="0.7" top="0.46" bottom="0.75" header="0.3" footer="0.3"/>
  <pageSetup paperSize="125"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Leonor Ronchaquiran Garzon</cp:lastModifiedBy>
  <cp:lastPrinted>2018-12-21T20:56:07Z</cp:lastPrinted>
  <dcterms:created xsi:type="dcterms:W3CDTF">2016-10-28T13:56:30Z</dcterms:created>
  <dcterms:modified xsi:type="dcterms:W3CDTF">2018-12-31T14:52:40Z</dcterms:modified>
</cp:coreProperties>
</file>