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59591BF0-4BFE-478E-B039-D648BF7936FC}" xr6:coauthVersionLast="45" xr6:coauthVersionMax="47" xr10:uidLastSave="{00000000-0000-0000-0000-000000000000}"/>
  <bookViews>
    <workbookView xWindow="-120" yWindow="-120" windowWidth="29040" windowHeight="15840" firstSheet="2" activeTab="2" xr2:uid="{F6EF27A3-F1D6-4BEB-AA0F-B0CAFD72D22C}"/>
  </bookViews>
  <sheets>
    <sheet name="Hoja1" sheetId="12" state="hidden" r:id="rId1"/>
    <sheet name="lista" sheetId="16" state="hidden" r:id="rId2"/>
    <sheet name="PLAN DE ACCION" sheetId="7" r:id="rId3"/>
    <sheet name="IN-PEI-GES-COM-001" sheetId="17" r:id="rId4"/>
    <sheet name="IN-PEI GES-COM-002" sheetId="18" r:id="rId5"/>
    <sheet name="IN-PEI GES-COM-003" sheetId="19" r:id="rId6"/>
  </sheets>
  <externalReferences>
    <externalReference r:id="rId7"/>
  </externalReferences>
  <definedNames>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5">#REF!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4">'IN-PEI GES-COM-002'!$A$1:$X$61</definedName>
    <definedName name="_xlnm.Print_Area" localSheetId="5">'IN-PEI GES-COM-003'!$A$1:$X$61</definedName>
    <definedName name="_xlnm.Print_Area" localSheetId="3">'IN-PEI-GES-COM-001'!$A$1:$X$61</definedName>
    <definedName name="Atender_20_puntos_de_Participación_IDPAC" localSheetId="4">#REF!</definedName>
    <definedName name="Atender_20_puntos_de_Participación_IDPAC" localSheetId="5">#REF!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9" l="1"/>
  <c r="C34" i="19"/>
  <c r="D33" i="19"/>
  <c r="C33" i="19"/>
  <c r="D32" i="19"/>
  <c r="C32" i="19"/>
  <c r="E31" i="19"/>
  <c r="D31" i="19"/>
  <c r="C31" i="19"/>
  <c r="D34" i="18" l="1"/>
  <c r="C34" i="18"/>
  <c r="D33" i="18"/>
  <c r="C33" i="18"/>
  <c r="D32" i="18"/>
  <c r="C32" i="18"/>
  <c r="D31" i="18"/>
  <c r="C31" i="18"/>
  <c r="E31" i="18" s="1"/>
  <c r="C37" i="17" l="1"/>
  <c r="C35" i="17"/>
  <c r="C33" i="17"/>
  <c r="C31" i="17"/>
  <c r="E31" i="17" s="1"/>
  <c r="AP89" i="7" l="1"/>
  <c r="AP88" i="7"/>
  <c r="AP87" i="7"/>
  <c r="AP86" i="7"/>
  <c r="AP85" i="7"/>
  <c r="AP84" i="7"/>
  <c r="AP83" i="7"/>
  <c r="AP82" i="7"/>
  <c r="AP81" i="7"/>
  <c r="AN54" i="7"/>
  <c r="AR55" i="7"/>
  <c r="AR61" i="7"/>
  <c r="AR60" i="7"/>
  <c r="AR59" i="7"/>
  <c r="AR58" i="7"/>
  <c r="AR57" i="7"/>
  <c r="AR56" i="7"/>
  <c r="AR54" i="7"/>
  <c r="AR53" i="7"/>
  <c r="AR52" i="7"/>
  <c r="AR51" i="7"/>
  <c r="AR50" i="7"/>
  <c r="AR49" i="7"/>
  <c r="AR48" i="7"/>
  <c r="AR47" i="7"/>
  <c r="AR46" i="7"/>
  <c r="AR45" i="7"/>
  <c r="AR44" i="7"/>
  <c r="AR43" i="7"/>
  <c r="AR42" i="7"/>
  <c r="AR41" i="7"/>
  <c r="AR40" i="7"/>
  <c r="AR39" i="7"/>
  <c r="AR38" i="7"/>
  <c r="AR37" i="7"/>
  <c r="AR36" i="7"/>
  <c r="AR35" i="7"/>
  <c r="AR34" i="7"/>
  <c r="AR33" i="7"/>
  <c r="AR32" i="7"/>
  <c r="AR31" i="7"/>
  <c r="AR30" i="7"/>
  <c r="AR29" i="7"/>
  <c r="AR28" i="7"/>
  <c r="AR27" i="7"/>
  <c r="AR26" i="7"/>
  <c r="AS26" i="7" s="1"/>
  <c r="AN26" i="7"/>
  <c r="AN58" i="7" l="1"/>
  <c r="AS58" i="7"/>
  <c r="AS54" i="7"/>
  <c r="AS50" i="7"/>
  <c r="AS46" i="7"/>
  <c r="AS42" i="7"/>
  <c r="AS38" i="7"/>
  <c r="AS34" i="7"/>
  <c r="AS30" i="7"/>
  <c r="AP108" i="7" l="1"/>
  <c r="AP107" i="7"/>
  <c r="AP106" i="7"/>
  <c r="AP105" i="7"/>
  <c r="AJ105" i="7"/>
  <c r="K105" i="7"/>
  <c r="AP104" i="7"/>
  <c r="AP103" i="7"/>
  <c r="AP102" i="7"/>
  <c r="AP101" i="7"/>
  <c r="AJ101" i="7"/>
  <c r="K101" i="7"/>
  <c r="AP100" i="7"/>
  <c r="AP99" i="7"/>
  <c r="AP98" i="7"/>
  <c r="AP97" i="7"/>
  <c r="AJ97" i="7"/>
  <c r="K97" i="7"/>
  <c r="AQ97" i="7" l="1"/>
  <c r="AQ101" i="7"/>
  <c r="AQ105" i="7"/>
  <c r="O58" i="7" l="1"/>
  <c r="O42" i="7" l="1"/>
  <c r="AJ81" i="7" l="1"/>
  <c r="AP96" i="7" l="1"/>
  <c r="AP95" i="7"/>
  <c r="AP94" i="7"/>
  <c r="AP93" i="7"/>
  <c r="AJ93" i="7"/>
  <c r="AP92" i="7"/>
  <c r="AP91" i="7"/>
  <c r="AP90" i="7"/>
  <c r="AQ89" i="7" s="1"/>
  <c r="AJ89" i="7"/>
  <c r="AJ85" i="7"/>
  <c r="AP80" i="7"/>
  <c r="AP79" i="7"/>
  <c r="AP78" i="7"/>
  <c r="AP77" i="7"/>
  <c r="AJ77" i="7"/>
  <c r="AP76" i="7"/>
  <c r="AP75" i="7"/>
  <c r="AP74" i="7"/>
  <c r="AP73" i="7"/>
  <c r="AJ73" i="7"/>
  <c r="AN50" i="7"/>
  <c r="O50" i="7"/>
  <c r="AN46" i="7"/>
  <c r="O46" i="7"/>
  <c r="AN38" i="7"/>
  <c r="AN30" i="7"/>
  <c r="O30" i="7"/>
  <c r="O54" i="7"/>
  <c r="AN42" i="7"/>
  <c r="AN34" i="7"/>
  <c r="O34" i="7"/>
  <c r="AQ73" i="7" l="1"/>
  <c r="AQ93" i="7"/>
  <c r="AQ81" i="7"/>
  <c r="AQ77" i="7"/>
  <c r="AQ85" i="7"/>
  <c r="AS62" i="7" l="1"/>
  <c r="R114" i="7" l="1"/>
  <c r="O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H34" authorId="0" shapeId="0" xr:uid="{2786A0E3-65F2-4989-80A4-43C9C35299B3}">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<sst xmlns="http://schemas.openxmlformats.org/spreadsheetml/2006/main" count="1406" uniqueCount="837">
  <si>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</si>
  <si>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</si>
  <si>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</si>
  <si>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</si>
  <si>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</si>
  <si>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</si>
  <si>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</si>
  <si>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</si>
  <si>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</si>
  <si>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</si>
  <si>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</si>
  <si>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</si>
  <si>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</si>
  <si>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</si>
  <si>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</si>
  <si>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</si>
  <si>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</si>
  <si>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</si>
  <si>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</si>
  <si>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</si>
  <si>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</si>
  <si>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</si>
  <si>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</si>
  <si>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</si>
  <si>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</si>
  <si>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</si>
  <si>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</si>
  <si>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</si>
  <si>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</si>
  <si>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</si>
  <si>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</si>
  <si>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</si>
  <si>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</si>
  <si>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</si>
  <si>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</si>
  <si>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</si>
  <si>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</si>
  <si>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</si>
  <si>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</si>
  <si>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</si>
  <si>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</si>
  <si>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</si>
  <si>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</si>
  <si>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</si>
  <si>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</si>
  <si>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</si>
  <si>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</si>
  <si>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</si>
  <si>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</si>
  <si>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</si>
  <si>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</si>
  <si>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</si>
  <si>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</si>
  <si>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</si>
  <si>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</si>
  <si>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</si>
  <si>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</si>
  <si>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</si>
  <si>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</si>
  <si>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</si>
  <si>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</si>
  <si>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</si>
  <si>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</si>
  <si>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</si>
  <si>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</si>
  <si>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</si>
  <si>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</si>
  <si>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</si>
  <si>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</si>
  <si>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</si>
  <si>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</si>
  <si>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</si>
  <si>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</si>
  <si>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</si>
  <si>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</si>
  <si>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</si>
  <si>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</si>
  <si>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</si>
  <si>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</si>
  <si>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</si>
  <si>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</si>
  <si>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</si>
  <si>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</si>
  <si>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</si>
  <si>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</si>
  <si>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</si>
  <si>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</si>
  <si>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</si>
  <si>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</si>
  <si>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</si>
  <si>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</si>
  <si>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</si>
  <si>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</si>
  <si>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</si>
  <si>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</si>
  <si>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</si>
  <si>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</si>
  <si>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</si>
  <si>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</si>
  <si>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</si>
  <si>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</si>
  <si>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</si>
  <si>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</si>
  <si>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</si>
  <si>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</si>
  <si>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</si>
  <si>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</si>
  <si>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</si>
  <si>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</si>
  <si>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</si>
  <si>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</si>
  <si>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</si>
  <si>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</si>
  <si>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</si>
  <si>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</si>
  <si>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</si>
  <si>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</si>
  <si>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</si>
  <si>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</si>
  <si>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</si>
  <si>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</si>
  <si>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</si>
  <si>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</si>
  <si>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</si>
  <si>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</si>
  <si>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</si>
  <si>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</si>
  <si>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</si>
  <si>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</si>
  <si>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</si>
  <si>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</si>
  <si>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</si>
  <si>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</si>
  <si>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</si>
  <si>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</si>
  <si>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</si>
  <si>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</si>
  <si>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</si>
  <si>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</si>
  <si>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</si>
  <si>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</si>
  <si>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</si>
  <si>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</si>
  <si>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</si>
  <si>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</si>
  <si>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</si>
  <si>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</si>
  <si>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</si>
  <si>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</si>
  <si>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</si>
  <si>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</si>
  <si>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</si>
  <si>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</si>
  <si>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</si>
  <si>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</si>
  <si>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</si>
  <si>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</si>
  <si>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</si>
  <si>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</si>
  <si>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</si>
  <si>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</si>
  <si>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</si>
  <si>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</si>
  <si>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</si>
  <si>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</si>
  <si>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</si>
  <si>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</si>
  <si>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</si>
  <si>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</si>
  <si>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</si>
  <si>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</si>
  <si>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</si>
  <si>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</si>
  <si>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</si>
  <si>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</si>
  <si>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</si>
  <si>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</si>
  <si>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</si>
  <si>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</si>
  <si>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</si>
  <si>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</si>
  <si>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</si>
  <si>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</si>
  <si>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</si>
  <si>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</si>
  <si>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</si>
  <si>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</si>
  <si>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</si>
  <si>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</si>
  <si>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</si>
  <si>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</si>
  <si>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</si>
  <si>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</si>
  <si>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</si>
  <si>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</si>
  <si>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</si>
  <si>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</si>
  <si>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</si>
  <si>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</si>
  <si>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</si>
  <si>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</si>
  <si>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</si>
  <si>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</si>
  <si>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</si>
  <si>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</si>
  <si>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</si>
  <si>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</si>
  <si>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</si>
  <si>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</si>
  <si>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</si>
  <si>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</si>
  <si>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</si>
  <si>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</si>
  <si>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</si>
  <si>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</si>
  <si>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</si>
  <si>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</si>
  <si>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</si>
  <si>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</si>
  <si>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</si>
  <si>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</si>
  <si>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</si>
  <si>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</si>
  <si>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</si>
  <si>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</si>
  <si>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</si>
  <si>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</si>
  <si>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</si>
  <si>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</si>
  <si>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</si>
  <si>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</si>
  <si>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</si>
  <si>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</si>
  <si>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</si>
  <si>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</si>
  <si>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</si>
  <si>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</si>
  <si>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</si>
  <si>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</si>
  <si>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</si>
  <si>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</si>
  <si>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</si>
  <si>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</si>
  <si>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</si>
  <si>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</si>
  <si>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</si>
  <si>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</si>
  <si>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</si>
  <si>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</si>
  <si>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</si>
  <si>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</si>
  <si>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</si>
  <si>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</si>
  <si>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</si>
  <si>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</si>
  <si>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</si>
  <si>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</si>
  <si>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</si>
  <si>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</si>
  <si>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</si>
  <si>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</si>
  <si>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</si>
  <si>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</si>
  <si>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</si>
  <si>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</si>
  <si>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</si>
  <si>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</si>
  <si>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</si>
  <si>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</si>
  <si>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</si>
  <si>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</si>
  <si>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</si>
  <si>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</si>
  <si>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</si>
  <si>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</si>
  <si>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</si>
  <si>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</si>
  <si>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</si>
  <si>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</si>
  <si>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</si>
  <si>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</si>
  <si>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</si>
  <si>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</si>
  <si>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</si>
  <si>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</si>
  <si>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</si>
  <si>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</si>
  <si>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</si>
  <si>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</si>
  <si>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</si>
  <si>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</si>
  <si>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</si>
  <si>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</si>
  <si>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</si>
  <si>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</si>
  <si>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</si>
  <si>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</si>
  <si>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</si>
  <si>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</si>
  <si>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</si>
  <si>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</si>
  <si>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</si>
  <si>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</si>
  <si>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</si>
  <si>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</si>
  <si>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</si>
  <si>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</si>
  <si>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</si>
  <si>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</si>
  <si>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</si>
  <si>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</si>
  <si>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</si>
  <si>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</si>
  <si>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</si>
  <si>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</si>
  <si>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</si>
  <si>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</si>
  <si>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</si>
  <si>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</si>
  <si>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</si>
  <si>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</si>
  <si>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</si>
  <si>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</si>
  <si>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</si>
  <si>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</si>
  <si>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</si>
  <si>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</si>
  <si>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</si>
  <si>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</si>
  <si>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</si>
  <si>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</si>
  <si>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</si>
  <si>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</si>
  <si>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</si>
  <si>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</si>
  <si>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</si>
  <si>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</si>
  <si>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</si>
  <si>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</si>
  <si>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</si>
  <si>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</si>
  <si>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</si>
  <si>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</si>
  <si>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</si>
  <si>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</si>
  <si>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</si>
  <si>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</si>
  <si>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</si>
  <si>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</si>
  <si>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</si>
  <si>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</si>
  <si>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</si>
  <si>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</si>
  <si>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</si>
  <si>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</si>
  <si>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</si>
  <si>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</si>
  <si>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</si>
  <si>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</si>
  <si>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</si>
  <si>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</si>
  <si>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</si>
  <si>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</si>
  <si>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</si>
  <si>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</si>
  <si>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</si>
  <si>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</si>
  <si>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</si>
  <si>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</si>
  <si>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</si>
  <si>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</si>
  <si>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</si>
  <si>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</si>
  <si>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</si>
  <si>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</si>
  <si>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</si>
  <si>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</si>
  <si>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</si>
  <si>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</si>
  <si>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</si>
  <si>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</si>
  <si>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</si>
  <si>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</si>
  <si>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</si>
  <si>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</si>
  <si>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</si>
  <si>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</si>
  <si>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</si>
  <si>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</si>
  <si>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</si>
  <si>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</si>
  <si>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</si>
  <si>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</si>
  <si>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</si>
  <si>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</si>
  <si>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</si>
  <si>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</si>
  <si>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</si>
  <si>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</si>
  <si>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</si>
  <si>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</si>
  <si>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</si>
  <si>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</si>
  <si>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</si>
  <si>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</si>
  <si>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</si>
  <si>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</si>
  <si>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</si>
  <si>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</si>
  <si>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</si>
  <si>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</si>
  <si>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</si>
  <si>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</si>
  <si>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</si>
  <si>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</si>
  <si>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</si>
  <si>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</si>
  <si>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</si>
  <si>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</si>
  <si>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</si>
  <si>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</si>
  <si>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Producto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</si>
  <si>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</si>
  <si>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</si>
  <si>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</si>
  <si>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</si>
  <si>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</si>
  <si>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</si>
  <si>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</si>
  <si>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</si>
  <si>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</si>
  <si>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</si>
  <si>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</si>
  <si>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</si>
  <si>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</si>
  <si>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</si>
  <si>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</si>
  <si>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</si>
  <si>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</si>
  <si>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</si>
  <si>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</si>
  <si>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</si>
  <si>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</si>
  <si>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</si>
  <si>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</si>
  <si>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</si>
  <si>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</si>
  <si>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</si>
  <si>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</si>
  <si>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</si>
  <si>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</si>
  <si>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</si>
  <si>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</si>
  <si>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</si>
  <si>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</si>
  <si>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</si>
  <si>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</si>
  <si>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</si>
  <si>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</si>
  <si>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</si>
  <si>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</si>
  <si>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PLANEACIÓN</t>
  </si>
  <si>
    <t>CÓDIGO</t>
  </si>
  <si>
    <t>E-PLA-FT-003</t>
  </si>
  <si>
    <t>VERSIÓN</t>
  </si>
  <si>
    <t>FORMULACIÓN Y SEGUIMIENTO DEL PLAN DE ACCIÓN</t>
  </si>
  <si>
    <t>PÁGINA</t>
  </si>
  <si>
    <t>1 DE 1</t>
  </si>
  <si>
    <t>VIGENTE DESDE</t>
  </si>
  <si>
    <t xml:space="preserve">Fecha: </t>
  </si>
  <si>
    <t>AGOSTO</t>
  </si>
  <si>
    <t>Vigencia del plan:</t>
  </si>
  <si>
    <t>Tipo de reporte:</t>
  </si>
  <si>
    <t xml:space="preserve">Subdirección / Oficina: </t>
  </si>
  <si>
    <t>Proceso:</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</si>
  <si>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</si>
  <si>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</si>
  <si>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</si>
  <si>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</si>
  <si>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</si>
  <si>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</si>
  <si>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</si>
  <si>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</si>
  <si>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</si>
  <si>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</si>
  <si>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</si>
  <si>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</si>
  <si>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</si>
  <si>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</si>
  <si>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</si>
  <si>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</si>
  <si>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</si>
  <si>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</si>
  <si>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</si>
  <si>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</si>
  <si>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</si>
  <si>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</si>
  <si>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</si>
  <si>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</si>
  <si>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</si>
  <si>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</si>
  <si>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</si>
  <si>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</si>
  <si>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</si>
  <si>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</si>
  <si>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</si>
  <si>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</si>
  <si>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</si>
  <si>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</si>
  <si>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</si>
  <si>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</si>
  <si>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</si>
  <si>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</si>
  <si>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</si>
  <si>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</si>
  <si>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</si>
  <si>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</si>
  <si>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Diseñar e implementar la política y estrategia de comunicaciones del IDIPRON para dar lineamientos claros y estratégicos en el manejo de comunicaciones internas y externas.</t>
  </si>
  <si>
    <t>Implica la formulación, ejecución y seguimiento de la política de comunicaciones.</t>
  </si>
  <si>
    <t xml:space="preserve">Actualización de la política y estrategia de comunicaciones
Ejecución y seguimiento del plan de trabajo definido para comunicaciones
</t>
  </si>
  <si>
    <t>PAI-COM-2022-1</t>
  </si>
  <si>
    <t>Diseñar la política y estrategia de comunicaciones</t>
  </si>
  <si>
    <t xml:space="preserve">Una política de comunicaciones y un plan de comunicaciones </t>
  </si>
  <si>
    <t>Política y plan de comunicaciones actualizado y oficializado</t>
  </si>
  <si>
    <t>No aplica</t>
  </si>
  <si>
    <t xml:space="preserve">El primer trimestre de 2022 el área de comuniaciones inicia bajo el lineamiento de la política de comuniaciones E-COM-DI-002 versión 1 vigente desde el 20 de mayo 2020 y el plan estratégico de comunicaciones E-COM-DI-001 versión 4 vigente desde el 18 de marzo 2020, así mismo con el Plan Estratégico de Comunicación Externa presentado y aprobado en comite directivo el 22 de abril de 2021. 
Los documentos anteriormente mencionados son consolidados y tomados como insumo para revisar y diseñar la política y plan de comunicaciones propuesto en el actual plan de acción para oficializar en la vigencia 2022.   La consolidación de la documentación y el inicio de su revisión registra así un alcance de la meta en el trimestre del 15%. </t>
  </si>
  <si>
    <t>PDF Política de comunicaciones
PDF Plan estratégico de comunicaciones
PDF plan estratégico comunición externa PECE
Acta consejo directivo aprobación PECE</t>
  </si>
  <si>
    <t xml:space="preserve">Para el segundo trimestre, el área de comunicaciones adelanta la revisión de la documentación insumo para la proyección de la política y plan estratégico, así mismo, se revisan las actividades establecidas en el plan de mejoramiento de comunicaciones donde se establece la actualización del manual operativo, un documento que se considera por el área una base para el diseño de la nueva política y plan de comunicaciones. Es así como en el periodo de este reporte se registra como avance de la meta la revisión y actualización del manual operativo de comunicaciones. La actividad registra así un alcance de la meta en el trimestre del 25%. </t>
  </si>
  <si>
    <t>PDF Manual Operativo de comunicaciones
PDF trazabilidad correos proceso de revisión,ajustes y oficialización del manual.</t>
  </si>
  <si>
    <t>Tercer Trimestre</t>
  </si>
  <si>
    <t>Cuarto Trimestre</t>
  </si>
  <si>
    <t xml:space="preserve">PAI-COM-2022-2 </t>
  </si>
  <si>
    <t>Elaborar un informe de implementación y seguimiento de la política y estrategia de comunicaciones</t>
  </si>
  <si>
    <t>Un informe semestral de gestión de la política y estrategia de comunicaciones implementada</t>
  </si>
  <si>
    <t>Informe de gestión de comunicaciones</t>
  </si>
  <si>
    <t xml:space="preserve">Durante el primer trimestre de 2022 se adelantaron 13 reuniones de equipo para hacer el seguimiento a la gestión adelantada y dar el lineamiento para la atención de los requerimientos solicitados y ejecutar las actividades establecidas en el marco de la estrategia de comunicaciones. La actividad registra así un alcance de la meta en el trimestre del 20%.  </t>
  </si>
  <si>
    <t>Carpeta actas de asistencia</t>
  </si>
  <si>
    <t xml:space="preserve">En el segundo trimestre se solicitaron y consolidaron los reportes y soportes de la gestión que adelantan los grupos de trabajo del área de comunicaciones para la elaboración del informe de gestión semestral establecido en el presente plan de acción. La actividad registra así un alcance de la meta en el trimestre del 30%. </t>
  </si>
  <si>
    <t>PDF correo solicitud de reportes
PDF Informe semestral de gestión</t>
  </si>
  <si>
    <t>Divulgar información institucional de acuerdo al plan de comunicaciones</t>
  </si>
  <si>
    <t xml:space="preserve">Publicación de la información de interés general </t>
  </si>
  <si>
    <t>Publicar información de interés general en los canales institucionales
Diseño e implementación de campañas institucionales</t>
  </si>
  <si>
    <t>PAI-COM-2022-3</t>
  </si>
  <si>
    <t xml:space="preserve">
Atender las necesidadades de comunicación interna y externa de la entidad</t>
  </si>
  <si>
    <t>La atención del 100% en el diseño de piezas comunicativas solicitadas
y la publicación de información institucional solicitada</t>
  </si>
  <si>
    <t xml:space="preserve">Piezas comunicativas aprobadas y publicadas
Contenido informativo de la gestión institucional divulgada en las cuentas y perfiles de Twitter, Facebook,  y YouTube del Instituto.
</t>
  </si>
  <si>
    <t xml:space="preserve">Durante el primer trimestre 2022 el área de comunicaciones atendió 193 solicitudes y/o requerimientos de diseño de piezas comunicativas, es preciso señalar que, el 24% de las solicitudes fueron radicadas de forma oficial con el formato y recibidas a través del correo dispuesto por comunicaciones, la atención de los requerimientos atendidos fue del 100%. Frente a las publicaciones en redes sociales se registró así: Twitter 1.209, Facebook 182 publicaciones, YouTube 33 videos. La actividad registra así un alcance de la meta en el trimestre del 25%. </t>
  </si>
  <si>
    <t>Correo de reporte gestión primer semestre del coordinador de diseño
Imagen reporte analitik de las redes enero-marzo</t>
  </si>
  <si>
    <t xml:space="preserve">En el segundo trimestre el área de comuniaciones atendió 304 solicitudes y/o requerimientos de diseño de piezas comunicativas, es preciso señalar que, el 21% de las solicitudes fueron radicadas de forma oficial con el formato y recibidas a través del correo dispuesto por comunicaciones, la atención de los requerimientos atendidos fue del 100%. 
Frente a las publicaciones en redes sociales se registraron las siguientes publicaciones así: Twitter 1.069, Facebook 477 publicaciones, YouTube 50 videos. La actividad registra así un alcance de la meta en el trimestre del 25%. 
</t>
  </si>
  <si>
    <t>Correo de reporte gestión primer semestre del coordinador de diseño
Imagen reporte analitik de las redes abirl-junio</t>
  </si>
  <si>
    <t>PAI-COM-2022-4</t>
  </si>
  <si>
    <t>Diseño e implementación de campañas comunicativas a nivel interno y externo</t>
  </si>
  <si>
    <t xml:space="preserve">Diseñar y ejecutar 7 campañas de comunicación
</t>
  </si>
  <si>
    <t>Informe de campañas comunicativas</t>
  </si>
  <si>
    <t xml:space="preserve">En el primer trimestre de 2022 la oficina de comunicaciones diseñó y ejecutó campañas de comunicación externa e interna a desatacar así: Enero campaña externa en radio comunitaria y digital sobre Intervención parques de Engativá, en Febrero campaña interna con la publicación de la primera edición del año 'Callejeando' y la Campaña ambiental Ruta Colibrí.    
Frente a la meta propuesta en este primer trimestre se registra un avance del 43% ya que se logró el diseñó y ejecución de 3 campañas de comunicación. 
  </t>
  </si>
  <si>
    <t>PDF Plan de medios campaña radio
PDF periódico campaña Callejeando
PDF Infografía Campaña Ambiental</t>
  </si>
  <si>
    <t xml:space="preserve">La oficina de comuniaciones para el segundo trimestre del año registró el desarrollo de 2 campañas de comunicación a destacar: internamente 'Con la 10 puesta' y a nivel externo Operación Amistad.  La actividad registra así un alcance de la meta en el trimestre del 28%. </t>
  </si>
  <si>
    <t>PDF Con la 10 puesta
PDF Operación amistad</t>
  </si>
  <si>
    <t>Son todas las acciones y actividades que conducen  al mejoramiento continuo del modelo integrado de planeación y gestión MIPG</t>
  </si>
  <si>
    <t>Ejecución de actividades para el fortalecimiento de políticas del MIPG</t>
  </si>
  <si>
    <t>PAI-COM-2022-5</t>
  </si>
  <si>
    <t xml:space="preserve">Realizar actividades del proceso de comunicaciones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</si>
  <si>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</si>
  <si>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</si>
  <si>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</si>
  <si>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En el primer trimestre del año la oficina de comunicaciones presentó los informes y reportes de seguimiento y monitoreo requeridos para el proceso de comunicaciones así: enero Informe de gestión 2021, febrero seguimiento al Plan de Acción de la PPIA, Seguimiento plan de acción IV trimestre de 2021, elaboración del mapa de riesgos de corrupción 2022. La actividad registra así un alcance de la meta en el trimestre del 30%. </t>
  </si>
  <si>
    <t xml:space="preserve">PDF informe de gestión
PDF correos de reporte
Excel plan acción PPIA, plan acción IVtrim_2021, mapa de riesgos corrupción.
</t>
  </si>
  <si>
    <t xml:space="preserve">Durante el segundo trimestre del 2022 la oficina de comunicaciones adelantó el primer seguimiento al PAAC 2022 6 de mayo y el seguimiento a los riesgos de gestión establecidos para el proceso de comunicaciones. La actividad registra así un alcance de la meta en el trimestre del 20%. </t>
  </si>
  <si>
    <t xml:space="preserve">PDF seguimiento al PAAC 
Excel riesgos de gestión
</t>
  </si>
  <si>
    <t>PAI-COM-2022-6</t>
  </si>
  <si>
    <t xml:space="preserve">Realizar actividades del proceso de comunicaciones para el fortalecimiento de la política de la política gestion del conocimiento y la innovacion mediante la  Incluicion  en la estructura de la intranet de la publicación de lecciones aprendidas </t>
  </si>
  <si>
    <t>Realizar publicación de las lecciones aprendidas en la intranet</t>
  </si>
  <si>
    <t xml:space="preserve">1 Diseño de un banner de llamado a consultar la publicación
1 Diseño y publicación de la sección en intranet
1 Documento en PDF con los contenidos a publicar generado por los procesos de Desarrollo Humano, Investigaciones y Planeación
1 Micrositio en SharePoint que contenga resultados de las lecciones aprendidas producto de la gestión de observaciones y hallazgos generados por Entes de Control y OCI
</t>
  </si>
  <si>
    <t>Plan de adecuación y sostenibilidad - Gestion del concimiento y la innovacion</t>
  </si>
  <si>
    <t xml:space="preserve">En el primer trimestre de 2022  la oficina de comunicaciones cuenta con un autodiagnóstico de gestion del conocimiento y la innovacion y los resultados FURAG como soporte o justificación para crear un espacio dentro de la web institucional denominado lecciones aprendidas. La actividad registra así un alcance de la meta en el trimestre del 10%. </t>
  </si>
  <si>
    <t xml:space="preserve">PDF Autodiagnóstico, Resultados Furag 2021
Captura del sharepoint habilitado para comunicaciones Furag 2022 </t>
  </si>
  <si>
    <t>Para el diseño del espacio se requiere la solicitud oficial del área técnica para iniciar la gestión requerida, en el primer trimestre no se recibio dicha solicitud.</t>
  </si>
  <si>
    <t xml:space="preserve">En el segundo trimestre 2022 la oficina de comunicaciones recibe la solicitud de diseño del botón web lecciones aprendidas y adelanta su respectivo diseño, sin embargo, no se adelanta la publicación en el sitio web durante el perido de reporte por no contar con el contenido, se emite correo eléctronico desde comunicaciones al área responsable para dar claridad al proceso. La actividad registra así un alcance de la meta en el trimestre del 25%. </t>
  </si>
  <si>
    <t xml:space="preserve">PDF solicitud de diseño
Imagen diseño boton web 
PDF correo electrónico </t>
  </si>
  <si>
    <t xml:space="preserve">Aunque se recibió la solicitud oficial del diseño y publicación del espacio en la web 'lecciones aprendidas' no se recibe el contenido a publicar, es preciso señalar que para la publicación en el espacio es importante que se le remita a comunicaciones los contenidos a publicar generados por los procesos de Desarrollo Humano, Investigaciones y Planeación. </t>
  </si>
  <si>
    <t>PAI-COM-2022-7</t>
  </si>
  <si>
    <t>Realizar actividades del proceso de comunicaciones para el fortalecimiento de la política gestion del conocimiento y la innovacion mediante la definicion de  la Estratégia de Comunicaciones que se debe desarrollar en el IDIPRON  con el fin de informar sobre la actividad participativa, ejecución y desarrollo</t>
  </si>
  <si>
    <t>Una estrategia de comunicaciones formulada</t>
  </si>
  <si>
    <t>Documento con las actividades planteadas</t>
  </si>
  <si>
    <t>Plan de adecuación y sostenibilidad - Atencion al ciudadano</t>
  </si>
  <si>
    <t xml:space="preserve">Durante el primer trimestre de 2022 desde el área de comunicaciones se estableció en el plan de acción de comunicaciones para la vigencia, el desarrollo de campañas comunicativas externas e internas donde aplica una para el fortalecimiento de la política gestion del conocimiento y la innovacion, esto como primer paso para cumplir con la actividad propuesta. Importante destacar que aunque el plan de acción presentado en el primer trimestre fue modificado en junio, las campañas institucionales se mantuvieron.
Aunque en este primer trimestre no se diseñó una campaña propia para el tema, es preciso señalar que, la oficina de comunicaciones de igualmanera apoyó la divulgación de la información requerida por la OAP para temas de participación, gestión e información institucional.  
La actividad registra así un alcance de la meta en el trimestre del 5%. </t>
  </si>
  <si>
    <t xml:space="preserve">Excel formulación plan de acción de comunicaciones 
Imagen publicaciones en web información 
</t>
  </si>
  <si>
    <t xml:space="preserve">Durante el segundo trimestre 2022 se adelantaron dos mesas de trabajo (16 de mayo y 5 de julio) con la OAP para revisar la estrategia de comuniación para MIPG y la Plataforma Estratégica y acordar iniciar con una encuesta de percepción sobre MIPG como diagnóstico y ruta para las acciones a desarrollar durante la estrategia. En el periodo de este trimestre se diseño y adelantó la encuesta y el análisis de la misma. Es preciso señalar que, comunicaciones de igualmanera apoyó la divulgación de la información requerida por la OAP para temas de participación, gestión e información institucional.      
La actividad registra así un alcance de la meta en el trimestre del 25%. </t>
  </si>
  <si>
    <t xml:space="preserve">PDF asistenica mesa técnica
PDF estrategia
Imagen mailling divulgación encuesta
Excel reporte de encuesta
Carpeta publicaciones pág web
</t>
  </si>
  <si>
    <t>Son todas las acciones y actividades de fortalecimiento, promoción y mejoramiento continuo de las políticas de Transparencia, Acceso a la Información y lucha contra la Corrupción</t>
  </si>
  <si>
    <t>Ejecución de actividades  del PAAC</t>
  </si>
  <si>
    <t>PAI-COM-2022-8</t>
  </si>
  <si>
    <t>Realizar actividades del proceso de comunicaciones  de la estrategia  de transparencia  del PAAC</t>
  </si>
  <si>
    <t xml:space="preserve">Link de transparencia actualizado conforme a la solicitud oficial recibida
Acciones en redes sociales que propician un diálogo en doble vía
Indicadores formulados
Herramientas digitales de interacción ciudadana publicadas
Esquema de publicación actualizado
Cumplimiento del 100% de las directrices de accesibilidad web
</t>
  </si>
  <si>
    <t xml:space="preserve">Actualización del link de transparencia 
Desarrollo de facebook live
Reporte de indicadores 
Esquema de publicaciones
Página web actualizada 
</t>
  </si>
  <si>
    <t>Plan de anticorrupcion y atencion al ciudadano</t>
  </si>
  <si>
    <t xml:space="preserve">Durante el primer trimestre 2022 la oficina de comunicaciones reportó avance en 7 actividades de las 9 establecidas en la estrategia  de transparencia del PAAC. Evidenciando así un cumplimiento del 78% de ejecución en las acciones durante el periodo del reporte.  Sin embargo, las acciones no fueron reportadas en el primer seguimiento al PAAC en las fechas establecidas. </t>
  </si>
  <si>
    <t>Carpeta PAI-COM-2022-8 / 1er trimestre
Excel Plan Operativo PAAC</t>
  </si>
  <si>
    <t>Para este periodo no se entregó el reporte del seguimiento al PAAC en las fechas establecidas por tanto el registro quedo en o%</t>
  </si>
  <si>
    <t>En el segundo trimestre 2022 la oficina de comunicaciones reportó avance de ejecución de las 9 actividades establecidas en la estrategia  de transparencia del PAAC. Evidenciando así un cumplimiento del 100% de ejecución en las acciones para este segundo reporte.</t>
  </si>
  <si>
    <t>Carpeta PAI-COM-2022-8 / 2do trimestre
Excel Plan Operativo PAAC</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</si>
  <si>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</si>
  <si>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</si>
  <si>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PAI-COM-2022-9</t>
  </si>
  <si>
    <t>Realizar monitoreo a los planes de mejoramiento del del proceso de comunicaciones</t>
  </si>
  <si>
    <t>3 monitoreos</t>
  </si>
  <si>
    <t xml:space="preserve">En el periodo comprendido entre enero y marzo de 2022 la oficina de comunicaciones realizó y presentó el monitoreo a los planes de mejoramiento del del proceso de comunicaciones requerido el 3 de febrero. La actividad registra así un alcance de la meta en el trimestre del 33%. </t>
  </si>
  <si>
    <t>Carpeta evidencias reporte plan mejoramiento.
PDF correo
Excel de reporte</t>
  </si>
  <si>
    <t xml:space="preserve">Durante el segundo trimestre de 2022, la oficina de comunicaciones realizó y presentó el monitoreo y las evidencias de cumplimiento de las actividades establecidas en el plan de mejoramiento externo del proceso de comunicaciones el 1 de junio. La actividad registra así un alcance de la meta en el trimestre del 33%. </t>
  </si>
  <si>
    <t>PDF correo de reporte
Excel de seguimiento</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</si>
  <si>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</si>
  <si>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</si>
  <si>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</si>
  <si>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</si>
  <si>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</si>
  <si>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</si>
  <si>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comunicaciones  de la estrategia  de transparencia  del PAAC
</t>
    </r>
    <r>
      <rPr>
        <b/>
        <u/>
        <sz val="14"/>
        <rFont val="Arial"/>
        <family val="2"/>
      </rPr>
      <t>PAI-COM-2022-8</t>
    </r>
  </si>
  <si>
    <t>PAO-COM-2022-1</t>
  </si>
  <si>
    <t>Realizar la actualización del link de transparencia de acuerdo con lo establecido en la circular 031 de 2021</t>
  </si>
  <si>
    <t>Link de transparencia actualizado</t>
  </si>
  <si>
    <t xml:space="preserve">Link de transparencia portal web Idipron </t>
  </si>
  <si>
    <t>Durante el periodo del reporte se evidencia la publicación permanente del link de transparencia en la web institucional con 28 publicaciones en el trimestre. Es preciso señalar que, las publicaciones se adelantan por comunicaciones una vez recibida la solicitud oficial del área técnica que lidera el contenido.
Publicaciones adelantadas enero: 7 febrero:7 marzo:14.  Es preciso señalar que aunque se realizó el seguimiento no se adelantó el reporte de este periodo en las fechas establecidas.</t>
  </si>
  <si>
    <t>Imagen publicaciones administrador web enero-marzo</t>
  </si>
  <si>
    <t>En el periodo comprendido de abril a junio de 2022 el área de comunicaciones realizó la actualización del link de transparencia en la página web institucional con 21 publicaciones en el trimestre, esto conforme a las solicitudes recibidas oficialmente por las áreas responsables. 
Publicaciones adelantadas abril:1 mayo:10 junio:10</t>
  </si>
  <si>
    <t>Imagen publicaciones administrador web abril- mayo</t>
  </si>
  <si>
    <t>Ninguno</t>
  </si>
  <si>
    <t>PAO-COM-2022-2</t>
  </si>
  <si>
    <t>Realizar la gestión eficiente de las comunidades en las  redes sociales del IDIPRON propiciando un diálogo en doble vía en tiempo real</t>
  </si>
  <si>
    <t>Acciones en redes sociales que propician un diálogo en doble vía</t>
  </si>
  <si>
    <t>Desarrollo de 3 Facebook Live</t>
  </si>
  <si>
    <t>Durante el primer trimestre de 2022 la oficina de comunicaciones realizó 18 transmisiones de eventos institucionales por facebook y YouTube. Frente a los facebook live que propiciaron el diálogo en doble vía se desarrolló el de rendición de cuentas el día 31 de marzo.  Es preciso señalar que aunque se realizó el seguimiento no se adelantó el reporte de este periodo en las fechas establecidas.</t>
  </si>
  <si>
    <t xml:space="preserve">Imagen FB Live rendición de cuentas
Link enlace transmisión https://fb.watch/f3i3AILXOL/ </t>
  </si>
  <si>
    <t xml:space="preserve">En el segundo trimestre de 2022 la oficina de comunicaciones adelantó un facebook live de participación sobre politicas públicas que permitio el diálogo en doble vía de los ciudadanos conectados a la transmisión el día 22 de junio. 23 transmisiones en vivo por facebook y YouTube donde los ciudadanos lograron interactuar. </t>
  </si>
  <si>
    <t>Imagen FB Live Políticas Públicas
Link enlace transmisión https://fb.watch/f3jvjf2hju/</t>
  </si>
  <si>
    <t>PAO-COM-2022-3</t>
  </si>
  <si>
    <t>Formular indicadores claves de desempeño (KPI) que permita medir el grado y calidad de las interacciones con los ciudadanos y ciudadanas.</t>
  </si>
  <si>
    <t>Indicadores formulados</t>
  </si>
  <si>
    <t>Un reporte del seguimiento al  indicador formulado</t>
  </si>
  <si>
    <t>En el primer trimestre el área de comuniaciones registrá el recibido del manual para la formulación, monitoreo y seguimiento de indicadores E-PLA-MA-006. Este documento se consolida y toma como soporte para iniciar con la formulación del los indicadores propuestos en esta actividad.  Es preciso señalar que aunque se realizó el seguimiento no se adelantó el reporte de este periodo en las fechas establecidas.</t>
  </si>
  <si>
    <t>PDF_Correo socialización manual
PDF Manual para la formulación de indicadores</t>
  </si>
  <si>
    <t xml:space="preserve">En el segundo trimestre 2022 el delegado SIGID para comunicaciones  participa de la jornada de capacitación para la formulación de los indicadores de gestión de los procesos institucionales, así mismo, se adelanta mesa de trabajo para la revisión de los indicadores existentes y los ajustes a los que tienen lugar con el equipo de la OAP. Finalmente se plantea un indicador para las redes sociales así: Crecimiento de redes sociales institucionales, indicador que determinará el % de crecimiento de las redes sociales institucionales, de acuerdo al número total de nuevos seguidores y permitirá analizar adicionalmente la interacción de los ciudadanos con las publicaciones.  </t>
  </si>
  <si>
    <t>PDF asistencia capacitación
Acta asistencia mesa de trabajo OAP
PDF correo envió proyección indicador</t>
  </si>
  <si>
    <t xml:space="preserve">Los indicadores para este periodo no han sido oficializados pues han estado en etapa de revisión y ajustes. </t>
  </si>
  <si>
    <t>PAO-COM-2022-4</t>
  </si>
  <si>
    <t>Generar herramientas digitales para que las personas puedan interactuar antes, durante y después de los eventos realizados por la entidad con la ciudadanía, de manera que se garantice la participación directa y la respuesta institucional a sus propuestas, peticiones y preguntas.</t>
  </si>
  <si>
    <t xml:space="preserve">Generar herramientas digitales de interacción ciudadana solicitadas por el área técnica. </t>
  </si>
  <si>
    <t xml:space="preserve">Publicación del 100% de las herramientas digitales solicitadas  </t>
  </si>
  <si>
    <t>Durante el periodo del reporte el área de comuniaciones ha
empleado las herramientas digitales disponibles en las plataformas a través de las cuales se transmiten los eventos realizados por la
entidad tal como Facebook un ejemplo en el primer trimestre es que durante el Facebok Live de rendición de cuentas se compartió a los ciudadanos conectados un link de forms para el registro de asistencia y atención de dudas y comentarios. Es preciso señalar que aunque se realizó el seguimiento no se adelantó el reporte de este periodo en las fechas establecidas.</t>
  </si>
  <si>
    <t>Enlace evento rendición de cuentas: https://www.facebook.com/watch/live/?ref=watch_permalink&amp;v=1703809316634116 
Imagen publicación formato forms</t>
  </si>
  <si>
    <t>Durante el segundo trimestre de 2022, se evidencia el uso de herramientas disponibles por la entidad como las plataformas digitales en este caso facebook para la transmisión en vivo de un foro de políticas públicas donde se habilita un link forms para el registro del ciudadano.</t>
  </si>
  <si>
    <t>Enlace evento foro políticas públicas https://www.facebook.com/watch/live/?ref=watch_permalink&amp;v=410139847525990
Imagen publicación formato forms</t>
  </si>
  <si>
    <t>PAO-COM-2022-5</t>
  </si>
  <si>
    <t xml:space="preserve">Realizar la actualización del esquema de publicación y promoción de la información a traves de un proceso participativo que incluya a la ciudadanía, publicarlo en la página web y remitirlo a sistemas para que sea publicado en el portal de Datos Abiertos del Estado Colombiano </t>
  </si>
  <si>
    <t>Esquema de publicación actualizado</t>
  </si>
  <si>
    <t>Esquema de publicaciones publicado</t>
  </si>
  <si>
    <t>Para el primer trimestre del reporte se evidencia en el seguiimiento el espacio en la web institucional del esquema de publiaciones alojado en el link de transparencia numeral 7 datos abiertos numeral 7.1.3. Esquema de publicación de la información. Es preciso señalar que aunque se realizó el seguimiento no se adelantó el reporte de este periodo en las fechas establecidas.</t>
  </si>
  <si>
    <t>Imagen publicación esquema de publicaciones 
Excel Esquema de Publicación.</t>
  </si>
  <si>
    <t>En el segundo trimestre de 2022 la oficina de comunicaciones adelantó el 30 de junio una publicación con la actualización en el el espacio web institucional del esquema de publiaciones alojado en el link de transparencia numeral 7 datos abiertos numeral 7.1.3. Esquema de publicación de la información.</t>
  </si>
  <si>
    <t>Imagen publicaciones administrador web 
Excel Esquema de Publicación.</t>
  </si>
  <si>
    <t>PAO-COM-2022-6</t>
  </si>
  <si>
    <t>Realizar los diagnósticos y ajustes para el cumplimiento de las directrices de accesibilidad web establecidas en la Resolución 1519 de 2021</t>
  </si>
  <si>
    <t>Cumplimiento del 100% de las directrices de accesibilidad web</t>
  </si>
  <si>
    <t>Un diagnóstico y el cumplimiento del 100% de las directrices de accesibilidad web</t>
  </si>
  <si>
    <t>En el primer trimestre de 2022  la oficina de comunicaciones recibe un autodiagnóstico de gestion del conocimiento y la innovacion y los resultados FURAG como soporte o justificación para la elaboración del autodiágnostico de cumplimiento de las directrices de accesibilidad web establecidas en la Resolución 1519 de 2021. Es preciso señalar que aunque se realizó el seguimiento no se adelantó el reporte de este periodo en las fechas establecidas.</t>
  </si>
  <si>
    <t>PDF FURAG
PDF Autodiagnostico de gestión</t>
  </si>
  <si>
    <t xml:space="preserve">Durante el segundo trimestre la oficina de comunicaciones participó de dos reuniones con la OAP para revisar entre otras las directrices de accesibiliad y aplicabilidad para el cumplimineto de plan gobierno abierto 2022 y los temas de planeación y participación ciudadana en el marco de los resultados FURAG. Comunicaciones inicio la elaboración del autodiagnóstico de accesibilidad y usabilidad web.  </t>
  </si>
  <si>
    <t xml:space="preserve">PDF Reunión gobierno abierto
PDF reunión resultados Furag 
PDF Autodiagnóstico </t>
  </si>
  <si>
    <t>NINGUNO</t>
  </si>
  <si>
    <t>Realizar actividades del proceso de comunicaciones para el fortalecimiento de la política de la política de  Seguimiento y evaluación del desempeño institucional 
PAI-COM-2022-5</t>
  </si>
  <si>
    <t>PAO-COM-2022-7</t>
  </si>
  <si>
    <t>Realizar monitoreo del plan de acción e indicadores estratégicos</t>
  </si>
  <si>
    <t>4 monitoreos</t>
  </si>
  <si>
    <t>Durante el primer trimestre de 2022 la oficina de comunicaciones presentó y reportó los reportes  del seguimiento y monitoreo al Plan de Acción institucional de IV trimestre 2021, así mismo la proyección requerida por la OAP del plan de acción para el 2022. Es preciso señalar que aunque se realizó el seguimiento no se adelantó el reporte de este periodo en las fechas establecidas.</t>
  </si>
  <si>
    <t xml:space="preserve">PDF correo trazabilidad entrega PA
Excel reporte IV trimestre PA
Imagen soportes cargados 
</t>
  </si>
  <si>
    <t xml:space="preserve">Para este periodo del reporte el delegado SIGID para comunicaciones  participó de la jornada de capacitación para la reformulación del plan de acción y los indicadores estratégicos de los procesos institucionales, así mismo, se adelantó mesa de trabajo para la revisión de las actividades del plan propuesto en el primer trimestre y adelantar los ajustes identificados con el equipo de la OAP. En este periodo no se adelantó reporte sino formulación y seguimiento del Plan de Acción e indicadores. </t>
  </si>
  <si>
    <t>PDF asistencia capacitación
Acta asistencia mesa de trabajo OAP</t>
  </si>
  <si>
    <t>PAO-COM-2022-8</t>
  </si>
  <si>
    <t>Realizar monitoreo de indicadores de gestión</t>
  </si>
  <si>
    <t>Durante el primer trimestre de 2022 la oficina de comunicaciones no realizó seguimiento y monitoreo a los indicadores de gestión.</t>
  </si>
  <si>
    <t>No Aplica</t>
  </si>
  <si>
    <t xml:space="preserve">Para este periodo del reporte el delegado SIGID para comunicaciones  participó de la jornada de capacitación para la reformulación del plan de acción y los indicadores de gestión de los procesos institucionales, así mismo, se adelantó mesa de trabajo para la revisión de los indicadores existentes y los propuestos identificados con el equipo de la OAP. En este periodo no se adelantó reporte sino formulación y seguimiento de los indicadores. </t>
  </si>
  <si>
    <t>PDF asistencia capacitación
Acta asistencia mesa de trabajo OAP
PDF correo envió proyección indicadores</t>
  </si>
  <si>
    <t>PAO-COM-2022-9</t>
  </si>
  <si>
    <t>Realizar monitoreo de mapas de riesgos de gestión y corrupción</t>
  </si>
  <si>
    <t>En el primer trimestre de 2022 se presentaron los reportes del tercer monitoreo y seguimiento a los riesgos de gestión y corrupción cuatrimestre de 2021. Es preciso señalar que aunque se realizó el seguimiento no se adelantó el reporte de este periodo en las fechas establecidas.</t>
  </si>
  <si>
    <t>Excel reporte riesgos de gestión
Excel reporte riesgos de corrupción
PDF correo reporte</t>
  </si>
  <si>
    <t xml:space="preserve">En el segundo trimestre el nuevo delegado SIGID de comuniaciones recibió el 18 de mayo direccionamiento de la OAP para presentar el reporte del primer seguimiento a los riesgos de gestión establecidos para el proceso de comunicaciones, el reporte fue emitido con sus repectivos soportes. </t>
  </si>
  <si>
    <t xml:space="preserve">Excel reporte riesgos de gestión
PDF Correo reporte
</t>
  </si>
  <si>
    <t>ninguno</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</si>
  <si>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</si>
  <si>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</si>
  <si>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</si>
  <si>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</si>
  <si>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</si>
  <si>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</si>
  <si>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</si>
  <si>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</si>
  <si>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</si>
  <si>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</si>
  <si>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</si>
  <si>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e implementar la política y estrategia de comunicaciones del IDIPRON para dar lineamientos claros y estratégicos en el manejo de comunicaciones internas y externas.
Divulgar información institucional de acuerdo al plan de comunicaciones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</si>
  <si>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</si>
  <si>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</si>
  <si>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</si>
  <si>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</si>
  <si>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</si>
  <si>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</si>
  <si>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</si>
  <si>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Jenny Fernanda Moreno Gómez - Contratista Profesional Área de Comunicaciones</t>
  </si>
  <si>
    <t xml:space="preserve">Roberto García  Rubio - Líder Área de Comunicaciones </t>
  </si>
  <si>
    <t>Yuli Cristel Pena Arboleda</t>
  </si>
  <si>
    <t>Fecha de aprobación:</t>
  </si>
  <si>
    <t>Fecha de revisión :</t>
  </si>
  <si>
    <t>Responsable de área/dependencia</t>
  </si>
  <si>
    <t>Ingrid Carolina Ardila Munoz</t>
  </si>
  <si>
    <t xml:space="preserve">MIPG - </t>
  </si>
  <si>
    <t>E-PLA-FT-028</t>
  </si>
  <si>
    <t>07</t>
  </si>
  <si>
    <t>HOJA DE VIDA Y MONITOREO INDICADOR</t>
  </si>
  <si>
    <t>VIGENCIA DESDE</t>
  </si>
  <si>
    <t>INFORMACIÓN PROCESO</t>
  </si>
  <si>
    <t>TIPO DE PROCESO</t>
  </si>
  <si>
    <t>NOMBRE DEL PROCESO</t>
  </si>
  <si>
    <t>SIGLA</t>
  </si>
  <si>
    <t>DEFINICIÓN DEL INDICADOR</t>
  </si>
  <si>
    <t>NOMBRE DEL INDICADOR</t>
  </si>
  <si>
    <t>TIPO</t>
  </si>
  <si>
    <t>CÓDIGO DE INDICADOR</t>
  </si>
  <si>
    <t>Cumplimiento del plan de comunicaciones</t>
  </si>
  <si>
    <t>IN-PEI/GES-COM-001</t>
  </si>
  <si>
    <t>02</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</si>
  <si>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</si>
  <si>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</si>
  <si>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</si>
  <si>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</si>
  <si>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</si>
  <si>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</si>
  <si>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</si>
  <si>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</si>
  <si>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</si>
  <si>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</si>
  <si>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</si>
  <si>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Medir el nivel de cumplimiento de las actividades programadas en el plan estratégico de comunicaciones PEC.</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</si>
  <si>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</si>
  <si>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</si>
  <si>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</si>
  <si>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</si>
  <si>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</si>
  <si>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</si>
  <si>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</si>
  <si>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</si>
  <si>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</si>
  <si>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</si>
  <si>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</si>
  <si>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</si>
  <si>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</si>
  <si>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</si>
  <si>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</si>
  <si>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24% al 16%</t>
  </si>
  <si>
    <t>&lt;15%</t>
  </si>
  <si>
    <t>Director General, Ordenador del Gasto, Líder del proceso de gestión Contractual</t>
  </si>
  <si>
    <t>FUENTE DE INFORMACIÓN</t>
  </si>
  <si>
    <t>FÓRMULA DE CÁLCULO DEL INDICADOR</t>
  </si>
  <si>
    <t>Tablero de control de planes de mejoramiento</t>
  </si>
  <si>
    <t>(Acciones cerradas en la vigencia/Numero de acciones con fecha de finalizacion para la vigencia presente)*100</t>
  </si>
  <si>
    <t>COMPORTAMIENTO INDICADOR</t>
  </si>
  <si>
    <t>Meses:</t>
  </si>
  <si>
    <t>Junio 2021</t>
  </si>
  <si>
    <t>Diciembre 2021</t>
  </si>
  <si>
    <t>Junio 2022</t>
  </si>
  <si>
    <t>Diciembre 2022</t>
  </si>
  <si>
    <t>Junio 2023</t>
  </si>
  <si>
    <t>Diciembre 2023</t>
  </si>
  <si>
    <t>Junio 2024</t>
  </si>
  <si>
    <t>Diciembre 2024</t>
  </si>
  <si>
    <t>Dato Numerador:</t>
  </si>
  <si>
    <t>Dato Denominador:</t>
  </si>
  <si>
    <t>MONITOREO INDICADOR</t>
  </si>
  <si>
    <t>Periodo</t>
  </si>
  <si>
    <t>Resultado monitoreo</t>
  </si>
  <si>
    <t>Resultado Meta Vigencia</t>
  </si>
  <si>
    <t>Resultado Meta Cuatrienio*</t>
  </si>
  <si>
    <t>Junio 2021
Diciembre 2021</t>
  </si>
  <si>
    <t>Junio 2022
Diciembre 2022</t>
  </si>
  <si>
    <t>Junio 2023
Diciembre 2023</t>
  </si>
  <si>
    <t>Junio 2024
Diciembre 2024</t>
  </si>
  <si>
    <t>* 20% anual aporta a la sumatoria del Cuatrienio equivalente 100% de cumplimiento</t>
  </si>
  <si>
    <t>ANÁLISIS RESULTADO DEL INDICADOR</t>
  </si>
  <si>
    <t>El resultado obtenido del monitoreo para este indicador fue del 75%, como resultado del cierre de 3 acciones de 4 establecidas en el plan de mejoramiento para el proceso de comunicaciones, la medición obtenida se presenta luego de la evaluación realizada, por la oficina de control interno, al monitoreo y seguimineto presentado y soportado por comunicaciones a los planes de mejoramiento de la entidad, el proceso de comunicaciones presentó así el cumplimiento y posterior cierre de 3 acciones.   Lo anterior muestra que el indicador se encuentra en un nivel máximo en el rango de medición, dandole asi un cumplimiento a la meta propuesta por el proceso para la vigencia.</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</si>
  <si>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</si>
  <si>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</si>
  <si>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</si>
  <si>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</si>
  <si>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</si>
  <si>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</si>
  <si>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</si>
  <si>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</si>
  <si>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</si>
  <si>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</si>
  <si>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</si>
  <si>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</si>
  <si>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JENNY FERNANDA MORENO GÓMEZ</t>
  </si>
  <si>
    <t>CARGO:</t>
  </si>
  <si>
    <t>CONTRATISTA PROFESIONAL COMUNICACIONES</t>
  </si>
  <si>
    <t>REVISO:</t>
  </si>
  <si>
    <t>ROBERTO GARCÍA RUBIO</t>
  </si>
  <si>
    <t>JEFE DE COMUNICACIONES</t>
  </si>
  <si>
    <t>APROBÓ:</t>
  </si>
  <si>
    <t>REVISIÓN Y SEGUIMIENTO POR LA OAP</t>
  </si>
  <si>
    <t>REVISO OAP:</t>
  </si>
  <si>
    <t>YULI CRISTEL PEÑA ARBOLEDA</t>
  </si>
  <si>
    <t>PROFESIONAL CONTRATISTA</t>
  </si>
  <si>
    <t>REVISO OAP</t>
  </si>
  <si>
    <t>INGRID CAROLINA ARDILA MUÑOZ</t>
  </si>
  <si>
    <t>Crecimiento de redes sociales institucionales</t>
  </si>
  <si>
    <t>IN-PEI/GES-COM-002</t>
  </si>
  <si>
    <t>Determinar el % de crecimiento de las redes sociales institucionales, de acuerdo al número total de nuevos seguidores</t>
  </si>
  <si>
    <t>3 Años</t>
  </si>
  <si>
    <t>3,9%  al 3%</t>
  </si>
  <si>
    <t>&lt; 2%</t>
  </si>
  <si>
    <t>Estadisticas redes sociales institucionales (FB,TW, IG y YouTube)</t>
  </si>
  <si>
    <t>(Total de seguidores en la vigencia (trimestral) / Seguidores esperados (meta establecida)*100</t>
  </si>
  <si>
    <t>Resultado Meta Trienio*</t>
  </si>
  <si>
    <t>* 4%  equivalente al 100% anual de cada vigencia dando cumplimiento al trienio</t>
  </si>
  <si>
    <r>
      <t xml:space="preserve">Para el primer trimestre de 2022, el indicador presentó un resultado del 3.8% de crecimiento en las redes sociales institucionales, de acuerdo al número total de nuevos seguidores obtenidos en este periodo de medición que fue de 1978 nuevos seguidores en las redes de facebook, twitter, Instagram y YouTube. El indicador se mantiene con este resultado en un rango de medición aceptable a 2 puntos porcentuales de la linea base y meta establecida para la vigencia.  El crecimiento de seguidores y la interacción de estos en las redes se presentan como resultado de las 1.887 publicaciones realizadas durante el periodo del reporte así: Twitter 1.209 publicaciones con un total de 201.287 impresiones, Facebook 409 publicaciones con un total de 747.753 impresiones, YouTube 43 videos publicados con 8.407 reproducciones, Instagram 226 publicaciones con un total de 423.354 interacciones.
</t>
    </r>
    <r>
      <rPr>
        <u/>
        <sz val="10"/>
        <rFont val="Times New Roman"/>
        <family val="1"/>
      </rPr>
      <t>En el segundo trimestre de 2022</t>
    </r>
    <r>
      <rPr>
        <sz val="10"/>
        <rFont val="Times New Roman"/>
        <family val="1"/>
      </rPr>
      <t xml:space="preserve">, el indicador presenta un resultado de 3,3% de crecimiento en las redes sociales, 5 puntos porcentuales por debajo del trimestre anterior y 7 puntos de diferencia con relación a la línea base y la meta establecida para la vigencia. El periodo de medición registra 1.766 nuevos seguidores y 1.858 publicaciones desagregadas por las redes sociales así:  Twitter 1.069 publicaciones con un total de 121,498 impresiones; Facebook 477 publicaciones con un total de 2,228,742 impresiones; YouTube 73 videos publicados con 454,257 reproducciones; Instagram 239 publicaciones con un total de 344,242 interacciones. Los resultados permiten observar que la disminución del crecimientro puede obedecer a un menor número de publicaciones aunque estas tengan un mayor número de interacciones. Finalmente, el rango de medición del indicador registrado en el periodo es aceptable. </t>
    </r>
  </si>
  <si>
    <t xml:space="preserve">En el periodo no se presentaron limitantes para la medición, seguimiento y reporte. </t>
  </si>
  <si>
    <t>Noticias publicadas en la página web</t>
  </si>
  <si>
    <t>IN-PEI/GES-COM-003</t>
  </si>
  <si>
    <t>01</t>
  </si>
  <si>
    <t>Identificar la cantidad de noticias publicadas en la página web institucional</t>
  </si>
  <si>
    <t>99%  al 80%</t>
  </si>
  <si>
    <t>&lt; 79%</t>
  </si>
  <si>
    <t xml:space="preserve">La página web institucional del Idipron </t>
  </si>
  <si>
    <t>( No. de notas publicadas en la web en el periodo /No. de notas publicadas en la página web en el periodo anterior)*100</t>
  </si>
  <si>
    <r>
      <t xml:space="preserve">Primer trimestre 2022: Para el periodo entre enero y febrero el indicador presentó un resultado del 104%  de publicaciones con respecto al último trimestre de la vigencia 2021 que registró 79 noticias publicadas en la web. La medición deja ver que las publicaciones en la web fue superior por 4 puntos porcentuales con respecto al rango de medición máximo y línea base. El resultado tambien indica que el promedio de publicación diaria que se esta registrando es de una nota diaria en el espacio de noticias de la web institucional. Así mismo, se observó que el tráfico de usuarios tuvo un registro de 36.608 usuarios y 154.731 visitas a la web.
</t>
    </r>
    <r>
      <rPr>
        <u/>
        <sz val="10"/>
        <rFont val="Times New Roman"/>
        <family val="1"/>
      </rPr>
      <t>Segundo trimestre 2022:</t>
    </r>
    <r>
      <rPr>
        <sz val="10"/>
        <rFont val="Times New Roman"/>
        <family val="1"/>
      </rPr>
      <t xml:space="preserve"> El indicador presentó un resultado del 144%, un rango de medición superior al nivel máximo y a la línea base establecida, además superando en 40 puntos porcentuales el resultado del trimestre anterior. De otra parte se observa un promedio diario de 2 noticias publicadas. Por último se evidenció un incremento en el número de usuarios y visitas a la web así: 69.506 usuarios y 287.331 visitas a la web. El resultado del indicador evidenciaría tambien su incidencia en el aumento del tráfico de usuarios y visitas alcanzada en el periodo. </t>
    </r>
  </si>
  <si>
    <t xml:space="preserve">No se presentaron limitantes para el desarrollo de la medición y reporte. </t>
  </si>
  <si>
    <t>Humanos, físicos, financieros, tecnológicos e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</si>
</sst>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name val="Arial"/>
      <family val="2"/>
    </font>
    <font>
      <sz val="14"/>
      <color rgb="FF000000"/>
      <name val="Arial"/>
      <family val="2"/>
    </font>
    <font>
      <b/>
      <u/>
      <sz val="14"/>
      <name val="Arial"/>
      <family val="2"/>
    </font>
    <font>
      <sz val="9"/>
      <color indexed="81"/>
      <name val="Tahoma"/>
      <family val="2"/>
    </font>
    <font>
      <b/>
      <sz val="9"/>
      <color indexed="81"/>
      <name val="Tahoma"/>
      <family val="2"/>
    </font>
    <font>
      <sz val="11"/>
      <color indexed="8"/>
      <name val="Arial1"/>
    </font>
    <font>
      <sz val="11"/>
      <name val="Arial1"/>
      <charset val="1"/>
    </font>
    <font>
      <i/>
      <sz val="12"/>
      <name val="Arial"/>
      <family val="2"/>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b/>
      <sz val="10"/>
      <color rgb="FF000000"/>
      <name val="Times New Roman"/>
      <family val="1"/>
      <charset val="1"/>
    </font>
    <font>
      <sz val="10"/>
      <color rgb="FF000000"/>
      <name val="Times New Roman"/>
      <family val="1"/>
      <charset val="1"/>
    </font>
    <font>
      <b/>
      <sz val="10"/>
      <name val="Times New Roman"/>
      <family val="1"/>
      <charset val="1"/>
    </font>
    <font>
      <sz val="10"/>
      <name val="Times New Roman"/>
      <family val="1"/>
      <charset val="1"/>
    </font>
    <font>
      <sz val="10"/>
      <color rgb="FFFF0000"/>
      <name val="Times New Roman"/>
      <family val="1"/>
    </font>
    <font>
      <u/>
      <sz val="10"/>
      <name val="Times New Roman"/>
      <family val="1"/>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rgb="FF333F4F"/>
      </left>
      <right style="medium">
        <color rgb="FF333F4F"/>
      </right>
      <top/>
      <bottom/>
      <diagonal/>
    </border>
    <border>
      <left style="medium">
        <color rgb="FF333F4F"/>
      </left>
      <right style="medium">
        <color rgb="FF333F4F"/>
      </right>
      <top/>
      <bottom style="medium">
        <color rgb="FF333F4F"/>
      </bottom>
      <diagonal/>
    </border>
    <border>
      <left style="medium">
        <color indexed="64"/>
      </left>
      <right style="medium">
        <color indexed="64"/>
      </right>
      <top/>
      <bottom style="medium">
        <color rgb="FF000000"/>
      </bottom>
      <diagonal/>
    </border>
    <border>
      <left style="medium">
        <color rgb="FF333F4F"/>
      </left>
      <right style="medium">
        <color rgb="FF333F4F"/>
      </right>
      <top style="medium">
        <color theme="3" tint="-0.249977111117893"/>
      </top>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rgb="FF333F4F"/>
      </bottom>
      <diagonal/>
    </border>
    <border>
      <left style="medium">
        <color indexed="64"/>
      </left>
      <right style="thin">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31" fillId="0" borderId="0"/>
    <xf numFmtId="0" fontId="32" fillId="0" borderId="0"/>
  </cellStyleXfs>
  <cellXfs count="42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48" xfId="0" applyFont="1" applyFill="1" applyBorder="1" applyAlignment="1" applyProtection="1">
      <alignment vertical="center" wrapText="1"/>
      <protection locked="0"/>
    </xf>
    <xf numFmtId="0" fontId="22" fillId="13" borderId="51"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81"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81" xfId="3" applyFont="1" applyFill="1" applyBorder="1" applyAlignment="1" applyProtection="1">
      <alignment horizontal="center" vertical="center" wrapText="1"/>
      <protection locked="0"/>
    </xf>
    <xf numFmtId="14" fontId="5" fillId="2" borderId="81" xfId="3" applyNumberFormat="1" applyFont="1" applyFill="1" applyBorder="1" applyAlignment="1" applyProtection="1">
      <alignment horizontal="center" vertical="center" wrapText="1"/>
      <protection locked="0"/>
    </xf>
    <xf numFmtId="0" fontId="21" fillId="14" borderId="86"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9" fontId="10" fillId="3" borderId="0" xfId="2" applyFont="1" applyFill="1" applyBorder="1" applyAlignment="1" applyProtection="1">
      <alignment horizontal="center" vertical="center" wrapText="1"/>
      <protection locked="0"/>
    </xf>
    <xf numFmtId="0" fontId="31" fillId="0" borderId="0" xfId="4"/>
    <xf numFmtId="0" fontId="31" fillId="0" borderId="0" xfId="4" applyAlignment="1">
      <alignment horizontal="left"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8" fillId="13" borderId="32" xfId="0" applyFont="1" applyFill="1" applyBorder="1" applyAlignment="1" applyProtection="1">
      <alignment vertical="center" wrapText="1"/>
      <protection locked="0"/>
    </xf>
    <xf numFmtId="0" fontId="8" fillId="13" borderId="51" xfId="0" applyFont="1" applyFill="1" applyBorder="1" applyAlignment="1" applyProtection="1">
      <alignment vertical="center" wrapText="1"/>
      <protection locked="0"/>
    </xf>
    <xf numFmtId="0" fontId="8" fillId="13" borderId="48" xfId="0" applyFont="1" applyFill="1" applyBorder="1" applyAlignment="1" applyProtection="1">
      <alignment vertical="center" wrapText="1"/>
      <protection locked="0"/>
    </xf>
    <xf numFmtId="0" fontId="8" fillId="13" borderId="48" xfId="0" applyFont="1" applyFill="1" applyBorder="1" applyAlignment="1" applyProtection="1">
      <alignment horizontal="center" vertical="center" wrapText="1"/>
      <protection locked="0"/>
    </xf>
    <xf numFmtId="0" fontId="8" fillId="13" borderId="6" xfId="0" applyFont="1" applyFill="1" applyBorder="1" applyAlignment="1" applyProtection="1">
      <alignment vertical="center" wrapText="1"/>
      <protection locked="0"/>
    </xf>
    <xf numFmtId="0" fontId="8" fillId="13" borderId="6" xfId="0" applyFont="1" applyFill="1" applyBorder="1" applyAlignment="1" applyProtection="1">
      <alignment horizontal="center" vertical="center" wrapText="1"/>
      <protection locked="0"/>
    </xf>
    <xf numFmtId="0" fontId="8" fillId="13" borderId="51" xfId="0" applyFont="1" applyFill="1" applyBorder="1" applyAlignment="1" applyProtection="1">
      <alignment horizontal="left" vertical="center" wrapText="1"/>
      <protection locked="0"/>
    </xf>
    <xf numFmtId="0" fontId="8" fillId="13" borderId="32" xfId="0" applyFont="1" applyFill="1" applyBorder="1" applyAlignment="1" applyProtection="1">
      <alignment horizontal="center" vertical="center" wrapText="1"/>
      <protection locked="0"/>
    </xf>
    <xf numFmtId="0" fontId="8" fillId="13" borderId="1" xfId="0" applyFont="1" applyFill="1" applyBorder="1" applyAlignment="1" applyProtection="1">
      <alignment horizontal="center" vertical="center" wrapText="1"/>
      <protection locked="0"/>
    </xf>
    <xf numFmtId="0" fontId="8" fillId="13" borderId="1" xfId="0" applyFont="1" applyFill="1" applyBorder="1" applyAlignment="1" applyProtection="1">
      <alignment vertical="center" wrapText="1"/>
      <protection locked="0"/>
    </xf>
    <xf numFmtId="0" fontId="8" fillId="13" borderId="32" xfId="0" applyFont="1" applyFill="1" applyBorder="1" applyAlignment="1" applyProtection="1">
      <alignment horizontal="left" vertical="center" wrapText="1"/>
      <protection locked="0"/>
    </xf>
    <xf numFmtId="0" fontId="8" fillId="13" borderId="1" xfId="0" applyFont="1" applyFill="1" applyBorder="1" applyAlignment="1" applyProtection="1">
      <alignment horizontal="left" vertical="center" wrapText="1"/>
      <protection locked="0"/>
    </xf>
    <xf numFmtId="0" fontId="33" fillId="13" borderId="32" xfId="0" applyFont="1" applyFill="1" applyBorder="1" applyAlignment="1" applyProtection="1">
      <alignment horizontal="center" vertical="center" wrapText="1"/>
      <protection locked="0"/>
    </xf>
    <xf numFmtId="0" fontId="35" fillId="0" borderId="0" xfId="4" applyFont="1"/>
    <xf numFmtId="0" fontId="36" fillId="0" borderId="0" xfId="4" applyFont="1"/>
    <xf numFmtId="0" fontId="34" fillId="0" borderId="0" xfId="4" applyFont="1" applyAlignment="1">
      <alignment vertical="center" wrapText="1"/>
    </xf>
    <xf numFmtId="49" fontId="37" fillId="20" borderId="1" xfId="4" applyNumberFormat="1" applyFont="1" applyFill="1" applyBorder="1" applyAlignment="1">
      <alignment horizontal="center" vertical="center" wrapText="1"/>
    </xf>
    <xf numFmtId="9" fontId="37" fillId="0" borderId="1" xfId="4" applyNumberFormat="1" applyFont="1" applyBorder="1" applyAlignment="1">
      <alignment horizontal="center" vertical="center" wrapText="1"/>
    </xf>
    <xf numFmtId="0" fontId="37" fillId="0" borderId="97" xfId="4" applyFont="1" applyBorder="1" applyAlignment="1">
      <alignment horizontal="center" vertical="center" wrapText="1"/>
    </xf>
    <xf numFmtId="0" fontId="38" fillId="0" borderId="0" xfId="4" applyFont="1"/>
    <xf numFmtId="10" fontId="35" fillId="0" borderId="0" xfId="4" applyNumberFormat="1" applyFont="1"/>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100" xfId="4" applyFont="1" applyBorder="1" applyAlignment="1">
      <alignment horizontal="center" vertical="center"/>
    </xf>
    <xf numFmtId="0" fontId="41" fillId="0" borderId="1" xfId="5" applyFont="1" applyBorder="1" applyAlignment="1">
      <alignment horizontal="center" vertical="center"/>
    </xf>
    <xf numFmtId="0" fontId="41" fillId="0" borderId="1" xfId="5" applyFont="1" applyBorder="1" applyAlignment="1">
      <alignment horizontal="center" vertical="center" wrapText="1"/>
    </xf>
    <xf numFmtId="0" fontId="34" fillId="0" borderId="0" xfId="4" applyFont="1" applyAlignment="1">
      <alignment horizontal="center" vertical="center"/>
    </xf>
    <xf numFmtId="0" fontId="34" fillId="0" borderId="0" xfId="4" applyFont="1" applyAlignment="1">
      <alignment horizontal="center"/>
    </xf>
    <xf numFmtId="10" fontId="35" fillId="0" borderId="0" xfId="4" applyNumberFormat="1" applyFont="1" applyAlignment="1">
      <alignment horizontal="center" vertical="center"/>
    </xf>
    <xf numFmtId="0" fontId="35" fillId="0" borderId="40" xfId="4" applyFont="1" applyBorder="1" applyAlignment="1">
      <alignment horizontal="center" vertical="center"/>
    </xf>
    <xf numFmtId="9" fontId="35" fillId="0" borderId="0" xfId="4" applyNumberFormat="1" applyFont="1" applyAlignment="1">
      <alignment horizontal="center" vertical="center"/>
    </xf>
    <xf numFmtId="9" fontId="35" fillId="0" borderId="0" xfId="4" applyNumberFormat="1" applyFont="1" applyAlignment="1">
      <alignment horizontal="center" vertical="center" wrapText="1"/>
    </xf>
    <xf numFmtId="0" fontId="35" fillId="0" borderId="4" xfId="4" applyFont="1" applyBorder="1" applyAlignment="1">
      <alignment horizontal="center" vertical="center"/>
    </xf>
    <xf numFmtId="9" fontId="35" fillId="0" borderId="5" xfId="4" applyNumberFormat="1" applyFont="1" applyBorder="1" applyAlignment="1">
      <alignment horizontal="center" vertical="center"/>
    </xf>
    <xf numFmtId="9" fontId="35" fillId="0" borderId="5" xfId="4" applyNumberFormat="1" applyFont="1" applyBorder="1" applyAlignment="1">
      <alignment horizontal="center" vertical="center" wrapText="1"/>
    </xf>
    <xf numFmtId="0" fontId="35" fillId="0" borderId="5" xfId="4" applyFont="1" applyBorder="1"/>
    <xf numFmtId="10" fontId="35" fillId="0" borderId="5" xfId="4" applyNumberFormat="1" applyFont="1" applyBorder="1" applyAlignment="1">
      <alignment horizontal="center" vertical="center"/>
    </xf>
    <xf numFmtId="0" fontId="34" fillId="0" borderId="5" xfId="4" applyFont="1" applyBorder="1" applyAlignment="1">
      <alignment horizontal="center" vertical="center"/>
    </xf>
    <xf numFmtId="0" fontId="35" fillId="0" borderId="6" xfId="4" applyFont="1" applyBorder="1"/>
    <xf numFmtId="0" fontId="43" fillId="0" borderId="0" xfId="4" applyFont="1"/>
    <xf numFmtId="0" fontId="35" fillId="0" borderId="0" xfId="4" applyFont="1" applyAlignment="1">
      <alignment horizontal="center" vertical="center"/>
    </xf>
    <xf numFmtId="0" fontId="6" fillId="0" borderId="1" xfId="4" applyFont="1" applyBorder="1" applyAlignment="1">
      <alignment horizontal="center" vertical="center"/>
    </xf>
    <xf numFmtId="0" fontId="37" fillId="0" borderId="1" xfId="4" applyFont="1" applyBorder="1" applyAlignment="1">
      <alignment horizontal="center" vertical="center" wrapText="1"/>
    </xf>
    <xf numFmtId="0" fontId="34" fillId="0" borderId="1" xfId="4" applyFont="1" applyBorder="1" applyAlignment="1">
      <alignment horizontal="left" vertical="center"/>
    </xf>
    <xf numFmtId="0" fontId="6" fillId="0" borderId="1" xfId="4" applyFont="1" applyBorder="1" applyAlignment="1">
      <alignment horizontal="left" vertical="center"/>
    </xf>
    <xf numFmtId="0" fontId="35" fillId="0" borderId="0" xfId="4" applyFont="1" applyAlignment="1">
      <alignment wrapText="1"/>
    </xf>
    <xf numFmtId="0" fontId="34" fillId="0" borderId="1" xfId="4" applyFont="1" applyBorder="1" applyAlignment="1">
      <alignment horizontal="center" vertical="center"/>
    </xf>
    <xf numFmtId="0" fontId="34" fillId="0" borderId="1" xfId="4" applyFont="1" applyBorder="1" applyAlignment="1">
      <alignment horizontal="center" vertical="center" wrapText="1"/>
    </xf>
    <xf numFmtId="0" fontId="35" fillId="0" borderId="1" xfId="4" applyFont="1" applyBorder="1" applyAlignment="1">
      <alignment horizontal="center" vertical="center"/>
    </xf>
    <xf numFmtId="9" fontId="35" fillId="0" borderId="1" xfId="4" applyNumberFormat="1" applyFont="1" applyBorder="1" applyAlignment="1">
      <alignment horizontal="center" vertical="center"/>
    </xf>
    <xf numFmtId="9" fontId="35" fillId="0" borderId="1" xfId="4" applyNumberFormat="1" applyFont="1" applyBorder="1" applyAlignment="1">
      <alignment horizontal="center" vertical="center" wrapText="1"/>
    </xf>
    <xf numFmtId="14" fontId="13" fillId="3" borderId="67" xfId="0" applyNumberFormat="1"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14" fontId="5" fillId="8" borderId="86"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7" fillId="3" borderId="67" xfId="0" applyFont="1" applyFill="1" applyBorder="1" applyAlignment="1">
      <alignment horizontal="center" vertical="center" wrapText="1"/>
    </xf>
    <xf numFmtId="0" fontId="17" fillId="3" borderId="68" xfId="0" applyFont="1" applyFill="1" applyBorder="1" applyAlignment="1">
      <alignment horizontal="center" vertical="center" wrapText="1"/>
    </xf>
    <xf numFmtId="0" fontId="17" fillId="3" borderId="69" xfId="0" applyFont="1" applyFill="1" applyBorder="1" applyAlignment="1">
      <alignment horizontal="center" vertical="center" wrapText="1"/>
    </xf>
    <xf numFmtId="0" fontId="17" fillId="3" borderId="44"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17" fillId="3" borderId="81" xfId="2"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8" fillId="13" borderId="61" xfId="0" applyFont="1" applyFill="1" applyBorder="1" applyAlignment="1" applyProtection="1">
      <alignment horizontal="left" vertical="center" wrapText="1"/>
      <protection locked="0"/>
    </xf>
    <xf numFmtId="0" fontId="8" fillId="13" borderId="32" xfId="0" applyFont="1" applyFill="1" applyBorder="1" applyAlignment="1" applyProtection="1">
      <alignment horizontal="left" vertical="center" wrapText="1"/>
      <protection locked="0"/>
    </xf>
    <xf numFmtId="0" fontId="8" fillId="13" borderId="62" xfId="0" applyFont="1" applyFill="1" applyBorder="1" applyAlignment="1" applyProtection="1">
      <alignment horizontal="left" vertical="center" wrapText="1"/>
      <protection locked="0"/>
    </xf>
    <xf numFmtId="0" fontId="8" fillId="13" borderId="1" xfId="0" applyFont="1" applyFill="1" applyBorder="1" applyAlignment="1" applyProtection="1">
      <alignment horizontal="left" vertical="center" wrapText="1"/>
      <protection locked="0"/>
    </xf>
    <xf numFmtId="0" fontId="22" fillId="13" borderId="62"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0" fontId="5" fillId="8" borderId="87" xfId="0" applyFont="1" applyFill="1" applyBorder="1" applyAlignment="1" applyProtection="1">
      <alignment horizontal="center" vertical="center"/>
      <protection locked="0"/>
    </xf>
    <xf numFmtId="0" fontId="5" fillId="8" borderId="88" xfId="0" applyFont="1" applyFill="1" applyBorder="1" applyAlignment="1" applyProtection="1">
      <alignment horizontal="center" vertical="center"/>
      <protection locked="0"/>
    </xf>
    <xf numFmtId="0" fontId="5" fillId="8" borderId="89" xfId="0" applyFont="1" applyFill="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0" fillId="11" borderId="86" xfId="3" applyFont="1" applyFill="1" applyBorder="1" applyAlignment="1" applyProtection="1">
      <alignment horizontal="center" vertical="center" wrapText="1"/>
      <protection locked="0"/>
    </xf>
    <xf numFmtId="0" fontId="5" fillId="8" borderId="86"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7" fillId="9" borderId="67" xfId="0"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92"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7" fillId="9" borderId="83" xfId="0" applyFont="1" applyFill="1" applyBorder="1" applyAlignment="1" applyProtection="1">
      <alignment horizontal="center" vertical="center" wrapText="1"/>
      <protection locked="0"/>
    </xf>
    <xf numFmtId="0" fontId="17" fillId="9" borderId="84" xfId="0" applyFont="1" applyFill="1" applyBorder="1" applyAlignment="1" applyProtection="1">
      <alignment horizontal="center" vertical="center" wrapText="1"/>
      <protection locked="0"/>
    </xf>
    <xf numFmtId="0" fontId="17" fillId="9" borderId="85" xfId="0" applyFont="1" applyFill="1" applyBorder="1" applyAlignment="1" applyProtection="1">
      <alignment horizontal="center" vertical="center" wrapText="1"/>
      <protection locked="0"/>
    </xf>
    <xf numFmtId="165" fontId="13" fillId="3" borderId="83" xfId="0" applyNumberFormat="1" applyFont="1" applyFill="1" applyBorder="1" applyAlignment="1" applyProtection="1">
      <alignment horizontal="center" vertical="center" wrapText="1"/>
      <protection locked="0"/>
    </xf>
    <xf numFmtId="165" fontId="13" fillId="3" borderId="84" xfId="0" applyNumberFormat="1" applyFont="1" applyFill="1" applyBorder="1" applyAlignment="1" applyProtection="1">
      <alignment horizontal="center" vertical="center" wrapText="1"/>
      <protection locked="0"/>
    </xf>
    <xf numFmtId="165" fontId="13" fillId="3" borderId="85"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9" borderId="33" xfId="0" applyNumberFormat="1" applyFont="1" applyFill="1" applyBorder="1" applyAlignment="1" applyProtection="1">
      <alignment horizontal="center"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82" xfId="0" applyNumberFormat="1" applyFont="1" applyFill="1" applyBorder="1" applyAlignment="1" applyProtection="1">
      <alignment horizontal="center" vertical="center" wrapText="1"/>
      <protection locked="0"/>
    </xf>
    <xf numFmtId="9" fontId="17" fillId="9" borderId="33" xfId="0" applyNumberFormat="1"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82" xfId="0" applyNumberFormat="1"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27" fillId="9" borderId="93" xfId="0" applyFont="1" applyFill="1" applyBorder="1" applyAlignment="1" applyProtection="1">
      <alignment horizontal="center" vertical="center" wrapText="1"/>
      <protection locked="0"/>
    </xf>
    <xf numFmtId="0" fontId="27" fillId="9" borderId="90" xfId="0" applyFont="1" applyFill="1" applyBorder="1" applyAlignment="1" applyProtection="1">
      <alignment horizontal="center" vertical="center" wrapText="1"/>
      <protection locked="0"/>
    </xf>
    <xf numFmtId="0" fontId="27" fillId="9" borderId="91" xfId="0" applyFont="1" applyFill="1" applyBorder="1" applyAlignment="1" applyProtection="1">
      <alignment horizontal="center" vertical="center" wrapText="1"/>
      <protection locked="0"/>
    </xf>
    <xf numFmtId="0" fontId="27" fillId="9" borderId="94" xfId="0" applyFont="1" applyFill="1" applyBorder="1" applyAlignment="1" applyProtection="1">
      <alignment horizontal="center" vertical="center" wrapText="1"/>
      <protection locked="0"/>
    </xf>
    <xf numFmtId="0" fontId="27" fillId="9" borderId="66" xfId="0" applyFont="1" applyFill="1" applyBorder="1" applyAlignment="1" applyProtection="1">
      <alignment horizontal="center" vertical="center" wrapText="1"/>
      <protection locked="0"/>
    </xf>
    <xf numFmtId="0" fontId="27" fillId="9" borderId="95"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165" fontId="17" fillId="9" borderId="78" xfId="0" applyNumberFormat="1" applyFont="1" applyFill="1" applyBorder="1" applyAlignment="1" applyProtection="1">
      <alignment horizontal="center" vertical="center" wrapText="1"/>
      <protection locked="0"/>
    </xf>
    <xf numFmtId="165" fontId="17" fillId="9" borderId="79" xfId="0" applyNumberFormat="1" applyFont="1" applyFill="1" applyBorder="1" applyAlignment="1" applyProtection="1">
      <alignment horizontal="center" vertical="center" wrapText="1"/>
      <protection locked="0"/>
    </xf>
    <xf numFmtId="165" fontId="17" fillId="9" borderId="96" xfId="0" applyNumberFormat="1" applyFont="1" applyFill="1" applyBorder="1" applyAlignment="1" applyProtection="1">
      <alignment horizontal="center" vertical="center" wrapText="1"/>
      <protection locked="0"/>
    </xf>
    <xf numFmtId="9" fontId="17" fillId="17" borderId="33"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78" xfId="0" applyNumberFormat="1" applyFont="1" applyFill="1" applyBorder="1" applyAlignment="1" applyProtection="1">
      <alignment horizontal="center" vertical="center" wrapText="1"/>
      <protection locked="0"/>
    </xf>
    <xf numFmtId="165" fontId="13" fillId="3" borderId="79" xfId="0" applyNumberFormat="1" applyFont="1" applyFill="1" applyBorder="1" applyAlignment="1" applyProtection="1">
      <alignment horizontal="center" vertical="center" wrapText="1"/>
      <protection locked="0"/>
    </xf>
    <xf numFmtId="14" fontId="17" fillId="9" borderId="83" xfId="0" applyNumberFormat="1" applyFont="1" applyFill="1" applyBorder="1" applyAlignment="1" applyProtection="1">
      <alignment horizontal="center" vertical="center" wrapText="1"/>
      <protection locked="0"/>
    </xf>
    <xf numFmtId="14" fontId="17" fillId="9" borderId="84" xfId="0" applyNumberFormat="1" applyFont="1" applyFill="1" applyBorder="1" applyAlignment="1" applyProtection="1">
      <alignment horizontal="center" vertical="center" wrapText="1"/>
      <protection locked="0"/>
    </xf>
    <xf numFmtId="14" fontId="17" fillId="9" borderId="85" xfId="0" applyNumberFormat="1" applyFont="1" applyFill="1" applyBorder="1" applyAlignment="1" applyProtection="1">
      <alignment horizontal="center" vertical="center" wrapText="1"/>
      <protection locked="0"/>
    </xf>
    <xf numFmtId="14" fontId="17" fillId="9" borderId="67" xfId="0" applyNumberFormat="1" applyFont="1" applyFill="1" applyBorder="1" applyAlignment="1" applyProtection="1">
      <alignment horizontal="center" vertical="center" wrapText="1"/>
      <protection locked="0"/>
    </xf>
    <xf numFmtId="14" fontId="17" fillId="9" borderId="68" xfId="0" applyNumberFormat="1" applyFont="1" applyFill="1" applyBorder="1" applyAlignment="1" applyProtection="1">
      <alignment horizontal="center" vertical="center" wrapText="1"/>
      <protection locked="0"/>
    </xf>
    <xf numFmtId="14" fontId="17" fillId="9" borderId="69" xfId="0" applyNumberFormat="1" applyFont="1" applyFill="1" applyBorder="1" applyAlignment="1" applyProtection="1">
      <alignment horizontal="center" vertical="center" wrapText="1"/>
      <protection locked="0"/>
    </xf>
    <xf numFmtId="9" fontId="17" fillId="18" borderId="33"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26" fillId="3" borderId="20"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165" fontId="13" fillId="3" borderId="80" xfId="0" applyNumberFormat="1"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8" fillId="3" borderId="42"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0" fontId="5" fillId="2" borderId="81" xfId="3" applyFont="1" applyFill="1" applyBorder="1" applyAlignment="1" applyProtection="1">
      <alignment horizontal="center" vertical="center" wrapText="1"/>
      <protection locked="0"/>
    </xf>
    <xf numFmtId="9" fontId="20" fillId="14" borderId="86" xfId="0" applyNumberFormat="1" applyFont="1" applyFill="1" applyBorder="1" applyAlignment="1" applyProtection="1">
      <alignment horizontal="center" vertical="center" wrapText="1"/>
      <protection locked="0"/>
    </xf>
    <xf numFmtId="0" fontId="15" fillId="11" borderId="81" xfId="3"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14" fontId="13" fillId="3" borderId="81" xfId="0" applyNumberFormat="1" applyFont="1" applyFill="1" applyBorder="1" applyAlignment="1" applyProtection="1">
      <alignment horizontal="center" vertical="center" wrapText="1"/>
      <protection locked="0"/>
    </xf>
    <xf numFmtId="0" fontId="13" fillId="3" borderId="81" xfId="0"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14" fontId="5" fillId="8" borderId="87" xfId="0" applyNumberFormat="1" applyFont="1" applyFill="1" applyBorder="1" applyAlignment="1" applyProtection="1">
      <alignment horizontal="center" vertical="center"/>
      <protection locked="0"/>
    </xf>
    <xf numFmtId="14" fontId="5" fillId="8" borderId="88" xfId="0" applyNumberFormat="1"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0" fontId="10" fillId="11" borderId="87" xfId="3" applyFont="1" applyFill="1" applyBorder="1" applyAlignment="1" applyProtection="1">
      <alignment horizontal="center" vertical="center" wrapText="1"/>
      <protection locked="0"/>
    </xf>
    <xf numFmtId="0" fontId="10" fillId="11" borderId="88" xfId="3" applyFont="1" applyFill="1" applyBorder="1" applyAlignment="1" applyProtection="1">
      <alignment horizontal="center" vertical="center" wrapText="1"/>
      <protection locked="0"/>
    </xf>
    <xf numFmtId="0" fontId="10" fillId="11" borderId="89" xfId="3" applyFont="1" applyFill="1" applyBorder="1" applyAlignment="1" applyProtection="1">
      <alignment horizontal="center" vertical="center" wrapText="1"/>
      <protection locked="0"/>
    </xf>
    <xf numFmtId="0" fontId="34" fillId="20" borderId="97" xfId="4" applyFont="1" applyFill="1" applyBorder="1" applyAlignment="1">
      <alignment horizontal="center" vertical="center" wrapText="1"/>
    </xf>
    <xf numFmtId="0" fontId="34" fillId="20" borderId="98" xfId="4" applyFont="1" applyFill="1" applyBorder="1" applyAlignment="1">
      <alignment horizontal="center" vertical="center" wrapText="1"/>
    </xf>
    <xf numFmtId="0" fontId="34" fillId="20" borderId="99" xfId="4" applyFont="1" applyFill="1" applyBorder="1" applyAlignment="1">
      <alignment horizontal="center" vertical="center" wrapText="1"/>
    </xf>
    <xf numFmtId="0" fontId="37" fillId="0" borderId="97" xfId="4" applyFont="1" applyBorder="1" applyAlignment="1">
      <alignment horizontal="center" vertical="center" wrapText="1"/>
    </xf>
    <xf numFmtId="0" fontId="37" fillId="0" borderId="98" xfId="4" applyFont="1" applyBorder="1" applyAlignment="1">
      <alignment horizontal="center" vertical="center" wrapText="1"/>
    </xf>
    <xf numFmtId="0" fontId="37" fillId="0" borderId="99" xfId="4" applyFont="1" applyBorder="1" applyAlignment="1">
      <alignment horizontal="center" vertical="center" wrapText="1"/>
    </xf>
    <xf numFmtId="0" fontId="6" fillId="0" borderId="97" xfId="4" applyFont="1" applyBorder="1" applyAlignment="1">
      <alignment horizontal="left" vertical="center"/>
    </xf>
    <xf numFmtId="0" fontId="6" fillId="0" borderId="99" xfId="4" applyFont="1" applyBorder="1" applyAlignment="1">
      <alignment horizontal="left" vertical="center"/>
    </xf>
    <xf numFmtId="0" fontId="42" fillId="0" borderId="1" xfId="4" applyFont="1" applyBorder="1" applyAlignment="1">
      <alignment horizontal="center" vertical="center" wrapText="1"/>
    </xf>
    <xf numFmtId="0" fontId="37" fillId="0" borderId="1" xfId="4" applyFont="1" applyBorder="1" applyAlignment="1">
      <alignment horizontal="center" vertical="center" wrapText="1"/>
    </xf>
    <xf numFmtId="14" fontId="37" fillId="0" borderId="1" xfId="4" applyNumberFormat="1" applyFont="1" applyBorder="1" applyAlignment="1">
      <alignment horizontal="center" vertical="center" wrapText="1"/>
    </xf>
    <xf numFmtId="0" fontId="6" fillId="20" borderId="1" xfId="4" applyFont="1" applyFill="1" applyBorder="1" applyAlignment="1">
      <alignment horizontal="center" vertical="center"/>
    </xf>
    <xf numFmtId="0" fontId="37" fillId="0" borderId="105" xfId="4" applyFont="1" applyBorder="1" applyAlignment="1">
      <alignment horizontal="left" vertical="center"/>
    </xf>
    <xf numFmtId="0" fontId="37" fillId="0" borderId="106" xfId="4" applyFont="1" applyBorder="1" applyAlignment="1">
      <alignment horizontal="left" vertical="center"/>
    </xf>
    <xf numFmtId="0" fontId="37" fillId="0" borderId="107" xfId="4" applyFont="1" applyBorder="1" applyAlignment="1">
      <alignment horizontal="left" vertical="center"/>
    </xf>
    <xf numFmtId="0" fontId="6" fillId="0" borderId="98" xfId="4" applyFont="1" applyBorder="1" applyAlignment="1">
      <alignment horizontal="center" vertical="center"/>
    </xf>
    <xf numFmtId="0" fontId="6" fillId="0" borderId="99" xfId="4" applyFont="1" applyBorder="1" applyAlignment="1">
      <alignment horizontal="center" vertical="center"/>
    </xf>
    <xf numFmtId="0" fontId="6" fillId="0" borderId="97" xfId="4" applyFont="1" applyBorder="1" applyAlignment="1">
      <alignment horizontal="center" vertical="center"/>
    </xf>
    <xf numFmtId="0" fontId="35" fillId="0" borderId="0" xfId="4" applyFont="1"/>
    <xf numFmtId="0" fontId="34" fillId="20" borderId="1" xfId="4" applyFont="1" applyFill="1" applyBorder="1" applyAlignment="1">
      <alignment horizontal="center" vertical="center"/>
    </xf>
    <xf numFmtId="0" fontId="37" fillId="0" borderId="2" xfId="4" applyFont="1" applyBorder="1" applyAlignment="1">
      <alignment horizontal="left" vertical="center" wrapText="1"/>
    </xf>
    <xf numFmtId="0" fontId="37" fillId="0" borderId="3" xfId="4" applyFont="1" applyBorder="1" applyAlignment="1">
      <alignment horizontal="left" vertical="center" wrapText="1"/>
    </xf>
    <xf numFmtId="0" fontId="37" fillId="0" borderId="100" xfId="4" applyFont="1" applyBorder="1" applyAlignment="1">
      <alignment horizontal="left" vertical="center" wrapText="1"/>
    </xf>
    <xf numFmtId="49" fontId="42" fillId="0" borderId="70" xfId="5" applyNumberFormat="1" applyFont="1" applyBorder="1" applyAlignment="1">
      <alignment horizontal="center" vertical="center" wrapText="1"/>
    </xf>
    <xf numFmtId="49" fontId="42" fillId="0" borderId="51" xfId="5" applyNumberFormat="1" applyFont="1" applyBorder="1" applyAlignment="1">
      <alignment horizontal="center" vertical="center" wrapText="1"/>
    </xf>
    <xf numFmtId="9" fontId="42" fillId="0" borderId="70" xfId="5" applyNumberFormat="1" applyFont="1" applyBorder="1" applyAlignment="1">
      <alignment horizontal="center" vertical="center"/>
    </xf>
    <xf numFmtId="9" fontId="42" fillId="0" borderId="51" xfId="5" applyNumberFormat="1" applyFont="1" applyBorder="1" applyAlignment="1">
      <alignment horizontal="center" vertical="center"/>
    </xf>
    <xf numFmtId="9" fontId="42" fillId="0" borderId="70" xfId="5" applyNumberFormat="1" applyFont="1" applyBorder="1" applyAlignment="1">
      <alignment horizontal="center" vertical="center" wrapText="1"/>
    </xf>
    <xf numFmtId="9" fontId="42" fillId="0" borderId="51" xfId="5" applyNumberFormat="1" applyFont="1" applyBorder="1" applyAlignment="1">
      <alignment horizontal="center" vertical="center" wrapText="1"/>
    </xf>
    <xf numFmtId="49" fontId="42" fillId="0" borderId="51" xfId="5" applyNumberFormat="1" applyFont="1" applyBorder="1" applyAlignment="1">
      <alignment horizontal="center" vertical="center"/>
    </xf>
    <xf numFmtId="9" fontId="42" fillId="0" borderId="34" xfId="5" applyNumberFormat="1" applyFont="1" applyBorder="1" applyAlignment="1">
      <alignment horizontal="center" vertical="center" wrapText="1"/>
    </xf>
    <xf numFmtId="0" fontId="35" fillId="0" borderId="103" xfId="4" applyFont="1" applyBorder="1"/>
    <xf numFmtId="0" fontId="35" fillId="0" borderId="104" xfId="4" applyFont="1" applyBorder="1"/>
    <xf numFmtId="0" fontId="35" fillId="0" borderId="101" xfId="4" applyFont="1" applyBorder="1"/>
    <xf numFmtId="0" fontId="35" fillId="0" borderId="41" xfId="4" applyFont="1" applyBorder="1"/>
    <xf numFmtId="0" fontId="40" fillId="0" borderId="97" xfId="4" applyFont="1" applyBorder="1" applyAlignment="1">
      <alignment horizontal="center" vertical="center"/>
    </xf>
    <xf numFmtId="0" fontId="40" fillId="0" borderId="99" xfId="4" applyFont="1" applyBorder="1" applyAlignment="1">
      <alignment horizontal="center" vertical="center"/>
    </xf>
    <xf numFmtId="0" fontId="34" fillId="19" borderId="1" xfId="4" applyFont="1" applyFill="1" applyBorder="1" applyAlignment="1">
      <alignment horizontal="center" vertical="center"/>
    </xf>
    <xf numFmtId="0" fontId="35" fillId="0" borderId="102" xfId="4" applyFont="1" applyBorder="1"/>
    <xf numFmtId="0" fontId="40" fillId="0" borderId="98" xfId="4" applyFont="1" applyBorder="1" applyAlignment="1">
      <alignment horizontal="center" vertical="center"/>
    </xf>
    <xf numFmtId="0" fontId="39" fillId="0" borderId="1" xfId="4" applyFont="1" applyBorder="1" applyAlignment="1">
      <alignment horizontal="left" vertical="center" wrapText="1"/>
    </xf>
    <xf numFmtId="0" fontId="40" fillId="0" borderId="97" xfId="4" applyFont="1" applyBorder="1" applyAlignment="1">
      <alignment horizontal="center" vertical="center" wrapText="1"/>
    </xf>
    <xf numFmtId="0" fontId="40" fillId="0" borderId="99" xfId="4" applyFont="1" applyBorder="1" applyAlignment="1">
      <alignment horizontal="center" vertical="center" wrapText="1"/>
    </xf>
    <xf numFmtId="0" fontId="40" fillId="0" borderId="98" xfId="4" applyFont="1" applyBorder="1" applyAlignment="1">
      <alignment horizontal="center" vertical="center" wrapText="1"/>
    </xf>
    <xf numFmtId="49" fontId="6" fillId="0" borderId="97" xfId="4" applyNumberFormat="1" applyFont="1" applyBorder="1" applyAlignment="1">
      <alignment horizontal="center" vertical="center"/>
    </xf>
    <xf numFmtId="49" fontId="6" fillId="0" borderId="98" xfId="4" applyNumberFormat="1" applyFont="1" applyBorder="1" applyAlignment="1">
      <alignment horizontal="center" vertical="center"/>
    </xf>
    <xf numFmtId="49" fontId="6" fillId="0" borderId="99" xfId="4" applyNumberFormat="1" applyFont="1" applyBorder="1" applyAlignment="1">
      <alignment horizontal="center" vertical="center"/>
    </xf>
    <xf numFmtId="49" fontId="6" fillId="0" borderId="1" xfId="4" applyNumberFormat="1" applyFont="1" applyBorder="1" applyAlignment="1">
      <alignment horizontal="center" vertical="center"/>
    </xf>
    <xf numFmtId="49" fontId="6" fillId="0" borderId="97" xfId="4" applyNumberFormat="1" applyFont="1" applyBorder="1" applyAlignment="1">
      <alignment horizontal="center" vertical="center" wrapText="1"/>
    </xf>
    <xf numFmtId="49" fontId="6" fillId="0" borderId="99" xfId="4" applyNumberFormat="1" applyFont="1" applyBorder="1" applyAlignment="1">
      <alignment horizontal="center" vertical="center" wrapText="1"/>
    </xf>
    <xf numFmtId="0" fontId="34" fillId="0" borderId="1" xfId="4" applyFont="1" applyBorder="1" applyAlignment="1">
      <alignment horizontal="center" vertical="center"/>
    </xf>
    <xf numFmtId="0" fontId="34" fillId="19" borderId="97" xfId="4" applyFont="1" applyFill="1" applyBorder="1" applyAlignment="1">
      <alignment horizontal="center" vertical="center"/>
    </xf>
    <xf numFmtId="0" fontId="34" fillId="19" borderId="98" xfId="4" applyFont="1" applyFill="1" applyBorder="1" applyAlignment="1">
      <alignment horizontal="center" vertical="center"/>
    </xf>
    <xf numFmtId="0" fontId="34" fillId="19" borderId="99" xfId="4" applyFont="1" applyFill="1" applyBorder="1" applyAlignment="1">
      <alignment horizontal="center" vertical="center"/>
    </xf>
    <xf numFmtId="9" fontId="37" fillId="0" borderId="97" xfId="4" applyNumberFormat="1" applyFont="1" applyBorder="1" applyAlignment="1">
      <alignment horizontal="center" vertical="center" wrapText="1"/>
    </xf>
    <xf numFmtId="9" fontId="37" fillId="0" borderId="99" xfId="4" applyNumberFormat="1" applyFont="1" applyBorder="1" applyAlignment="1">
      <alignment horizontal="center" vertical="center" wrapText="1"/>
    </xf>
    <xf numFmtId="0" fontId="34" fillId="0" borderId="70" xfId="4" applyFont="1" applyBorder="1" applyAlignment="1">
      <alignment horizontal="center" vertical="center" wrapText="1"/>
    </xf>
    <xf numFmtId="0" fontId="34" fillId="0" borderId="51" xfId="4" applyFont="1" applyBorder="1" applyAlignment="1">
      <alignment horizontal="center" vertical="center" wrapText="1"/>
    </xf>
    <xf numFmtId="0" fontId="34" fillId="0" borderId="2" xfId="4" applyFont="1" applyBorder="1" applyAlignment="1">
      <alignment horizontal="center" vertical="center" wrapText="1"/>
    </xf>
    <xf numFmtId="0" fontId="34" fillId="0" borderId="100" xfId="4" applyFont="1" applyBorder="1" applyAlignment="1">
      <alignment horizontal="center" vertical="center" wrapText="1"/>
    </xf>
    <xf numFmtId="0" fontId="34" fillId="0" borderId="4" xfId="4" applyFont="1" applyBorder="1" applyAlignment="1">
      <alignment horizontal="center" vertical="center" wrapText="1"/>
    </xf>
    <xf numFmtId="0" fontId="34" fillId="0" borderId="6" xfId="4" applyFont="1" applyBorder="1" applyAlignment="1">
      <alignment horizontal="center" vertical="center" wrapText="1"/>
    </xf>
    <xf numFmtId="0" fontId="34" fillId="3" borderId="97" xfId="4" applyFont="1" applyFill="1" applyBorder="1" applyAlignment="1">
      <alignment horizontal="center" vertical="center"/>
    </xf>
    <xf numFmtId="0" fontId="34" fillId="3" borderId="98" xfId="4" applyFont="1" applyFill="1" applyBorder="1" applyAlignment="1">
      <alignment horizontal="center" vertical="center"/>
    </xf>
    <xf numFmtId="0" fontId="34" fillId="3" borderId="99" xfId="4" applyFont="1" applyFill="1" applyBorder="1" applyAlignment="1">
      <alignment horizontal="center" vertical="center"/>
    </xf>
    <xf numFmtId="0" fontId="34" fillId="0" borderId="3" xfId="4" applyFont="1" applyBorder="1" applyAlignment="1">
      <alignment horizontal="center" vertical="center" wrapText="1"/>
    </xf>
    <xf numFmtId="0" fontId="34" fillId="0" borderId="5" xfId="4" applyFont="1" applyBorder="1" applyAlignment="1">
      <alignment horizontal="center" vertical="center" wrapText="1"/>
    </xf>
    <xf numFmtId="0" fontId="34" fillId="0" borderId="97" xfId="4" applyFont="1" applyBorder="1" applyAlignment="1">
      <alignment horizontal="center" vertical="center"/>
    </xf>
    <xf numFmtId="0" fontId="34" fillId="0" borderId="98" xfId="4" applyFont="1" applyBorder="1" applyAlignment="1">
      <alignment horizontal="center" vertical="center"/>
    </xf>
    <xf numFmtId="0" fontId="34" fillId="0" borderId="99" xfId="4" applyFont="1" applyBorder="1" applyAlignment="1">
      <alignment horizontal="center" vertical="center"/>
    </xf>
    <xf numFmtId="0" fontId="34" fillId="0" borderId="97" xfId="4" applyFont="1" applyBorder="1" applyAlignment="1">
      <alignment horizontal="center" vertical="center" wrapText="1"/>
    </xf>
    <xf numFmtId="0" fontId="34" fillId="0" borderId="98" xfId="4" applyFont="1" applyBorder="1" applyAlignment="1">
      <alignment horizontal="center" vertical="center" wrapText="1"/>
    </xf>
    <xf numFmtId="0" fontId="34" fillId="0" borderId="99" xfId="4" applyFont="1" applyBorder="1" applyAlignment="1">
      <alignment horizontal="center" vertical="center" wrapText="1"/>
    </xf>
    <xf numFmtId="9" fontId="37" fillId="0" borderId="1" xfId="4" applyNumberFormat="1" applyFont="1" applyBorder="1" applyAlignment="1">
      <alignment horizontal="center" vertical="center" wrapText="1"/>
    </xf>
    <xf numFmtId="49" fontId="37" fillId="0" borderId="1" xfId="4" applyNumberFormat="1" applyFont="1" applyBorder="1" applyAlignment="1">
      <alignment horizontal="center" vertical="center" wrapText="1"/>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100"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6" xfId="4" applyFont="1" applyBorder="1" applyAlignment="1">
      <alignment horizontal="center" vertical="center"/>
    </xf>
    <xf numFmtId="0" fontId="35" fillId="0" borderId="97" xfId="4" applyFont="1" applyBorder="1" applyAlignment="1">
      <alignment horizontal="center" vertical="center"/>
    </xf>
    <xf numFmtId="0" fontId="35" fillId="0" borderId="98" xfId="4" applyFont="1" applyBorder="1" applyAlignment="1">
      <alignment horizontal="center" vertical="center"/>
    </xf>
    <xf numFmtId="0" fontId="35" fillId="0" borderId="99" xfId="4" applyFont="1" applyBorder="1" applyAlignment="1">
      <alignment horizontal="center" vertical="center"/>
    </xf>
    <xf numFmtId="49" fontId="37" fillId="0" borderId="97" xfId="4" applyNumberFormat="1" applyFont="1" applyBorder="1" applyAlignment="1">
      <alignment horizontal="center" vertical="center" wrapText="1"/>
    </xf>
    <xf numFmtId="49" fontId="37" fillId="0" borderId="98" xfId="4" applyNumberFormat="1" applyFont="1" applyBorder="1" applyAlignment="1">
      <alignment horizontal="center" vertical="center" wrapText="1"/>
    </xf>
    <xf numFmtId="49" fontId="37" fillId="0" borderId="99" xfId="4" applyNumberFormat="1" applyFont="1" applyBorder="1" applyAlignment="1">
      <alignment horizontal="center" vertical="center" wrapText="1"/>
    </xf>
    <xf numFmtId="0" fontId="34" fillId="0" borderId="1" xfId="4" applyFont="1" applyBorder="1" applyAlignment="1">
      <alignment horizontal="center" vertical="center" wrapText="1"/>
    </xf>
    <xf numFmtId="14" fontId="34" fillId="0" borderId="1" xfId="4" applyNumberFormat="1" applyFont="1" applyBorder="1" applyAlignment="1">
      <alignment horizontal="center" vertical="center"/>
    </xf>
    <xf numFmtId="0" fontId="34" fillId="0" borderId="1" xfId="4" applyFont="1" applyBorder="1" applyAlignment="1">
      <alignment horizontal="center"/>
    </xf>
    <xf numFmtId="49" fontId="34" fillId="0" borderId="1" xfId="4" applyNumberFormat="1" applyFont="1" applyBorder="1" applyAlignment="1">
      <alignment horizontal="center"/>
    </xf>
    <xf numFmtId="9" fontId="37" fillId="0" borderId="70" xfId="4" applyNumberFormat="1" applyFont="1" applyBorder="1" applyAlignment="1">
      <alignment horizontal="center" vertical="center" wrapText="1"/>
    </xf>
    <xf numFmtId="9" fontId="37" fillId="0" borderId="34" xfId="4" applyNumberFormat="1" applyFont="1" applyBorder="1" applyAlignment="1">
      <alignment horizontal="center" vertical="center" wrapText="1"/>
    </xf>
    <xf numFmtId="9" fontId="37" fillId="0" borderId="51" xfId="4" applyNumberFormat="1" applyFont="1" applyBorder="1" applyAlignment="1">
      <alignment horizontal="center" vertical="center" wrapText="1"/>
    </xf>
    <xf numFmtId="0" fontId="34" fillId="0" borderId="1" xfId="4" applyFont="1" applyBorder="1" applyAlignment="1">
      <alignment horizontal="left" vertical="center" wrapText="1"/>
    </xf>
    <xf numFmtId="0" fontId="35" fillId="0" borderId="97" xfId="4" applyFont="1" applyBorder="1" applyAlignment="1">
      <alignment horizontal="center" vertical="center" wrapText="1"/>
    </xf>
    <xf numFmtId="0" fontId="35" fillId="0" borderId="98" xfId="4" applyFont="1" applyBorder="1" applyAlignment="1">
      <alignment horizontal="center" vertical="center" wrapText="1"/>
    </xf>
    <xf numFmtId="0" fontId="35" fillId="0" borderId="99" xfId="4" applyFont="1" applyBorder="1" applyAlignment="1">
      <alignment horizontal="center" vertical="center" wrapText="1"/>
    </xf>
    <xf numFmtId="0" fontId="34" fillId="0" borderId="97" xfId="4" applyFont="1" applyBorder="1" applyAlignment="1">
      <alignment horizontal="left" vertical="center" wrapText="1"/>
    </xf>
    <xf numFmtId="0" fontId="34" fillId="0" borderId="99" xfId="4" applyFont="1" applyBorder="1" applyAlignment="1">
      <alignment horizontal="left" vertical="center" wrapText="1"/>
    </xf>
    <xf numFmtId="14" fontId="43" fillId="0" borderId="1" xfId="4" applyNumberFormat="1" applyFont="1" applyBorder="1" applyAlignment="1">
      <alignment horizontal="center" vertical="center" wrapText="1"/>
    </xf>
    <xf numFmtId="0" fontId="43" fillId="0" borderId="1" xfId="4" applyFont="1" applyBorder="1" applyAlignment="1">
      <alignment horizontal="center" vertical="center" wrapText="1"/>
    </xf>
  </cellXfs>
  <cellStyles count="6">
    <cellStyle name="Moneda" xfId="1" builtinId="4"/>
    <cellStyle name="Normal" xfId="0" builtinId="0"/>
    <cellStyle name="Normal 2" xfId="3" xr:uid="{A3B91B24-86BD-421F-AD2C-89D8CA9AC621}"/>
    <cellStyle name="Normal 3" xfId="4" xr:uid="{67788A8E-65E9-4B74-8A40-90030380CF90}"/>
    <cellStyle name="Normal 3 2" xfId="5" xr:uid="{B034C58A-3AA8-47F5-A26C-10FA285C33F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'IN-PEI-GES-COM-001'!$C$30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'IN-PEI-GES-COM-001'!$C$31:$C$38</c15:sqref>
                  </c15:fullRef>
                </c:ext>
              </c:extLst>
              <c:f>('IN-PEI-GES-COM-001'!$C$31,'IN-PEI-GES-COM-001'!$C$33,'IN-PEI-GES-COM-001'!$C$35,'IN-PEI-GES-COM-001'!$C$37)</c:f>
              <c:numCache>
                <c:formatCode>0%</c:formatCode>
                <c:ptCount val="4"/>
                <c:pt idx="0">
                  <c:v>0</c:v>
                </c:pt>
                <c:pt idx="1">
                  <c:v>0.75</c:v>
                </c:pt>
                <c:pt idx="2">
                  <c:v>0</c:v>
                </c:pt>
                <c:pt idx="3">
                  <c:v>0</c:v>
                </c:pt>
              </c:numCache>
            </c:numRef>
          </c:val>
          <c:extLst>
            <c:ext xmlns:c16="http://schemas.microsoft.com/office/drawing/2014/chart" uri="{C3380CC4-5D6E-409C-BE32-E72D297353CC}">
              <c16:uniqueId val="{00000000-FA64-402D-B5D7-0048163A09C4}"/>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'IN-PEI-GES-COM-001'!$D$30</c:f>
              <c:strCache>
                <c:ptCount val="1"/>
                <c:pt idx="0">
                  <c:v>Resultado Meta Vigencia</c:v>
                </c:pt>
              </c:strCache>
            </c:strRef>
          </c:tx>
          <c:marker>
            <c:symbol val="none"/>
          </c:marker>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'IN-PEI-GES-COM-001'!$D$31:$D$38</c15:sqref>
                  </c15:fullRef>
                </c:ext>
              </c:extLst>
              <c:f>('IN-PEI-GES-COM-001'!$D$31,'IN-PEI-GES-COM-001'!$D$33,'IN-PEI-GES-COM-001'!$D$35,'IN-PEI-GES-COM-001'!$D$37)</c:f>
              <c:numCache>
                <c:formatCode>0%</c:formatCode>
                <c:ptCount val="4"/>
                <c:pt idx="0">
                  <c:v>0.4</c:v>
                </c:pt>
                <c:pt idx="1">
                  <c:v>0.25</c:v>
                </c:pt>
                <c:pt idx="2">
                  <c:v>0.25</c:v>
                </c:pt>
                <c:pt idx="3">
                  <c:v>0.25</c:v>
                </c:pt>
              </c:numCache>
            </c:numRef>
          </c:val>
          <c:smooth val="0"/>
          <c:extLst>
            <c:ext xmlns:c16="http://schemas.microsoft.com/office/drawing/2014/chart" uri="{C3380CC4-5D6E-409C-BE32-E72D297353CC}">
              <c16:uniqueId val="{00000001-FA64-402D-B5D7-0048163A09C4}"/>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GES-COM-002'!$C$30</c:f>
              <c:strCache>
                <c:ptCount val="1"/>
                <c:pt idx="0">
                  <c:v>Resultado monitoreo</c:v>
                </c:pt>
              </c:strCache>
            </c:strRef>
          </c:tx>
          <c:spPr>
            <a:solidFill>
              <a:srgbClr val="004586"/>
            </a:solidFill>
            <a:ln w="25400">
              <a:noFill/>
            </a:ln>
          </c:spPr>
          <c:invertIfNegative val="0"/>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GES-COM-002'!$C$31:$C$34</c:f>
              <c:numCache>
                <c:formatCode>0%</c:formatCode>
                <c:ptCount val="4"/>
                <c:pt idx="0">
                  <c:v>3.7999999999999999E-2</c:v>
                </c:pt>
                <c:pt idx="1">
                  <c:v>3.3000000000000002E-2</c:v>
                </c:pt>
                <c:pt idx="2">
                  <c:v>0</c:v>
                </c:pt>
                <c:pt idx="3">
                  <c:v>0</c:v>
                </c:pt>
              </c:numCache>
            </c:numRef>
          </c:val>
          <c:extLst>
            <c:ext xmlns:c16="http://schemas.microsoft.com/office/drawing/2014/chart" uri="{C3380CC4-5D6E-409C-BE32-E72D297353CC}">
              <c16:uniqueId val="{00000000-1E18-4C20-BFE1-DBFC6129BE7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GES-COM-002'!$D$30</c:f>
              <c:strCache>
                <c:ptCount val="1"/>
                <c:pt idx="0">
                  <c:v>Resultado Meta Vigencia</c:v>
                </c:pt>
              </c:strCache>
            </c:strRef>
          </c:tx>
          <c:marker>
            <c:symbol val="none"/>
          </c:marker>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GES-COM-002'!$D$31:$D$34</c:f>
              <c:numCache>
                <c:formatCode>0%</c:formatCode>
                <c:ptCount val="4"/>
                <c:pt idx="0">
                  <c:v>0.04</c:v>
                </c:pt>
                <c:pt idx="1">
                  <c:v>0.04</c:v>
                </c:pt>
                <c:pt idx="2">
                  <c:v>0.04</c:v>
                </c:pt>
                <c:pt idx="3">
                  <c:v>0.04</c:v>
                </c:pt>
              </c:numCache>
            </c:numRef>
          </c:val>
          <c:smooth val="0"/>
          <c:extLst>
            <c:ext xmlns:c16="http://schemas.microsoft.com/office/drawing/2014/chart" uri="{C3380CC4-5D6E-409C-BE32-E72D297353CC}">
              <c16:uniqueId val="{00000001-1E18-4C20-BFE1-DBFC6129BE7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GES-COM-003'!$C$30</c:f>
              <c:strCache>
                <c:ptCount val="1"/>
                <c:pt idx="0">
                  <c:v>Resultado monitoreo</c:v>
                </c:pt>
              </c:strCache>
            </c:strRef>
          </c:tx>
          <c:spPr>
            <a:solidFill>
              <a:srgbClr val="004586"/>
            </a:solidFill>
            <a:ln w="25400">
              <a:noFill/>
            </a:ln>
          </c:spPr>
          <c:invertIfNegative val="0"/>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GES-COM-003'!$C$31:$C$34</c:f>
              <c:numCache>
                <c:formatCode>0%</c:formatCode>
                <c:ptCount val="4"/>
                <c:pt idx="0">
                  <c:v>1.0379746835443038</c:v>
                </c:pt>
                <c:pt idx="1">
                  <c:v>1.4390243902439024</c:v>
                </c:pt>
                <c:pt idx="2">
                  <c:v>0</c:v>
                </c:pt>
                <c:pt idx="3">
                  <c:v>0</c:v>
                </c:pt>
              </c:numCache>
            </c:numRef>
          </c:val>
          <c:extLst>
            <c:ext xmlns:c16="http://schemas.microsoft.com/office/drawing/2014/chart" uri="{C3380CC4-5D6E-409C-BE32-E72D297353CC}">
              <c16:uniqueId val="{00000000-5C23-4816-84B5-DB5F007CBAAB}"/>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GES-COM-003'!$D$30</c:f>
              <c:strCache>
                <c:ptCount val="1"/>
                <c:pt idx="0">
                  <c:v>Resultado Meta Vigencia</c:v>
                </c:pt>
              </c:strCache>
            </c:strRef>
          </c:tx>
          <c:marker>
            <c:symbol val="none"/>
          </c:marker>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5C23-4816-84B5-DB5F007CBAAB}"/>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absoluteAnchor>
    <xdr:pos x="5897880" y="11203305"/>
    <xdr:ext cx="6804660" cy="2840355"/>
    <xdr:graphicFrame macro="">
      <xdr:nvGraphicFramePr>
        <xdr:cNvPr id="2" name="Gráfico 3">
          <a:extLst>
            <a:ext uri="{FF2B5EF4-FFF2-40B4-BE49-F238E27FC236}">
              <a16:creationId xmlns:a16="http://schemas.microsoft.com/office/drawing/2014/main" id="{0EBF4A45-A46D-4AD7-836D-E56430768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08261627-5D16-41AE-BE08-6D204A8DFC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935980" y="11370945"/>
    <xdr:ext cx="6804660" cy="2840355"/>
    <xdr:graphicFrame macro="">
      <xdr:nvGraphicFramePr>
        <xdr:cNvPr id="2" name="Gráfico 3">
          <a:extLst>
            <a:ext uri="{FF2B5EF4-FFF2-40B4-BE49-F238E27FC236}">
              <a16:creationId xmlns:a16="http://schemas.microsoft.com/office/drawing/2014/main" id="{B84FC6EA-26EE-4865-AAD4-2E1D519C2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DF23857C-3E2C-4B82-939F-EC3283325C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absoluteAnchor>
    <xdr:pos x="5897880" y="11028045"/>
    <xdr:ext cx="6804660" cy="2840355"/>
    <xdr:graphicFrame macro="">
      <xdr:nvGraphicFramePr>
        <xdr:cNvPr id="2" name="Gráfico 3">
          <a:extLst>
            <a:ext uri="{FF2B5EF4-FFF2-40B4-BE49-F238E27FC236}">
              <a16:creationId xmlns:a16="http://schemas.microsoft.com/office/drawing/2014/main" id="{52F329C1-D4FE-4953-B65D-5119023B51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D2D6FEE1-9284-45F2-827A-81061965ED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5" t="s">
        <v>0</v>
      </c>
      <c r="D3" s="39" t="s">
        <v>1</v>
      </c>
      <c r="G3" s="42" t="s">
        <v>2</v>
      </c>
      <c r="K3" s="44" t="s">
        <v>3</v>
      </c>
    </row>
    <row r="4" spans="3:11" ht="17.25">
      <c r="C4" s="45" t="s">
        <v>4</v>
      </c>
      <c r="D4" s="40" t="s">
        <v>5</v>
      </c>
      <c r="G4" s="42" t="s">
        <v>6</v>
      </c>
      <c r="K4" s="44" t="s">
        <v>7</v>
      </c>
    </row>
    <row r="5" spans="3:11" ht="17.25">
      <c r="C5" s="45" t="s">
        <v>8</v>
      </c>
      <c r="D5" s="41" t="s">
        <v>9</v>
      </c>
      <c r="G5" s="42" t="s">
        <v>10</v>
      </c>
      <c r="K5" s="44" t="s">
        <v>11</v>
      </c>
    </row>
    <row r="6" spans="3:11" ht="34.5">
      <c r="C6" s="45" t="s">
        <v>12</v>
      </c>
      <c r="D6" s="41" t="s">
        <v>13</v>
      </c>
      <c r="G6" s="42" t="s">
        <v>14</v>
      </c>
      <c r="K6" s="44" t="s">
        <v>15</v>
      </c>
    </row>
    <row r="7" spans="3:11" ht="34.5">
      <c r="C7" s="45" t="s">
        <v>16</v>
      </c>
      <c r="D7" s="41" t="s">
        <v>17</v>
      </c>
      <c r="G7" s="42" t="s">
        <v>18</v>
      </c>
      <c r="K7" s="44" t="s">
        <v>19</v>
      </c>
    </row>
    <row r="8" spans="3:11" ht="34.5">
      <c r="C8" s="45" t="s">
        <v>20</v>
      </c>
      <c r="D8" s="41" t="s">
        <v>21</v>
      </c>
      <c r="G8" s="42" t="s">
        <v>22</v>
      </c>
      <c r="K8" s="44" t="s">
        <v>23</v>
      </c>
    </row>
    <row r="9" spans="3:11" ht="34.5">
      <c r="C9" s="45" t="s">
        <v>24</v>
      </c>
      <c r="D9" s="41" t="s">
        <v>25</v>
      </c>
      <c r="G9" s="42" t="s">
        <v>26</v>
      </c>
      <c r="K9" s="44" t="s">
        <v>27</v>
      </c>
    </row>
    <row r="10" spans="3:11" ht="51.75">
      <c r="C10" s="45" t="s">
        <v>28</v>
      </c>
      <c r="D10" s="41" t="s">
        <v>29</v>
      </c>
      <c r="G10" s="42" t="s">
        <v>30</v>
      </c>
      <c r="K10" s="44" t="s">
        <v>31</v>
      </c>
    </row>
    <row r="11" spans="3:11" ht="34.5">
      <c r="C11" s="45" t="s">
        <v>32</v>
      </c>
      <c r="D11" s="41" t="s">
        <v>33</v>
      </c>
      <c r="G11" s="42" t="s">
        <v>34</v>
      </c>
      <c r="K11" s="44" t="s">
        <v>35</v>
      </c>
    </row>
    <row r="12" spans="3:11" ht="34.5">
      <c r="C12" s="45" t="s">
        <v>36</v>
      </c>
      <c r="D12" s="41" t="s">
        <v>37</v>
      </c>
      <c r="G12" s="42" t="s">
        <v>38</v>
      </c>
      <c r="K12" s="44" t="s">
        <v>39</v>
      </c>
    </row>
    <row r="13" spans="3:11" ht="34.5">
      <c r="C13" s="45" t="s">
        <v>40</v>
      </c>
      <c r="D13" s="41" t="s">
        <v>41</v>
      </c>
      <c r="G13" s="42" t="s">
        <v>42</v>
      </c>
      <c r="K13" s="44" t="s">
        <v>43</v>
      </c>
    </row>
    <row r="14" spans="3:11" ht="34.5">
      <c r="C14" s="45" t="s">
        <v>44</v>
      </c>
      <c r="D14" s="41" t="s">
        <v>45</v>
      </c>
      <c r="G14" s="42" t="s">
        <v>46</v>
      </c>
      <c r="K14" s="44" t="s">
        <v>47</v>
      </c>
    </row>
    <row r="15" spans="3:11" ht="34.5">
      <c r="C15" s="45" t="s">
        <v>48</v>
      </c>
      <c r="D15" s="41" t="s">
        <v>49</v>
      </c>
      <c r="G15" s="42" t="s">
        <v>50</v>
      </c>
      <c r="K15" s="44" t="s">
        <v>51</v>
      </c>
    </row>
    <row r="16" spans="3:11" ht="51.75">
      <c r="C16" s="45" t="s">
        <v>52</v>
      </c>
      <c r="D16" s="41" t="s">
        <v>53</v>
      </c>
      <c r="G16" s="42" t="s">
        <v>54</v>
      </c>
      <c r="K16" s="44" t="s">
        <v>55</v>
      </c>
    </row>
    <row r="17" spans="3:11" ht="51.75">
      <c r="C17" s="45" t="s">
        <v>56</v>
      </c>
      <c r="D17" s="41" t="s">
        <v>57</v>
      </c>
      <c r="G17" s="43" t="s">
        <v>58</v>
      </c>
      <c r="K17" s="44" t="s">
        <v>59</v>
      </c>
    </row>
    <row r="18" spans="3:11" ht="51.75">
      <c r="C18" s="45" t="s">
        <v>60</v>
      </c>
      <c r="D18" s="41" t="s">
        <v>61</v>
      </c>
      <c r="G18" s="43" t="s">
        <v>62</v>
      </c>
      <c r="K18" s="44" t="s">
        <v>63</v>
      </c>
    </row>
    <row r="19" spans="3:11" ht="17.25">
      <c r="C19" s="45" t="s">
        <v>64</v>
      </c>
      <c r="D19" s="41" t="s">
        <v>65</v>
      </c>
      <c r="G19" s="42" t="s">
        <v>66</v>
      </c>
      <c r="K19" s="44" t="s">
        <v>67</v>
      </c>
    </row>
    <row r="20" spans="3:11" ht="34.5">
      <c r="C20" s="45" t="s">
        <v>68</v>
      </c>
      <c r="D20" s="41" t="s">
        <v>69</v>
      </c>
      <c r="G20" s="42" t="s">
        <v>70</v>
      </c>
      <c r="K20" s="44" t="s">
        <v>71</v>
      </c>
    </row>
    <row r="21" spans="3:11" ht="34.5">
      <c r="D21" s="41" t="s">
        <v>72</v>
      </c>
    </row>
    <row r="22" spans="3:11" ht="34.5">
      <c r="C22" s="4" t="s">
        <v>73</v>
      </c>
      <c r="D22" s="41" t="s">
        <v>74</v>
      </c>
    </row>
    <row r="23" spans="3:11" ht="17.25">
      <c r="C23" s="4" t="s">
        <v>75</v>
      </c>
      <c r="D23" s="41" t="s">
        <v>76</v>
      </c>
      <c r="G23" s="42"/>
    </row>
    <row r="24" spans="3:11" ht="17.25">
      <c r="C24" s="4" t="s">
        <v>77</v>
      </c>
      <c r="D24" s="41" t="s">
        <v>78</v>
      </c>
    </row>
    <row r="25" spans="3:11" ht="34.5">
      <c r="D25" s="41" t="s">
        <v>79</v>
      </c>
    </row>
    <row r="26" spans="3:11" ht="17.25">
      <c r="D26" s="41" t="s">
        <v>80</v>
      </c>
    </row>
    <row r="27" spans="3:11" ht="51.75">
      <c r="C27" s="46" t="s">
        <v>81</v>
      </c>
      <c r="D27" s="41" t="s">
        <v>82</v>
      </c>
    </row>
    <row r="28" spans="3:11" ht="34.5">
      <c r="C28" s="46" t="s">
        <v>83</v>
      </c>
      <c r="D28" s="41" t="s">
        <v>84</v>
      </c>
      <c r="G28" s="42"/>
    </row>
    <row r="29" spans="3:11" ht="51.75">
      <c r="C29" s="46" t="s">
        <v>85</v>
      </c>
      <c r="D29" s="41" t="s">
        <v>86</v>
      </c>
      <c r="G29" s="42"/>
    </row>
    <row r="30" spans="3:11" ht="60">
      <c r="C30" s="46" t="s">
        <v>87</v>
      </c>
      <c r="D30" s="41" t="s">
        <v>88</v>
      </c>
      <c r="G30" s="42"/>
    </row>
    <row r="31" spans="3:11" ht="34.5">
      <c r="C31" s="46" t="s">
        <v>89</v>
      </c>
      <c r="D31" s="41" t="s">
        <v>90</v>
      </c>
      <c r="G31" s="42"/>
    </row>
    <row r="32" spans="3:11" ht="30">
      <c r="C32" s="46" t="s">
        <v>91</v>
      </c>
      <c r="D32" s="41" t="s">
        <v>92</v>
      </c>
      <c r="G32" s="42"/>
    </row>
    <row r="33" spans="3:7" ht="45">
      <c r="C33" s="46" t="s">
        <v>93</v>
      </c>
      <c r="D33" s="41" t="s">
        <v>94</v>
      </c>
    </row>
    <row r="34" spans="3:7" ht="45">
      <c r="C34" s="46" t="s">
        <v>95</v>
      </c>
      <c r="D34" s="41" t="s">
        <v>96</v>
      </c>
      <c r="G34" s="42"/>
    </row>
    <row r="35" spans="3:7" ht="34.5">
      <c r="C35" s="46" t="s">
        <v>97</v>
      </c>
      <c r="D35" s="41" t="s">
        <v>98</v>
      </c>
      <c r="G35" s="42"/>
    </row>
    <row r="36" spans="3:7" ht="17.25">
      <c r="C36" s="46"/>
      <c r="D36" s="41" t="s">
        <v>99</v>
      </c>
      <c r="G36" s="42"/>
    </row>
    <row r="37" spans="3:7" ht="34.5">
      <c r="C37" s="46"/>
      <c r="D37" s="41" t="s">
        <v>100</v>
      </c>
      <c r="G37" s="42"/>
    </row>
    <row r="38" spans="3:7" ht="17.25">
      <c r="C38" s="46"/>
      <c r="D38" s="41" t="s">
        <v>101</v>
      </c>
      <c r="G38" s="42"/>
    </row>
    <row r="39" spans="3:7" ht="45">
      <c r="C39" s="46" t="s">
        <v>102</v>
      </c>
      <c r="D39" s="41" t="s">
        <v>103</v>
      </c>
      <c r="G39" s="42"/>
    </row>
    <row r="40" spans="3:7" ht="34.5">
      <c r="C40" s="46" t="s">
        <v>104</v>
      </c>
      <c r="D40" s="41" t="s">
        <v>105</v>
      </c>
      <c r="G40" s="42"/>
    </row>
    <row r="41" spans="3:7" ht="34.5">
      <c r="C41" s="46" t="s">
        <v>106</v>
      </c>
      <c r="D41" s="41" t="s">
        <v>107</v>
      </c>
    </row>
    <row r="42" spans="3:7" ht="34.5">
      <c r="C42" s="46" t="s">
        <v>108</v>
      </c>
      <c r="D42" s="41" t="s">
        <v>109</v>
      </c>
    </row>
    <row r="43" spans="3:7" ht="34.5">
      <c r="C43" s="46" t="s">
        <v>110</v>
      </c>
      <c r="D43" s="41" t="s">
        <v>111</v>
      </c>
    </row>
    <row r="44" spans="3:7" ht="45">
      <c r="C44" s="46" t="s">
        <v>112</v>
      </c>
      <c r="D44" s="41" t="s">
        <v>113</v>
      </c>
    </row>
    <row r="45" spans="3:7" ht="51.75">
      <c r="C45" s="46" t="s">
        <v>114</v>
      </c>
      <c r="D45" s="41" t="s">
        <v>115</v>
      </c>
    </row>
    <row r="46" spans="3:7" ht="34.5">
      <c r="C46" s="46" t="s">
        <v>116</v>
      </c>
      <c r="D46" s="41" t="s">
        <v>117</v>
      </c>
    </row>
    <row r="47" spans="3:7" ht="34.5">
      <c r="C47" s="46" t="s">
        <v>118</v>
      </c>
      <c r="D47" s="41" t="s">
        <v>119</v>
      </c>
    </row>
    <row r="48" spans="3:7" ht="51.75">
      <c r="C48" s="46" t="s">
        <v>120</v>
      </c>
      <c r="D48" s="41" t="s">
        <v>121</v>
      </c>
    </row>
    <row r="49" spans="3:4" ht="34.5">
      <c r="C49" s="46" t="s">
        <v>122</v>
      </c>
      <c r="D49" s="41" t="s">
        <v>123</v>
      </c>
    </row>
    <row r="50" spans="3:4" ht="51.75">
      <c r="C50" s="46" t="s">
        <v>124</v>
      </c>
      <c r="D50" s="41" t="s">
        <v>125</v>
      </c>
    </row>
    <row r="51" spans="3:4" ht="30">
      <c r="C51" s="46" t="s">
        <v>126</v>
      </c>
      <c r="D51" s="41" t="s">
        <v>127</v>
      </c>
    </row>
    <row r="52" spans="3:4" ht="34.5">
      <c r="C52" s="46" t="s">
        <v>128</v>
      </c>
      <c r="D52" s="41" t="s">
        <v>129</v>
      </c>
    </row>
    <row r="53" spans="3:4" ht="51.75">
      <c r="C53" s="46" t="s">
        <v>130</v>
      </c>
      <c r="D53" s="41" t="s">
        <v>131</v>
      </c>
    </row>
    <row r="54" spans="3:4" ht="34.5">
      <c r="C54" s="46" t="s">
        <v>132</v>
      </c>
      <c r="D54" s="41" t="s">
        <v>133</v>
      </c>
    </row>
    <row r="55" spans="3:4" ht="34.5">
      <c r="C55" s="46" t="s">
        <v>134</v>
      </c>
      <c r="D55" s="41" t="s">
        <v>135</v>
      </c>
    </row>
    <row r="56" spans="3:4" ht="34.5">
      <c r="C56" s="46" t="s">
        <v>136</v>
      </c>
      <c r="D56" s="41" t="s">
        <v>137</v>
      </c>
    </row>
    <row r="57" spans="3:4" ht="34.5">
      <c r="D57" s="41" t="s">
        <v>138</v>
      </c>
    </row>
    <row r="58" spans="3:4" ht="90">
      <c r="C58" s="46" t="s">
        <v>139</v>
      </c>
      <c r="D58" s="41" t="s">
        <v>140</v>
      </c>
    </row>
    <row r="59" spans="3:4" ht="45">
      <c r="C59" s="46" t="s">
        <v>141</v>
      </c>
      <c r="D59" s="41" t="s">
        <v>142</v>
      </c>
    </row>
    <row r="60" spans="3:4" ht="60">
      <c r="C60" s="46" t="s">
        <v>143</v>
      </c>
      <c r="D60" s="41" t="s">
        <v>144</v>
      </c>
    </row>
    <row r="61" spans="3:4" ht="60">
      <c r="C61" s="46" t="s">
        <v>145</v>
      </c>
      <c r="D61" s="41" t="s">
        <v>146</v>
      </c>
    </row>
    <row r="62" spans="3:4" ht="60">
      <c r="C62" s="46" t="s">
        <v>147</v>
      </c>
      <c r="D62" s="41" t="s">
        <v>148</v>
      </c>
    </row>
    <row r="63" spans="3:4" ht="34.5">
      <c r="C63" s="46" t="s">
        <v>149</v>
      </c>
      <c r="D63" s="41" t="s">
        <v>150</v>
      </c>
    </row>
    <row r="64" spans="3:4" ht="30">
      <c r="C64" s="46" t="s">
        <v>151</v>
      </c>
      <c r="D64" s="41" t="s">
        <v>152</v>
      </c>
    </row>
    <row r="65" spans="3:4" ht="34.5">
      <c r="C65" s="46" t="s">
        <v>153</v>
      </c>
      <c r="D65" s="41" t="s">
        <v>154</v>
      </c>
    </row>
    <row r="66" spans="3:4" ht="51.75">
      <c r="C66" s="46" t="s">
        <v>155</v>
      </c>
      <c r="D66" s="41" t="s">
        <v>156</v>
      </c>
    </row>
    <row r="67" spans="3:4" ht="34.5">
      <c r="C67" s="46" t="s">
        <v>157</v>
      </c>
      <c r="D67" s="41" t="s">
        <v>158</v>
      </c>
    </row>
    <row r="68" spans="3:4" ht="45">
      <c r="C68" s="46" t="s">
        <v>159</v>
      </c>
      <c r="D68" s="41" t="s">
        <v>160</v>
      </c>
    </row>
    <row r="69" spans="3:4" ht="30">
      <c r="C69" s="46" t="s">
        <v>161</v>
      </c>
      <c r="D69" s="41" t="s">
        <v>162</v>
      </c>
    </row>
    <row r="70" spans="3:4" ht="60">
      <c r="C70" s="46" t="s">
        <v>163</v>
      </c>
      <c r="D70" s="41" t="s">
        <v>164</v>
      </c>
    </row>
    <row r="71" spans="3:4" ht="45">
      <c r="C71" s="46" t="s">
        <v>165</v>
      </c>
      <c r="D71" s="41" t="s">
        <v>166</v>
      </c>
    </row>
    <row r="72" spans="3:4" ht="34.5">
      <c r="C72" s="46" t="s">
        <v>167</v>
      </c>
      <c r="D72" s="41" t="s">
        <v>168</v>
      </c>
    </row>
    <row r="73" spans="3:4" ht="34.5">
      <c r="C73" s="46" t="s">
        <v>169</v>
      </c>
      <c r="D73" s="41" t="s">
        <v>170</v>
      </c>
    </row>
    <row r="74" spans="3:4" ht="34.5">
      <c r="C74" s="46" t="s">
        <v>171</v>
      </c>
      <c r="D74" s="41" t="s">
        <v>172</v>
      </c>
    </row>
    <row r="75" spans="3:4" ht="60">
      <c r="C75" s="46" t="s">
        <v>173</v>
      </c>
      <c r="D75" s="41" t="s">
        <v>174</v>
      </c>
    </row>
    <row r="76" spans="3:4" ht="60">
      <c r="C76" s="46" t="s">
        <v>175</v>
      </c>
      <c r="D76" s="41" t="s">
        <v>176</v>
      </c>
    </row>
    <row r="77" spans="3:4" ht="34.5">
      <c r="C77" s="46" t="s">
        <v>177</v>
      </c>
      <c r="D77" s="41" t="s">
        <v>178</v>
      </c>
    </row>
    <row r="78" spans="3:4" ht="34.5">
      <c r="C78" s="46" t="s">
        <v>179</v>
      </c>
      <c r="D78" s="41" t="s">
        <v>180</v>
      </c>
    </row>
    <row r="79" spans="3:4" ht="45">
      <c r="C79" s="46" t="s">
        <v>181</v>
      </c>
      <c r="D79" s="41" t="s">
        <v>182</v>
      </c>
    </row>
    <row r="80" spans="3:4" ht="45">
      <c r="C80" s="46" t="s">
        <v>183</v>
      </c>
      <c r="D80" s="41" t="s">
        <v>184</v>
      </c>
    </row>
    <row r="81" spans="3:4" ht="45">
      <c r="C81" s="46" t="s">
        <v>185</v>
      </c>
      <c r="D81" s="41" t="s">
        <v>186</v>
      </c>
    </row>
    <row r="82" spans="3:4" ht="45">
      <c r="C82" s="46" t="s">
        <v>187</v>
      </c>
      <c r="D82" s="41" t="s">
        <v>188</v>
      </c>
    </row>
    <row r="83" spans="3:4" ht="34.5">
      <c r="C83" s="46" t="s">
        <v>189</v>
      </c>
      <c r="D83" s="41" t="s">
        <v>190</v>
      </c>
    </row>
    <row r="84" spans="3:4" ht="30">
      <c r="C84" s="46" t="s">
        <v>191</v>
      </c>
      <c r="D84" s="41" t="s">
        <v>192</v>
      </c>
    </row>
    <row r="85" spans="3:4" ht="34.5">
      <c r="C85" s="46" t="s">
        <v>193</v>
      </c>
      <c r="D85" s="41" t="s">
        <v>194</v>
      </c>
    </row>
    <row r="86" spans="3:4" ht="45">
      <c r="C86" s="46" t="s">
        <v>195</v>
      </c>
      <c r="D86" s="41" t="s">
        <v>196</v>
      </c>
    </row>
    <row r="87" spans="3:4" ht="34.5">
      <c r="C87" s="46" t="s">
        <v>197</v>
      </c>
      <c r="D87" s="41" t="s">
        <v>198</v>
      </c>
    </row>
    <row r="88" spans="3:4" ht="34.5">
      <c r="C88" s="46" t="s">
        <v>199</v>
      </c>
      <c r="D88" s="41" t="s">
        <v>200</v>
      </c>
    </row>
    <row r="89" spans="3:4" ht="51.75">
      <c r="C89" s="46" t="s">
        <v>201</v>
      </c>
      <c r="D89" s="41" t="s">
        <v>202</v>
      </c>
    </row>
    <row r="90" spans="3:4" ht="45">
      <c r="C90" s="46" t="s">
        <v>203</v>
      </c>
      <c r="D90" s="41" t="s">
        <v>204</v>
      </c>
    </row>
    <row r="91" spans="3:4" ht="45">
      <c r="C91" s="46" t="s">
        <v>205</v>
      </c>
      <c r="D91" s="41" t="s">
        <v>206</v>
      </c>
    </row>
    <row r="92" spans="3:4" ht="60">
      <c r="C92" s="46" t="s">
        <v>207</v>
      </c>
      <c r="D92" s="41" t="s">
        <v>208</v>
      </c>
    </row>
    <row r="93" spans="3:4" ht="45">
      <c r="C93" s="46" t="s">
        <v>209</v>
      </c>
      <c r="D93" s="41" t="s">
        <v>210</v>
      </c>
    </row>
    <row r="94" spans="3:4" ht="30">
      <c r="C94" s="46" t="s">
        <v>211</v>
      </c>
      <c r="D94" s="41" t="s">
        <v>212</v>
      </c>
    </row>
    <row r="95" spans="3:4" ht="34.5">
      <c r="C95" s="46" t="s">
        <v>213</v>
      </c>
      <c r="D95" s="41" t="s">
        <v>214</v>
      </c>
    </row>
    <row r="96" spans="3:4" ht="17.25">
      <c r="D96" s="41" t="s">
        <v>215</v>
      </c>
    </row>
    <row r="97" spans="3:4" ht="34.5">
      <c r="D97" s="41" t="s">
        <v>216</v>
      </c>
    </row>
    <row r="98" spans="3:4" ht="34.5">
      <c r="C98" s="44" t="s">
        <v>217</v>
      </c>
      <c r="D98" s="41" t="s">
        <v>218</v>
      </c>
    </row>
    <row r="99" spans="3:4" ht="34.5">
      <c r="C99" s="44" t="s">
        <v>219</v>
      </c>
      <c r="D99" s="41" t="s">
        <v>220</v>
      </c>
    </row>
    <row r="100" spans="3:4" ht="34.5">
      <c r="C100" s="44" t="s">
        <v>221</v>
      </c>
      <c r="D100" s="41" t="s">
        <v>222</v>
      </c>
    </row>
    <row r="101" spans="3:4" ht="34.5">
      <c r="C101" s="44" t="s">
        <v>223</v>
      </c>
      <c r="D101" s="41" t="s">
        <v>224</v>
      </c>
    </row>
    <row r="102" spans="3:4" ht="51.75">
      <c r="C102" s="44" t="s">
        <v>225</v>
      </c>
      <c r="D102" s="41" t="s">
        <v>226</v>
      </c>
    </row>
    <row r="103" spans="3:4" ht="34.5">
      <c r="C103" s="44" t="s">
        <v>227</v>
      </c>
      <c r="D103" s="41" t="s">
        <v>228</v>
      </c>
    </row>
    <row r="104" spans="3:4" ht="34.5">
      <c r="C104" s="44" t="s">
        <v>229</v>
      </c>
      <c r="D104" s="41" t="s">
        <v>230</v>
      </c>
    </row>
    <row r="105" spans="3:4" ht="34.5">
      <c r="C105" s="44" t="s">
        <v>231</v>
      </c>
      <c r="D105" s="41" t="s">
        <v>232</v>
      </c>
    </row>
    <row r="106" spans="3:4" ht="34.5">
      <c r="C106" s="44" t="s">
        <v>233</v>
      </c>
      <c r="D106" s="41" t="s">
        <v>234</v>
      </c>
    </row>
    <row r="107" spans="3:4" ht="34.5">
      <c r="C107" s="44" t="s">
        <v>235</v>
      </c>
      <c r="D107" s="41" t="s">
        <v>236</v>
      </c>
    </row>
    <row r="108" spans="3:4" ht="34.5">
      <c r="C108" s="44" t="s">
        <v>237</v>
      </c>
      <c r="D108" s="41" t="s">
        <v>238</v>
      </c>
    </row>
    <row r="109" spans="3:4" ht="34.5">
      <c r="C109" s="44" t="s">
        <v>239</v>
      </c>
      <c r="D109" s="41" t="s">
        <v>240</v>
      </c>
    </row>
    <row r="110" spans="3:4" ht="34.5">
      <c r="C110" s="44" t="s">
        <v>241</v>
      </c>
      <c r="D110" s="41" t="s">
        <v>242</v>
      </c>
    </row>
    <row r="111" spans="3:4" ht="34.5">
      <c r="C111" s="44" t="s">
        <v>243</v>
      </c>
      <c r="D111" s="41" t="s">
        <v>244</v>
      </c>
    </row>
    <row r="112" spans="3:4" ht="34.5">
      <c r="C112" s="44" t="s">
        <v>245</v>
      </c>
      <c r="D112" s="41" t="s">
        <v>246</v>
      </c>
    </row>
    <row r="113" spans="3:4" ht="34.5">
      <c r="C113" s="44" t="s">
        <v>247</v>
      </c>
      <c r="D113" s="41" t="s">
        <v>248</v>
      </c>
    </row>
    <row r="114" spans="3:4" ht="34.5">
      <c r="C114" s="44" t="s">
        <v>249</v>
      </c>
      <c r="D114" s="41" t="s">
        <v>250</v>
      </c>
    </row>
    <row r="115" spans="3:4" ht="51.75">
      <c r="C115" s="44" t="s">
        <v>251</v>
      </c>
      <c r="D115" s="41" t="s">
        <v>252</v>
      </c>
    </row>
    <row r="116" spans="3:4" ht="17.25">
      <c r="C116" s="44" t="s">
        <v>253</v>
      </c>
      <c r="D116" s="41" t="s">
        <v>254</v>
      </c>
    </row>
    <row r="117" spans="3:4" ht="51.75">
      <c r="C117" s="44" t="s">
        <v>255</v>
      </c>
      <c r="D117" s="41" t="s">
        <v>256</v>
      </c>
    </row>
    <row r="118" spans="3:4" ht="51.75">
      <c r="C118" s="44" t="s">
        <v>257</v>
      </c>
      <c r="D118" s="41" t="s">
        <v>258</v>
      </c>
    </row>
    <row r="119" spans="3:4" ht="34.5">
      <c r="C119" s="44" t="s">
        <v>259</v>
      </c>
      <c r="D119" s="41" t="s">
        <v>260</v>
      </c>
    </row>
    <row r="120" spans="3:4" ht="17.25">
      <c r="C120" s="44" t="s">
        <v>261</v>
      </c>
      <c r="D120" s="41" t="s">
        <v>262</v>
      </c>
    </row>
    <row r="121" spans="3:4" ht="17.25">
      <c r="C121" s="44" t="s">
        <v>263</v>
      </c>
      <c r="D121" s="41" t="s">
        <v>264</v>
      </c>
    </row>
    <row r="122" spans="3:4" ht="17.25">
      <c r="C122" s="44" t="s">
        <v>265</v>
      </c>
      <c r="D122" s="41" t="s">
        <v>266</v>
      </c>
    </row>
    <row r="123" spans="3:4" ht="17.25">
      <c r="C123" s="44" t="s">
        <v>267</v>
      </c>
      <c r="D123" s="41" t="s">
        <v>268</v>
      </c>
    </row>
    <row r="124" spans="3:4" ht="17.25">
      <c r="C124" s="44" t="s">
        <v>269</v>
      </c>
      <c r="D124" s="41" t="s">
        <v>270</v>
      </c>
    </row>
    <row r="125" spans="3:4" ht="34.5">
      <c r="C125" s="44" t="s">
        <v>271</v>
      </c>
      <c r="D125" s="41" t="s">
        <v>272</v>
      </c>
    </row>
    <row r="126" spans="3:4" ht="34.5">
      <c r="C126" s="44" t="s">
        <v>273</v>
      </c>
      <c r="D126" s="41" t="s">
        <v>274</v>
      </c>
    </row>
    <row r="127" spans="3:4" ht="51.75">
      <c r="C127" s="44" t="s">
        <v>275</v>
      </c>
      <c r="D127" s="41" t="s">
        <v>276</v>
      </c>
    </row>
    <row r="128" spans="3:4" ht="17.25">
      <c r="C128" s="44" t="s">
        <v>277</v>
      </c>
      <c r="D128" s="41" t="s">
        <v>278</v>
      </c>
    </row>
    <row r="129" spans="3:4" ht="34.5">
      <c r="C129" s="44" t="s">
        <v>279</v>
      </c>
      <c r="D129" s="41" t="s">
        <v>280</v>
      </c>
    </row>
    <row r="130" spans="3:4" ht="34.5">
      <c r="C130" s="44" t="s">
        <v>281</v>
      </c>
      <c r="D130" s="41" t="s">
        <v>282</v>
      </c>
    </row>
    <row r="131" spans="3:4" ht="34.5">
      <c r="C131" s="44" t="s">
        <v>283</v>
      </c>
      <c r="D131" s="41" t="s">
        <v>284</v>
      </c>
    </row>
    <row r="132" spans="3:4" ht="34.5">
      <c r="C132" s="44" t="s">
        <v>285</v>
      </c>
      <c r="D132" s="41" t="s">
        <v>286</v>
      </c>
    </row>
    <row r="133" spans="3:4" ht="34.5">
      <c r="C133" s="44" t="s">
        <v>287</v>
      </c>
      <c r="D133" s="41" t="s">
        <v>288</v>
      </c>
    </row>
    <row r="134" spans="3:4" ht="34.5">
      <c r="C134" s="44" t="s">
        <v>289</v>
      </c>
      <c r="D134" s="41" t="s">
        <v>290</v>
      </c>
    </row>
    <row r="135" spans="3:4" ht="51.75">
      <c r="C135" s="44" t="s">
        <v>291</v>
      </c>
      <c r="D135" s="41" t="s">
        <v>292</v>
      </c>
    </row>
    <row r="136" spans="3:4" ht="34.5">
      <c r="C136" s="44" t="s">
        <v>293</v>
      </c>
      <c r="D136" s="41" t="s">
        <v>294</v>
      </c>
    </row>
    <row r="137" spans="3:4" ht="34.5">
      <c r="C137" s="44" t="s">
        <v>295</v>
      </c>
      <c r="D137" s="41" t="s">
        <v>296</v>
      </c>
    </row>
    <row r="138" spans="3:4" ht="34.5">
      <c r="C138" s="44" t="s">
        <v>297</v>
      </c>
      <c r="D138" s="41" t="s">
        <v>298</v>
      </c>
    </row>
    <row r="139" spans="3:4" ht="51.75">
      <c r="C139" s="44" t="s">
        <v>299</v>
      </c>
      <c r="D139" s="41" t="s">
        <v>300</v>
      </c>
    </row>
    <row r="140" spans="3:4" ht="34.5">
      <c r="C140" s="44" t="s">
        <v>301</v>
      </c>
      <c r="D140" s="41" t="s">
        <v>302</v>
      </c>
    </row>
    <row r="141" spans="3:4" ht="17.25">
      <c r="C141" s="44" t="s">
        <v>303</v>
      </c>
      <c r="D141" s="41" t="s">
        <v>304</v>
      </c>
    </row>
    <row r="142" spans="3:4" ht="17.25">
      <c r="C142" s="44" t="s">
        <v>305</v>
      </c>
      <c r="D142" s="41" t="s">
        <v>306</v>
      </c>
    </row>
    <row r="143" spans="3:4" ht="34.5">
      <c r="C143" s="44" t="s">
        <v>307</v>
      </c>
      <c r="D143" s="41" t="s">
        <v>308</v>
      </c>
    </row>
    <row r="144" spans="3:4" ht="34.5">
      <c r="C144" s="44" t="s">
        <v>309</v>
      </c>
      <c r="D144" s="41" t="s">
        <v>310</v>
      </c>
    </row>
    <row r="145" spans="3:4" ht="34.5">
      <c r="C145" s="44" t="s">
        <v>311</v>
      </c>
      <c r="D145" s="41" t="s">
        <v>312</v>
      </c>
    </row>
    <row r="146" spans="3:4" ht="17.25">
      <c r="C146" s="44" t="s">
        <v>313</v>
      </c>
      <c r="D146" s="41" t="s">
        <v>314</v>
      </c>
    </row>
    <row r="147" spans="3:4" ht="34.5">
      <c r="C147" s="44" t="s">
        <v>315</v>
      </c>
      <c r="D147" s="41" t="s">
        <v>316</v>
      </c>
    </row>
    <row r="148" spans="3:4" ht="34.5">
      <c r="C148" s="44" t="s">
        <v>317</v>
      </c>
      <c r="D148" s="41" t="s">
        <v>318</v>
      </c>
    </row>
    <row r="149" spans="3:4" ht="34.5">
      <c r="C149" s="44" t="s">
        <v>319</v>
      </c>
      <c r="D149" s="41" t="s">
        <v>320</v>
      </c>
    </row>
    <row r="150" spans="3:4" ht="34.5">
      <c r="C150" s="44" t="s">
        <v>321</v>
      </c>
      <c r="D150" s="41" t="s">
        <v>322</v>
      </c>
    </row>
    <row r="151" spans="3:4" ht="51.75">
      <c r="C151" s="44" t="s">
        <v>323</v>
      </c>
      <c r="D151" s="41" t="s">
        <v>324</v>
      </c>
    </row>
    <row r="152" spans="3:4" ht="34.5">
      <c r="C152" s="44" t="s">
        <v>325</v>
      </c>
      <c r="D152" s="41" t="s">
        <v>326</v>
      </c>
    </row>
    <row r="153" spans="3:4" ht="34.5">
      <c r="C153" s="44" t="s">
        <v>327</v>
      </c>
      <c r="D153" s="41" t="s">
        <v>328</v>
      </c>
    </row>
    <row r="154" spans="3:4" ht="34.5">
      <c r="C154" s="44" t="s">
        <v>329</v>
      </c>
      <c r="D154" s="41" t="s">
        <v>330</v>
      </c>
    </row>
    <row r="155" spans="3:4" ht="34.5">
      <c r="C155" s="44" t="s">
        <v>331</v>
      </c>
      <c r="D155" s="41" t="s">
        <v>332</v>
      </c>
    </row>
    <row r="156" spans="3:4" ht="34.5">
      <c r="C156" s="44" t="s">
        <v>333</v>
      </c>
      <c r="D156" s="41" t="s">
        <v>334</v>
      </c>
    </row>
    <row r="157" spans="3:4" ht="34.5">
      <c r="C157" s="44" t="s">
        <v>335</v>
      </c>
      <c r="D157" s="41" t="s">
        <v>336</v>
      </c>
    </row>
    <row r="158" spans="3:4" ht="34.5">
      <c r="C158" s="44" t="s">
        <v>337</v>
      </c>
      <c r="D158" s="41" t="s">
        <v>338</v>
      </c>
    </row>
    <row r="159" spans="3:4" ht="34.5">
      <c r="C159" s="44" t="s">
        <v>339</v>
      </c>
      <c r="D159" s="41" t="s">
        <v>340</v>
      </c>
    </row>
    <row r="160" spans="3:4" ht="34.5">
      <c r="C160" s="44" t="s">
        <v>341</v>
      </c>
      <c r="D160" s="41" t="s">
        <v>342</v>
      </c>
    </row>
    <row r="161" spans="3:4" ht="51.75">
      <c r="C161" s="44" t="s">
        <v>343</v>
      </c>
      <c r="D161" s="41" t="s">
        <v>344</v>
      </c>
    </row>
    <row r="162" spans="3:4" ht="34.5">
      <c r="C162" s="44" t="s">
        <v>345</v>
      </c>
      <c r="D162" s="41" t="s">
        <v>346</v>
      </c>
    </row>
    <row r="163" spans="3:4" ht="34.5">
      <c r="C163" s="44" t="s">
        <v>347</v>
      </c>
      <c r="D163" s="41" t="s">
        <v>348</v>
      </c>
    </row>
    <row r="164" spans="3:4" ht="34.5">
      <c r="C164" s="44" t="s">
        <v>349</v>
      </c>
      <c r="D164" s="41" t="s">
        <v>350</v>
      </c>
    </row>
    <row r="165" spans="3:4" ht="34.5">
      <c r="C165" s="44" t="s">
        <v>351</v>
      </c>
      <c r="D165" s="41" t="s">
        <v>352</v>
      </c>
    </row>
    <row r="166" spans="3:4" ht="34.5">
      <c r="C166" s="44" t="s">
        <v>353</v>
      </c>
      <c r="D166" s="41" t="s">
        <v>354</v>
      </c>
    </row>
    <row r="167" spans="3:4" ht="34.5">
      <c r="C167" s="44" t="s">
        <v>355</v>
      </c>
      <c r="D167" s="41" t="s">
        <v>356</v>
      </c>
    </row>
    <row r="168" spans="3:4" ht="51.75">
      <c r="C168" s="44" t="s">
        <v>357</v>
      </c>
      <c r="D168" s="41" t="s">
        <v>358</v>
      </c>
    </row>
    <row r="169" spans="3:4" ht="34.5">
      <c r="C169" s="44" t="s">
        <v>359</v>
      </c>
      <c r="D169" s="41" t="s">
        <v>360</v>
      </c>
    </row>
    <row r="170" spans="3:4" ht="17.25">
      <c r="C170" s="44" t="s">
        <v>361</v>
      </c>
      <c r="D170" s="41" t="s">
        <v>362</v>
      </c>
    </row>
    <row r="171" spans="3:4" ht="34.5">
      <c r="C171" s="44" t="s">
        <v>363</v>
      </c>
      <c r="D171" s="41" t="s">
        <v>364</v>
      </c>
    </row>
    <row r="172" spans="3:4" ht="17.25">
      <c r="C172" s="44" t="s">
        <v>365</v>
      </c>
      <c r="D172" s="41" t="s">
        <v>366</v>
      </c>
    </row>
    <row r="173" spans="3:4">
      <c r="C173" s="44" t="s">
        <v>367</v>
      </c>
    </row>
    <row r="174" spans="3:4">
      <c r="C174" s="44" t="s">
        <v>368</v>
      </c>
    </row>
    <row r="175" spans="3:4">
      <c r="C175" s="44" t="s">
        <v>369</v>
      </c>
    </row>
    <row r="176" spans="3:4">
      <c r="C176" s="44" t="s">
        <v>370</v>
      </c>
    </row>
    <row r="177" spans="3:3">
      <c r="C177" s="44" t="s">
        <v>371</v>
      </c>
    </row>
    <row r="178" spans="3:3">
      <c r="C178" s="44" t="s">
        <v>372</v>
      </c>
    </row>
    <row r="179" spans="3:3">
      <c r="C179" s="44" t="s">
        <v>373</v>
      </c>
    </row>
    <row r="180" spans="3:3">
      <c r="C180" s="44" t="s">
        <v>374</v>
      </c>
    </row>
    <row r="181" spans="3:3">
      <c r="C181" s="44" t="s">
        <v>375</v>
      </c>
    </row>
    <row r="182" spans="3:3">
      <c r="C182" s="44" t="s">
        <v>376</v>
      </c>
    </row>
    <row r="183" spans="3:3">
      <c r="C183" s="44" t="s">
        <v>377</v>
      </c>
    </row>
    <row r="184" spans="3:3">
      <c r="C184" s="44" t="s">
        <v>378</v>
      </c>
    </row>
    <row r="185" spans="3:3">
      <c r="C185" s="44" t="s">
        <v>379</v>
      </c>
    </row>
    <row r="186" spans="3:3">
      <c r="C186" s="44" t="s">
        <v>380</v>
      </c>
    </row>
    <row r="187" spans="3:3">
      <c r="C187" s="44" t="s">
        <v>381</v>
      </c>
    </row>
    <row r="188" spans="3:3">
      <c r="C188" s="44" t="s">
        <v>382</v>
      </c>
    </row>
    <row r="189" spans="3:3">
      <c r="C189" s="44" t="s">
        <v>383</v>
      </c>
    </row>
    <row r="190" spans="3:3">
      <c r="C190" s="44" t="s">
        <v>384</v>
      </c>
    </row>
    <row r="191" spans="3:3">
      <c r="C191" s="44" t="s">
        <v>385</v>
      </c>
    </row>
    <row r="192" spans="3:3">
      <c r="C192" s="44" t="s">
        <v>386</v>
      </c>
    </row>
    <row r="193" spans="3:3">
      <c r="C193" s="44"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3B12-B471-444C-9572-B3FEBEA61983}">
  <dimension ref="A1:J38"/>
  <sheetViews>
    <sheetView workbookViewId="0">
      <selection activeCell="G16" sqref="G16:J17"/>
    </sheetView>
  </sheetViews>
  <sheetFormatPr baseColWidth="10" defaultColWidth="11.5703125" defaultRowHeight="14.25"/>
  <cols>
    <col min="1" max="1" width="27.28515625" style="65" customWidth="1"/>
    <col min="2" max="8" width="11.5703125" style="65"/>
    <col min="9" max="9" width="98.28515625" style="65" customWidth="1"/>
    <col min="10" max="16384" width="11.5703125" style="65"/>
  </cols>
  <sheetData>
    <row r="1" spans="1:10" ht="71.25">
      <c r="A1" s="65" t="s">
        <v>388</v>
      </c>
      <c r="B1" s="65" t="s">
        <v>389</v>
      </c>
      <c r="C1" s="65" t="s">
        <v>390</v>
      </c>
      <c r="D1" s="65" t="s">
        <v>391</v>
      </c>
      <c r="E1" s="65" t="s">
        <v>392</v>
      </c>
      <c r="F1" s="65" t="s">
        <v>393</v>
      </c>
      <c r="G1" s="65" t="s">
        <v>394</v>
      </c>
      <c r="H1" s="65" t="s">
        <v>395</v>
      </c>
      <c r="I1" s="66" t="s">
        <v>139</v>
      </c>
      <c r="J1" s="65" t="s">
        <v>396</v>
      </c>
    </row>
    <row r="2" spans="1:10" ht="28.5">
      <c r="A2" s="65" t="s">
        <v>397</v>
      </c>
      <c r="B2" s="65" t="s">
        <v>398</v>
      </c>
      <c r="C2" s="65" t="s">
        <v>399</v>
      </c>
      <c r="D2" s="65" t="s">
        <v>400</v>
      </c>
      <c r="E2" s="65" t="s">
        <v>401</v>
      </c>
      <c r="F2" s="65" t="s">
        <v>402</v>
      </c>
      <c r="G2" s="65" t="s">
        <v>403</v>
      </c>
      <c r="H2" s="65" t="s">
        <v>404</v>
      </c>
      <c r="I2" s="66" t="s">
        <v>141</v>
      </c>
      <c r="J2" s="65" t="s">
        <v>405</v>
      </c>
    </row>
    <row r="3" spans="1:10" ht="42.75">
      <c r="A3" s="65" t="s">
        <v>406</v>
      </c>
      <c r="B3" s="65" t="s">
        <v>407</v>
      </c>
      <c r="D3" s="65" t="s">
        <v>408</v>
      </c>
      <c r="E3" s="65" t="s">
        <v>409</v>
      </c>
      <c r="F3" s="65" t="s">
        <v>410</v>
      </c>
      <c r="G3" s="65" t="s">
        <v>411</v>
      </c>
      <c r="H3" s="65" t="s">
        <v>412</v>
      </c>
      <c r="I3" s="66" t="s">
        <v>143</v>
      </c>
      <c r="J3" s="65" t="s">
        <v>413</v>
      </c>
    </row>
    <row r="4" spans="1:10" ht="42.75">
      <c r="A4" s="65" t="s">
        <v>414</v>
      </c>
      <c r="B4" s="65" t="s">
        <v>415</v>
      </c>
      <c r="D4" s="65" t="s">
        <v>416</v>
      </c>
      <c r="E4" s="65" t="s">
        <v>417</v>
      </c>
      <c r="F4" s="65" t="s">
        <v>19</v>
      </c>
      <c r="G4" s="65" t="s">
        <v>418</v>
      </c>
      <c r="H4" s="65" t="s">
        <v>67</v>
      </c>
      <c r="I4" s="66" t="s">
        <v>145</v>
      </c>
      <c r="J4" s="65" t="s">
        <v>419</v>
      </c>
    </row>
    <row r="5" spans="1:10" ht="57">
      <c r="A5" s="65" t="s">
        <v>420</v>
      </c>
      <c r="B5" s="65" t="s">
        <v>421</v>
      </c>
      <c r="D5" s="65" t="s">
        <v>422</v>
      </c>
      <c r="E5" s="65" t="s">
        <v>423</v>
      </c>
      <c r="F5" s="65" t="s">
        <v>424</v>
      </c>
      <c r="G5" s="65" t="s">
        <v>425</v>
      </c>
      <c r="I5" s="66" t="s">
        <v>147</v>
      </c>
    </row>
    <row r="6" spans="1:10">
      <c r="A6" s="65" t="s">
        <v>426</v>
      </c>
      <c r="B6" s="65" t="s">
        <v>427</v>
      </c>
      <c r="D6" s="65" t="s">
        <v>428</v>
      </c>
      <c r="E6" s="65" t="s">
        <v>429</v>
      </c>
      <c r="F6" s="65" t="s">
        <v>430</v>
      </c>
      <c r="G6" s="65" t="s">
        <v>431</v>
      </c>
      <c r="I6" s="66" t="s">
        <v>149</v>
      </c>
    </row>
    <row r="7" spans="1:10" ht="28.5">
      <c r="A7" s="65" t="s">
        <v>432</v>
      </c>
      <c r="B7" s="65" t="s">
        <v>433</v>
      </c>
      <c r="D7" s="65" t="s">
        <v>434</v>
      </c>
      <c r="E7" s="65" t="s">
        <v>435</v>
      </c>
      <c r="F7" s="65" t="s">
        <v>436</v>
      </c>
      <c r="G7" s="65" t="s">
        <v>437</v>
      </c>
      <c r="I7" s="66" t="s">
        <v>151</v>
      </c>
    </row>
    <row r="8" spans="1:10" ht="28.5">
      <c r="A8" s="65" t="s">
        <v>438</v>
      </c>
      <c r="E8" s="65" t="s">
        <v>439</v>
      </c>
      <c r="F8" s="65" t="s">
        <v>35</v>
      </c>
      <c r="G8" s="65" t="s">
        <v>440</v>
      </c>
      <c r="I8" s="66" t="s">
        <v>153</v>
      </c>
    </row>
    <row r="9" spans="1:10">
      <c r="E9" s="65" t="s">
        <v>441</v>
      </c>
      <c r="F9" s="65" t="s">
        <v>39</v>
      </c>
      <c r="G9" s="65" t="s">
        <v>442</v>
      </c>
      <c r="I9" s="66" t="s">
        <v>155</v>
      </c>
    </row>
    <row r="10" spans="1:10">
      <c r="E10" s="65" t="s">
        <v>443</v>
      </c>
      <c r="F10" s="65" t="s">
        <v>444</v>
      </c>
      <c r="G10" s="65" t="s">
        <v>445</v>
      </c>
      <c r="I10" s="66" t="s">
        <v>157</v>
      </c>
    </row>
    <row r="11" spans="1:10" ht="42.75">
      <c r="F11" s="65" t="s">
        <v>446</v>
      </c>
      <c r="G11" s="65" t="s">
        <v>447</v>
      </c>
      <c r="I11" s="66" t="s">
        <v>159</v>
      </c>
    </row>
    <row r="12" spans="1:10" ht="28.5">
      <c r="F12" s="65" t="s">
        <v>448</v>
      </c>
      <c r="G12" s="65" t="s">
        <v>449</v>
      </c>
      <c r="I12" s="66" t="s">
        <v>161</v>
      </c>
    </row>
    <row r="13" spans="1:10" ht="42.75">
      <c r="F13" s="65" t="s">
        <v>450</v>
      </c>
      <c r="G13" s="65" t="s">
        <v>451</v>
      </c>
      <c r="I13" s="66" t="s">
        <v>163</v>
      </c>
    </row>
    <row r="14" spans="1:10" ht="28.5">
      <c r="F14" s="65" t="s">
        <v>452</v>
      </c>
      <c r="G14" s="65" t="s">
        <v>453</v>
      </c>
      <c r="I14" s="66" t="s">
        <v>165</v>
      </c>
    </row>
    <row r="15" spans="1:10">
      <c r="F15" s="65" t="s">
        <v>59</v>
      </c>
      <c r="G15" s="65" t="s">
        <v>454</v>
      </c>
      <c r="I15" s="66" t="s">
        <v>167</v>
      </c>
    </row>
    <row r="16" spans="1:10" ht="28.5">
      <c r="F16" s="65" t="s">
        <v>455</v>
      </c>
      <c r="G16" s="65" t="s">
        <v>456</v>
      </c>
      <c r="I16" s="66" t="s">
        <v>169</v>
      </c>
    </row>
    <row r="17" spans="6:9" ht="28.5">
      <c r="F17" s="65" t="s">
        <v>67</v>
      </c>
      <c r="G17" s="65" t="s">
        <v>457</v>
      </c>
      <c r="I17" s="66" t="s">
        <v>171</v>
      </c>
    </row>
    <row r="18" spans="6:9" ht="42.75">
      <c r="F18" s="65" t="s">
        <v>458</v>
      </c>
      <c r="G18" s="65" t="s">
        <v>459</v>
      </c>
      <c r="I18" s="66" t="s">
        <v>173</v>
      </c>
    </row>
    <row r="19" spans="6:9" ht="42.75">
      <c r="I19" s="66" t="s">
        <v>175</v>
      </c>
    </row>
    <row r="20" spans="6:9">
      <c r="I20" s="66" t="s">
        <v>177</v>
      </c>
    </row>
    <row r="21" spans="6:9" ht="28.5">
      <c r="I21" s="66" t="s">
        <v>179</v>
      </c>
    </row>
    <row r="22" spans="6:9" ht="28.5">
      <c r="I22" s="66" t="s">
        <v>181</v>
      </c>
    </row>
    <row r="23" spans="6:9" ht="28.5">
      <c r="I23" s="66" t="s">
        <v>183</v>
      </c>
    </row>
    <row r="24" spans="6:9" ht="28.5">
      <c r="I24" s="66" t="s">
        <v>185</v>
      </c>
    </row>
    <row r="25" spans="6:9" ht="28.5">
      <c r="I25" s="66" t="s">
        <v>187</v>
      </c>
    </row>
    <row r="26" spans="6:9">
      <c r="I26" s="66" t="s">
        <v>189</v>
      </c>
    </row>
    <row r="27" spans="6:9">
      <c r="I27" s="66" t="s">
        <v>191</v>
      </c>
    </row>
    <row r="28" spans="6:9" ht="28.5">
      <c r="I28" s="66" t="s">
        <v>193</v>
      </c>
    </row>
    <row r="29" spans="6:9" ht="28.5">
      <c r="I29" s="66" t="s">
        <v>195</v>
      </c>
    </row>
    <row r="30" spans="6:9">
      <c r="I30" s="66" t="s">
        <v>197</v>
      </c>
    </row>
    <row r="31" spans="6:9" ht="28.5">
      <c r="I31" s="66" t="s">
        <v>199</v>
      </c>
    </row>
    <row r="32" spans="6:9">
      <c r="I32" s="66" t="s">
        <v>201</v>
      </c>
    </row>
    <row r="33" spans="9:9" ht="28.5">
      <c r="I33" s="66" t="s">
        <v>203</v>
      </c>
    </row>
    <row r="34" spans="9:9" ht="42.75">
      <c r="I34" s="66" t="s">
        <v>460</v>
      </c>
    </row>
    <row r="35" spans="9:9" ht="42.75">
      <c r="I35" s="66" t="s">
        <v>207</v>
      </c>
    </row>
    <row r="36" spans="9:9" ht="28.5">
      <c r="I36" s="66" t="s">
        <v>209</v>
      </c>
    </row>
    <row r="37" spans="9:9" ht="28.5">
      <c r="I37" s="66" t="s">
        <v>211</v>
      </c>
    </row>
    <row r="38" spans="9:9">
      <c r="I38" s="66"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49"/>
  <sheetViews>
    <sheetView tabSelected="1" zoomScale="50" zoomScaleNormal="50" workbookViewId="0">
      <selection activeCell="F26" sqref="F26:F29"/>
    </sheetView>
  </sheetViews>
  <sheetFormatPr baseColWidth="10" defaultColWidth="11.42578125" defaultRowHeight="15"/>
  <cols>
    <col min="1" max="1" width="34" style="1" customWidth="1"/>
    <col min="2" max="2" width="36.140625" style="1" customWidth="1"/>
    <col min="3" max="3" width="63.7109375" style="1" customWidth="1"/>
    <col min="4" max="4" width="46.28515625" style="1" customWidth="1"/>
    <col min="5" max="5" width="58.28515625" style="1" customWidth="1"/>
    <col min="6" max="6" width="83.7109375" style="1" customWidth="1"/>
    <col min="7" max="7" width="53.28515625" style="1" customWidth="1"/>
    <col min="8" max="8" width="89.7109375" style="1" customWidth="1"/>
    <col min="9" max="9" width="53.28515625" style="1" customWidth="1"/>
    <col min="10" max="10" width="43.7109375" style="1" customWidth="1"/>
    <col min="11" max="11" width="39.28515625" style="1" customWidth="1"/>
    <col min="12" max="12" width="35.42578125" style="1" customWidth="1"/>
    <col min="13" max="13" width="25" style="1" customWidth="1"/>
    <col min="14" max="38" width="11.42578125" style="1" customWidth="1"/>
    <col min="39" max="39" width="50.42578125" style="1" customWidth="1"/>
    <col min="40" max="40" width="39.42578125" style="1" customWidth="1"/>
    <col min="41" max="41" width="36.85546875" style="1" customWidth="1"/>
    <col min="42" max="42" width="91.5703125" style="1" customWidth="1"/>
    <col min="43" max="43" width="50.42578125" style="1" customWidth="1"/>
    <col min="44" max="44" width="22.5703125" style="1" customWidth="1"/>
    <col min="45" max="45" width="27.7109375" style="1" customWidth="1"/>
    <col min="46" max="16384" width="11.42578125" style="1"/>
  </cols>
  <sheetData>
    <row r="1" spans="1:49" ht="24" customHeight="1">
      <c r="A1" s="136"/>
      <c r="B1" s="128" t="s">
        <v>461</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 t="s">
        <v>462</v>
      </c>
      <c r="AS1" s="37" t="s">
        <v>463</v>
      </c>
      <c r="AT1" s="13"/>
      <c r="AU1" s="13"/>
      <c r="AV1" s="13"/>
      <c r="AW1" s="13"/>
    </row>
    <row r="2" spans="1:49" ht="24" customHeight="1">
      <c r="A2" s="137"/>
      <c r="B2" s="130"/>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2" t="s">
        <v>464</v>
      </c>
      <c r="AS2" s="37">
        <v>14</v>
      </c>
      <c r="AT2" s="13"/>
      <c r="AU2" s="13"/>
      <c r="AV2" s="13"/>
      <c r="AW2" s="13"/>
    </row>
    <row r="3" spans="1:49" ht="24" customHeight="1">
      <c r="A3" s="137"/>
      <c r="B3" s="132" t="s">
        <v>465</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2" t="s">
        <v>466</v>
      </c>
      <c r="AS3" s="37" t="s">
        <v>467</v>
      </c>
      <c r="AT3" s="13"/>
      <c r="AU3" s="13"/>
      <c r="AV3" s="13"/>
      <c r="AW3" s="13"/>
    </row>
    <row r="4" spans="1:49" ht="24" customHeight="1">
      <c r="A4" s="138"/>
      <c r="B4" s="134"/>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4" t="s">
        <v>468</v>
      </c>
      <c r="AS4" s="38">
        <v>44728</v>
      </c>
      <c r="AT4" s="13"/>
      <c r="AU4" s="13"/>
      <c r="AV4" s="13"/>
      <c r="AW4" s="13"/>
    </row>
    <row r="5" spans="1:49">
      <c r="A5" s="15"/>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7"/>
      <c r="AT5" s="13"/>
      <c r="AU5" s="13"/>
      <c r="AV5" s="13"/>
      <c r="AW5" s="13"/>
    </row>
    <row r="6" spans="1:49" ht="15.75" thickBot="1">
      <c r="A6" s="18"/>
      <c r="B6" s="18"/>
      <c r="C6" s="18"/>
      <c r="D6" s="18"/>
      <c r="E6" s="18"/>
      <c r="F6" s="18"/>
      <c r="G6" s="18"/>
      <c r="H6" s="18"/>
      <c r="I6" s="18"/>
      <c r="J6" s="18"/>
      <c r="K6" s="18"/>
      <c r="L6" s="18"/>
      <c r="M6" s="18"/>
      <c r="N6" s="18"/>
      <c r="O6" s="18"/>
      <c r="P6" s="18"/>
      <c r="Q6" s="18"/>
      <c r="R6" s="18"/>
      <c r="S6" s="13"/>
      <c r="T6" s="13"/>
      <c r="U6" s="13"/>
      <c r="V6" s="13"/>
      <c r="W6" s="13"/>
      <c r="X6" s="13"/>
      <c r="Y6" s="13"/>
      <c r="Z6" s="13"/>
      <c r="AA6" s="13"/>
      <c r="AB6" s="13"/>
      <c r="AC6" s="13"/>
      <c r="AD6" s="13"/>
      <c r="AE6" s="13"/>
      <c r="AF6" s="13"/>
      <c r="AG6" s="13"/>
      <c r="AH6" s="13"/>
      <c r="AI6" s="13"/>
      <c r="AJ6" s="13"/>
      <c r="AK6" s="13"/>
      <c r="AL6" s="19"/>
      <c r="AM6" s="19"/>
      <c r="AN6" s="19"/>
      <c r="AO6" s="19"/>
      <c r="AP6" s="19"/>
      <c r="AQ6" s="19"/>
      <c r="AR6" s="19"/>
      <c r="AS6" s="13"/>
      <c r="AT6" s="13"/>
      <c r="AU6" s="13"/>
      <c r="AV6" s="13"/>
      <c r="AW6" s="13"/>
    </row>
    <row r="7" spans="1:49" ht="15.75" thickBot="1">
      <c r="A7" s="20" t="s">
        <v>469</v>
      </c>
      <c r="B7" s="21"/>
      <c r="C7" s="67" t="s">
        <v>470</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row>
    <row r="8" spans="1:49" ht="15.75" thickBot="1">
      <c r="A8" s="22"/>
      <c r="B8" s="18"/>
      <c r="C8" s="18"/>
      <c r="D8" s="23"/>
      <c r="E8" s="23"/>
      <c r="F8" s="23"/>
      <c r="G8" s="23"/>
      <c r="H8" s="23"/>
      <c r="I8" s="2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75" thickBot="1">
      <c r="A9" s="24" t="s">
        <v>471</v>
      </c>
      <c r="B9" s="18"/>
      <c r="C9" s="68">
        <v>2022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row>
    <row r="10" spans="1:49" ht="15.75" thickBot="1">
      <c r="A10" s="22"/>
      <c r="B10" s="18"/>
      <c r="C10" s="18"/>
      <c r="D10" s="23"/>
      <c r="E10" s="23"/>
      <c r="F10" s="23"/>
      <c r="G10" s="23"/>
      <c r="H10" s="23"/>
      <c r="I10" s="2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75" thickBot="1">
      <c r="A11" s="24" t="s">
        <v>472</v>
      </c>
      <c r="B11" s="21"/>
      <c r="C11" s="10" t="s">
        <v>77</v>
      </c>
      <c r="D11" s="23"/>
      <c r="E11" s="23"/>
      <c r="F11" s="23"/>
      <c r="G11" s="23"/>
      <c r="H11" s="23"/>
      <c r="I11" s="2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row>
    <row r="12" spans="1:49" ht="15.75" thickBot="1">
      <c r="A12" s="22"/>
      <c r="B12" s="18"/>
      <c r="C12" s="18"/>
      <c r="D12" s="23"/>
      <c r="E12" s="23"/>
      <c r="F12" s="23"/>
      <c r="G12" s="23"/>
      <c r="H12" s="23"/>
      <c r="I12" s="2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row>
    <row r="13" spans="1:49" ht="15.75" thickBot="1">
      <c r="A13" s="20" t="s">
        <v>473</v>
      </c>
      <c r="B13" s="18"/>
      <c r="C13" s="10" t="s">
        <v>18</v>
      </c>
      <c r="D13" s="23"/>
      <c r="E13" s="23"/>
      <c r="F13" s="23"/>
      <c r="G13" s="23"/>
      <c r="H13" s="23"/>
      <c r="I13" s="2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5.75" thickBot="1">
      <c r="A14" s="22"/>
      <c r="B14" s="18"/>
      <c r="C14" s="18"/>
      <c r="D14" s="23"/>
      <c r="E14" s="23"/>
      <c r="F14" s="23"/>
      <c r="G14" s="23"/>
      <c r="H14" s="23"/>
      <c r="I14" s="2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row>
    <row r="15" spans="1:49" ht="15.75" thickBot="1">
      <c r="A15" s="20" t="s">
        <v>474</v>
      </c>
      <c r="B15" s="21"/>
      <c r="C15" s="10" t="s">
        <v>11</v>
      </c>
      <c r="D15" s="23"/>
      <c r="E15" s="23"/>
      <c r="F15" s="23"/>
      <c r="G15" s="23"/>
      <c r="H15" s="23"/>
      <c r="I15" s="2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row>
    <row r="16" spans="1:49" ht="15.75" thickBo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5.75" thickBot="1">
      <c r="A17" s="36" t="s">
        <v>475</v>
      </c>
      <c r="B17"/>
      <c r="C17" s="10" t="s">
        <v>836</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6.5">
      <c r="A18" s="23"/>
      <c r="B18" s="23"/>
      <c r="C18" s="23"/>
      <c r="D18" s="23"/>
      <c r="E18" s="23"/>
      <c r="F18" s="23"/>
      <c r="G18" s="23"/>
      <c r="H18" s="23"/>
      <c r="I18" s="23"/>
      <c r="J18" s="23"/>
      <c r="K18" s="23"/>
      <c r="L18" s="25"/>
      <c r="M18" s="23"/>
      <c r="N18" s="23"/>
      <c r="O18" s="23"/>
      <c r="P18" s="23"/>
      <c r="Q18" s="23"/>
      <c r="R18" s="23"/>
      <c r="S18" s="23"/>
      <c r="T18" s="23"/>
      <c r="U18" s="25"/>
      <c r="V18" s="26"/>
      <c r="W18" s="27"/>
      <c r="X18" s="26"/>
      <c r="Y18" s="26"/>
      <c r="Z18" s="26"/>
      <c r="AA18" s="26"/>
      <c r="AB18" s="26"/>
      <c r="AC18" s="28"/>
      <c r="AD18" s="26"/>
      <c r="AE18" s="26"/>
      <c r="AF18" s="26"/>
      <c r="AG18" s="3"/>
      <c r="AH18" s="3"/>
      <c r="AI18" s="3"/>
      <c r="AJ18" s="3"/>
      <c r="AK18" s="3"/>
      <c r="AL18" s="26"/>
      <c r="AM18" s="26"/>
      <c r="AN18" s="26"/>
      <c r="AO18" s="26"/>
      <c r="AP18" s="26"/>
      <c r="AQ18" s="26"/>
      <c r="AR18" s="26"/>
      <c r="AS18" s="26"/>
      <c r="AT18" s="13"/>
      <c r="AU18" s="13"/>
      <c r="AV18" s="13"/>
      <c r="AW18" s="13"/>
    </row>
    <row r="19" spans="1:49" ht="64.5" customHeight="1">
      <c r="A19" s="179" t="s">
        <v>476</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3"/>
      <c r="AU19" s="13"/>
      <c r="AV19" s="13"/>
      <c r="AW19" s="13"/>
    </row>
    <row r="20" spans="1:49">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5.75"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8.75" thickBot="1">
      <c r="A22" s="260" t="s">
        <v>477</v>
      </c>
      <c r="B22" s="261"/>
      <c r="C22" s="261"/>
      <c r="D22" s="261"/>
      <c r="E22" s="261"/>
      <c r="F22" s="261"/>
      <c r="G22" s="261"/>
      <c r="H22" s="261"/>
      <c r="I22" s="261"/>
      <c r="J22" s="261"/>
      <c r="K22" s="261"/>
      <c r="L22" s="261"/>
      <c r="M22" s="261"/>
      <c r="N22" s="262" t="s">
        <v>478</v>
      </c>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4"/>
      <c r="AO22" s="272" t="s">
        <v>479</v>
      </c>
      <c r="AP22" s="272"/>
      <c r="AQ22" s="272"/>
      <c r="AR22" s="272"/>
      <c r="AS22" s="273"/>
      <c r="AT22" s="13"/>
      <c r="AU22" s="13"/>
      <c r="AV22" s="13"/>
      <c r="AW22" s="13"/>
    </row>
    <row r="23" spans="1:49" ht="27.75" customHeight="1" thickBot="1">
      <c r="A23" s="268" t="s">
        <v>480</v>
      </c>
      <c r="B23" s="269"/>
      <c r="C23" s="269"/>
      <c r="D23" s="269"/>
      <c r="E23" s="270"/>
      <c r="F23" s="268" t="s">
        <v>481</v>
      </c>
      <c r="G23" s="269"/>
      <c r="H23" s="269"/>
      <c r="I23" s="269"/>
      <c r="J23" s="269"/>
      <c r="K23" s="269"/>
      <c r="L23" s="269"/>
      <c r="M23" s="270"/>
      <c r="N23" s="267" t="s">
        <v>482</v>
      </c>
      <c r="O23" s="265"/>
      <c r="P23" s="152" t="s">
        <v>483</v>
      </c>
      <c r="Q23" s="265"/>
      <c r="R23" s="152" t="s">
        <v>484</v>
      </c>
      <c r="S23" s="265"/>
      <c r="T23" s="152" t="s">
        <v>485</v>
      </c>
      <c r="U23" s="265"/>
      <c r="V23" s="152" t="s">
        <v>486</v>
      </c>
      <c r="W23" s="265"/>
      <c r="X23" s="152" t="s">
        <v>487</v>
      </c>
      <c r="Y23" s="265"/>
      <c r="Z23" s="152" t="s">
        <v>488</v>
      </c>
      <c r="AA23" s="265"/>
      <c r="AB23" s="152" t="s">
        <v>489</v>
      </c>
      <c r="AC23" s="265"/>
      <c r="AD23" s="152" t="s">
        <v>490</v>
      </c>
      <c r="AE23" s="265"/>
      <c r="AF23" s="152" t="s">
        <v>491</v>
      </c>
      <c r="AG23" s="265"/>
      <c r="AH23" s="152" t="s">
        <v>492</v>
      </c>
      <c r="AI23" s="265"/>
      <c r="AJ23" s="152" t="s">
        <v>493</v>
      </c>
      <c r="AK23" s="265"/>
      <c r="AL23" s="152" t="s">
        <v>494</v>
      </c>
      <c r="AM23" s="265"/>
      <c r="AN23" s="285" t="s">
        <v>495</v>
      </c>
      <c r="AO23" s="274"/>
      <c r="AP23" s="274"/>
      <c r="AQ23" s="275"/>
      <c r="AR23" s="274"/>
      <c r="AS23" s="276"/>
      <c r="AT23" s="13"/>
      <c r="AU23" s="13"/>
      <c r="AV23" s="13"/>
      <c r="AW23" s="13"/>
    </row>
    <row r="24" spans="1:49" ht="48.75" customHeight="1" thickBot="1">
      <c r="A24" s="152" t="s">
        <v>496</v>
      </c>
      <c r="B24" s="152" t="s">
        <v>497</v>
      </c>
      <c r="C24" s="152" t="s">
        <v>498</v>
      </c>
      <c r="D24" s="152" t="s">
        <v>499</v>
      </c>
      <c r="E24" s="152" t="s">
        <v>500</v>
      </c>
      <c r="F24" s="152" t="s">
        <v>501</v>
      </c>
      <c r="G24" s="152" t="s">
        <v>502</v>
      </c>
      <c r="H24" s="141" t="s">
        <v>503</v>
      </c>
      <c r="I24" s="141" t="s">
        <v>421</v>
      </c>
      <c r="J24" s="180" t="s">
        <v>504</v>
      </c>
      <c r="K24" s="180" t="s">
        <v>505</v>
      </c>
      <c r="L24" s="180" t="s">
        <v>506</v>
      </c>
      <c r="M24" s="180" t="s">
        <v>507</v>
      </c>
      <c r="N24" s="184"/>
      <c r="O24" s="266"/>
      <c r="P24" s="184"/>
      <c r="Q24" s="266"/>
      <c r="R24" s="184"/>
      <c r="S24" s="266"/>
      <c r="T24" s="184"/>
      <c r="U24" s="266"/>
      <c r="V24" s="184"/>
      <c r="W24" s="266"/>
      <c r="X24" s="184"/>
      <c r="Y24" s="266"/>
      <c r="Z24" s="184"/>
      <c r="AA24" s="266"/>
      <c r="AB24" s="184"/>
      <c r="AC24" s="266"/>
      <c r="AD24" s="184"/>
      <c r="AE24" s="266"/>
      <c r="AF24" s="184"/>
      <c r="AG24" s="266"/>
      <c r="AH24" s="184" t="s">
        <v>484</v>
      </c>
      <c r="AI24" s="266"/>
      <c r="AJ24" s="184"/>
      <c r="AK24" s="266"/>
      <c r="AL24" s="184" t="s">
        <v>484</v>
      </c>
      <c r="AM24" s="266"/>
      <c r="AN24" s="285"/>
      <c r="AO24" s="277" t="s">
        <v>508</v>
      </c>
      <c r="AP24" s="279" t="s">
        <v>509</v>
      </c>
      <c r="AQ24" s="185" t="s">
        <v>510</v>
      </c>
      <c r="AR24" s="281" t="s">
        <v>511</v>
      </c>
      <c r="AS24" s="283" t="s">
        <v>512</v>
      </c>
      <c r="AT24" s="13"/>
      <c r="AU24" s="13"/>
      <c r="AV24" s="13"/>
      <c r="AW24" s="13"/>
    </row>
    <row r="25" spans="1:49" ht="36.75" customHeight="1" thickBot="1">
      <c r="A25" s="184"/>
      <c r="B25" s="184"/>
      <c r="C25" s="184"/>
      <c r="D25" s="153"/>
      <c r="E25" s="153"/>
      <c r="F25" s="153"/>
      <c r="G25" s="153"/>
      <c r="H25" s="142"/>
      <c r="I25" s="142"/>
      <c r="J25" s="142"/>
      <c r="K25" s="142"/>
      <c r="L25" s="142"/>
      <c r="M25" s="142"/>
      <c r="N25" s="29" t="s">
        <v>513</v>
      </c>
      <c r="O25" s="29" t="s">
        <v>514</v>
      </c>
      <c r="P25" s="29" t="s">
        <v>515</v>
      </c>
      <c r="Q25" s="29" t="s">
        <v>516</v>
      </c>
      <c r="R25" s="29" t="s">
        <v>515</v>
      </c>
      <c r="S25" s="29" t="s">
        <v>516</v>
      </c>
      <c r="T25" s="29" t="s">
        <v>515</v>
      </c>
      <c r="U25" s="29" t="s">
        <v>516</v>
      </c>
      <c r="V25" s="29" t="s">
        <v>515</v>
      </c>
      <c r="W25" s="29" t="s">
        <v>516</v>
      </c>
      <c r="X25" s="29" t="s">
        <v>515</v>
      </c>
      <c r="Y25" s="29" t="s">
        <v>516</v>
      </c>
      <c r="Z25" s="29" t="s">
        <v>515</v>
      </c>
      <c r="AA25" s="29" t="s">
        <v>516</v>
      </c>
      <c r="AB25" s="29" t="s">
        <v>515</v>
      </c>
      <c r="AC25" s="29" t="s">
        <v>516</v>
      </c>
      <c r="AD25" s="29" t="s">
        <v>515</v>
      </c>
      <c r="AE25" s="29" t="s">
        <v>516</v>
      </c>
      <c r="AF25" s="29" t="s">
        <v>515</v>
      </c>
      <c r="AG25" s="29" t="s">
        <v>516</v>
      </c>
      <c r="AH25" s="29" t="s">
        <v>515</v>
      </c>
      <c r="AI25" s="29" t="s">
        <v>516</v>
      </c>
      <c r="AJ25" s="29" t="s">
        <v>515</v>
      </c>
      <c r="AK25" s="29" t="s">
        <v>516</v>
      </c>
      <c r="AL25" s="29" t="s">
        <v>515</v>
      </c>
      <c r="AM25" s="29" t="s">
        <v>516</v>
      </c>
      <c r="AN25" s="286"/>
      <c r="AO25" s="278"/>
      <c r="AP25" s="280"/>
      <c r="AQ25" s="186"/>
      <c r="AR25" s="282"/>
      <c r="AS25" s="284"/>
      <c r="AT25" s="13"/>
      <c r="AU25" s="13"/>
      <c r="AV25" s="13"/>
      <c r="AW25" s="13"/>
    </row>
    <row r="26" spans="1:49" ht="181.15" customHeight="1" thickBot="1">
      <c r="A26" s="203" t="s">
        <v>91</v>
      </c>
      <c r="B26" s="203" t="s">
        <v>112</v>
      </c>
      <c r="C26" s="258" t="s">
        <v>517</v>
      </c>
      <c r="D26" s="258" t="s">
        <v>518</v>
      </c>
      <c r="E26" s="258" t="s">
        <v>519</v>
      </c>
      <c r="F26" s="148" t="s">
        <v>520</v>
      </c>
      <c r="G26" s="126" t="s">
        <v>521</v>
      </c>
      <c r="H26" s="143" t="s">
        <v>522</v>
      </c>
      <c r="I26" s="126" t="s">
        <v>523</v>
      </c>
      <c r="J26" s="248" t="s">
        <v>524</v>
      </c>
      <c r="K26" s="217">
        <v>44562</v>
      </c>
      <c r="L26" s="217">
        <v>44864</v>
      </c>
      <c r="M26" s="227" t="s">
        <v>402</v>
      </c>
      <c r="N26" s="154">
        <v>0.5</v>
      </c>
      <c r="O26" s="154">
        <f>N26*(P26+R26+T26+V26+X26+Z26+AB26+AD26+AF26+AH26+AJ26+AL26)</f>
        <v>0.5</v>
      </c>
      <c r="P26" s="154"/>
      <c r="Q26" s="154"/>
      <c r="R26" s="154"/>
      <c r="S26" s="154"/>
      <c r="T26" s="154">
        <v>0.2</v>
      </c>
      <c r="U26" s="154">
        <v>0.15</v>
      </c>
      <c r="V26" s="154"/>
      <c r="W26" s="154"/>
      <c r="X26" s="154"/>
      <c r="Y26" s="154"/>
      <c r="Z26" s="154">
        <v>0.2</v>
      </c>
      <c r="AA26" s="154">
        <v>0.25</v>
      </c>
      <c r="AB26" s="154"/>
      <c r="AC26" s="154"/>
      <c r="AD26" s="154">
        <v>0.2</v>
      </c>
      <c r="AE26" s="154"/>
      <c r="AF26" s="154">
        <v>0.2</v>
      </c>
      <c r="AG26" s="154"/>
      <c r="AH26" s="154">
        <v>0.2</v>
      </c>
      <c r="AI26" s="154"/>
      <c r="AJ26" s="154"/>
      <c r="AK26" s="154"/>
      <c r="AL26" s="154"/>
      <c r="AM26" s="154"/>
      <c r="AN26" s="200">
        <f>N26*(Q26+S26+U26+W26+Y26+AA26+AC26+AE26+AG26+AI26+AK26+AM26)</f>
        <v>0.2</v>
      </c>
      <c r="AO26" s="69" t="s">
        <v>525</v>
      </c>
      <c r="AP26" s="71" t="s">
        <v>526</v>
      </c>
      <c r="AQ26" s="72" t="s">
        <v>524</v>
      </c>
      <c r="AR26" s="30">
        <f>+Q26+S26+U26</f>
        <v>0.15</v>
      </c>
      <c r="AS26" s="187">
        <f>AR26+AR27+AR28+AR29</f>
        <v>0.4</v>
      </c>
      <c r="AT26" s="13"/>
      <c r="AU26" s="13"/>
      <c r="AV26" s="13"/>
      <c r="AW26" s="13"/>
    </row>
    <row r="27" spans="1:49" ht="152.44999999999999" customHeight="1" thickBot="1">
      <c r="A27" s="203"/>
      <c r="B27" s="203"/>
      <c r="C27" s="258"/>
      <c r="D27" s="258"/>
      <c r="E27" s="258"/>
      <c r="F27" s="149"/>
      <c r="G27" s="121"/>
      <c r="H27" s="144"/>
      <c r="I27" s="121"/>
      <c r="J27" s="249"/>
      <c r="K27" s="218"/>
      <c r="L27" s="218"/>
      <c r="M27" s="228"/>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201"/>
      <c r="AO27" s="75" t="s">
        <v>527</v>
      </c>
      <c r="AP27" s="73" t="s">
        <v>528</v>
      </c>
      <c r="AQ27" s="72" t="s">
        <v>524</v>
      </c>
      <c r="AR27" s="31">
        <f>+W26+Y26+AA26</f>
        <v>0.25</v>
      </c>
      <c r="AS27" s="188"/>
      <c r="AT27" s="13"/>
      <c r="AU27" s="13"/>
      <c r="AV27" s="13"/>
      <c r="AW27" s="13"/>
    </row>
    <row r="28" spans="1:49" ht="35.25" customHeight="1" thickBot="1">
      <c r="A28" s="203"/>
      <c r="B28" s="203"/>
      <c r="C28" s="258"/>
      <c r="D28" s="258"/>
      <c r="E28" s="258"/>
      <c r="F28" s="149"/>
      <c r="G28" s="121"/>
      <c r="H28" s="144"/>
      <c r="I28" s="121"/>
      <c r="J28" s="249"/>
      <c r="K28" s="218"/>
      <c r="L28" s="218"/>
      <c r="M28" s="228"/>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201"/>
      <c r="AO28" s="6" t="s">
        <v>529</v>
      </c>
      <c r="AP28" s="7" t="s">
        <v>529</v>
      </c>
      <c r="AQ28" s="7" t="s">
        <v>529</v>
      </c>
      <c r="AR28" s="31">
        <f>+AC26+AE26+AG26</f>
        <v>0</v>
      </c>
      <c r="AS28" s="188"/>
      <c r="AT28" s="13"/>
      <c r="AU28" s="13"/>
      <c r="AV28" s="13"/>
      <c r="AW28" s="13"/>
    </row>
    <row r="29" spans="1:49" ht="35.25" customHeight="1" thickBot="1">
      <c r="A29" s="203"/>
      <c r="B29" s="203"/>
      <c r="C29" s="258"/>
      <c r="D29" s="258"/>
      <c r="E29" s="258"/>
      <c r="F29" s="150"/>
      <c r="G29" s="122"/>
      <c r="H29" s="145"/>
      <c r="I29" s="122"/>
      <c r="J29" s="271"/>
      <c r="K29" s="219"/>
      <c r="L29" s="219"/>
      <c r="M29" s="287"/>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202"/>
      <c r="AO29" s="8" t="s">
        <v>530</v>
      </c>
      <c r="AP29" s="9" t="s">
        <v>530</v>
      </c>
      <c r="AQ29" s="9" t="s">
        <v>530</v>
      </c>
      <c r="AR29" s="32">
        <f>+AI26+AK26+AM26</f>
        <v>0</v>
      </c>
      <c r="AS29" s="189"/>
      <c r="AT29" s="13"/>
      <c r="AU29" s="13"/>
      <c r="AV29" s="13"/>
      <c r="AW29" s="13"/>
    </row>
    <row r="30" spans="1:49" ht="108" customHeight="1" thickBot="1">
      <c r="A30" s="203"/>
      <c r="B30" s="203"/>
      <c r="C30" s="258"/>
      <c r="D30" s="258"/>
      <c r="E30" s="258"/>
      <c r="F30" s="148" t="s">
        <v>531</v>
      </c>
      <c r="G30" s="126" t="s">
        <v>532</v>
      </c>
      <c r="H30" s="146" t="s">
        <v>533</v>
      </c>
      <c r="I30" s="146" t="s">
        <v>534</v>
      </c>
      <c r="J30" s="248" t="s">
        <v>524</v>
      </c>
      <c r="K30" s="217">
        <v>44562</v>
      </c>
      <c r="L30" s="217">
        <v>44895</v>
      </c>
      <c r="M30" s="227" t="s">
        <v>402</v>
      </c>
      <c r="N30" s="154">
        <v>0.5</v>
      </c>
      <c r="O30" s="154">
        <f t="shared" ref="O30" si="0">N30*(P30+R30+T30+V30+X30+Z30+AB30+AD30+AF30+AH30+AJ30+AL30)</f>
        <v>0.5</v>
      </c>
      <c r="P30" s="154">
        <v>0.1</v>
      </c>
      <c r="Q30" s="154"/>
      <c r="R30" s="154">
        <v>0.1</v>
      </c>
      <c r="S30" s="154"/>
      <c r="T30" s="154">
        <v>0.1</v>
      </c>
      <c r="U30" s="154">
        <v>0.2</v>
      </c>
      <c r="V30" s="154">
        <v>0.1</v>
      </c>
      <c r="W30" s="154"/>
      <c r="X30" s="154">
        <v>0.1</v>
      </c>
      <c r="Y30" s="154"/>
      <c r="Z30" s="154">
        <v>0.1</v>
      </c>
      <c r="AA30" s="154">
        <v>0.3</v>
      </c>
      <c r="AB30" s="154">
        <v>0.1</v>
      </c>
      <c r="AC30" s="154"/>
      <c r="AD30" s="154">
        <v>0.1</v>
      </c>
      <c r="AE30" s="154"/>
      <c r="AF30" s="154">
        <v>0.1</v>
      </c>
      <c r="AG30" s="154"/>
      <c r="AH30" s="154">
        <v>0.05</v>
      </c>
      <c r="AI30" s="154"/>
      <c r="AJ30" s="154">
        <v>0.05</v>
      </c>
      <c r="AK30" s="154"/>
      <c r="AL30" s="154"/>
      <c r="AM30" s="154"/>
      <c r="AN30" s="200">
        <f>N30*(Q30+S30+U30+W30+Y30+AA30+AC30+AE30+AG30+AI30+AK30+AM30)</f>
        <v>0.25</v>
      </c>
      <c r="AO30" s="69" t="s">
        <v>535</v>
      </c>
      <c r="AP30" s="71" t="s">
        <v>536</v>
      </c>
      <c r="AQ30" s="5"/>
      <c r="AR30" s="30">
        <f>+Q30+S30+U30</f>
        <v>0.2</v>
      </c>
      <c r="AS30" s="187">
        <f>AR30+AR31+AR32+AR33</f>
        <v>0.5</v>
      </c>
      <c r="AT30" s="13"/>
      <c r="AU30" s="13"/>
      <c r="AV30" s="13"/>
      <c r="AW30" s="13"/>
    </row>
    <row r="31" spans="1:49" ht="66.599999999999994" customHeight="1" thickBot="1">
      <c r="A31" s="203"/>
      <c r="B31" s="203"/>
      <c r="C31" s="258"/>
      <c r="D31" s="258"/>
      <c r="E31" s="258"/>
      <c r="F31" s="149"/>
      <c r="G31" s="121"/>
      <c r="H31" s="147"/>
      <c r="I31" s="147"/>
      <c r="J31" s="249"/>
      <c r="K31" s="218"/>
      <c r="L31" s="218"/>
      <c r="M31" s="228"/>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201"/>
      <c r="AO31" s="70" t="s">
        <v>537</v>
      </c>
      <c r="AP31" s="73" t="s">
        <v>538</v>
      </c>
      <c r="AQ31" s="7"/>
      <c r="AR31" s="31">
        <f>+W30+Y30+AA30</f>
        <v>0.3</v>
      </c>
      <c r="AS31" s="188"/>
      <c r="AT31" s="13"/>
      <c r="AU31" s="13"/>
      <c r="AV31" s="13"/>
      <c r="AW31" s="13"/>
    </row>
    <row r="32" spans="1:49" ht="35.25" customHeight="1" thickBot="1">
      <c r="A32" s="203"/>
      <c r="B32" s="203"/>
      <c r="C32" s="258"/>
      <c r="D32" s="258"/>
      <c r="E32" s="258"/>
      <c r="F32" s="149"/>
      <c r="G32" s="121"/>
      <c r="H32" s="147"/>
      <c r="I32" s="147"/>
      <c r="J32" s="249"/>
      <c r="K32" s="218"/>
      <c r="L32" s="218"/>
      <c r="M32" s="228"/>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201"/>
      <c r="AO32" s="6" t="s">
        <v>529</v>
      </c>
      <c r="AP32" s="7" t="s">
        <v>529</v>
      </c>
      <c r="AQ32" s="7" t="s">
        <v>529</v>
      </c>
      <c r="AR32" s="31">
        <f>+AC30+AE30+AG30</f>
        <v>0</v>
      </c>
      <c r="AS32" s="188"/>
      <c r="AT32" s="13"/>
      <c r="AU32" s="13"/>
      <c r="AV32" s="13"/>
      <c r="AW32" s="13"/>
    </row>
    <row r="33" spans="1:49" ht="35.25" customHeight="1" thickBot="1">
      <c r="A33" s="203"/>
      <c r="B33" s="203"/>
      <c r="C33" s="258"/>
      <c r="D33" s="259"/>
      <c r="E33" s="259"/>
      <c r="F33" s="149"/>
      <c r="G33" s="121"/>
      <c r="H33" s="147"/>
      <c r="I33" s="147"/>
      <c r="J33" s="249"/>
      <c r="K33" s="218"/>
      <c r="L33" s="218"/>
      <c r="M33" s="228"/>
      <c r="N33" s="156"/>
      <c r="O33" s="156"/>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202"/>
      <c r="AO33" s="8" t="s">
        <v>530</v>
      </c>
      <c r="AP33" s="9" t="s">
        <v>530</v>
      </c>
      <c r="AQ33" s="9" t="s">
        <v>530</v>
      </c>
      <c r="AR33" s="32">
        <f>+AI30+AK30+AM30</f>
        <v>0</v>
      </c>
      <c r="AS33" s="189"/>
      <c r="AT33" s="13"/>
      <c r="AU33" s="13"/>
      <c r="AV33" s="13"/>
      <c r="AW33" s="13"/>
    </row>
    <row r="34" spans="1:49" ht="122.45" customHeight="1" thickBot="1">
      <c r="A34" s="203" t="s">
        <v>91</v>
      </c>
      <c r="B34" s="203" t="s">
        <v>112</v>
      </c>
      <c r="C34" s="203" t="s">
        <v>539</v>
      </c>
      <c r="D34" s="203" t="s">
        <v>540</v>
      </c>
      <c r="E34" s="203" t="s">
        <v>541</v>
      </c>
      <c r="F34" s="148" t="s">
        <v>542</v>
      </c>
      <c r="G34" s="148" t="s">
        <v>543</v>
      </c>
      <c r="H34" s="148" t="s">
        <v>544</v>
      </c>
      <c r="I34" s="126" t="s">
        <v>545</v>
      </c>
      <c r="J34" s="248" t="s">
        <v>524</v>
      </c>
      <c r="K34" s="217">
        <v>44562</v>
      </c>
      <c r="L34" s="217">
        <v>44926</v>
      </c>
      <c r="M34" s="227" t="s">
        <v>402</v>
      </c>
      <c r="N34" s="154">
        <v>0.5</v>
      </c>
      <c r="O34" s="154">
        <f>N34*(P34+R34+T34+V34+X34+Z34+AB34+AD34+AF34+AH34+AJ34+AL34)</f>
        <v>0.5</v>
      </c>
      <c r="P34" s="154"/>
      <c r="Q34" s="154"/>
      <c r="R34" s="154"/>
      <c r="S34" s="154"/>
      <c r="T34" s="154">
        <v>0.25</v>
      </c>
      <c r="U34" s="154">
        <v>0.25</v>
      </c>
      <c r="V34" s="154"/>
      <c r="W34" s="154"/>
      <c r="X34" s="154"/>
      <c r="Y34" s="154"/>
      <c r="Z34" s="154">
        <v>0.25</v>
      </c>
      <c r="AA34" s="154">
        <v>0.25</v>
      </c>
      <c r="AB34" s="154"/>
      <c r="AC34" s="154"/>
      <c r="AD34" s="154"/>
      <c r="AE34" s="154"/>
      <c r="AF34" s="154">
        <v>0.25</v>
      </c>
      <c r="AG34" s="154"/>
      <c r="AH34" s="154"/>
      <c r="AI34" s="154"/>
      <c r="AJ34" s="154"/>
      <c r="AK34" s="154"/>
      <c r="AL34" s="154">
        <v>0.25</v>
      </c>
      <c r="AM34" s="154"/>
      <c r="AN34" s="200">
        <f>N34*(Q34+S34+U34+W34+Y34+AA34+AC34+AE34+AG34+AI34+AK34+AM34)</f>
        <v>0.25</v>
      </c>
      <c r="AO34" s="69" t="s">
        <v>546</v>
      </c>
      <c r="AP34" s="71" t="s">
        <v>547</v>
      </c>
      <c r="AQ34" s="72" t="s">
        <v>524</v>
      </c>
      <c r="AR34" s="30">
        <f>+Q34+S34+U34</f>
        <v>0.25</v>
      </c>
      <c r="AS34" s="187">
        <f>AR34+AR35+AR36+AR37</f>
        <v>0.5</v>
      </c>
      <c r="AT34" s="13"/>
      <c r="AU34" s="13"/>
      <c r="AV34" s="13"/>
      <c r="AW34" s="13"/>
    </row>
    <row r="35" spans="1:49" ht="171.6" customHeight="1" thickBot="1">
      <c r="A35" s="203"/>
      <c r="B35" s="203"/>
      <c r="C35" s="203"/>
      <c r="D35" s="203"/>
      <c r="E35" s="203"/>
      <c r="F35" s="149"/>
      <c r="G35" s="149"/>
      <c r="H35" s="149"/>
      <c r="I35" s="121"/>
      <c r="J35" s="249"/>
      <c r="K35" s="218"/>
      <c r="L35" s="218"/>
      <c r="M35" s="228"/>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201"/>
      <c r="AO35" s="70" t="s">
        <v>548</v>
      </c>
      <c r="AP35" s="71" t="s">
        <v>549</v>
      </c>
      <c r="AQ35" s="72" t="s">
        <v>524</v>
      </c>
      <c r="AR35" s="31">
        <f>+W34+Y34+AA34</f>
        <v>0.25</v>
      </c>
      <c r="AS35" s="188"/>
      <c r="AT35" s="13"/>
      <c r="AU35" s="13"/>
      <c r="AV35" s="13"/>
      <c r="AW35" s="13"/>
    </row>
    <row r="36" spans="1:49" ht="35.25" customHeight="1" thickBot="1">
      <c r="A36" s="203"/>
      <c r="B36" s="203"/>
      <c r="C36" s="203"/>
      <c r="D36" s="203"/>
      <c r="E36" s="203"/>
      <c r="F36" s="149"/>
      <c r="G36" s="149"/>
      <c r="H36" s="149"/>
      <c r="I36" s="121"/>
      <c r="J36" s="249"/>
      <c r="K36" s="218"/>
      <c r="L36" s="218"/>
      <c r="M36" s="228"/>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201"/>
      <c r="AO36" s="6" t="s">
        <v>529</v>
      </c>
      <c r="AP36" s="7" t="s">
        <v>529</v>
      </c>
      <c r="AQ36" s="7" t="s">
        <v>529</v>
      </c>
      <c r="AR36" s="31">
        <f>+AC34+AE34+AG34</f>
        <v>0</v>
      </c>
      <c r="AS36" s="188"/>
      <c r="AT36" s="13"/>
      <c r="AU36" s="13"/>
      <c r="AV36" s="13"/>
      <c r="AW36" s="13"/>
    </row>
    <row r="37" spans="1:49" ht="35.25" customHeight="1" thickBot="1">
      <c r="A37" s="203"/>
      <c r="B37" s="203"/>
      <c r="C37" s="203"/>
      <c r="D37" s="203"/>
      <c r="E37" s="203"/>
      <c r="F37" s="150"/>
      <c r="G37" s="150"/>
      <c r="H37" s="150"/>
      <c r="I37" s="122"/>
      <c r="J37" s="249"/>
      <c r="K37" s="219"/>
      <c r="L37" s="219"/>
      <c r="M37" s="228"/>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202"/>
      <c r="AO37" s="8" t="s">
        <v>530</v>
      </c>
      <c r="AP37" s="9" t="s">
        <v>530</v>
      </c>
      <c r="AQ37" s="9" t="s">
        <v>530</v>
      </c>
      <c r="AR37" s="32">
        <f>+AI34+AK34+AM34</f>
        <v>0</v>
      </c>
      <c r="AS37" s="189"/>
      <c r="AT37" s="13"/>
      <c r="AU37" s="13"/>
      <c r="AV37" s="13"/>
      <c r="AW37" s="13"/>
    </row>
    <row r="38" spans="1:49" ht="133.9" customHeight="1" thickBot="1">
      <c r="A38" s="203"/>
      <c r="B38" s="203"/>
      <c r="C38" s="203"/>
      <c r="D38" s="203"/>
      <c r="E38" s="203"/>
      <c r="F38" s="146" t="s">
        <v>550</v>
      </c>
      <c r="G38" s="146" t="s">
        <v>551</v>
      </c>
      <c r="H38" s="148" t="s">
        <v>552</v>
      </c>
      <c r="I38" s="126" t="s">
        <v>553</v>
      </c>
      <c r="J38" s="248" t="s">
        <v>524</v>
      </c>
      <c r="K38" s="217">
        <v>44562</v>
      </c>
      <c r="L38" s="217">
        <v>44926</v>
      </c>
      <c r="M38" s="227" t="s">
        <v>402</v>
      </c>
      <c r="N38" s="154">
        <v>0.5</v>
      </c>
      <c r="O38" s="154">
        <v>0.5</v>
      </c>
      <c r="P38" s="154"/>
      <c r="Q38" s="154"/>
      <c r="R38" s="154"/>
      <c r="S38" s="154"/>
      <c r="T38" s="154">
        <v>0.2</v>
      </c>
      <c r="U38" s="154">
        <v>0.43</v>
      </c>
      <c r="V38" s="154"/>
      <c r="W38" s="154"/>
      <c r="X38" s="154"/>
      <c r="Y38" s="154"/>
      <c r="Z38" s="154">
        <v>0.2</v>
      </c>
      <c r="AA38" s="154">
        <v>0.28000000000000003</v>
      </c>
      <c r="AB38" s="154"/>
      <c r="AC38" s="154"/>
      <c r="AD38" s="154"/>
      <c r="AE38" s="154"/>
      <c r="AF38" s="154">
        <v>0.3</v>
      </c>
      <c r="AG38" s="154"/>
      <c r="AH38" s="154"/>
      <c r="AI38" s="154"/>
      <c r="AJ38" s="154"/>
      <c r="AK38" s="154"/>
      <c r="AL38" s="154">
        <v>0.3</v>
      </c>
      <c r="AM38" s="154"/>
      <c r="AN38" s="200">
        <f>N38*(Q38+S38+U38+W38+Y38+AA38+AC38+AE38+AG38+AI38+AK38+AM38)</f>
        <v>0.35499999999999998</v>
      </c>
      <c r="AO38" s="69" t="s">
        <v>554</v>
      </c>
      <c r="AP38" s="71" t="s">
        <v>555</v>
      </c>
      <c r="AQ38" s="72" t="s">
        <v>524</v>
      </c>
      <c r="AR38" s="30">
        <f>+Q38+S38+U38</f>
        <v>0.43</v>
      </c>
      <c r="AS38" s="187">
        <f>AR38+AR39+AR40+AR41</f>
        <v>0.71</v>
      </c>
      <c r="AT38" s="13"/>
      <c r="AU38" s="13"/>
      <c r="AV38" s="13"/>
      <c r="AW38" s="13"/>
    </row>
    <row r="39" spans="1:49" ht="78" customHeight="1" thickBot="1">
      <c r="A39" s="203"/>
      <c r="B39" s="203"/>
      <c r="C39" s="203"/>
      <c r="D39" s="203"/>
      <c r="E39" s="203"/>
      <c r="F39" s="147"/>
      <c r="G39" s="147"/>
      <c r="H39" s="149"/>
      <c r="I39" s="121"/>
      <c r="J39" s="249"/>
      <c r="K39" s="218"/>
      <c r="L39" s="218"/>
      <c r="M39" s="228"/>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201"/>
      <c r="AO39" s="70" t="s">
        <v>556</v>
      </c>
      <c r="AP39" s="73" t="s">
        <v>557</v>
      </c>
      <c r="AQ39" s="72" t="s">
        <v>524</v>
      </c>
      <c r="AR39" s="31">
        <f>+W38+Y38+AA38</f>
        <v>0.28000000000000003</v>
      </c>
      <c r="AS39" s="188"/>
      <c r="AT39" s="13"/>
      <c r="AU39" s="13"/>
      <c r="AV39" s="13"/>
      <c r="AW39" s="13"/>
    </row>
    <row r="40" spans="1:49" ht="16.5" customHeight="1" thickBot="1">
      <c r="A40" s="203"/>
      <c r="B40" s="203"/>
      <c r="C40" s="203"/>
      <c r="D40" s="203"/>
      <c r="E40" s="203"/>
      <c r="F40" s="147"/>
      <c r="G40" s="147"/>
      <c r="H40" s="149"/>
      <c r="I40" s="121"/>
      <c r="J40" s="249"/>
      <c r="K40" s="218"/>
      <c r="L40" s="218"/>
      <c r="M40" s="228"/>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201"/>
      <c r="AO40" s="6" t="s">
        <v>529</v>
      </c>
      <c r="AP40" s="7" t="s">
        <v>529</v>
      </c>
      <c r="AQ40" s="7" t="s">
        <v>529</v>
      </c>
      <c r="AR40" s="31">
        <f>+AC38+AE38+AG38</f>
        <v>0</v>
      </c>
      <c r="AS40" s="188"/>
      <c r="AT40" s="13"/>
      <c r="AU40" s="13"/>
      <c r="AV40" s="13"/>
      <c r="AW40" s="13"/>
    </row>
    <row r="41" spans="1:49" ht="16.5" customHeight="1" thickBot="1">
      <c r="A41" s="203"/>
      <c r="B41" s="203"/>
      <c r="C41" s="203"/>
      <c r="D41" s="203"/>
      <c r="E41" s="203"/>
      <c r="F41" s="226"/>
      <c r="G41" s="226"/>
      <c r="H41" s="150"/>
      <c r="I41" s="122"/>
      <c r="J41" s="249"/>
      <c r="K41" s="219"/>
      <c r="L41" s="219"/>
      <c r="M41" s="228"/>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202"/>
      <c r="AO41" s="8" t="s">
        <v>530</v>
      </c>
      <c r="AP41" s="9" t="s">
        <v>530</v>
      </c>
      <c r="AQ41" s="9" t="s">
        <v>530</v>
      </c>
      <c r="AR41" s="32">
        <f>+AI38+AK38+AM38</f>
        <v>0</v>
      </c>
      <c r="AS41" s="189"/>
      <c r="AT41" s="13"/>
      <c r="AU41" s="13"/>
      <c r="AV41" s="13"/>
      <c r="AW41" s="13"/>
    </row>
    <row r="42" spans="1:49" ht="100.15" customHeight="1" thickBot="1">
      <c r="A42" s="203" t="s">
        <v>87</v>
      </c>
      <c r="B42" s="203" t="s">
        <v>128</v>
      </c>
      <c r="C42" s="203" t="s">
        <v>189</v>
      </c>
      <c r="D42" s="203" t="s">
        <v>558</v>
      </c>
      <c r="E42" s="203" t="s">
        <v>559</v>
      </c>
      <c r="F42" s="148" t="s">
        <v>560</v>
      </c>
      <c r="G42" s="148" t="s">
        <v>561</v>
      </c>
      <c r="H42" s="148" t="s">
        <v>562</v>
      </c>
      <c r="I42" s="126" t="s">
        <v>563</v>
      </c>
      <c r="J42" s="246" t="s">
        <v>564</v>
      </c>
      <c r="K42" s="217">
        <v>44563</v>
      </c>
      <c r="L42" s="217">
        <v>44915</v>
      </c>
      <c r="M42" s="227" t="s">
        <v>402</v>
      </c>
      <c r="N42" s="154">
        <v>0.34</v>
      </c>
      <c r="O42" s="154">
        <f>N42*(P42+R42+T42+V42+X42+Z42+AB42+AD42+AF42+AH42+AJ42+AL42)</f>
        <v>0.37400000000000005</v>
      </c>
      <c r="P42" s="154">
        <v>0.1</v>
      </c>
      <c r="Q42" s="154"/>
      <c r="R42" s="154"/>
      <c r="S42" s="154"/>
      <c r="T42" s="154"/>
      <c r="U42" s="154">
        <v>0.3</v>
      </c>
      <c r="V42" s="154">
        <v>0.1</v>
      </c>
      <c r="W42" s="154"/>
      <c r="X42" s="154"/>
      <c r="Y42" s="154"/>
      <c r="Z42" s="154">
        <v>0.1</v>
      </c>
      <c r="AA42" s="154">
        <v>0.2</v>
      </c>
      <c r="AB42" s="154">
        <v>0.22</v>
      </c>
      <c r="AC42" s="154"/>
      <c r="AD42" s="154">
        <v>0.1</v>
      </c>
      <c r="AE42" s="154"/>
      <c r="AF42" s="154">
        <v>0.1</v>
      </c>
      <c r="AG42" s="154"/>
      <c r="AH42" s="154">
        <v>0.16</v>
      </c>
      <c r="AI42" s="154"/>
      <c r="AJ42" s="154"/>
      <c r="AK42" s="154"/>
      <c r="AL42" s="154">
        <v>0.22</v>
      </c>
      <c r="AM42" s="154"/>
      <c r="AN42" s="200">
        <f>N42*(Q42+S42+U42+W42+Y42+AA42+AC42+AE42+AG42+AI42+AK42+AM42)</f>
        <v>0.17</v>
      </c>
      <c r="AO42" s="69" t="s">
        <v>565</v>
      </c>
      <c r="AP42" s="71" t="s">
        <v>566</v>
      </c>
      <c r="AQ42" s="72" t="s">
        <v>524</v>
      </c>
      <c r="AR42" s="30">
        <f>+Q42+S42+U42</f>
        <v>0.3</v>
      </c>
      <c r="AS42" s="187">
        <f>AR42+AR43+AR44+AR45</f>
        <v>0.5</v>
      </c>
      <c r="AT42" s="13"/>
      <c r="AU42" s="13"/>
      <c r="AV42" s="13"/>
      <c r="AW42" s="13"/>
    </row>
    <row r="43" spans="1:49" ht="93" customHeight="1" thickBot="1">
      <c r="A43" s="203"/>
      <c r="B43" s="203"/>
      <c r="C43" s="203"/>
      <c r="D43" s="203"/>
      <c r="E43" s="203"/>
      <c r="F43" s="149"/>
      <c r="G43" s="149"/>
      <c r="H43" s="149"/>
      <c r="I43" s="121"/>
      <c r="J43" s="247"/>
      <c r="K43" s="218"/>
      <c r="L43" s="218"/>
      <c r="M43" s="228"/>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201"/>
      <c r="AO43" s="70" t="s">
        <v>567</v>
      </c>
      <c r="AP43" s="73" t="s">
        <v>568</v>
      </c>
      <c r="AQ43" s="74" t="s">
        <v>524</v>
      </c>
      <c r="AR43" s="31">
        <f>+W42+Y42+AA42</f>
        <v>0.2</v>
      </c>
      <c r="AS43" s="188"/>
      <c r="AT43" s="13"/>
      <c r="AU43" s="13"/>
      <c r="AV43" s="13"/>
      <c r="AW43" s="13"/>
    </row>
    <row r="44" spans="1:49" ht="29.25" customHeight="1" thickBot="1">
      <c r="A44" s="203"/>
      <c r="B44" s="203"/>
      <c r="C44" s="203"/>
      <c r="D44" s="203"/>
      <c r="E44" s="203"/>
      <c r="F44" s="149"/>
      <c r="G44" s="149"/>
      <c r="H44" s="149"/>
      <c r="I44" s="121"/>
      <c r="J44" s="247"/>
      <c r="K44" s="218"/>
      <c r="L44" s="218"/>
      <c r="M44" s="228"/>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201"/>
      <c r="AO44" s="6" t="s">
        <v>529</v>
      </c>
      <c r="AP44" s="7" t="s">
        <v>529</v>
      </c>
      <c r="AQ44" s="7" t="s">
        <v>529</v>
      </c>
      <c r="AR44" s="31">
        <f>+AC42+AE42+AG42</f>
        <v>0</v>
      </c>
      <c r="AS44" s="188"/>
      <c r="AT44" s="13"/>
      <c r="AU44" s="13"/>
      <c r="AV44" s="13"/>
      <c r="AW44" s="13"/>
    </row>
    <row r="45" spans="1:49" ht="29.25" customHeight="1" thickBot="1">
      <c r="A45" s="203"/>
      <c r="B45" s="203"/>
      <c r="C45" s="203"/>
      <c r="D45" s="203"/>
      <c r="E45" s="203"/>
      <c r="F45" s="150"/>
      <c r="G45" s="149"/>
      <c r="H45" s="149"/>
      <c r="I45" s="121"/>
      <c r="J45" s="247"/>
      <c r="K45" s="218"/>
      <c r="L45" s="219"/>
      <c r="M45" s="228"/>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202"/>
      <c r="AO45" s="8" t="s">
        <v>530</v>
      </c>
      <c r="AP45" s="9" t="s">
        <v>530</v>
      </c>
      <c r="AQ45" s="9" t="s">
        <v>530</v>
      </c>
      <c r="AR45" s="32">
        <f>+AI42+AK42+AM42</f>
        <v>0</v>
      </c>
      <c r="AS45" s="189"/>
      <c r="AT45" s="13"/>
      <c r="AU45" s="13"/>
      <c r="AV45" s="13"/>
      <c r="AW45" s="13"/>
    </row>
    <row r="46" spans="1:49" ht="93.6" customHeight="1" thickBot="1">
      <c r="A46" s="203"/>
      <c r="B46" s="203"/>
      <c r="C46" s="203"/>
      <c r="D46" s="203"/>
      <c r="E46" s="203"/>
      <c r="F46" s="148" t="s">
        <v>569</v>
      </c>
      <c r="G46" s="148" t="s">
        <v>570</v>
      </c>
      <c r="H46" s="204" t="s">
        <v>571</v>
      </c>
      <c r="I46" s="211" t="s">
        <v>572</v>
      </c>
      <c r="J46" s="214" t="s">
        <v>573</v>
      </c>
      <c r="K46" s="250">
        <v>44621</v>
      </c>
      <c r="L46" s="253">
        <v>44925</v>
      </c>
      <c r="M46" s="175" t="s">
        <v>402</v>
      </c>
      <c r="N46" s="207">
        <v>0.33</v>
      </c>
      <c r="O46" s="154">
        <f t="shared" ref="O46" si="1">N46*(P46+R46+T46+V46+X46+Z46+AB46+AD46+AF46+AH46+AJ46+AL46)</f>
        <v>0.33</v>
      </c>
      <c r="P46" s="154"/>
      <c r="Q46" s="154"/>
      <c r="R46" s="154"/>
      <c r="S46" s="154"/>
      <c r="T46" s="154">
        <v>0.25</v>
      </c>
      <c r="U46" s="154">
        <v>0.1</v>
      </c>
      <c r="V46" s="154"/>
      <c r="W46" s="154"/>
      <c r="X46" s="154"/>
      <c r="Y46" s="154"/>
      <c r="Z46" s="154">
        <v>0.25</v>
      </c>
      <c r="AA46" s="154">
        <v>0.25</v>
      </c>
      <c r="AB46" s="154"/>
      <c r="AC46" s="154"/>
      <c r="AD46" s="154"/>
      <c r="AE46" s="154"/>
      <c r="AF46" s="154">
        <v>0.25</v>
      </c>
      <c r="AG46" s="154"/>
      <c r="AH46" s="154"/>
      <c r="AI46" s="154"/>
      <c r="AJ46" s="154"/>
      <c r="AK46" s="154"/>
      <c r="AL46" s="154">
        <v>0.25</v>
      </c>
      <c r="AM46" s="154"/>
      <c r="AN46" s="200">
        <f>N46*(Q46+S46+U46+W46+Y46+AA46+AC46+AE46+AG46+AI46+AK46+AM46)</f>
        <v>0.11549999999999999</v>
      </c>
      <c r="AO46" s="69" t="s">
        <v>574</v>
      </c>
      <c r="AP46" s="71" t="s">
        <v>575</v>
      </c>
      <c r="AQ46" s="71" t="s">
        <v>576</v>
      </c>
      <c r="AR46" s="30">
        <f>+Q46+S46+U46</f>
        <v>0.1</v>
      </c>
      <c r="AS46" s="187">
        <f>AR46+AR47+AR48+AR49</f>
        <v>0.35</v>
      </c>
      <c r="AT46" s="13"/>
      <c r="AU46" s="13"/>
      <c r="AV46" s="13"/>
      <c r="AW46" s="13"/>
    </row>
    <row r="47" spans="1:49" ht="157.15" customHeight="1" thickBot="1">
      <c r="A47" s="203"/>
      <c r="B47" s="203"/>
      <c r="C47" s="203"/>
      <c r="D47" s="203"/>
      <c r="E47" s="203"/>
      <c r="F47" s="149"/>
      <c r="G47" s="149"/>
      <c r="H47" s="205"/>
      <c r="I47" s="212"/>
      <c r="J47" s="215"/>
      <c r="K47" s="251"/>
      <c r="L47" s="254"/>
      <c r="M47" s="176"/>
      <c r="N47" s="208"/>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201"/>
      <c r="AO47" s="70" t="s">
        <v>577</v>
      </c>
      <c r="AP47" s="73" t="s">
        <v>578</v>
      </c>
      <c r="AQ47" s="71" t="s">
        <v>579</v>
      </c>
      <c r="AR47" s="31">
        <f>+W46+Y46+AA46</f>
        <v>0.25</v>
      </c>
      <c r="AS47" s="188"/>
      <c r="AT47" s="13"/>
      <c r="AU47" s="13"/>
      <c r="AV47" s="13"/>
      <c r="AW47" s="13"/>
    </row>
    <row r="48" spans="1:49" ht="60" customHeight="1" thickBot="1">
      <c r="A48" s="203"/>
      <c r="B48" s="203"/>
      <c r="C48" s="203"/>
      <c r="D48" s="203"/>
      <c r="E48" s="203"/>
      <c r="F48" s="149"/>
      <c r="G48" s="149"/>
      <c r="H48" s="205"/>
      <c r="I48" s="212"/>
      <c r="J48" s="215"/>
      <c r="K48" s="251"/>
      <c r="L48" s="254"/>
      <c r="M48" s="176"/>
      <c r="N48" s="208"/>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201"/>
      <c r="AO48" s="6" t="s">
        <v>529</v>
      </c>
      <c r="AP48" s="7" t="s">
        <v>529</v>
      </c>
      <c r="AQ48" s="7" t="s">
        <v>529</v>
      </c>
      <c r="AR48" s="31">
        <f>+AC46+AE46+AG46</f>
        <v>0</v>
      </c>
      <c r="AS48" s="188"/>
      <c r="AT48" s="13"/>
      <c r="AU48" s="13"/>
      <c r="AV48" s="13"/>
      <c r="AW48" s="13"/>
    </row>
    <row r="49" spans="1:49" ht="60" customHeight="1" thickBot="1">
      <c r="A49" s="203"/>
      <c r="B49" s="203"/>
      <c r="C49" s="203"/>
      <c r="D49" s="203"/>
      <c r="E49" s="203"/>
      <c r="F49" s="150"/>
      <c r="G49" s="150"/>
      <c r="H49" s="210"/>
      <c r="I49" s="213"/>
      <c r="J49" s="216"/>
      <c r="K49" s="252"/>
      <c r="L49" s="255"/>
      <c r="M49" s="177"/>
      <c r="N49" s="209"/>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202"/>
      <c r="AO49" s="8" t="s">
        <v>530</v>
      </c>
      <c r="AP49" s="9" t="s">
        <v>530</v>
      </c>
      <c r="AQ49" s="9" t="s">
        <v>530</v>
      </c>
      <c r="AR49" s="32">
        <f>+AI46+AK46+AM46</f>
        <v>0</v>
      </c>
      <c r="AS49" s="189"/>
      <c r="AT49" s="13"/>
      <c r="AU49" s="13"/>
      <c r="AV49" s="13"/>
      <c r="AW49" s="13"/>
    </row>
    <row r="50" spans="1:49" ht="216.6" customHeight="1" thickBot="1">
      <c r="A50" s="203"/>
      <c r="B50" s="203"/>
      <c r="C50" s="203"/>
      <c r="D50" s="203"/>
      <c r="E50" s="203"/>
      <c r="F50" s="148" t="s">
        <v>580</v>
      </c>
      <c r="G50" s="148" t="s">
        <v>581</v>
      </c>
      <c r="H50" s="148" t="s">
        <v>582</v>
      </c>
      <c r="I50" s="126" t="s">
        <v>583</v>
      </c>
      <c r="J50" s="214" t="s">
        <v>584</v>
      </c>
      <c r="K50" s="217">
        <v>44635</v>
      </c>
      <c r="L50" s="217">
        <v>44834</v>
      </c>
      <c r="M50" s="175" t="s">
        <v>402</v>
      </c>
      <c r="N50" s="154">
        <v>0.33</v>
      </c>
      <c r="O50" s="154">
        <f t="shared" ref="O50" si="2">N50*(P50+R50+T50+V50+X50+Z50+AB50+AD50+AF50+AH50+AJ50+AL50)</f>
        <v>0.33</v>
      </c>
      <c r="P50" s="154"/>
      <c r="Q50" s="154"/>
      <c r="R50" s="154"/>
      <c r="S50" s="154"/>
      <c r="T50" s="154"/>
      <c r="U50" s="154">
        <v>0.05</v>
      </c>
      <c r="V50" s="154"/>
      <c r="W50" s="154"/>
      <c r="X50" s="154"/>
      <c r="Y50" s="154"/>
      <c r="Z50" s="154">
        <v>0.5</v>
      </c>
      <c r="AA50" s="154">
        <v>0.25</v>
      </c>
      <c r="AB50" s="154"/>
      <c r="AC50" s="154"/>
      <c r="AD50" s="154"/>
      <c r="AE50" s="154"/>
      <c r="AF50" s="154"/>
      <c r="AG50" s="154"/>
      <c r="AH50" s="154"/>
      <c r="AI50" s="154"/>
      <c r="AJ50" s="154">
        <v>0.5</v>
      </c>
      <c r="AK50" s="154"/>
      <c r="AL50" s="154"/>
      <c r="AM50" s="154"/>
      <c r="AN50" s="200">
        <f>N50*(Q50+S50+U50+W50+Y50+AA50+AC50+AE50+AG50+AI50+AK50+AM50)</f>
        <v>9.9000000000000005E-2</v>
      </c>
      <c r="AO50" s="69" t="s">
        <v>585</v>
      </c>
      <c r="AP50" s="71" t="s">
        <v>586</v>
      </c>
      <c r="AQ50" s="72" t="s">
        <v>524</v>
      </c>
      <c r="AR50" s="30">
        <f>+Q50+S50+U50</f>
        <v>0.05</v>
      </c>
      <c r="AS50" s="187">
        <f>AR50+AR51+AR52+AR53</f>
        <v>0.3</v>
      </c>
      <c r="AT50" s="13"/>
      <c r="AU50" s="13"/>
      <c r="AV50" s="13"/>
      <c r="AW50" s="13"/>
    </row>
    <row r="51" spans="1:49" ht="153.6" customHeight="1" thickBot="1">
      <c r="A51" s="203"/>
      <c r="B51" s="203"/>
      <c r="C51" s="203"/>
      <c r="D51" s="203"/>
      <c r="E51" s="203"/>
      <c r="F51" s="149"/>
      <c r="G51" s="149"/>
      <c r="H51" s="149"/>
      <c r="I51" s="121"/>
      <c r="J51" s="215"/>
      <c r="K51" s="218"/>
      <c r="L51" s="218"/>
      <c r="M51" s="176"/>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201"/>
      <c r="AO51" s="70" t="s">
        <v>587</v>
      </c>
      <c r="AP51" s="73" t="s">
        <v>588</v>
      </c>
      <c r="AQ51" s="74" t="s">
        <v>524</v>
      </c>
      <c r="AR51" s="31">
        <f>+W50+Y50+AA50</f>
        <v>0.25</v>
      </c>
      <c r="AS51" s="188"/>
      <c r="AT51" s="13"/>
      <c r="AU51" s="13"/>
      <c r="AV51" s="13"/>
      <c r="AW51" s="13"/>
    </row>
    <row r="52" spans="1:49" ht="45" customHeight="1" thickBot="1">
      <c r="A52" s="203"/>
      <c r="B52" s="203"/>
      <c r="C52" s="203"/>
      <c r="D52" s="203"/>
      <c r="E52" s="203"/>
      <c r="F52" s="149"/>
      <c r="G52" s="149"/>
      <c r="H52" s="149"/>
      <c r="I52" s="121"/>
      <c r="J52" s="215"/>
      <c r="K52" s="218"/>
      <c r="L52" s="218"/>
      <c r="M52" s="176"/>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201"/>
      <c r="AO52" s="6" t="s">
        <v>529</v>
      </c>
      <c r="AP52" s="7" t="s">
        <v>529</v>
      </c>
      <c r="AQ52" s="7" t="s">
        <v>529</v>
      </c>
      <c r="AR52" s="31">
        <f>+AC50+AE50+AG50</f>
        <v>0</v>
      </c>
      <c r="AS52" s="188"/>
      <c r="AT52" s="13"/>
      <c r="AU52" s="13"/>
      <c r="AV52" s="13"/>
      <c r="AW52" s="13"/>
    </row>
    <row r="53" spans="1:49" ht="45" customHeight="1" thickBot="1">
      <c r="A53" s="203"/>
      <c r="B53" s="203"/>
      <c r="C53" s="203"/>
      <c r="D53" s="203"/>
      <c r="E53" s="203"/>
      <c r="F53" s="150"/>
      <c r="G53" s="150"/>
      <c r="H53" s="150"/>
      <c r="I53" s="122"/>
      <c r="J53" s="216"/>
      <c r="K53" s="219"/>
      <c r="L53" s="219"/>
      <c r="M53" s="177"/>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202"/>
      <c r="AO53" s="8" t="s">
        <v>530</v>
      </c>
      <c r="AP53" s="9" t="s">
        <v>530</v>
      </c>
      <c r="AQ53" s="9" t="s">
        <v>530</v>
      </c>
      <c r="AR53" s="32">
        <f>+AI50+AK50+AM50</f>
        <v>0</v>
      </c>
      <c r="AS53" s="189"/>
      <c r="AT53" s="13"/>
      <c r="AU53" s="13"/>
      <c r="AV53" s="13"/>
      <c r="AW53" s="13"/>
    </row>
    <row r="54" spans="1:49" ht="106.15" customHeight="1" thickBot="1">
      <c r="A54" s="203" t="s">
        <v>97</v>
      </c>
      <c r="B54" s="203" t="s">
        <v>134</v>
      </c>
      <c r="C54" s="203" t="s">
        <v>203</v>
      </c>
      <c r="D54" s="203" t="s">
        <v>589</v>
      </c>
      <c r="E54" s="203" t="s">
        <v>590</v>
      </c>
      <c r="F54" s="148" t="s">
        <v>591</v>
      </c>
      <c r="G54" s="148" t="s">
        <v>592</v>
      </c>
      <c r="H54" s="126" t="s">
        <v>593</v>
      </c>
      <c r="I54" s="126" t="s">
        <v>594</v>
      </c>
      <c r="J54" s="214" t="s">
        <v>595</v>
      </c>
      <c r="K54" s="217">
        <v>44621</v>
      </c>
      <c r="L54" s="217">
        <v>44925</v>
      </c>
      <c r="M54" s="175" t="s">
        <v>402</v>
      </c>
      <c r="N54" s="154">
        <v>1</v>
      </c>
      <c r="O54" s="154">
        <f>N54*(P54+R54+T54+V54+X54+Z54+AB54+AD54+AF54+AH54+AJ54+AL54)</f>
        <v>1</v>
      </c>
      <c r="P54" s="154">
        <v>0.05</v>
      </c>
      <c r="Q54" s="154"/>
      <c r="R54" s="154">
        <v>0.05</v>
      </c>
      <c r="S54" s="154"/>
      <c r="T54" s="154">
        <v>0.1</v>
      </c>
      <c r="U54" s="154"/>
      <c r="V54" s="154">
        <v>0.1</v>
      </c>
      <c r="W54" s="154"/>
      <c r="X54" s="154">
        <v>0.1</v>
      </c>
      <c r="Y54" s="154">
        <v>0.2</v>
      </c>
      <c r="Z54" s="154">
        <v>0.1</v>
      </c>
      <c r="AA54" s="154">
        <v>0.3</v>
      </c>
      <c r="AB54" s="154">
        <v>0.1</v>
      </c>
      <c r="AC54" s="154"/>
      <c r="AD54" s="154">
        <v>0.1</v>
      </c>
      <c r="AE54" s="154"/>
      <c r="AF54" s="154">
        <v>0.1</v>
      </c>
      <c r="AG54" s="154"/>
      <c r="AH54" s="154">
        <v>0.1</v>
      </c>
      <c r="AI54" s="154"/>
      <c r="AJ54" s="154">
        <v>0.05</v>
      </c>
      <c r="AK54" s="154"/>
      <c r="AL54" s="154">
        <v>0.05</v>
      </c>
      <c r="AM54" s="154"/>
      <c r="AN54" s="200">
        <f>N54*(Q54+S54+U54+W54+Y54+AA54+AC54+AE54+AG54+AI54+AK54+AM54)</f>
        <v>0.5</v>
      </c>
      <c r="AO54" s="69" t="s">
        <v>596</v>
      </c>
      <c r="AP54" s="71" t="s">
        <v>597</v>
      </c>
      <c r="AQ54" s="71" t="s">
        <v>598</v>
      </c>
      <c r="AR54" s="30">
        <f>+Q54+S54+U54</f>
        <v>0</v>
      </c>
      <c r="AS54" s="187">
        <f>AR54+AR55+AR56+AR57</f>
        <v>0.5</v>
      </c>
      <c r="AT54" s="13"/>
      <c r="AU54" s="13"/>
      <c r="AV54" s="13"/>
      <c r="AW54" s="13"/>
    </row>
    <row r="55" spans="1:49" ht="68.25" customHeight="1" thickBot="1">
      <c r="A55" s="203"/>
      <c r="B55" s="203"/>
      <c r="C55" s="203"/>
      <c r="D55" s="203"/>
      <c r="E55" s="203"/>
      <c r="F55" s="149"/>
      <c r="G55" s="149"/>
      <c r="H55" s="121"/>
      <c r="I55" s="121"/>
      <c r="J55" s="215"/>
      <c r="K55" s="218"/>
      <c r="L55" s="218"/>
      <c r="M55" s="176"/>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201"/>
      <c r="AO55" s="69" t="s">
        <v>599</v>
      </c>
      <c r="AP55" s="73" t="s">
        <v>600</v>
      </c>
      <c r="AQ55" s="7"/>
      <c r="AR55" s="31">
        <f>+W54+Y54+AA54</f>
        <v>0.5</v>
      </c>
      <c r="AS55" s="188"/>
      <c r="AT55" s="13"/>
      <c r="AU55" s="13"/>
      <c r="AV55" s="13"/>
      <c r="AW55" s="13"/>
    </row>
    <row r="56" spans="1:49" ht="23.45" customHeight="1" thickBot="1">
      <c r="A56" s="203"/>
      <c r="B56" s="203"/>
      <c r="C56" s="203"/>
      <c r="D56" s="203"/>
      <c r="E56" s="203"/>
      <c r="F56" s="149"/>
      <c r="G56" s="149"/>
      <c r="H56" s="121"/>
      <c r="I56" s="121"/>
      <c r="J56" s="215"/>
      <c r="K56" s="218"/>
      <c r="L56" s="218"/>
      <c r="M56" s="176"/>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201"/>
      <c r="AO56" s="6" t="s">
        <v>529</v>
      </c>
      <c r="AP56" s="7" t="s">
        <v>529</v>
      </c>
      <c r="AQ56" s="7" t="s">
        <v>529</v>
      </c>
      <c r="AR56" s="31">
        <f>+AC54+AE54+AG54</f>
        <v>0</v>
      </c>
      <c r="AS56" s="188"/>
      <c r="AT56" s="13"/>
      <c r="AU56" s="13"/>
      <c r="AV56" s="13"/>
      <c r="AW56" s="13"/>
    </row>
    <row r="57" spans="1:49" ht="18" customHeight="1" thickBot="1">
      <c r="A57" s="203"/>
      <c r="B57" s="203"/>
      <c r="C57" s="203"/>
      <c r="D57" s="203"/>
      <c r="E57" s="203"/>
      <c r="F57" s="150"/>
      <c r="G57" s="150"/>
      <c r="H57" s="122"/>
      <c r="I57" s="122"/>
      <c r="J57" s="216"/>
      <c r="K57" s="219"/>
      <c r="L57" s="219"/>
      <c r="M57" s="177"/>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202"/>
      <c r="AO57" s="8" t="s">
        <v>530</v>
      </c>
      <c r="AP57" s="9" t="s">
        <v>530</v>
      </c>
      <c r="AQ57" s="9" t="s">
        <v>530</v>
      </c>
      <c r="AR57" s="32">
        <f>+AI54+AK54+AM54</f>
        <v>0</v>
      </c>
      <c r="AS57" s="189"/>
      <c r="AT57" s="13"/>
      <c r="AU57" s="13"/>
      <c r="AV57" s="13"/>
      <c r="AW57" s="13"/>
    </row>
    <row r="58" spans="1:49" ht="76.5" customHeight="1" thickBot="1">
      <c r="A58" s="229" t="s">
        <v>89</v>
      </c>
      <c r="B58" s="229" t="s">
        <v>136</v>
      </c>
      <c r="C58" s="229" t="s">
        <v>157</v>
      </c>
      <c r="D58" s="229" t="s">
        <v>601</v>
      </c>
      <c r="E58" s="232" t="s">
        <v>602</v>
      </c>
      <c r="F58" s="148" t="s">
        <v>603</v>
      </c>
      <c r="G58" s="204" t="s">
        <v>604</v>
      </c>
      <c r="H58" s="204" t="s">
        <v>605</v>
      </c>
      <c r="I58" s="204" t="s">
        <v>563</v>
      </c>
      <c r="J58" s="236" t="s">
        <v>524</v>
      </c>
      <c r="K58" s="220">
        <v>44682</v>
      </c>
      <c r="L58" s="220">
        <v>44926</v>
      </c>
      <c r="M58" s="175" t="s">
        <v>402</v>
      </c>
      <c r="N58" s="223">
        <v>1</v>
      </c>
      <c r="O58" s="154">
        <f>N58*(P58+R58+T58+V58+X58+Z58+AB58+AD58+AF58+AH58+AJ58+AL58)</f>
        <v>1</v>
      </c>
      <c r="P58" s="223"/>
      <c r="Q58" s="223"/>
      <c r="R58" s="223"/>
      <c r="S58" s="223">
        <v>0.33</v>
      </c>
      <c r="T58" s="223"/>
      <c r="U58" s="223"/>
      <c r="V58" s="223"/>
      <c r="W58" s="223"/>
      <c r="X58" s="239">
        <v>0.33</v>
      </c>
      <c r="Y58" s="223"/>
      <c r="Z58" s="223"/>
      <c r="AA58" s="223">
        <v>0.33</v>
      </c>
      <c r="AB58" s="223"/>
      <c r="AC58" s="223"/>
      <c r="AD58" s="239">
        <v>0.33</v>
      </c>
      <c r="AE58" s="223"/>
      <c r="AF58" s="223"/>
      <c r="AG58" s="223"/>
      <c r="AH58" s="223"/>
      <c r="AI58" s="223"/>
      <c r="AJ58" s="223"/>
      <c r="AK58" s="223"/>
      <c r="AL58" s="256">
        <v>0.34</v>
      </c>
      <c r="AM58" s="223"/>
      <c r="AN58" s="200">
        <f>N58*(Q58+S58+U58+W58+Y58+AA58+AC58+AE58+AG58+AI58+AK58+AM58)</f>
        <v>0.66</v>
      </c>
      <c r="AO58" s="69" t="s">
        <v>606</v>
      </c>
      <c r="AP58" s="71" t="s">
        <v>607</v>
      </c>
      <c r="AQ58" s="72" t="s">
        <v>524</v>
      </c>
      <c r="AR58" s="30">
        <f>+Q58+S58+U58</f>
        <v>0.33</v>
      </c>
      <c r="AS58" s="187">
        <f>AR58+AR59+AR60+AR61</f>
        <v>0.66</v>
      </c>
      <c r="AT58" s="13"/>
      <c r="AU58" s="13"/>
      <c r="AV58" s="13"/>
      <c r="AW58" s="13"/>
    </row>
    <row r="59" spans="1:49" ht="68.45" customHeight="1">
      <c r="A59" s="230"/>
      <c r="B59" s="230"/>
      <c r="C59" s="230"/>
      <c r="D59" s="230"/>
      <c r="E59" s="233"/>
      <c r="F59" s="149"/>
      <c r="G59" s="205"/>
      <c r="H59" s="205"/>
      <c r="I59" s="205"/>
      <c r="J59" s="237"/>
      <c r="K59" s="221"/>
      <c r="L59" s="221"/>
      <c r="M59" s="176"/>
      <c r="N59" s="224"/>
      <c r="O59" s="155"/>
      <c r="P59" s="224"/>
      <c r="Q59" s="224"/>
      <c r="R59" s="224"/>
      <c r="S59" s="224"/>
      <c r="T59" s="224"/>
      <c r="U59" s="224"/>
      <c r="V59" s="224"/>
      <c r="W59" s="224"/>
      <c r="X59" s="240"/>
      <c r="Y59" s="224"/>
      <c r="Z59" s="224"/>
      <c r="AA59" s="224"/>
      <c r="AB59" s="224"/>
      <c r="AC59" s="224"/>
      <c r="AD59" s="240"/>
      <c r="AE59" s="224"/>
      <c r="AF59" s="224"/>
      <c r="AG59" s="224"/>
      <c r="AH59" s="224"/>
      <c r="AI59" s="224"/>
      <c r="AJ59" s="224"/>
      <c r="AK59" s="224"/>
      <c r="AL59" s="257"/>
      <c r="AM59" s="224"/>
      <c r="AN59" s="201"/>
      <c r="AO59" s="70" t="s">
        <v>608</v>
      </c>
      <c r="AP59" s="73" t="s">
        <v>609</v>
      </c>
      <c r="AQ59" s="72" t="s">
        <v>524</v>
      </c>
      <c r="AR59" s="31">
        <f>+W58+Y58+AA58</f>
        <v>0.33</v>
      </c>
      <c r="AS59" s="188"/>
      <c r="AT59" s="13"/>
      <c r="AU59" s="13"/>
      <c r="AV59" s="13"/>
      <c r="AW59" s="13"/>
    </row>
    <row r="60" spans="1:49" ht="16.5" customHeight="1">
      <c r="A60" s="230"/>
      <c r="B60" s="230"/>
      <c r="C60" s="230"/>
      <c r="D60" s="230"/>
      <c r="E60" s="233"/>
      <c r="F60" s="149"/>
      <c r="G60" s="205"/>
      <c r="H60" s="205"/>
      <c r="I60" s="205"/>
      <c r="J60" s="237"/>
      <c r="K60" s="221"/>
      <c r="L60" s="221"/>
      <c r="M60" s="176"/>
      <c r="N60" s="224"/>
      <c r="O60" s="155"/>
      <c r="P60" s="224"/>
      <c r="Q60" s="224"/>
      <c r="R60" s="224"/>
      <c r="S60" s="224"/>
      <c r="T60" s="224"/>
      <c r="U60" s="224"/>
      <c r="V60" s="224"/>
      <c r="W60" s="224"/>
      <c r="X60" s="240"/>
      <c r="Y60" s="224"/>
      <c r="Z60" s="224"/>
      <c r="AA60" s="224"/>
      <c r="AB60" s="224"/>
      <c r="AC60" s="224"/>
      <c r="AD60" s="240"/>
      <c r="AE60" s="224"/>
      <c r="AF60" s="224"/>
      <c r="AG60" s="224"/>
      <c r="AH60" s="224"/>
      <c r="AI60" s="224"/>
      <c r="AJ60" s="224"/>
      <c r="AK60" s="224"/>
      <c r="AL60" s="257"/>
      <c r="AM60" s="224"/>
      <c r="AN60" s="201"/>
      <c r="AO60" s="6" t="s">
        <v>529</v>
      </c>
      <c r="AP60" s="7" t="s">
        <v>529</v>
      </c>
      <c r="AQ60" s="7" t="s">
        <v>529</v>
      </c>
      <c r="AR60" s="31">
        <f>+AC58+AE58+AG58</f>
        <v>0</v>
      </c>
      <c r="AS60" s="188"/>
      <c r="AT60" s="13"/>
      <c r="AU60" s="13"/>
      <c r="AV60" s="13"/>
      <c r="AW60" s="13"/>
    </row>
    <row r="61" spans="1:49" ht="16.5" customHeight="1" thickBot="1">
      <c r="A61" s="231"/>
      <c r="B61" s="231"/>
      <c r="C61" s="231"/>
      <c r="D61" s="231"/>
      <c r="E61" s="234"/>
      <c r="F61" s="150"/>
      <c r="G61" s="206"/>
      <c r="H61" s="206"/>
      <c r="I61" s="206"/>
      <c r="J61" s="238"/>
      <c r="K61" s="222"/>
      <c r="L61" s="222"/>
      <c r="M61" s="177"/>
      <c r="N61" s="225"/>
      <c r="O61" s="156"/>
      <c r="P61" s="225"/>
      <c r="Q61" s="225"/>
      <c r="R61" s="225"/>
      <c r="S61" s="225"/>
      <c r="T61" s="225"/>
      <c r="U61" s="225"/>
      <c r="V61" s="225"/>
      <c r="W61" s="225"/>
      <c r="X61" s="240"/>
      <c r="Y61" s="225"/>
      <c r="Z61" s="225"/>
      <c r="AA61" s="225"/>
      <c r="AB61" s="225"/>
      <c r="AC61" s="225"/>
      <c r="AD61" s="240"/>
      <c r="AE61" s="225"/>
      <c r="AF61" s="225"/>
      <c r="AG61" s="225"/>
      <c r="AH61" s="225"/>
      <c r="AI61" s="225"/>
      <c r="AJ61" s="225"/>
      <c r="AK61" s="225"/>
      <c r="AL61" s="257"/>
      <c r="AM61" s="225"/>
      <c r="AN61" s="202"/>
      <c r="AO61" s="47" t="s">
        <v>530</v>
      </c>
      <c r="AP61" s="9" t="s">
        <v>530</v>
      </c>
      <c r="AQ61" s="9" t="s">
        <v>530</v>
      </c>
      <c r="AR61" s="32">
        <f>+AI58+AK58+AM58</f>
        <v>0</v>
      </c>
      <c r="AS61" s="189"/>
      <c r="AT61" s="13"/>
      <c r="AU61" s="13"/>
      <c r="AV61" s="13"/>
      <c r="AW61" s="13"/>
    </row>
    <row r="62" spans="1:49" ht="15.75" customHeight="1" thickBo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81" t="s">
        <v>610</v>
      </c>
      <c r="AQ62" s="182"/>
      <c r="AR62" s="183"/>
      <c r="AS62" s="11">
        <f>AVERAGE(AS26:AS61)</f>
        <v>0.49111111111111111</v>
      </c>
      <c r="AT62" s="13"/>
      <c r="AU62" s="13"/>
      <c r="AV62" s="13"/>
      <c r="AW62" s="13"/>
    </row>
    <row r="63" spans="1:49">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row>
    <row r="64" spans="1:49">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row>
    <row r="65" spans="1:49" s="2" customFormat="1" ht="43.5" customHeight="1">
      <c r="A65" s="151" t="s">
        <v>611</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23"/>
      <c r="AU65" s="23"/>
      <c r="AV65" s="23"/>
      <c r="AW65" s="23"/>
    </row>
    <row r="66" spans="1:49">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row>
    <row r="67" spans="1:49">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row>
    <row r="68" spans="1:49" ht="15.75" thickBo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row>
    <row r="69" spans="1:49" ht="18.75" customHeight="1">
      <c r="A69" s="123" t="s">
        <v>612</v>
      </c>
      <c r="B69" s="123" t="s">
        <v>501</v>
      </c>
      <c r="C69" s="178" t="s">
        <v>613</v>
      </c>
      <c r="D69" s="241"/>
      <c r="E69" s="123" t="s">
        <v>503</v>
      </c>
      <c r="F69" s="123" t="s">
        <v>421</v>
      </c>
      <c r="G69" s="123" t="s">
        <v>505</v>
      </c>
      <c r="H69" s="123" t="s">
        <v>506</v>
      </c>
      <c r="I69" s="178" t="s">
        <v>507</v>
      </c>
      <c r="J69" s="235" t="s">
        <v>478</v>
      </c>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92" t="s">
        <v>614</v>
      </c>
      <c r="AL69" s="293"/>
      <c r="AM69" s="293"/>
      <c r="AN69" s="293"/>
      <c r="AO69" s="293"/>
      <c r="AP69" s="293"/>
      <c r="AQ69" s="294"/>
      <c r="AT69" s="13"/>
      <c r="AU69" s="13"/>
      <c r="AV69" s="13"/>
      <c r="AW69" s="13"/>
    </row>
    <row r="70" spans="1:49" ht="48" customHeight="1" thickBot="1">
      <c r="A70" s="124"/>
      <c r="B70" s="124"/>
      <c r="C70" s="242"/>
      <c r="D70" s="243"/>
      <c r="E70" s="124"/>
      <c r="F70" s="124"/>
      <c r="G70" s="124"/>
      <c r="H70" s="124"/>
      <c r="I70" s="124"/>
      <c r="J70" s="242" t="s">
        <v>482</v>
      </c>
      <c r="K70" s="265"/>
      <c r="L70" s="152" t="s">
        <v>483</v>
      </c>
      <c r="M70" s="265"/>
      <c r="N70" s="152" t="s">
        <v>484</v>
      </c>
      <c r="O70" s="265"/>
      <c r="P70" s="152" t="s">
        <v>485</v>
      </c>
      <c r="Q70" s="265"/>
      <c r="R70" s="152" t="s">
        <v>486</v>
      </c>
      <c r="S70" s="265"/>
      <c r="T70" s="152" t="s">
        <v>487</v>
      </c>
      <c r="U70" s="265"/>
      <c r="V70" s="152" t="s">
        <v>488</v>
      </c>
      <c r="W70" s="265"/>
      <c r="X70" s="152" t="s">
        <v>489</v>
      </c>
      <c r="Y70" s="265"/>
      <c r="Z70" s="152" t="s">
        <v>490</v>
      </c>
      <c r="AA70" s="265"/>
      <c r="AB70" s="152" t="s">
        <v>491</v>
      </c>
      <c r="AC70" s="265"/>
      <c r="AD70" s="152" t="s">
        <v>492</v>
      </c>
      <c r="AE70" s="265"/>
      <c r="AF70" s="152" t="s">
        <v>493</v>
      </c>
      <c r="AG70" s="265"/>
      <c r="AH70" s="152" t="s">
        <v>494</v>
      </c>
      <c r="AI70" s="265"/>
      <c r="AJ70" s="307" t="s">
        <v>495</v>
      </c>
      <c r="AK70" s="295"/>
      <c r="AL70" s="296"/>
      <c r="AM70" s="296"/>
      <c r="AN70" s="296"/>
      <c r="AO70" s="296"/>
      <c r="AP70" s="296"/>
      <c r="AQ70" s="297"/>
      <c r="AT70" s="13"/>
      <c r="AU70" s="13"/>
      <c r="AV70" s="13"/>
      <c r="AW70" s="13"/>
    </row>
    <row r="71" spans="1:49" ht="44.25" customHeight="1" thickBot="1">
      <c r="A71" s="124"/>
      <c r="B71" s="124"/>
      <c r="C71" s="242"/>
      <c r="D71" s="243"/>
      <c r="E71" s="124"/>
      <c r="F71" s="124"/>
      <c r="G71" s="124"/>
      <c r="H71" s="124"/>
      <c r="I71" s="124"/>
      <c r="J71" s="291"/>
      <c r="K71" s="266"/>
      <c r="L71" s="184"/>
      <c r="M71" s="266"/>
      <c r="N71" s="184"/>
      <c r="O71" s="266"/>
      <c r="P71" s="184"/>
      <c r="Q71" s="266"/>
      <c r="R71" s="184"/>
      <c r="S71" s="266"/>
      <c r="T71" s="184"/>
      <c r="U71" s="266"/>
      <c r="V71" s="184"/>
      <c r="W71" s="266"/>
      <c r="X71" s="184"/>
      <c r="Y71" s="266"/>
      <c r="Z71" s="184"/>
      <c r="AA71" s="266"/>
      <c r="AB71" s="184"/>
      <c r="AC71" s="266"/>
      <c r="AD71" s="184"/>
      <c r="AE71" s="266"/>
      <c r="AF71" s="184"/>
      <c r="AG71" s="266"/>
      <c r="AH71" s="184"/>
      <c r="AI71" s="266"/>
      <c r="AJ71" s="308"/>
      <c r="AK71" s="298" t="s">
        <v>508</v>
      </c>
      <c r="AL71" s="299"/>
      <c r="AM71" s="300"/>
      <c r="AN71" s="139" t="s">
        <v>615</v>
      </c>
      <c r="AO71" s="185" t="s">
        <v>510</v>
      </c>
      <c r="AP71" s="305" t="s">
        <v>511</v>
      </c>
      <c r="AQ71" s="139" t="s">
        <v>512</v>
      </c>
      <c r="AT71" s="13"/>
      <c r="AU71" s="13"/>
      <c r="AV71" s="13"/>
      <c r="AW71" s="13"/>
    </row>
    <row r="72" spans="1:49" ht="124.9" customHeight="1" thickBot="1">
      <c r="A72" s="125"/>
      <c r="B72" s="125"/>
      <c r="C72" s="244"/>
      <c r="D72" s="245"/>
      <c r="E72" s="125"/>
      <c r="F72" s="125"/>
      <c r="G72" s="125"/>
      <c r="H72" s="125"/>
      <c r="I72" s="125"/>
      <c r="J72" s="33" t="s">
        <v>513</v>
      </c>
      <c r="K72" s="29" t="s">
        <v>514</v>
      </c>
      <c r="L72" s="29" t="s">
        <v>515</v>
      </c>
      <c r="M72" s="29" t="s">
        <v>516</v>
      </c>
      <c r="N72" s="29" t="s">
        <v>515</v>
      </c>
      <c r="O72" s="29" t="s">
        <v>516</v>
      </c>
      <c r="P72" s="29" t="s">
        <v>515</v>
      </c>
      <c r="Q72" s="29" t="s">
        <v>516</v>
      </c>
      <c r="R72" s="29" t="s">
        <v>515</v>
      </c>
      <c r="S72" s="29" t="s">
        <v>516</v>
      </c>
      <c r="T72" s="29" t="s">
        <v>515</v>
      </c>
      <c r="U72" s="29" t="s">
        <v>516</v>
      </c>
      <c r="V72" s="29" t="s">
        <v>515</v>
      </c>
      <c r="W72" s="29" t="s">
        <v>516</v>
      </c>
      <c r="X72" s="29" t="s">
        <v>515</v>
      </c>
      <c r="Y72" s="29" t="s">
        <v>516</v>
      </c>
      <c r="Z72" s="29" t="s">
        <v>515</v>
      </c>
      <c r="AA72" s="29" t="s">
        <v>516</v>
      </c>
      <c r="AB72" s="29" t="s">
        <v>515</v>
      </c>
      <c r="AC72" s="29" t="s">
        <v>516</v>
      </c>
      <c r="AD72" s="29" t="s">
        <v>515</v>
      </c>
      <c r="AE72" s="29" t="s">
        <v>516</v>
      </c>
      <c r="AF72" s="29" t="s">
        <v>515</v>
      </c>
      <c r="AG72" s="29" t="s">
        <v>516</v>
      </c>
      <c r="AH72" s="29" t="s">
        <v>515</v>
      </c>
      <c r="AI72" s="29" t="s">
        <v>516</v>
      </c>
      <c r="AJ72" s="309"/>
      <c r="AK72" s="301"/>
      <c r="AL72" s="302"/>
      <c r="AM72" s="303"/>
      <c r="AN72" s="140"/>
      <c r="AO72" s="304"/>
      <c r="AP72" s="306"/>
      <c r="AQ72" s="140"/>
      <c r="AT72" s="13"/>
      <c r="AU72" s="13"/>
      <c r="AV72" s="13"/>
      <c r="AW72" s="13"/>
    </row>
    <row r="73" spans="1:49" ht="126.6" customHeight="1" thickBot="1">
      <c r="A73" s="197" t="s">
        <v>616</v>
      </c>
      <c r="B73" s="126" t="s">
        <v>617</v>
      </c>
      <c r="C73" s="148" t="s">
        <v>618</v>
      </c>
      <c r="D73" s="288"/>
      <c r="E73" s="126" t="s">
        <v>619</v>
      </c>
      <c r="F73" s="126" t="s">
        <v>620</v>
      </c>
      <c r="G73" s="120">
        <v>44594</v>
      </c>
      <c r="H73" s="120">
        <v>44895</v>
      </c>
      <c r="I73" s="175" t="s">
        <v>402</v>
      </c>
      <c r="J73" s="154">
        <v>0.5</v>
      </c>
      <c r="K73" s="154">
        <v>0.5</v>
      </c>
      <c r="L73" s="154"/>
      <c r="M73" s="154"/>
      <c r="N73" s="154"/>
      <c r="O73" s="154"/>
      <c r="P73" s="154">
        <v>0.25</v>
      </c>
      <c r="Q73" s="154"/>
      <c r="R73" s="154"/>
      <c r="S73" s="154"/>
      <c r="T73" s="154"/>
      <c r="U73" s="154">
        <v>0.25</v>
      </c>
      <c r="V73" s="154">
        <v>0.25</v>
      </c>
      <c r="W73" s="154">
        <v>0.25</v>
      </c>
      <c r="X73" s="154"/>
      <c r="Y73" s="154"/>
      <c r="Z73" s="154"/>
      <c r="AA73" s="154"/>
      <c r="AB73" s="154">
        <v>0.25</v>
      </c>
      <c r="AC73" s="154"/>
      <c r="AD73" s="154"/>
      <c r="AE73" s="154"/>
      <c r="AF73" s="154"/>
      <c r="AG73" s="154"/>
      <c r="AH73" s="154">
        <v>0.25</v>
      </c>
      <c r="AI73" s="154"/>
      <c r="AJ73" s="166">
        <f>J73*(M73+O73+Q73+S73+U73+W73+Y73+AA73+AC73+AE73+AG73+AI73)</f>
        <v>0.25</v>
      </c>
      <c r="AK73" s="169" t="s">
        <v>621</v>
      </c>
      <c r="AL73" s="170"/>
      <c r="AM73" s="170"/>
      <c r="AN73" s="69" t="s">
        <v>622</v>
      </c>
      <c r="AO73" s="76" t="s">
        <v>598</v>
      </c>
      <c r="AP73" s="49">
        <f>M73+O73+Q73</f>
        <v>0</v>
      </c>
      <c r="AQ73" s="187">
        <f>SUM(AP73:AP76)</f>
        <v>0.5</v>
      </c>
      <c r="AT73" s="13"/>
      <c r="AU73" s="13"/>
      <c r="AV73" s="13"/>
      <c r="AW73" s="13"/>
    </row>
    <row r="74" spans="1:49" ht="108.6" customHeight="1">
      <c r="A74" s="198"/>
      <c r="B74" s="121"/>
      <c r="C74" s="149"/>
      <c r="D74" s="289"/>
      <c r="E74" s="121"/>
      <c r="F74" s="121"/>
      <c r="G74" s="121"/>
      <c r="H74" s="121"/>
      <c r="I74" s="176"/>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67"/>
      <c r="AK74" s="171" t="s">
        <v>623</v>
      </c>
      <c r="AL74" s="172"/>
      <c r="AM74" s="172"/>
      <c r="AN74" s="69" t="s">
        <v>624</v>
      </c>
      <c r="AO74" s="76" t="s">
        <v>625</v>
      </c>
      <c r="AP74" s="48">
        <f>S73+U73+W73</f>
        <v>0.5</v>
      </c>
      <c r="AQ74" s="188"/>
      <c r="AT74" s="13"/>
      <c r="AU74" s="13"/>
      <c r="AV74" s="13"/>
      <c r="AW74" s="13"/>
    </row>
    <row r="75" spans="1:49" ht="15.75" customHeight="1">
      <c r="A75" s="198"/>
      <c r="B75" s="121"/>
      <c r="C75" s="149"/>
      <c r="D75" s="289"/>
      <c r="E75" s="121"/>
      <c r="F75" s="121"/>
      <c r="G75" s="121"/>
      <c r="H75" s="121"/>
      <c r="I75" s="176"/>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67"/>
      <c r="AK75" s="173" t="s">
        <v>529</v>
      </c>
      <c r="AL75" s="174"/>
      <c r="AM75" s="174"/>
      <c r="AN75" s="47" t="s">
        <v>529</v>
      </c>
      <c r="AO75" s="47" t="s">
        <v>529</v>
      </c>
      <c r="AP75" s="48">
        <f>Y73+AA73+AC73</f>
        <v>0</v>
      </c>
      <c r="AQ75" s="188"/>
      <c r="AT75" s="13"/>
      <c r="AU75" s="13"/>
      <c r="AV75" s="13"/>
      <c r="AW75" s="13"/>
    </row>
    <row r="76" spans="1:49" ht="15.75" customHeight="1" thickBot="1">
      <c r="A76" s="198"/>
      <c r="B76" s="122"/>
      <c r="C76" s="150"/>
      <c r="D76" s="290"/>
      <c r="E76" s="122"/>
      <c r="F76" s="122"/>
      <c r="G76" s="122"/>
      <c r="H76" s="122"/>
      <c r="I76" s="177"/>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68"/>
      <c r="AK76" s="164" t="s">
        <v>530</v>
      </c>
      <c r="AL76" s="165"/>
      <c r="AM76" s="165"/>
      <c r="AN76" s="50" t="s">
        <v>530</v>
      </c>
      <c r="AO76" s="50" t="s">
        <v>530</v>
      </c>
      <c r="AP76" s="51">
        <f>AE73+AG73+AI73</f>
        <v>0</v>
      </c>
      <c r="AQ76" s="189"/>
      <c r="AT76" s="13"/>
      <c r="AU76" s="13"/>
      <c r="AV76" s="13"/>
      <c r="AW76" s="13"/>
    </row>
    <row r="77" spans="1:49" ht="114" customHeight="1">
      <c r="A77" s="198"/>
      <c r="B77" s="126" t="s">
        <v>626</v>
      </c>
      <c r="C77" s="148" t="s">
        <v>627</v>
      </c>
      <c r="D77" s="288"/>
      <c r="E77" s="126" t="s">
        <v>628</v>
      </c>
      <c r="F77" s="126" t="s">
        <v>629</v>
      </c>
      <c r="G77" s="120">
        <v>44563</v>
      </c>
      <c r="H77" s="120">
        <v>44910</v>
      </c>
      <c r="I77" s="175" t="s">
        <v>402</v>
      </c>
      <c r="J77" s="154">
        <v>0.5</v>
      </c>
      <c r="K77" s="154">
        <v>0.5</v>
      </c>
      <c r="L77" s="154"/>
      <c r="M77" s="154"/>
      <c r="N77" s="154"/>
      <c r="O77" s="154"/>
      <c r="P77" s="154"/>
      <c r="Q77" s="154"/>
      <c r="R77" s="154"/>
      <c r="S77" s="154"/>
      <c r="T77" s="154"/>
      <c r="U77" s="154">
        <v>0.33</v>
      </c>
      <c r="V77" s="154"/>
      <c r="W77" s="154">
        <v>0.33</v>
      </c>
      <c r="X77" s="154">
        <v>0.5</v>
      </c>
      <c r="Y77" s="154"/>
      <c r="Z77" s="154"/>
      <c r="AA77" s="154"/>
      <c r="AB77" s="154"/>
      <c r="AC77" s="154"/>
      <c r="AD77" s="154"/>
      <c r="AE77" s="154"/>
      <c r="AF77" s="154"/>
      <c r="AG77" s="154"/>
      <c r="AH77" s="154">
        <v>0.5</v>
      </c>
      <c r="AI77" s="154"/>
      <c r="AJ77" s="166">
        <f>J77*(M77+O77+Q77+S77+U77+W77+Y77+AA77+AC77+AE77+AG77+AI77)</f>
        <v>0.33</v>
      </c>
      <c r="AK77" s="169" t="s">
        <v>630</v>
      </c>
      <c r="AL77" s="170"/>
      <c r="AM77" s="170"/>
      <c r="AN77" s="69" t="s">
        <v>631</v>
      </c>
      <c r="AO77" s="76" t="s">
        <v>598</v>
      </c>
      <c r="AP77" s="49">
        <f>M77+O77+Q77</f>
        <v>0</v>
      </c>
      <c r="AQ77" s="187">
        <f t="shared" ref="AQ77" si="3">SUM(AP77:AP80)</f>
        <v>0.66</v>
      </c>
      <c r="AT77" s="13"/>
      <c r="AU77" s="13"/>
      <c r="AV77" s="13"/>
      <c r="AW77" s="13"/>
    </row>
    <row r="78" spans="1:49" ht="100.15" customHeight="1">
      <c r="A78" s="198"/>
      <c r="B78" s="121"/>
      <c r="C78" s="149"/>
      <c r="D78" s="289"/>
      <c r="E78" s="121"/>
      <c r="F78" s="121"/>
      <c r="G78" s="121"/>
      <c r="H78" s="121"/>
      <c r="I78" s="176"/>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67"/>
      <c r="AK78" s="171" t="s">
        <v>632</v>
      </c>
      <c r="AL78" s="172"/>
      <c r="AM78" s="172"/>
      <c r="AN78" s="78" t="s">
        <v>633</v>
      </c>
      <c r="AO78" s="77" t="s">
        <v>625</v>
      </c>
      <c r="AP78" s="48">
        <f>S77+U77+W77</f>
        <v>0.66</v>
      </c>
      <c r="AQ78" s="188"/>
      <c r="AT78" s="13"/>
      <c r="AU78" s="13"/>
      <c r="AV78" s="13"/>
      <c r="AW78" s="13"/>
    </row>
    <row r="79" spans="1:49" ht="15.75" customHeight="1">
      <c r="A79" s="198"/>
      <c r="B79" s="121"/>
      <c r="C79" s="149"/>
      <c r="D79" s="289"/>
      <c r="E79" s="121"/>
      <c r="F79" s="121"/>
      <c r="G79" s="121"/>
      <c r="H79" s="121"/>
      <c r="I79" s="176"/>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67"/>
      <c r="AK79" s="173" t="s">
        <v>529</v>
      </c>
      <c r="AL79" s="174"/>
      <c r="AM79" s="174"/>
      <c r="AN79" s="47" t="s">
        <v>529</v>
      </c>
      <c r="AO79" s="47" t="s">
        <v>529</v>
      </c>
      <c r="AP79" s="48">
        <f>Y77+AA77+AC77</f>
        <v>0</v>
      </c>
      <c r="AQ79" s="188"/>
      <c r="AT79" s="13"/>
      <c r="AU79" s="13"/>
      <c r="AV79" s="13"/>
      <c r="AW79" s="13"/>
    </row>
    <row r="80" spans="1:49" ht="15.75" customHeight="1" thickBot="1">
      <c r="A80" s="198"/>
      <c r="B80" s="122"/>
      <c r="C80" s="150"/>
      <c r="D80" s="290"/>
      <c r="E80" s="122"/>
      <c r="F80" s="122"/>
      <c r="G80" s="122"/>
      <c r="H80" s="122"/>
      <c r="I80" s="177"/>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68"/>
      <c r="AK80" s="164" t="s">
        <v>530</v>
      </c>
      <c r="AL80" s="165"/>
      <c r="AM80" s="165"/>
      <c r="AN80" s="50" t="s">
        <v>530</v>
      </c>
      <c r="AO80" s="50" t="s">
        <v>530</v>
      </c>
      <c r="AP80" s="51">
        <f>AE77+AG77+AI77</f>
        <v>0</v>
      </c>
      <c r="AQ80" s="189"/>
      <c r="AT80" s="13"/>
      <c r="AU80" s="13"/>
      <c r="AV80" s="13"/>
      <c r="AW80" s="13"/>
    </row>
    <row r="81" spans="1:49" ht="120.6" customHeight="1">
      <c r="A81" s="198"/>
      <c r="B81" s="126" t="s">
        <v>634</v>
      </c>
      <c r="C81" s="148" t="s">
        <v>635</v>
      </c>
      <c r="D81" s="288"/>
      <c r="E81" s="126" t="s">
        <v>636</v>
      </c>
      <c r="F81" s="126" t="s">
        <v>637</v>
      </c>
      <c r="G81" s="120">
        <v>44594</v>
      </c>
      <c r="H81" s="120">
        <v>44772</v>
      </c>
      <c r="I81" s="175" t="s">
        <v>402</v>
      </c>
      <c r="J81" s="154">
        <v>0.5</v>
      </c>
      <c r="K81" s="154">
        <v>0.5</v>
      </c>
      <c r="L81" s="154"/>
      <c r="M81" s="154"/>
      <c r="N81" s="154"/>
      <c r="O81" s="154"/>
      <c r="P81" s="154"/>
      <c r="Q81" s="154"/>
      <c r="R81" s="154"/>
      <c r="S81" s="154"/>
      <c r="T81" s="154"/>
      <c r="U81" s="154">
        <v>0.2</v>
      </c>
      <c r="V81" s="154"/>
      <c r="W81" s="154">
        <v>0.2</v>
      </c>
      <c r="X81" s="154">
        <v>0.5</v>
      </c>
      <c r="Y81" s="154"/>
      <c r="Z81" s="154"/>
      <c r="AA81" s="154"/>
      <c r="AB81" s="154"/>
      <c r="AC81" s="154"/>
      <c r="AD81" s="154"/>
      <c r="AE81" s="154"/>
      <c r="AF81" s="154"/>
      <c r="AG81" s="154"/>
      <c r="AH81" s="154">
        <v>0.5</v>
      </c>
      <c r="AI81" s="154"/>
      <c r="AJ81" s="166">
        <f>J81*(M81+O81+Q81+S81+U81+W81+Y81+AA81+AC81+AE81+AG81+AI81)</f>
        <v>0.2</v>
      </c>
      <c r="AK81" s="169" t="s">
        <v>638</v>
      </c>
      <c r="AL81" s="170"/>
      <c r="AM81" s="170"/>
      <c r="AN81" s="69" t="s">
        <v>639</v>
      </c>
      <c r="AO81" s="76" t="s">
        <v>598</v>
      </c>
      <c r="AP81" s="49">
        <f>M81+O81+Q81</f>
        <v>0</v>
      </c>
      <c r="AQ81" s="187">
        <f t="shared" ref="AQ81" si="4">SUM(AP81:AP84)</f>
        <v>0.4</v>
      </c>
      <c r="AT81" s="13"/>
      <c r="AU81" s="13"/>
      <c r="AV81" s="13"/>
      <c r="AW81" s="13"/>
    </row>
    <row r="82" spans="1:49" ht="172.9" customHeight="1">
      <c r="A82" s="198"/>
      <c r="B82" s="121"/>
      <c r="C82" s="149"/>
      <c r="D82" s="289"/>
      <c r="E82" s="121"/>
      <c r="F82" s="121"/>
      <c r="G82" s="121"/>
      <c r="H82" s="121"/>
      <c r="I82" s="176"/>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67"/>
      <c r="AK82" s="171" t="s">
        <v>640</v>
      </c>
      <c r="AL82" s="172"/>
      <c r="AM82" s="172"/>
      <c r="AN82" s="78" t="s">
        <v>641</v>
      </c>
      <c r="AO82" s="78" t="s">
        <v>642</v>
      </c>
      <c r="AP82" s="48">
        <f>S81+U81+W81</f>
        <v>0.4</v>
      </c>
      <c r="AQ82" s="188"/>
      <c r="AT82" s="13"/>
      <c r="AU82" s="13"/>
      <c r="AV82" s="13"/>
      <c r="AW82" s="13"/>
    </row>
    <row r="83" spans="1:49" ht="15" customHeight="1">
      <c r="A83" s="198"/>
      <c r="B83" s="121"/>
      <c r="C83" s="149"/>
      <c r="D83" s="289"/>
      <c r="E83" s="121"/>
      <c r="F83" s="121"/>
      <c r="G83" s="121"/>
      <c r="H83" s="121"/>
      <c r="I83" s="176"/>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67"/>
      <c r="AK83" s="173" t="s">
        <v>529</v>
      </c>
      <c r="AL83" s="174"/>
      <c r="AM83" s="174"/>
      <c r="AN83" s="47" t="s">
        <v>529</v>
      </c>
      <c r="AO83" s="47" t="s">
        <v>529</v>
      </c>
      <c r="AP83" s="48">
        <f>Y81+AA81+AC81</f>
        <v>0</v>
      </c>
      <c r="AQ83" s="188"/>
      <c r="AT83" s="13"/>
      <c r="AU83" s="13"/>
      <c r="AV83" s="13"/>
      <c r="AW83" s="13"/>
    </row>
    <row r="84" spans="1:49" ht="15.75" customHeight="1" thickBot="1">
      <c r="A84" s="198"/>
      <c r="B84" s="122"/>
      <c r="C84" s="150"/>
      <c r="D84" s="290"/>
      <c r="E84" s="122"/>
      <c r="F84" s="122"/>
      <c r="G84" s="122"/>
      <c r="H84" s="122"/>
      <c r="I84" s="177"/>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68"/>
      <c r="AK84" s="164" t="s">
        <v>530</v>
      </c>
      <c r="AL84" s="165"/>
      <c r="AM84" s="165"/>
      <c r="AN84" s="50" t="s">
        <v>530</v>
      </c>
      <c r="AO84" s="50" t="s">
        <v>530</v>
      </c>
      <c r="AP84" s="51">
        <f>AE81+AG81+AI81</f>
        <v>0</v>
      </c>
      <c r="AQ84" s="189"/>
      <c r="AT84" s="13"/>
      <c r="AU84" s="13"/>
      <c r="AV84" s="13"/>
      <c r="AW84" s="13"/>
    </row>
    <row r="85" spans="1:49" ht="171.6" customHeight="1">
      <c r="A85" s="198"/>
      <c r="B85" s="126" t="s">
        <v>643</v>
      </c>
      <c r="C85" s="148" t="s">
        <v>644</v>
      </c>
      <c r="D85" s="288"/>
      <c r="E85" s="126" t="s">
        <v>645</v>
      </c>
      <c r="F85" s="126" t="s">
        <v>646</v>
      </c>
      <c r="G85" s="120">
        <v>44563</v>
      </c>
      <c r="H85" s="120">
        <v>44910</v>
      </c>
      <c r="I85" s="175" t="s">
        <v>402</v>
      </c>
      <c r="J85" s="154">
        <v>0.5</v>
      </c>
      <c r="K85" s="154">
        <v>0.5</v>
      </c>
      <c r="L85" s="154"/>
      <c r="M85" s="154"/>
      <c r="N85" s="154"/>
      <c r="O85" s="154"/>
      <c r="P85" s="154"/>
      <c r="Q85" s="154"/>
      <c r="R85" s="154"/>
      <c r="S85" s="154"/>
      <c r="T85" s="154"/>
      <c r="U85" s="154"/>
      <c r="V85" s="154">
        <v>0.33</v>
      </c>
      <c r="W85" s="154">
        <v>0.33</v>
      </c>
      <c r="X85" s="154"/>
      <c r="Y85" s="154"/>
      <c r="Z85" s="154"/>
      <c r="AA85" s="154"/>
      <c r="AB85" s="154">
        <v>0.33</v>
      </c>
      <c r="AC85" s="154"/>
      <c r="AD85" s="154"/>
      <c r="AE85" s="154"/>
      <c r="AF85" s="154"/>
      <c r="AG85" s="154"/>
      <c r="AH85" s="154">
        <v>0.34</v>
      </c>
      <c r="AI85" s="154"/>
      <c r="AJ85" s="166">
        <f>J85*(M85+O85+Q85+S85+U85+W85+Y85+AA85+AC85+AE85+AG85+AI85)</f>
        <v>0.16500000000000001</v>
      </c>
      <c r="AK85" s="169" t="s">
        <v>647</v>
      </c>
      <c r="AL85" s="170"/>
      <c r="AM85" s="170"/>
      <c r="AN85" s="78" t="s">
        <v>648</v>
      </c>
      <c r="AO85" s="76" t="s">
        <v>598</v>
      </c>
      <c r="AP85" s="49">
        <f>M85+O85+Q85</f>
        <v>0</v>
      </c>
      <c r="AQ85" s="187">
        <f t="shared" ref="AQ85" si="5">SUM(AP85:AP88)</f>
        <v>0.33</v>
      </c>
      <c r="AT85" s="13"/>
      <c r="AU85" s="13"/>
      <c r="AV85" s="13"/>
      <c r="AW85" s="13"/>
    </row>
    <row r="86" spans="1:49" ht="82.15" customHeight="1">
      <c r="A86" s="198"/>
      <c r="B86" s="121"/>
      <c r="C86" s="149"/>
      <c r="D86" s="289"/>
      <c r="E86" s="121"/>
      <c r="F86" s="121"/>
      <c r="G86" s="121"/>
      <c r="H86" s="121"/>
      <c r="I86" s="176"/>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67"/>
      <c r="AK86" s="171" t="s">
        <v>649</v>
      </c>
      <c r="AL86" s="172"/>
      <c r="AM86" s="172"/>
      <c r="AN86" s="80" t="s">
        <v>650</v>
      </c>
      <c r="AO86" s="77" t="s">
        <v>625</v>
      </c>
      <c r="AP86" s="48">
        <f>S85+U85+W85</f>
        <v>0.33</v>
      </c>
      <c r="AQ86" s="188"/>
      <c r="AT86" s="13"/>
      <c r="AU86" s="13"/>
      <c r="AV86" s="13"/>
      <c r="AW86" s="13"/>
    </row>
    <row r="87" spans="1:49" ht="27.75" customHeight="1">
      <c r="A87" s="198"/>
      <c r="B87" s="121"/>
      <c r="C87" s="149"/>
      <c r="D87" s="289"/>
      <c r="E87" s="121"/>
      <c r="F87" s="121"/>
      <c r="G87" s="121"/>
      <c r="H87" s="121"/>
      <c r="I87" s="176"/>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67"/>
      <c r="AK87" s="173" t="s">
        <v>529</v>
      </c>
      <c r="AL87" s="174"/>
      <c r="AM87" s="174"/>
      <c r="AN87" s="47" t="s">
        <v>529</v>
      </c>
      <c r="AO87" s="47" t="s">
        <v>529</v>
      </c>
      <c r="AP87" s="48">
        <f>Y85+AA85+AC85</f>
        <v>0</v>
      </c>
      <c r="AQ87" s="188"/>
      <c r="AT87" s="13"/>
      <c r="AU87" s="13"/>
      <c r="AV87" s="13"/>
      <c r="AW87" s="13"/>
    </row>
    <row r="88" spans="1:49" ht="27.75" customHeight="1" thickBot="1">
      <c r="A88" s="198"/>
      <c r="B88" s="122"/>
      <c r="C88" s="150"/>
      <c r="D88" s="290"/>
      <c r="E88" s="122"/>
      <c r="F88" s="122"/>
      <c r="G88" s="122"/>
      <c r="H88" s="122"/>
      <c r="I88" s="177"/>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68"/>
      <c r="AK88" s="164" t="s">
        <v>530</v>
      </c>
      <c r="AL88" s="165"/>
      <c r="AM88" s="165"/>
      <c r="AN88" s="50" t="s">
        <v>530</v>
      </c>
      <c r="AO88" s="50" t="s">
        <v>530</v>
      </c>
      <c r="AP88" s="51">
        <f>AE85+AG85+AI85</f>
        <v>0</v>
      </c>
      <c r="AQ88" s="189"/>
      <c r="AT88" s="13"/>
      <c r="AU88" s="13"/>
      <c r="AV88" s="13"/>
      <c r="AW88" s="13"/>
    </row>
    <row r="89" spans="1:49" ht="129" customHeight="1">
      <c r="A89" s="198"/>
      <c r="B89" s="126" t="s">
        <v>651</v>
      </c>
      <c r="C89" s="148" t="s">
        <v>652</v>
      </c>
      <c r="D89" s="288"/>
      <c r="E89" s="126" t="s">
        <v>653</v>
      </c>
      <c r="F89" s="126" t="s">
        <v>654</v>
      </c>
      <c r="G89" s="120">
        <v>44593</v>
      </c>
      <c r="H89" s="120">
        <v>44903</v>
      </c>
      <c r="I89" s="175" t="s">
        <v>402</v>
      </c>
      <c r="J89" s="154">
        <v>0.5</v>
      </c>
      <c r="K89" s="154">
        <v>0.5</v>
      </c>
      <c r="L89" s="154"/>
      <c r="M89" s="154"/>
      <c r="N89" s="154"/>
      <c r="O89" s="154"/>
      <c r="P89" s="154">
        <v>0.25</v>
      </c>
      <c r="Q89" s="154"/>
      <c r="R89" s="154"/>
      <c r="S89" s="154"/>
      <c r="T89" s="154"/>
      <c r="U89" s="154">
        <v>0.33</v>
      </c>
      <c r="V89" s="154">
        <v>0.25</v>
      </c>
      <c r="W89" s="154">
        <v>0.33</v>
      </c>
      <c r="X89" s="154"/>
      <c r="Y89" s="154"/>
      <c r="Z89" s="154"/>
      <c r="AA89" s="154"/>
      <c r="AB89" s="154">
        <v>0.25</v>
      </c>
      <c r="AC89" s="154"/>
      <c r="AD89" s="154"/>
      <c r="AE89" s="154"/>
      <c r="AF89" s="154"/>
      <c r="AG89" s="154"/>
      <c r="AH89" s="154">
        <v>0.25</v>
      </c>
      <c r="AI89" s="154"/>
      <c r="AJ89" s="166">
        <f>J89*(M89+O89+Q89+S89+U89+W89+Y89+AA89+AC89+AE89+AG89+AI89)</f>
        <v>0.33</v>
      </c>
      <c r="AK89" s="169" t="s">
        <v>655</v>
      </c>
      <c r="AL89" s="170"/>
      <c r="AM89" s="170"/>
      <c r="AN89" s="79" t="s">
        <v>656</v>
      </c>
      <c r="AO89" s="76" t="s">
        <v>598</v>
      </c>
      <c r="AP89" s="49">
        <f>M89+O89+Q89</f>
        <v>0</v>
      </c>
      <c r="AQ89" s="187">
        <f>SUM(AP89:AP92)</f>
        <v>0.66</v>
      </c>
      <c r="AT89" s="13"/>
      <c r="AU89" s="13"/>
      <c r="AV89" s="13"/>
      <c r="AW89" s="13"/>
    </row>
    <row r="90" spans="1:49" ht="100.15" customHeight="1">
      <c r="A90" s="198"/>
      <c r="B90" s="121"/>
      <c r="C90" s="149"/>
      <c r="D90" s="289"/>
      <c r="E90" s="121"/>
      <c r="F90" s="121"/>
      <c r="G90" s="121"/>
      <c r="H90" s="121"/>
      <c r="I90" s="176"/>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67"/>
      <c r="AK90" s="171" t="s">
        <v>657</v>
      </c>
      <c r="AL90" s="172"/>
      <c r="AM90" s="172"/>
      <c r="AN90" s="80" t="s">
        <v>658</v>
      </c>
      <c r="AO90" s="80" t="s">
        <v>625</v>
      </c>
      <c r="AP90" s="48">
        <f>S89+U89+W89</f>
        <v>0.66</v>
      </c>
      <c r="AQ90" s="188"/>
      <c r="AT90" s="13"/>
      <c r="AU90" s="13"/>
      <c r="AV90" s="13"/>
      <c r="AW90" s="13"/>
    </row>
    <row r="91" spans="1:49" ht="27.75" customHeight="1">
      <c r="A91" s="198"/>
      <c r="B91" s="121"/>
      <c r="C91" s="149"/>
      <c r="D91" s="289"/>
      <c r="E91" s="121"/>
      <c r="F91" s="121"/>
      <c r="G91" s="121"/>
      <c r="H91" s="121"/>
      <c r="I91" s="176"/>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67"/>
      <c r="AK91" s="173" t="s">
        <v>529</v>
      </c>
      <c r="AL91" s="174"/>
      <c r="AM91" s="174"/>
      <c r="AN91" s="47" t="s">
        <v>529</v>
      </c>
      <c r="AO91" s="47" t="s">
        <v>529</v>
      </c>
      <c r="AP91" s="48">
        <f>Y89+AA89+AC89</f>
        <v>0</v>
      </c>
      <c r="AQ91" s="188"/>
      <c r="AT91" s="13"/>
      <c r="AU91" s="13"/>
      <c r="AV91" s="13"/>
      <c r="AW91" s="13"/>
    </row>
    <row r="92" spans="1:49" ht="27.75" customHeight="1" thickBot="1">
      <c r="A92" s="198"/>
      <c r="B92" s="122"/>
      <c r="C92" s="150"/>
      <c r="D92" s="290"/>
      <c r="E92" s="122"/>
      <c r="F92" s="122"/>
      <c r="G92" s="122"/>
      <c r="H92" s="122"/>
      <c r="I92" s="177"/>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68"/>
      <c r="AK92" s="164" t="s">
        <v>530</v>
      </c>
      <c r="AL92" s="165"/>
      <c r="AM92" s="165"/>
      <c r="AN92" s="50" t="s">
        <v>530</v>
      </c>
      <c r="AO92" s="50" t="s">
        <v>530</v>
      </c>
      <c r="AP92" s="51">
        <f>AE89+AG89+AI89</f>
        <v>0</v>
      </c>
      <c r="AQ92" s="189"/>
      <c r="AT92" s="13"/>
      <c r="AU92" s="13"/>
      <c r="AV92" s="13"/>
      <c r="AW92" s="13"/>
    </row>
    <row r="93" spans="1:49" ht="134.44999999999999" customHeight="1">
      <c r="A93" s="198"/>
      <c r="B93" s="126" t="s">
        <v>659</v>
      </c>
      <c r="C93" s="148" t="s">
        <v>660</v>
      </c>
      <c r="D93" s="288"/>
      <c r="E93" s="126" t="s">
        <v>661</v>
      </c>
      <c r="F93" s="126" t="s">
        <v>662</v>
      </c>
      <c r="G93" s="120">
        <v>44576</v>
      </c>
      <c r="H93" s="120">
        <v>44903</v>
      </c>
      <c r="I93" s="175" t="s">
        <v>402</v>
      </c>
      <c r="J93" s="154">
        <v>0.5</v>
      </c>
      <c r="K93" s="154">
        <v>0.5</v>
      </c>
      <c r="L93" s="154"/>
      <c r="M93" s="154"/>
      <c r="N93" s="154"/>
      <c r="O93" s="154"/>
      <c r="P93" s="154"/>
      <c r="Q93" s="154"/>
      <c r="R93" s="154"/>
      <c r="S93" s="154"/>
      <c r="T93" s="154"/>
      <c r="U93" s="154">
        <v>0.25</v>
      </c>
      <c r="V93" s="154">
        <v>0.25</v>
      </c>
      <c r="W93" s="154">
        <v>0.25</v>
      </c>
      <c r="X93" s="154"/>
      <c r="Y93" s="154"/>
      <c r="Z93" s="154"/>
      <c r="AA93" s="154"/>
      <c r="AB93" s="154">
        <v>0.25</v>
      </c>
      <c r="AC93" s="154"/>
      <c r="AD93" s="154"/>
      <c r="AE93" s="154"/>
      <c r="AF93" s="154"/>
      <c r="AG93" s="154"/>
      <c r="AH93" s="154">
        <v>0.5</v>
      </c>
      <c r="AI93" s="154"/>
      <c r="AJ93" s="166">
        <f>J93*(M93+O93+Q93+S93+U93+W93+Y93+AA93+AC93+AE93+AG93+AI93)</f>
        <v>0.25</v>
      </c>
      <c r="AK93" s="169" t="s">
        <v>663</v>
      </c>
      <c r="AL93" s="170"/>
      <c r="AM93" s="170"/>
      <c r="AN93" s="79" t="s">
        <v>664</v>
      </c>
      <c r="AO93" s="76" t="s">
        <v>598</v>
      </c>
      <c r="AP93" s="49">
        <f>M93+O93+Q93</f>
        <v>0</v>
      </c>
      <c r="AQ93" s="187">
        <f t="shared" ref="AQ93" si="6">SUM(AP93:AP96)</f>
        <v>0.5</v>
      </c>
      <c r="AT93" s="13"/>
      <c r="AU93" s="13"/>
      <c r="AV93" s="13"/>
      <c r="AW93" s="13"/>
    </row>
    <row r="94" spans="1:49" ht="127.9" customHeight="1">
      <c r="A94" s="198"/>
      <c r="B94" s="121"/>
      <c r="C94" s="149"/>
      <c r="D94" s="289"/>
      <c r="E94" s="121"/>
      <c r="F94" s="121"/>
      <c r="G94" s="121"/>
      <c r="H94" s="121"/>
      <c r="I94" s="176"/>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67"/>
      <c r="AK94" s="171" t="s">
        <v>665</v>
      </c>
      <c r="AL94" s="172"/>
      <c r="AM94" s="172"/>
      <c r="AN94" s="78" t="s">
        <v>666</v>
      </c>
      <c r="AO94" s="77" t="s">
        <v>667</v>
      </c>
      <c r="AP94" s="48">
        <f>S93+U93+W93</f>
        <v>0.5</v>
      </c>
      <c r="AQ94" s="188"/>
      <c r="AT94" s="13"/>
      <c r="AU94" s="13"/>
      <c r="AV94" s="13"/>
      <c r="AW94" s="13"/>
    </row>
    <row r="95" spans="1:49" ht="15.6" customHeight="1">
      <c r="A95" s="198"/>
      <c r="B95" s="121"/>
      <c r="C95" s="149"/>
      <c r="D95" s="289"/>
      <c r="E95" s="121"/>
      <c r="F95" s="121"/>
      <c r="G95" s="121"/>
      <c r="H95" s="121"/>
      <c r="I95" s="176"/>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67"/>
      <c r="AK95" s="173" t="s">
        <v>529</v>
      </c>
      <c r="AL95" s="174"/>
      <c r="AM95" s="174"/>
      <c r="AN95" s="47" t="s">
        <v>529</v>
      </c>
      <c r="AO95" s="47" t="s">
        <v>529</v>
      </c>
      <c r="AP95" s="48">
        <f>Y93+AA93+AC93</f>
        <v>0</v>
      </c>
      <c r="AQ95" s="188"/>
      <c r="AT95" s="13"/>
      <c r="AU95" s="13"/>
      <c r="AV95" s="13"/>
      <c r="AW95" s="13"/>
    </row>
    <row r="96" spans="1:49" ht="16.149999999999999" customHeight="1" thickBot="1">
      <c r="A96" s="199"/>
      <c r="B96" s="122"/>
      <c r="C96" s="150"/>
      <c r="D96" s="290"/>
      <c r="E96" s="122"/>
      <c r="F96" s="122"/>
      <c r="G96" s="122"/>
      <c r="H96" s="122"/>
      <c r="I96" s="177"/>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68"/>
      <c r="AK96" s="164" t="s">
        <v>530</v>
      </c>
      <c r="AL96" s="165"/>
      <c r="AM96" s="165"/>
      <c r="AN96" s="50" t="s">
        <v>530</v>
      </c>
      <c r="AO96" s="50" t="s">
        <v>530</v>
      </c>
      <c r="AP96" s="51">
        <f>AE93+AG93+AI93</f>
        <v>0</v>
      </c>
      <c r="AQ96" s="189"/>
      <c r="AT96" s="13"/>
      <c r="AU96" s="13"/>
      <c r="AV96" s="13"/>
      <c r="AW96" s="13"/>
    </row>
    <row r="97" spans="1:49" ht="111.6" customHeight="1" thickBot="1">
      <c r="A97" s="197" t="s">
        <v>668</v>
      </c>
      <c r="B97" s="126" t="s">
        <v>669</v>
      </c>
      <c r="C97" s="148" t="s">
        <v>670</v>
      </c>
      <c r="D97" s="288"/>
      <c r="E97" s="317" t="s">
        <v>671</v>
      </c>
      <c r="F97" s="126" t="s">
        <v>563</v>
      </c>
      <c r="G97" s="315">
        <v>44621</v>
      </c>
      <c r="H97" s="315">
        <v>44915</v>
      </c>
      <c r="I97" s="175" t="s">
        <v>402</v>
      </c>
      <c r="J97" s="163">
        <v>0.33</v>
      </c>
      <c r="K97" s="163">
        <f>J97*(L97+N97+P97+R97+T97+V97+X97+Z97+AB97+AD97+AF97+AH97)</f>
        <v>0.33</v>
      </c>
      <c r="L97" s="163"/>
      <c r="M97" s="163"/>
      <c r="N97" s="163"/>
      <c r="O97" s="163"/>
      <c r="P97" s="163">
        <v>0.25</v>
      </c>
      <c r="Q97" s="163"/>
      <c r="R97" s="163"/>
      <c r="S97" s="163"/>
      <c r="T97" s="163"/>
      <c r="U97" s="163">
        <v>0.25</v>
      </c>
      <c r="V97" s="163">
        <v>0.25</v>
      </c>
      <c r="W97" s="163">
        <v>0.15</v>
      </c>
      <c r="X97" s="163"/>
      <c r="Y97" s="163"/>
      <c r="Z97" s="163"/>
      <c r="AA97" s="163"/>
      <c r="AB97" s="163">
        <v>0.25</v>
      </c>
      <c r="AC97" s="163"/>
      <c r="AD97" s="163"/>
      <c r="AE97" s="163"/>
      <c r="AF97" s="163"/>
      <c r="AG97" s="163"/>
      <c r="AH97" s="163">
        <v>0.25</v>
      </c>
      <c r="AI97" s="163"/>
      <c r="AJ97" s="166">
        <f>J97*(M97+O97+Q97+S97+U97+W97+Y97+AA97+AC97+AE97+AG97+AI97)</f>
        <v>0.13200000000000001</v>
      </c>
      <c r="AK97" s="169" t="s">
        <v>672</v>
      </c>
      <c r="AL97" s="170"/>
      <c r="AM97" s="170"/>
      <c r="AN97" s="69" t="s">
        <v>673</v>
      </c>
      <c r="AO97" s="69" t="s">
        <v>598</v>
      </c>
      <c r="AP97" s="49">
        <f>M97+O97+Q97</f>
        <v>0</v>
      </c>
      <c r="AQ97" s="187">
        <f>SUM(AP97:AP100)</f>
        <v>0.4</v>
      </c>
      <c r="AT97" s="13"/>
      <c r="AU97" s="13"/>
      <c r="AV97" s="13"/>
      <c r="AW97" s="13"/>
    </row>
    <row r="98" spans="1:49" ht="124.15" customHeight="1" thickBot="1">
      <c r="A98" s="198"/>
      <c r="B98" s="121"/>
      <c r="C98" s="149"/>
      <c r="D98" s="289"/>
      <c r="E98" s="121"/>
      <c r="F98" s="121"/>
      <c r="G98" s="316"/>
      <c r="H98" s="316"/>
      <c r="I98" s="176"/>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7"/>
      <c r="AK98" s="171" t="s">
        <v>674</v>
      </c>
      <c r="AL98" s="172"/>
      <c r="AM98" s="172"/>
      <c r="AN98" s="78" t="s">
        <v>675</v>
      </c>
      <c r="AO98" s="77" t="s">
        <v>524</v>
      </c>
      <c r="AP98" s="48">
        <f>S97+U97+W97</f>
        <v>0.4</v>
      </c>
      <c r="AQ98" s="188"/>
      <c r="AT98" s="13"/>
      <c r="AU98" s="13"/>
      <c r="AV98" s="13"/>
      <c r="AW98" s="13"/>
    </row>
    <row r="99" spans="1:49" ht="37.5" customHeight="1" thickBot="1">
      <c r="A99" s="198"/>
      <c r="B99" s="121"/>
      <c r="C99" s="149"/>
      <c r="D99" s="289"/>
      <c r="E99" s="121"/>
      <c r="F99" s="121"/>
      <c r="G99" s="316"/>
      <c r="H99" s="316"/>
      <c r="I99" s="176"/>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7"/>
      <c r="AK99" s="173" t="s">
        <v>529</v>
      </c>
      <c r="AL99" s="174"/>
      <c r="AM99" s="174"/>
      <c r="AN99" s="47"/>
      <c r="AO99" s="47" t="s">
        <v>529</v>
      </c>
      <c r="AP99" s="48">
        <f>Y97+AA97+AC97</f>
        <v>0</v>
      </c>
      <c r="AQ99" s="188"/>
      <c r="AT99" s="13"/>
      <c r="AU99" s="13"/>
      <c r="AV99" s="13"/>
      <c r="AW99" s="13"/>
    </row>
    <row r="100" spans="1:49" ht="37.5" customHeight="1" thickBot="1">
      <c r="A100" s="198"/>
      <c r="B100" s="122"/>
      <c r="C100" s="150"/>
      <c r="D100" s="290"/>
      <c r="E100" s="122"/>
      <c r="F100" s="122"/>
      <c r="G100" s="316"/>
      <c r="H100" s="316"/>
      <c r="I100" s="177"/>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8"/>
      <c r="AK100" s="164" t="s">
        <v>530</v>
      </c>
      <c r="AL100" s="165"/>
      <c r="AM100" s="165"/>
      <c r="AN100" s="50" t="s">
        <v>530</v>
      </c>
      <c r="AO100" s="50" t="s">
        <v>530</v>
      </c>
      <c r="AP100" s="51">
        <f>AE97+AG97+AI97</f>
        <v>0</v>
      </c>
      <c r="AQ100" s="189"/>
      <c r="AT100" s="13"/>
      <c r="AU100" s="13"/>
      <c r="AV100" s="13"/>
      <c r="AW100" s="13"/>
    </row>
    <row r="101" spans="1:49" ht="112.9" customHeight="1" thickBot="1">
      <c r="A101" s="198"/>
      <c r="B101" s="126" t="s">
        <v>676</v>
      </c>
      <c r="C101" s="148" t="s">
        <v>677</v>
      </c>
      <c r="D101" s="288"/>
      <c r="E101" s="126" t="s">
        <v>605</v>
      </c>
      <c r="F101" s="126" t="s">
        <v>563</v>
      </c>
      <c r="G101" s="120">
        <v>44713</v>
      </c>
      <c r="H101" s="315">
        <v>44915</v>
      </c>
      <c r="I101" s="175" t="s">
        <v>402</v>
      </c>
      <c r="J101" s="154">
        <v>0.33</v>
      </c>
      <c r="K101" s="154">
        <f t="shared" ref="K101" si="7">J101*(L101+N101+P101+R101+T101+V101+X101+Z101+AB101+AD101+AF101+AH101)</f>
        <v>0.32996700000000001</v>
      </c>
      <c r="L101" s="163"/>
      <c r="M101" s="163"/>
      <c r="N101" s="163"/>
      <c r="O101" s="163"/>
      <c r="P101" s="163"/>
      <c r="Q101" s="163"/>
      <c r="R101" s="163"/>
      <c r="S101" s="163"/>
      <c r="T101" s="163"/>
      <c r="U101" s="163"/>
      <c r="V101" s="163">
        <v>0.33329999999999999</v>
      </c>
      <c r="W101" s="163">
        <v>0.2</v>
      </c>
      <c r="X101" s="163"/>
      <c r="Y101" s="163"/>
      <c r="Z101" s="163"/>
      <c r="AA101" s="163"/>
      <c r="AB101" s="163">
        <v>0.33329999999999999</v>
      </c>
      <c r="AC101" s="163"/>
      <c r="AD101" s="163"/>
      <c r="AE101" s="163"/>
      <c r="AF101" s="163"/>
      <c r="AG101" s="163"/>
      <c r="AH101" s="163">
        <v>0.33329999999999999</v>
      </c>
      <c r="AI101" s="163"/>
      <c r="AJ101" s="166">
        <f>J101*(M101+O101+Q101+S101+U101+W101+Y101+AA101+AC101+AE101+AG101+AI101)</f>
        <v>6.6000000000000003E-2</v>
      </c>
      <c r="AK101" s="169" t="s">
        <v>678</v>
      </c>
      <c r="AL101" s="170"/>
      <c r="AM101" s="170"/>
      <c r="AN101" s="81" t="s">
        <v>524</v>
      </c>
      <c r="AO101" s="76" t="s">
        <v>679</v>
      </c>
      <c r="AP101" s="49">
        <f>M101+O101+Q101</f>
        <v>0</v>
      </c>
      <c r="AQ101" s="187">
        <f t="shared" ref="AQ101" si="8">SUM(AP101:AP104)</f>
        <v>0.2</v>
      </c>
      <c r="AT101" s="13"/>
      <c r="AU101" s="13"/>
      <c r="AV101" s="13"/>
      <c r="AW101" s="13"/>
    </row>
    <row r="102" spans="1:49" ht="133.15" customHeight="1" thickBot="1">
      <c r="A102" s="198"/>
      <c r="B102" s="121"/>
      <c r="C102" s="149"/>
      <c r="D102" s="289"/>
      <c r="E102" s="121"/>
      <c r="F102" s="121"/>
      <c r="G102" s="313"/>
      <c r="H102" s="316"/>
      <c r="I102" s="176"/>
      <c r="J102" s="155"/>
      <c r="K102" s="155"/>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7"/>
      <c r="AK102" s="171" t="s">
        <v>680</v>
      </c>
      <c r="AL102" s="172"/>
      <c r="AM102" s="172"/>
      <c r="AN102" s="78" t="s">
        <v>681</v>
      </c>
      <c r="AO102" s="77" t="s">
        <v>524</v>
      </c>
      <c r="AP102" s="48">
        <f>S101+U101+W101</f>
        <v>0.2</v>
      </c>
      <c r="AQ102" s="188"/>
      <c r="AT102" s="13"/>
      <c r="AU102" s="13"/>
      <c r="AV102" s="13"/>
      <c r="AW102" s="13"/>
    </row>
    <row r="103" spans="1:49" ht="37.5" customHeight="1" thickBot="1">
      <c r="A103" s="198"/>
      <c r="B103" s="121"/>
      <c r="C103" s="149"/>
      <c r="D103" s="289"/>
      <c r="E103" s="121"/>
      <c r="F103" s="121"/>
      <c r="G103" s="313"/>
      <c r="H103" s="316"/>
      <c r="I103" s="176"/>
      <c r="J103" s="155"/>
      <c r="K103" s="155"/>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7"/>
      <c r="AK103" s="173" t="s">
        <v>529</v>
      </c>
      <c r="AL103" s="174"/>
      <c r="AM103" s="174"/>
      <c r="AN103" s="47" t="s">
        <v>529</v>
      </c>
      <c r="AO103" s="47" t="s">
        <v>529</v>
      </c>
      <c r="AP103" s="48">
        <f>Y101+AA101+AC101</f>
        <v>0</v>
      </c>
      <c r="AQ103" s="188"/>
      <c r="AT103" s="13"/>
      <c r="AU103" s="13"/>
      <c r="AV103" s="13"/>
      <c r="AW103" s="13"/>
    </row>
    <row r="104" spans="1:49" ht="37.5" customHeight="1" thickBot="1">
      <c r="A104" s="198"/>
      <c r="B104" s="122"/>
      <c r="C104" s="150"/>
      <c r="D104" s="290"/>
      <c r="E104" s="122"/>
      <c r="F104" s="122"/>
      <c r="G104" s="314"/>
      <c r="H104" s="316"/>
      <c r="I104" s="177"/>
      <c r="J104" s="156"/>
      <c r="K104" s="156"/>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8"/>
      <c r="AK104" s="164" t="s">
        <v>530</v>
      </c>
      <c r="AL104" s="165"/>
      <c r="AM104" s="165"/>
      <c r="AN104" s="50" t="s">
        <v>530</v>
      </c>
      <c r="AO104" s="50" t="s">
        <v>530</v>
      </c>
      <c r="AP104" s="51">
        <f>AE101+AG101+AI101</f>
        <v>0</v>
      </c>
      <c r="AQ104" s="189"/>
      <c r="AT104" s="13"/>
      <c r="AU104" s="13"/>
      <c r="AV104" s="13"/>
      <c r="AW104" s="13"/>
    </row>
    <row r="105" spans="1:49" ht="118.9" customHeight="1" thickBot="1">
      <c r="A105" s="198"/>
      <c r="B105" s="126" t="s">
        <v>682</v>
      </c>
      <c r="C105" s="148" t="s">
        <v>683</v>
      </c>
      <c r="D105" s="288"/>
      <c r="E105" s="126" t="s">
        <v>605</v>
      </c>
      <c r="F105" s="126" t="s">
        <v>563</v>
      </c>
      <c r="G105" s="315">
        <v>44682</v>
      </c>
      <c r="H105" s="315">
        <v>44915</v>
      </c>
      <c r="I105" s="175" t="s">
        <v>402</v>
      </c>
      <c r="J105" s="154">
        <v>0.34</v>
      </c>
      <c r="K105" s="154">
        <f t="shared" ref="K105" si="9">J105*(L105+N105+P105+R105+T105+V105+X105+Z105+AB105+AD105+AF105+AH105)</f>
        <v>0.34</v>
      </c>
      <c r="L105" s="163"/>
      <c r="M105" s="163"/>
      <c r="N105" s="163"/>
      <c r="O105" s="163"/>
      <c r="P105" s="163"/>
      <c r="Q105" s="163"/>
      <c r="R105" s="163"/>
      <c r="S105" s="163"/>
      <c r="T105" s="163">
        <v>0.33</v>
      </c>
      <c r="U105" s="163"/>
      <c r="V105" s="163"/>
      <c r="W105" s="163">
        <v>0.33</v>
      </c>
      <c r="X105" s="163"/>
      <c r="Y105" s="163"/>
      <c r="Z105" s="163"/>
      <c r="AA105" s="163"/>
      <c r="AB105" s="163">
        <v>0.33</v>
      </c>
      <c r="AC105" s="163"/>
      <c r="AD105" s="163"/>
      <c r="AE105" s="163"/>
      <c r="AF105" s="163"/>
      <c r="AG105" s="163"/>
      <c r="AH105" s="163">
        <v>0.34</v>
      </c>
      <c r="AI105" s="163"/>
      <c r="AJ105" s="166">
        <f>J105*(M105+O105+Q105+S105+U105+W105+Y105+AA105+AC105+AE105+AG105+AI105)</f>
        <v>0.11220000000000001</v>
      </c>
      <c r="AK105" s="169" t="s">
        <v>684</v>
      </c>
      <c r="AL105" s="170"/>
      <c r="AM105" s="170"/>
      <c r="AN105" s="69" t="s">
        <v>685</v>
      </c>
      <c r="AO105" s="76" t="s">
        <v>598</v>
      </c>
      <c r="AP105" s="49">
        <f>M105+O105+Q105</f>
        <v>0</v>
      </c>
      <c r="AQ105" s="187">
        <f t="shared" ref="AQ105" si="10">SUM(AP105:AP108)</f>
        <v>0.33</v>
      </c>
      <c r="AT105" s="13"/>
      <c r="AU105" s="13"/>
      <c r="AV105" s="13"/>
      <c r="AW105" s="13"/>
    </row>
    <row r="106" spans="1:49" ht="94.9" customHeight="1" thickBot="1">
      <c r="A106" s="198"/>
      <c r="B106" s="121"/>
      <c r="C106" s="149"/>
      <c r="D106" s="289"/>
      <c r="E106" s="121"/>
      <c r="F106" s="121"/>
      <c r="G106" s="316"/>
      <c r="H106" s="316"/>
      <c r="I106" s="176"/>
      <c r="J106" s="155"/>
      <c r="K106" s="155"/>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7"/>
      <c r="AK106" s="171" t="s">
        <v>686</v>
      </c>
      <c r="AL106" s="172"/>
      <c r="AM106" s="172"/>
      <c r="AN106" s="78" t="s">
        <v>687</v>
      </c>
      <c r="AO106" s="77" t="s">
        <v>688</v>
      </c>
      <c r="AP106" s="48">
        <f>S105+U105+W105</f>
        <v>0.33</v>
      </c>
      <c r="AQ106" s="188"/>
      <c r="AT106" s="13"/>
      <c r="AU106" s="13"/>
      <c r="AV106" s="13"/>
      <c r="AW106" s="13"/>
    </row>
    <row r="107" spans="1:49" ht="37.5" customHeight="1" thickBot="1">
      <c r="A107" s="198"/>
      <c r="B107" s="121"/>
      <c r="C107" s="149"/>
      <c r="D107" s="289"/>
      <c r="E107" s="121"/>
      <c r="F107" s="121"/>
      <c r="G107" s="316"/>
      <c r="H107" s="316"/>
      <c r="I107" s="176"/>
      <c r="J107" s="155"/>
      <c r="K107" s="155"/>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7"/>
      <c r="AK107" s="173" t="s">
        <v>529</v>
      </c>
      <c r="AL107" s="174"/>
      <c r="AM107" s="174"/>
      <c r="AN107" s="47" t="s">
        <v>529</v>
      </c>
      <c r="AO107" s="47" t="s">
        <v>529</v>
      </c>
      <c r="AP107" s="48">
        <f>Y105+AA105+AC105</f>
        <v>0</v>
      </c>
      <c r="AQ107" s="188"/>
      <c r="AT107" s="13"/>
      <c r="AU107" s="13"/>
      <c r="AV107" s="13"/>
      <c r="AW107" s="13"/>
    </row>
    <row r="108" spans="1:49" ht="37.5" customHeight="1" thickBot="1">
      <c r="A108" s="199"/>
      <c r="B108" s="122"/>
      <c r="C108" s="150"/>
      <c r="D108" s="290"/>
      <c r="E108" s="122"/>
      <c r="F108" s="122"/>
      <c r="G108" s="316"/>
      <c r="H108" s="316"/>
      <c r="I108" s="177"/>
      <c r="J108" s="156"/>
      <c r="K108" s="156"/>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8"/>
      <c r="AK108" s="164" t="s">
        <v>530</v>
      </c>
      <c r="AL108" s="165"/>
      <c r="AM108" s="165"/>
      <c r="AN108" s="50" t="s">
        <v>530</v>
      </c>
      <c r="AO108" s="50" t="s">
        <v>530</v>
      </c>
      <c r="AP108" s="51">
        <f>AE105+AG105+AI105</f>
        <v>0</v>
      </c>
      <c r="AQ108" s="189"/>
      <c r="AT108" s="13"/>
      <c r="AU108" s="13"/>
      <c r="AV108" s="13"/>
      <c r="AW108" s="13"/>
    </row>
    <row r="109" spans="1:49" ht="1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64"/>
      <c r="AO109" s="64"/>
      <c r="AP109" s="64"/>
      <c r="AQ109" s="64"/>
      <c r="AT109" s="13"/>
      <c r="AU109" s="13"/>
      <c r="AV109" s="13"/>
      <c r="AW109" s="13"/>
    </row>
    <row r="110" spans="1:49" ht="1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64"/>
      <c r="AO110" s="64"/>
      <c r="AP110" s="64"/>
      <c r="AQ110" s="64"/>
      <c r="AT110" s="13"/>
      <c r="AU110" s="13"/>
      <c r="AV110" s="13"/>
      <c r="AW110" s="13"/>
    </row>
    <row r="111" spans="1:49">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row>
    <row r="112" spans="1:49">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row>
    <row r="113" spans="1:49" ht="15.75" thickBo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row>
    <row r="114" spans="1:49" ht="18.75" thickBot="1">
      <c r="A114" s="157" t="s">
        <v>689</v>
      </c>
      <c r="B114" s="158"/>
      <c r="C114" s="158"/>
      <c r="D114" s="158"/>
      <c r="E114" s="158"/>
      <c r="F114" s="158"/>
      <c r="G114" s="158"/>
      <c r="H114" s="158"/>
      <c r="I114" s="158"/>
      <c r="J114" s="158"/>
      <c r="K114" s="158"/>
      <c r="L114" s="158"/>
      <c r="M114" s="158"/>
      <c r="N114" s="158"/>
      <c r="O114" s="158"/>
      <c r="P114" s="158"/>
      <c r="Q114" s="34"/>
      <c r="R114" s="159">
        <f>AVERAGE(AQ97+AS62)</f>
        <v>0.89111111111111119</v>
      </c>
      <c r="S114" s="159"/>
      <c r="T114" s="159"/>
      <c r="U114" s="159"/>
      <c r="V114" s="159"/>
      <c r="W114" s="159"/>
      <c r="X114" s="159"/>
      <c r="Y114" s="159"/>
      <c r="Z114" s="159"/>
      <c r="AA114" s="159"/>
      <c r="AB114" s="159"/>
      <c r="AC114" s="159"/>
      <c r="AD114" s="159"/>
      <c r="AE114" s="159"/>
      <c r="AF114" s="159"/>
      <c r="AG114" s="159"/>
      <c r="AH114" s="159"/>
      <c r="AI114" s="160"/>
      <c r="AJ114" s="21"/>
      <c r="AK114" s="18"/>
      <c r="AL114" s="19"/>
      <c r="AM114" s="19"/>
      <c r="AN114" s="19"/>
      <c r="AO114" s="19"/>
      <c r="AP114" s="19"/>
      <c r="AQ114" s="19"/>
      <c r="AR114" s="19"/>
      <c r="AS114" s="26"/>
      <c r="AT114" s="13"/>
      <c r="AU114" s="13"/>
      <c r="AV114" s="13"/>
      <c r="AW114" s="13"/>
    </row>
    <row r="115" spans="1:49">
      <c r="A115" s="18"/>
      <c r="B115" s="161"/>
      <c r="C115" s="161"/>
      <c r="D115" s="161"/>
      <c r="E115" s="19"/>
      <c r="F115" s="19"/>
      <c r="G115" s="19"/>
      <c r="H115" s="19"/>
      <c r="I115" s="19"/>
      <c r="J115" s="161"/>
      <c r="K115" s="161"/>
      <c r="L115" s="161"/>
      <c r="M115" s="161"/>
      <c r="N115" s="161"/>
      <c r="O115" s="161"/>
      <c r="P115" s="161"/>
      <c r="Q115" s="161"/>
      <c r="R115" s="161"/>
      <c r="S115" s="161"/>
      <c r="T115" s="161"/>
      <c r="U115" s="161"/>
      <c r="V115" s="161"/>
      <c r="W115" s="162"/>
      <c r="X115" s="162"/>
      <c r="Y115" s="162"/>
      <c r="Z115" s="162"/>
      <c r="AA115" s="162"/>
      <c r="AB115" s="162"/>
      <c r="AC115" s="162"/>
      <c r="AD115" s="162"/>
      <c r="AE115" s="162"/>
      <c r="AF115" s="162"/>
      <c r="AG115" s="13"/>
      <c r="AH115" s="13"/>
      <c r="AI115" s="13"/>
      <c r="AJ115" s="13"/>
      <c r="AK115" s="25"/>
      <c r="AL115" s="19"/>
      <c r="AM115" s="19"/>
      <c r="AN115" s="19"/>
      <c r="AO115" s="19"/>
      <c r="AP115" s="19"/>
      <c r="AQ115" s="19"/>
      <c r="AR115" s="19"/>
      <c r="AS115" s="26"/>
      <c r="AT115" s="13"/>
      <c r="AU115" s="13"/>
      <c r="AV115" s="13"/>
      <c r="AW115" s="13"/>
    </row>
    <row r="116" spans="1:49">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9"/>
      <c r="AM116" s="19"/>
      <c r="AN116" s="19"/>
      <c r="AO116" s="19"/>
      <c r="AP116" s="19"/>
      <c r="AQ116" s="19"/>
      <c r="AR116" s="19"/>
      <c r="AS116" s="18"/>
      <c r="AT116" s="13"/>
      <c r="AU116" s="13"/>
      <c r="AV116" s="13"/>
      <c r="AW116" s="13"/>
    </row>
    <row r="117" spans="1:49" ht="18">
      <c r="A117" s="193" t="s">
        <v>690</v>
      </c>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8"/>
      <c r="AM117" s="18"/>
      <c r="AN117" s="18"/>
      <c r="AO117" s="18"/>
      <c r="AP117" s="18"/>
      <c r="AQ117" s="18"/>
      <c r="AR117" s="18"/>
      <c r="AS117" s="18"/>
      <c r="AT117" s="13"/>
      <c r="AU117" s="13"/>
      <c r="AV117" s="13"/>
      <c r="AW117" s="13"/>
    </row>
    <row r="118" spans="1:49">
      <c r="A118" s="194"/>
      <c r="B118" s="194"/>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8"/>
      <c r="AM118" s="18"/>
      <c r="AN118" s="18"/>
      <c r="AO118" s="18"/>
      <c r="AP118" s="18"/>
      <c r="AQ118" s="18"/>
      <c r="AR118" s="18"/>
      <c r="AS118" s="19"/>
      <c r="AT118" s="13"/>
      <c r="AU118" s="13"/>
      <c r="AV118" s="13"/>
      <c r="AW118" s="13"/>
    </row>
    <row r="119" spans="1:49">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9"/>
      <c r="AM119" s="19"/>
      <c r="AN119" s="19"/>
      <c r="AO119" s="19"/>
      <c r="AP119" s="19"/>
      <c r="AQ119" s="19"/>
      <c r="AR119" s="19"/>
      <c r="AS119" s="19"/>
      <c r="AT119" s="13"/>
      <c r="AU119" s="13"/>
      <c r="AV119" s="13"/>
      <c r="AW119" s="13"/>
    </row>
    <row r="120" spans="1:49" ht="15.75" thickBo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9"/>
      <c r="AM120" s="19"/>
      <c r="AN120" s="19"/>
      <c r="AO120" s="19"/>
      <c r="AP120" s="19"/>
      <c r="AQ120" s="19"/>
      <c r="AR120" s="19"/>
      <c r="AS120" s="19"/>
      <c r="AT120" s="13"/>
      <c r="AU120" s="13"/>
      <c r="AV120" s="13"/>
      <c r="AW120" s="13"/>
    </row>
    <row r="121" spans="1:49" ht="36.75" thickBot="1">
      <c r="A121" s="53" t="s">
        <v>691</v>
      </c>
      <c r="B121" s="53" t="s">
        <v>692</v>
      </c>
      <c r="C121" s="56" t="s">
        <v>693</v>
      </c>
      <c r="D121" s="312" t="s">
        <v>694</v>
      </c>
      <c r="E121" s="312"/>
      <c r="F121" s="54" t="s">
        <v>695</v>
      </c>
      <c r="G121" s="57" t="s">
        <v>696</v>
      </c>
      <c r="Q121" s="18"/>
      <c r="R121" s="18"/>
      <c r="S121" s="18"/>
      <c r="T121" s="18"/>
      <c r="U121" s="18"/>
      <c r="V121" s="18"/>
      <c r="W121" s="18"/>
      <c r="X121" s="18"/>
      <c r="Y121" s="18"/>
      <c r="Z121" s="18"/>
      <c r="AA121" s="18"/>
      <c r="AB121" s="18"/>
      <c r="AC121" s="18"/>
      <c r="AD121" s="18"/>
      <c r="AE121" s="18"/>
      <c r="AF121" s="18"/>
      <c r="AG121" s="18"/>
      <c r="AH121" s="18"/>
      <c r="AI121" s="18"/>
      <c r="AJ121" s="18"/>
      <c r="AK121" s="18"/>
      <c r="AL121" s="19"/>
      <c r="AM121" s="19"/>
      <c r="AN121" s="19"/>
      <c r="AO121" s="19"/>
      <c r="AP121" s="19"/>
      <c r="AQ121" s="19"/>
      <c r="AR121" s="19"/>
      <c r="AS121" s="19"/>
      <c r="AT121" s="13"/>
      <c r="AU121" s="13"/>
      <c r="AV121" s="13"/>
      <c r="AW121" s="13"/>
    </row>
    <row r="122" spans="1:49" ht="15.75" thickBot="1">
      <c r="A122" s="52">
        <v>1</v>
      </c>
      <c r="B122" s="58">
        <v>44592</v>
      </c>
      <c r="C122" s="59" t="s">
        <v>697</v>
      </c>
      <c r="D122" s="310" t="s">
        <v>524</v>
      </c>
      <c r="E122" s="310"/>
      <c r="F122" s="55" t="s">
        <v>524</v>
      </c>
      <c r="G122" s="60" t="s">
        <v>524</v>
      </c>
      <c r="Q122" s="18"/>
      <c r="R122" s="18"/>
      <c r="S122" s="18"/>
      <c r="T122" s="18"/>
      <c r="U122" s="18"/>
      <c r="V122" s="18"/>
      <c r="W122" s="18"/>
      <c r="X122" s="18"/>
      <c r="Y122" s="18"/>
      <c r="Z122" s="18"/>
      <c r="AA122" s="18"/>
      <c r="AB122" s="18"/>
      <c r="AC122" s="18"/>
      <c r="AD122" s="18"/>
      <c r="AE122" s="18"/>
      <c r="AF122" s="18"/>
      <c r="AG122" s="18"/>
      <c r="AH122" s="18"/>
      <c r="AI122" s="18"/>
      <c r="AJ122" s="18"/>
      <c r="AK122" s="18"/>
      <c r="AL122" s="19"/>
      <c r="AM122" s="19"/>
      <c r="AN122" s="19"/>
      <c r="AO122" s="19"/>
      <c r="AP122" s="19"/>
      <c r="AQ122" s="19"/>
      <c r="AR122" s="19"/>
      <c r="AS122" s="19"/>
      <c r="AT122" s="13"/>
      <c r="AU122" s="13"/>
      <c r="AV122" s="13"/>
      <c r="AW122" s="13"/>
    </row>
    <row r="123" spans="1:49" ht="257.25" thickBot="1">
      <c r="A123" s="52">
        <v>2</v>
      </c>
      <c r="B123" s="58">
        <v>44764</v>
      </c>
      <c r="C123" s="59" t="s">
        <v>698</v>
      </c>
      <c r="D123" s="310" t="s">
        <v>699</v>
      </c>
      <c r="E123" s="310"/>
      <c r="F123" s="55" t="s">
        <v>700</v>
      </c>
      <c r="G123" s="61">
        <v>44592</v>
      </c>
      <c r="Q123" s="18"/>
      <c r="R123" s="18"/>
      <c r="S123" s="18"/>
      <c r="T123" s="18"/>
      <c r="U123" s="18"/>
      <c r="V123" s="18"/>
      <c r="W123" s="18"/>
      <c r="X123" s="18"/>
      <c r="Y123" s="18"/>
      <c r="Z123" s="18"/>
      <c r="AA123" s="18"/>
      <c r="AB123" s="18"/>
      <c r="AC123" s="18"/>
      <c r="AD123" s="18"/>
      <c r="AE123" s="18"/>
      <c r="AF123" s="18"/>
      <c r="AG123" s="18"/>
      <c r="AH123" s="18"/>
      <c r="AI123" s="18"/>
      <c r="AJ123" s="18"/>
      <c r="AK123" s="18"/>
      <c r="AL123" s="19"/>
      <c r="AM123" s="19"/>
      <c r="AN123" s="19"/>
      <c r="AO123" s="19"/>
      <c r="AP123" s="19"/>
      <c r="AQ123" s="19"/>
      <c r="AR123" s="19"/>
      <c r="AS123" s="19"/>
      <c r="AT123" s="13"/>
      <c r="AU123" s="13"/>
      <c r="AV123" s="13"/>
      <c r="AW123" s="13"/>
    </row>
    <row r="124" spans="1:49" ht="15.75" thickBot="1">
      <c r="A124" s="35"/>
      <c r="B124" s="52"/>
      <c r="C124" s="59"/>
      <c r="D124" s="310" t="s">
        <v>701</v>
      </c>
      <c r="E124" s="310"/>
      <c r="F124" s="55"/>
      <c r="G124" s="60"/>
      <c r="Q124" s="18"/>
      <c r="R124" s="18"/>
      <c r="S124" s="18"/>
      <c r="T124" s="18"/>
      <c r="U124" s="18"/>
      <c r="V124" s="18"/>
      <c r="W124" s="18"/>
      <c r="X124" s="18"/>
      <c r="Y124" s="18"/>
      <c r="Z124" s="18"/>
      <c r="AA124" s="18"/>
      <c r="AB124" s="18"/>
      <c r="AC124" s="18"/>
      <c r="AD124" s="18"/>
      <c r="AE124" s="18"/>
      <c r="AF124" s="18"/>
      <c r="AG124" s="18"/>
      <c r="AH124" s="18"/>
      <c r="AI124" s="18"/>
      <c r="AJ124" s="18"/>
      <c r="AK124" s="18"/>
      <c r="AL124" s="19"/>
      <c r="AM124" s="19"/>
      <c r="AN124" s="19"/>
      <c r="AO124" s="19"/>
      <c r="AP124" s="19"/>
      <c r="AQ124" s="19"/>
      <c r="AR124" s="19"/>
      <c r="AS124" s="19"/>
      <c r="AT124" s="13"/>
      <c r="AU124" s="13"/>
      <c r="AV124" s="13"/>
      <c r="AW124" s="13"/>
    </row>
    <row r="125" spans="1:49" ht="15.75" thickBot="1">
      <c r="A125" s="35"/>
      <c r="B125" s="52"/>
      <c r="C125" s="59"/>
      <c r="D125" s="310"/>
      <c r="E125" s="310"/>
      <c r="F125" s="55"/>
      <c r="G125" s="60"/>
      <c r="Q125" s="18"/>
      <c r="R125" s="18"/>
      <c r="S125" s="18"/>
      <c r="T125" s="18"/>
      <c r="U125" s="18"/>
      <c r="V125" s="18"/>
      <c r="W125" s="18"/>
      <c r="X125" s="18"/>
      <c r="Y125" s="18"/>
      <c r="Z125" s="18"/>
      <c r="AA125" s="18"/>
      <c r="AB125" s="18"/>
      <c r="AC125" s="18"/>
      <c r="AD125" s="18"/>
      <c r="AE125" s="18"/>
      <c r="AF125" s="18"/>
      <c r="AG125" s="18"/>
      <c r="AH125" s="18"/>
      <c r="AI125" s="18"/>
      <c r="AJ125" s="18"/>
      <c r="AK125" s="18"/>
      <c r="AL125" s="19"/>
      <c r="AM125" s="19"/>
      <c r="AN125" s="19"/>
      <c r="AO125" s="19"/>
      <c r="AP125" s="19"/>
      <c r="AQ125" s="19"/>
      <c r="AR125" s="19"/>
      <c r="AS125" s="19"/>
      <c r="AT125" s="13"/>
      <c r="AU125" s="13"/>
      <c r="AV125" s="13"/>
      <c r="AW125" s="13"/>
    </row>
    <row r="126" spans="1:49" ht="15.75" thickBot="1">
      <c r="A126" s="35"/>
      <c r="B126" s="52"/>
      <c r="C126" s="59"/>
      <c r="D126" s="310"/>
      <c r="E126" s="310"/>
      <c r="F126" s="55"/>
      <c r="G126" s="60"/>
      <c r="Q126" s="18"/>
      <c r="R126" s="18"/>
      <c r="S126" s="18"/>
      <c r="T126" s="18"/>
      <c r="U126" s="18"/>
      <c r="V126" s="18"/>
      <c r="W126" s="18"/>
      <c r="X126" s="18"/>
      <c r="Y126" s="18"/>
      <c r="Z126" s="18"/>
      <c r="AA126" s="18"/>
      <c r="AB126" s="18"/>
      <c r="AC126" s="18"/>
      <c r="AD126" s="18"/>
      <c r="AE126" s="18"/>
      <c r="AF126" s="18"/>
      <c r="AG126" s="18"/>
      <c r="AH126" s="18"/>
      <c r="AI126" s="18"/>
      <c r="AJ126" s="18"/>
      <c r="AK126" s="18"/>
      <c r="AL126" s="19"/>
      <c r="AM126" s="19"/>
      <c r="AN126" s="19"/>
      <c r="AO126" s="19"/>
      <c r="AP126" s="19"/>
      <c r="AQ126" s="19"/>
      <c r="AR126" s="19"/>
      <c r="AS126" s="19"/>
      <c r="AT126" s="13"/>
      <c r="AU126" s="13"/>
      <c r="AV126" s="13"/>
      <c r="AW126" s="13"/>
    </row>
    <row r="127" spans="1:49" ht="15.75" thickBot="1">
      <c r="A127" s="35"/>
      <c r="B127" s="52"/>
      <c r="C127" s="59"/>
      <c r="D127" s="310"/>
      <c r="E127" s="310"/>
      <c r="F127" s="55"/>
      <c r="G127" s="60"/>
      <c r="Q127" s="18"/>
      <c r="R127" s="18"/>
      <c r="S127" s="18"/>
      <c r="T127" s="18"/>
      <c r="U127" s="18"/>
      <c r="V127" s="18"/>
      <c r="W127" s="18"/>
      <c r="X127" s="18"/>
      <c r="Y127" s="18"/>
      <c r="Z127" s="18"/>
      <c r="AA127" s="18"/>
      <c r="AB127" s="18"/>
      <c r="AC127" s="18"/>
      <c r="AD127" s="18"/>
      <c r="AE127" s="18"/>
      <c r="AF127" s="18"/>
      <c r="AG127" s="18"/>
      <c r="AH127" s="18"/>
      <c r="AI127" s="18"/>
      <c r="AJ127" s="18"/>
      <c r="AK127" s="18"/>
      <c r="AL127" s="19"/>
      <c r="AM127" s="19"/>
      <c r="AN127" s="19"/>
      <c r="AO127" s="19"/>
      <c r="AP127" s="19"/>
      <c r="AQ127" s="19"/>
      <c r="AR127" s="19"/>
      <c r="AS127" s="19"/>
      <c r="AT127" s="13"/>
      <c r="AU127" s="13"/>
      <c r="AV127" s="13"/>
      <c r="AW127" s="13"/>
    </row>
    <row r="128" spans="1:49" ht="15.75" thickBot="1">
      <c r="A128" s="35"/>
      <c r="B128" s="52"/>
      <c r="C128" s="59"/>
      <c r="D128" s="310"/>
      <c r="E128" s="310"/>
      <c r="F128" s="55"/>
      <c r="G128" s="60"/>
      <c r="Q128" s="18"/>
      <c r="R128" s="18"/>
      <c r="S128" s="18"/>
      <c r="T128" s="18"/>
      <c r="U128" s="18"/>
      <c r="V128" s="18"/>
      <c r="W128" s="18"/>
      <c r="X128" s="18"/>
      <c r="Y128" s="18"/>
      <c r="Z128" s="18"/>
      <c r="AA128" s="18"/>
      <c r="AB128" s="18"/>
      <c r="AC128" s="18"/>
      <c r="AD128" s="18"/>
      <c r="AE128" s="18"/>
      <c r="AF128" s="18"/>
      <c r="AG128" s="18"/>
      <c r="AH128" s="18"/>
      <c r="AI128" s="18"/>
      <c r="AJ128" s="18"/>
      <c r="AK128" s="18"/>
      <c r="AL128" s="19"/>
      <c r="AM128" s="19"/>
      <c r="AN128" s="19"/>
      <c r="AO128" s="19"/>
      <c r="AP128" s="19"/>
      <c r="AQ128" s="19"/>
      <c r="AR128" s="19"/>
      <c r="AS128" s="19"/>
      <c r="AT128" s="13"/>
      <c r="AU128" s="13"/>
      <c r="AV128" s="13"/>
      <c r="AW128" s="13"/>
    </row>
    <row r="129" spans="1:49" ht="15.75" thickBot="1">
      <c r="A129" s="35"/>
      <c r="B129" s="52"/>
      <c r="C129" s="59"/>
      <c r="D129" s="310"/>
      <c r="E129" s="310"/>
      <c r="F129" s="55"/>
      <c r="G129" s="60"/>
      <c r="Q129" s="18"/>
      <c r="R129" s="18"/>
      <c r="S129" s="18"/>
      <c r="T129" s="18"/>
      <c r="U129" s="18"/>
      <c r="V129" s="18"/>
      <c r="W129" s="18"/>
      <c r="X129" s="18"/>
      <c r="Y129" s="18"/>
      <c r="Z129" s="18"/>
      <c r="AA129" s="18"/>
      <c r="AB129" s="18"/>
      <c r="AC129" s="18"/>
      <c r="AD129" s="18"/>
      <c r="AE129" s="18"/>
      <c r="AF129" s="18"/>
      <c r="AG129" s="18"/>
      <c r="AH129" s="18"/>
      <c r="AI129" s="18"/>
      <c r="AJ129" s="18"/>
      <c r="AK129" s="18"/>
      <c r="AL129" s="19"/>
      <c r="AM129" s="19"/>
      <c r="AN129" s="19"/>
      <c r="AO129" s="19"/>
      <c r="AP129" s="19"/>
      <c r="AQ129" s="19"/>
      <c r="AR129" s="19"/>
      <c r="AS129" s="19"/>
      <c r="AT129" s="13"/>
      <c r="AU129" s="13"/>
      <c r="AV129" s="13"/>
      <c r="AW129" s="13"/>
    </row>
    <row r="130" spans="1:49" ht="15.75" thickBot="1">
      <c r="A130" s="35"/>
      <c r="B130" s="35"/>
      <c r="C130" s="59"/>
      <c r="D130" s="310"/>
      <c r="E130" s="310"/>
      <c r="F130" s="55"/>
      <c r="G130" s="60"/>
      <c r="Q130" s="18"/>
      <c r="R130" s="18"/>
      <c r="S130" s="18"/>
      <c r="T130" s="18"/>
      <c r="U130" s="18"/>
      <c r="V130" s="18"/>
      <c r="W130" s="18"/>
      <c r="X130" s="18"/>
      <c r="Y130" s="18"/>
      <c r="Z130" s="18"/>
      <c r="AA130" s="18"/>
      <c r="AB130" s="18"/>
      <c r="AC130" s="18"/>
      <c r="AD130" s="18"/>
      <c r="AE130" s="18"/>
      <c r="AF130" s="18"/>
      <c r="AG130" s="18"/>
      <c r="AH130" s="18"/>
      <c r="AI130" s="18"/>
      <c r="AJ130" s="18"/>
      <c r="AK130" s="18"/>
      <c r="AL130" s="19"/>
      <c r="AM130" s="19"/>
      <c r="AN130" s="19"/>
      <c r="AO130" s="19"/>
      <c r="AP130" s="19"/>
      <c r="AQ130" s="19"/>
      <c r="AR130" s="19"/>
      <c r="AS130" s="19"/>
      <c r="AT130" s="13"/>
      <c r="AU130" s="13"/>
      <c r="AV130" s="13"/>
      <c r="AW130" s="13"/>
    </row>
    <row r="131" spans="1:49">
      <c r="A131" s="18"/>
      <c r="B131" s="161"/>
      <c r="C131" s="161"/>
      <c r="D131" s="161"/>
      <c r="E131" s="19"/>
      <c r="F131" s="19"/>
      <c r="G131"/>
      <c r="Q131" s="18"/>
      <c r="R131" s="18"/>
      <c r="S131" s="18"/>
      <c r="T131" s="18"/>
      <c r="U131" s="18"/>
      <c r="V131" s="18"/>
      <c r="W131" s="18"/>
      <c r="X131" s="18"/>
      <c r="Y131" s="18"/>
      <c r="Z131" s="18"/>
      <c r="AA131" s="18"/>
      <c r="AB131" s="18"/>
      <c r="AC131" s="18"/>
      <c r="AD131" s="18"/>
      <c r="AE131" s="18"/>
      <c r="AF131" s="18"/>
      <c r="AG131" s="18"/>
      <c r="AH131" s="18"/>
      <c r="AI131" s="18"/>
      <c r="AJ131" s="18"/>
      <c r="AK131" s="18"/>
      <c r="AL131" s="19"/>
      <c r="AM131" s="19"/>
      <c r="AN131" s="19"/>
      <c r="AO131" s="19"/>
      <c r="AP131" s="19"/>
      <c r="AQ131" s="19"/>
      <c r="AR131" s="19"/>
      <c r="AS131" s="19"/>
      <c r="AT131" s="13"/>
      <c r="AU131" s="13"/>
      <c r="AV131" s="13"/>
      <c r="AW131" s="13"/>
    </row>
    <row r="132" spans="1:49" ht="15.75" thickBot="1">
      <c r="A132" s="18"/>
      <c r="B132" s="18"/>
      <c r="C132" s="18"/>
      <c r="D132" s="18"/>
      <c r="F132" s="18"/>
      <c r="G132" s="18"/>
      <c r="I132"/>
      <c r="Q132" s="18"/>
      <c r="R132" s="18"/>
      <c r="S132" s="18"/>
      <c r="T132" s="18"/>
      <c r="U132" s="18"/>
      <c r="V132" s="18"/>
      <c r="W132" s="18"/>
      <c r="X132" s="18"/>
      <c r="Y132" s="18"/>
      <c r="Z132" s="18"/>
      <c r="AA132" s="18"/>
      <c r="AB132" s="18"/>
      <c r="AC132" s="18"/>
      <c r="AD132" s="18"/>
      <c r="AE132" s="18"/>
      <c r="AF132" s="18"/>
      <c r="AG132" s="18"/>
      <c r="AH132" s="18"/>
      <c r="AI132" s="18"/>
      <c r="AJ132" s="13"/>
      <c r="AK132" s="13"/>
      <c r="AL132" s="13"/>
      <c r="AM132" s="13"/>
      <c r="AN132" s="13"/>
      <c r="AO132" s="13"/>
      <c r="AP132" s="13"/>
      <c r="AQ132" s="13"/>
      <c r="AR132" s="13"/>
      <c r="AS132" s="13"/>
      <c r="AT132" s="13"/>
      <c r="AU132" s="13"/>
      <c r="AV132" s="13"/>
      <c r="AW132" s="13"/>
    </row>
    <row r="133" spans="1:49" ht="16.5" thickTop="1" thickBot="1">
      <c r="A133" s="311" t="s">
        <v>702</v>
      </c>
      <c r="B133" s="311"/>
      <c r="C133" s="311"/>
      <c r="D133" s="311"/>
      <c r="E133" s="311" t="s">
        <v>703</v>
      </c>
      <c r="F133" s="311"/>
      <c r="G133" s="311"/>
      <c r="H133" s="311"/>
      <c r="I133" s="311" t="s">
        <v>704</v>
      </c>
      <c r="J133" s="311"/>
      <c r="K133" s="311"/>
      <c r="L133" s="311"/>
      <c r="Q133" s="18"/>
      <c r="R133" s="18"/>
      <c r="S133" s="18"/>
      <c r="T133" s="18"/>
      <c r="U133" s="18"/>
      <c r="V133" s="18"/>
      <c r="W133" s="18"/>
      <c r="X133" s="18"/>
      <c r="Y133" s="18"/>
      <c r="Z133" s="18"/>
      <c r="AA133" s="18"/>
      <c r="AB133" s="18"/>
      <c r="AC133" s="18"/>
      <c r="AD133" s="18"/>
      <c r="AE133" s="18"/>
      <c r="AF133" s="18"/>
      <c r="AG133" s="18"/>
      <c r="AH133" s="18"/>
      <c r="AI133" s="18"/>
      <c r="AJ133" s="13"/>
      <c r="AK133" s="13"/>
      <c r="AL133" s="13"/>
      <c r="AM133" s="13"/>
      <c r="AN133" s="13"/>
      <c r="AO133" s="13"/>
      <c r="AP133" s="13"/>
      <c r="AQ133" s="13"/>
      <c r="AR133" s="13"/>
      <c r="AS133" s="13"/>
      <c r="AT133" s="13"/>
      <c r="AU133" s="13"/>
      <c r="AV133" s="13"/>
      <c r="AW133" s="13"/>
    </row>
    <row r="134" spans="1:49" ht="16.5" thickTop="1" thickBot="1">
      <c r="A134" s="311"/>
      <c r="B134" s="311"/>
      <c r="C134" s="311"/>
      <c r="D134" s="311"/>
      <c r="E134" s="311"/>
      <c r="F134" s="311"/>
      <c r="G134" s="311"/>
      <c r="H134" s="311"/>
      <c r="I134" s="311"/>
      <c r="J134" s="311"/>
      <c r="K134" s="311"/>
      <c r="L134" s="311"/>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row>
    <row r="135" spans="1:49" ht="16.5" thickTop="1" thickBot="1">
      <c r="A135" s="311"/>
      <c r="B135" s="311"/>
      <c r="C135" s="311"/>
      <c r="D135" s="311"/>
      <c r="E135" s="311"/>
      <c r="F135" s="311"/>
      <c r="G135" s="311"/>
      <c r="H135" s="311"/>
      <c r="I135" s="311"/>
      <c r="J135" s="311"/>
      <c r="K135" s="311"/>
      <c r="L135" s="311"/>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row>
    <row r="136" spans="1:49" ht="16.5" thickTop="1" thickBot="1">
      <c r="A136" s="195" t="s">
        <v>705</v>
      </c>
      <c r="B136" s="195"/>
      <c r="C136" s="195"/>
      <c r="D136" s="195"/>
      <c r="E136" s="195" t="s">
        <v>706</v>
      </c>
      <c r="F136" s="195"/>
      <c r="G136" s="195"/>
      <c r="H136" s="195"/>
      <c r="I136" s="62" t="s">
        <v>707</v>
      </c>
      <c r="J136" s="196" t="s">
        <v>708</v>
      </c>
      <c r="K136" s="196"/>
      <c r="L136" s="196"/>
      <c r="M136" s="63"/>
      <c r="N136" s="63"/>
      <c r="O136" s="63"/>
      <c r="P136" s="6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row>
    <row r="137" spans="1:49" ht="16.5" thickTop="1" thickBot="1">
      <c r="A137" s="62" t="s">
        <v>707</v>
      </c>
      <c r="B137" s="196" t="s">
        <v>709</v>
      </c>
      <c r="C137" s="196"/>
      <c r="D137" s="196"/>
      <c r="E137" s="62" t="s">
        <v>707</v>
      </c>
      <c r="F137" s="196" t="s">
        <v>710</v>
      </c>
      <c r="G137" s="196"/>
      <c r="H137" s="196"/>
      <c r="I137" s="62" t="s">
        <v>707</v>
      </c>
      <c r="J137" s="196"/>
      <c r="K137" s="196"/>
      <c r="L137" s="196"/>
      <c r="M137" s="63"/>
      <c r="N137" s="63"/>
      <c r="O137" s="63"/>
      <c r="P137" s="6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row>
    <row r="138" spans="1:49" ht="16.5" thickTop="1" thickBot="1">
      <c r="A138" s="62" t="s">
        <v>711</v>
      </c>
      <c r="B138" s="127">
        <v>44795</v>
      </c>
      <c r="C138" s="127"/>
      <c r="D138" s="127"/>
      <c r="E138" s="62" t="s">
        <v>712</v>
      </c>
      <c r="F138" s="127">
        <v>44764</v>
      </c>
      <c r="G138" s="127"/>
      <c r="H138" s="127"/>
      <c r="I138" s="62" t="s">
        <v>707</v>
      </c>
      <c r="J138" s="190"/>
      <c r="K138" s="191"/>
      <c r="L138" s="192"/>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row>
    <row r="139" spans="1:49">
      <c r="A139" s="195" t="s">
        <v>713</v>
      </c>
      <c r="B139" s="195"/>
      <c r="C139" s="195"/>
      <c r="D139" s="195"/>
      <c r="E139" s="195" t="s">
        <v>706</v>
      </c>
      <c r="F139" s="195"/>
      <c r="G139" s="195"/>
      <c r="H139" s="195"/>
      <c r="I139" s="62" t="s">
        <v>707</v>
      </c>
      <c r="J139" s="190"/>
      <c r="K139" s="191"/>
      <c r="L139" s="192"/>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row>
    <row r="140" spans="1:49">
      <c r="A140" s="62" t="s">
        <v>707</v>
      </c>
      <c r="B140" s="196" t="s">
        <v>709</v>
      </c>
      <c r="C140" s="196"/>
      <c r="D140" s="196"/>
      <c r="E140" s="62" t="s">
        <v>707</v>
      </c>
      <c r="F140" s="196" t="s">
        <v>714</v>
      </c>
      <c r="G140" s="196"/>
      <c r="H140" s="196"/>
      <c r="I140" s="62" t="s">
        <v>707</v>
      </c>
      <c r="J140" s="190"/>
      <c r="K140" s="191"/>
      <c r="L140" s="192"/>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row>
    <row r="141" spans="1:49" ht="15.6" customHeight="1">
      <c r="A141" s="62" t="s">
        <v>711</v>
      </c>
      <c r="B141" s="318">
        <v>44795</v>
      </c>
      <c r="C141" s="319"/>
      <c r="D141" s="320"/>
      <c r="E141" s="62" t="s">
        <v>712</v>
      </c>
      <c r="F141" s="127">
        <v>44764</v>
      </c>
      <c r="G141" s="127"/>
      <c r="H141" s="127"/>
      <c r="I141" s="62" t="s">
        <v>707</v>
      </c>
      <c r="J141" s="190"/>
      <c r="K141" s="191"/>
      <c r="L141" s="192"/>
      <c r="Q141" s="13"/>
      <c r="R141" s="13"/>
      <c r="S141" s="13"/>
      <c r="T141" s="13"/>
      <c r="U141" s="13"/>
      <c r="V141" s="13"/>
      <c r="W141" s="13"/>
      <c r="X141" s="13"/>
      <c r="Y141" s="13"/>
      <c r="Z141" s="13"/>
      <c r="AA141" s="13"/>
      <c r="AB141" s="13"/>
      <c r="AC141" s="13"/>
      <c r="AD141" s="13"/>
      <c r="AE141" s="13"/>
      <c r="AF141" s="13"/>
      <c r="AG141" s="13"/>
      <c r="AH141" s="13"/>
      <c r="AI141" s="13"/>
    </row>
    <row r="142" spans="1:49" ht="15.6" customHeight="1">
      <c r="A142" s="321"/>
      <c r="B142" s="322"/>
      <c r="C142" s="322"/>
      <c r="D142" s="323"/>
      <c r="E142" s="195" t="s">
        <v>715</v>
      </c>
      <c r="F142" s="195"/>
      <c r="G142" s="195"/>
      <c r="H142" s="195"/>
      <c r="I142" s="62" t="s">
        <v>707</v>
      </c>
      <c r="J142" s="190"/>
      <c r="K142" s="191"/>
      <c r="L142" s="192"/>
      <c r="Q142" s="13"/>
      <c r="R142" s="13"/>
      <c r="S142" s="13"/>
      <c r="T142" s="13"/>
      <c r="U142" s="13"/>
      <c r="V142" s="13"/>
      <c r="W142" s="13"/>
      <c r="X142" s="13"/>
      <c r="Y142" s="13"/>
      <c r="Z142" s="13"/>
      <c r="AA142" s="13"/>
      <c r="AB142" s="13"/>
      <c r="AC142" s="13"/>
      <c r="AD142" s="13"/>
      <c r="AE142" s="13"/>
      <c r="AF142" s="13"/>
      <c r="AG142" s="13"/>
      <c r="AH142" s="13"/>
      <c r="AI142" s="13"/>
    </row>
    <row r="143" spans="1:49">
      <c r="A143" s="62" t="s">
        <v>707</v>
      </c>
      <c r="B143" s="196"/>
      <c r="C143" s="196"/>
      <c r="D143" s="196"/>
      <c r="E143" s="62" t="s">
        <v>707</v>
      </c>
      <c r="F143" s="196"/>
      <c r="G143" s="196"/>
      <c r="H143" s="196"/>
      <c r="I143" s="62" t="s">
        <v>707</v>
      </c>
      <c r="J143" s="190"/>
      <c r="K143" s="191"/>
      <c r="L143" s="192"/>
    </row>
    <row r="144" spans="1:49" ht="16.5" thickTop="1" thickBot="1">
      <c r="A144" s="62" t="s">
        <v>711</v>
      </c>
      <c r="B144" s="127"/>
      <c r="C144" s="127"/>
      <c r="D144" s="127"/>
      <c r="E144" s="62" t="s">
        <v>712</v>
      </c>
      <c r="F144" s="127"/>
      <c r="G144" s="127"/>
      <c r="H144" s="127"/>
      <c r="I144" s="62" t="s">
        <v>707</v>
      </c>
      <c r="J144" s="190"/>
      <c r="K144" s="191"/>
      <c r="L144" s="192"/>
    </row>
    <row r="145" spans="1:16" ht="15.75" thickTop="1">
      <c r="A145" s="18"/>
      <c r="B145" s="18"/>
      <c r="C145" s="18"/>
      <c r="D145" s="18"/>
      <c r="E145" s="18"/>
      <c r="F145" s="18"/>
      <c r="G145" s="18"/>
      <c r="H145" s="18"/>
      <c r="I145" s="18"/>
      <c r="J145" s="18"/>
      <c r="K145" s="18"/>
      <c r="L145" s="18"/>
      <c r="M145" s="23"/>
      <c r="N145" s="23"/>
      <c r="O145" s="23"/>
      <c r="P145" s="23"/>
    </row>
    <row r="146" spans="1:16">
      <c r="A146" s="18"/>
      <c r="B146" s="18"/>
      <c r="C146" s="18"/>
      <c r="D146" s="18"/>
      <c r="E146" s="18"/>
      <c r="F146" s="18"/>
      <c r="G146" s="18"/>
      <c r="H146" s="18"/>
      <c r="I146" s="18"/>
      <c r="J146" s="18"/>
      <c r="K146" s="18"/>
      <c r="L146" s="18"/>
      <c r="M146" s="23"/>
      <c r="N146" s="23"/>
      <c r="O146" s="23"/>
      <c r="P146" s="23"/>
    </row>
    <row r="147" spans="1:16">
      <c r="A147" s="18"/>
      <c r="B147" s="18"/>
      <c r="C147" s="18"/>
      <c r="D147" s="18"/>
      <c r="E147" s="18"/>
      <c r="F147" s="18"/>
      <c r="G147" s="18"/>
      <c r="H147" s="18"/>
      <c r="I147" s="18"/>
      <c r="J147" s="18"/>
      <c r="K147" s="18"/>
      <c r="L147" s="18"/>
      <c r="M147" s="23"/>
      <c r="N147" s="23"/>
      <c r="O147" s="23"/>
      <c r="P147" s="23"/>
    </row>
    <row r="148" spans="1:16">
      <c r="A148" s="18"/>
      <c r="B148" s="18"/>
      <c r="C148" s="18"/>
      <c r="D148" s="18"/>
      <c r="E148" s="18"/>
      <c r="F148" s="18"/>
      <c r="G148" s="18"/>
      <c r="H148" s="18"/>
      <c r="I148" s="18"/>
      <c r="J148" s="18"/>
      <c r="K148" s="18"/>
      <c r="L148" s="18"/>
      <c r="M148" s="23"/>
      <c r="N148" s="23"/>
      <c r="O148" s="23"/>
      <c r="P148" s="23"/>
    </row>
    <row r="149" spans="1:16">
      <c r="A149" s="18"/>
      <c r="B149" s="18"/>
      <c r="C149" s="18"/>
      <c r="D149" s="18"/>
      <c r="E149" s="18"/>
      <c r="F149" s="18"/>
      <c r="G149" s="18"/>
      <c r="H149" s="18"/>
      <c r="I149" s="18"/>
      <c r="J149" s="18"/>
      <c r="K149" s="18"/>
      <c r="L149" s="18"/>
      <c r="M149" s="23"/>
      <c r="N149" s="23"/>
      <c r="O149" s="23"/>
      <c r="P149" s="23"/>
    </row>
  </sheetData>
  <sheetProtection formatCells="0" formatColumns="0" formatRows="0" insertColumns="0" insertHyperlinks="0" deleteColumns="0" deleteRows="0" sort="0" autoFilter="0" pivotTables="0"/>
  <dataConsolidate/>
  <mergeCells count="823">
    <mergeCell ref="R105:R108"/>
    <mergeCell ref="S105:S108"/>
    <mergeCell ref="J144:L144"/>
    <mergeCell ref="J140:L140"/>
    <mergeCell ref="J141:L141"/>
    <mergeCell ref="J142:L142"/>
    <mergeCell ref="B105:B108"/>
    <mergeCell ref="C105:D108"/>
    <mergeCell ref="E105:E108"/>
    <mergeCell ref="F105:F108"/>
    <mergeCell ref="G105:G108"/>
    <mergeCell ref="H105:H108"/>
    <mergeCell ref="I105:I108"/>
    <mergeCell ref="J105:J108"/>
    <mergeCell ref="K105:K108"/>
    <mergeCell ref="B140:D140"/>
    <mergeCell ref="F140:H140"/>
    <mergeCell ref="B141:D141"/>
    <mergeCell ref="F141:H141"/>
    <mergeCell ref="A142:D142"/>
    <mergeCell ref="E142:H142"/>
    <mergeCell ref="B143:D143"/>
    <mergeCell ref="F143:H143"/>
    <mergeCell ref="J143:L143"/>
    <mergeCell ref="O105:O108"/>
    <mergeCell ref="P105:P108"/>
    <mergeCell ref="Q105:Q108"/>
    <mergeCell ref="K97:K100"/>
    <mergeCell ref="L97:L100"/>
    <mergeCell ref="M97:M100"/>
    <mergeCell ref="N97:N100"/>
    <mergeCell ref="O97:O100"/>
    <mergeCell ref="P97:P100"/>
    <mergeCell ref="Q97:Q100"/>
    <mergeCell ref="L101:L104"/>
    <mergeCell ref="M101:M104"/>
    <mergeCell ref="N101:N104"/>
    <mergeCell ref="O101:O104"/>
    <mergeCell ref="P101:P104"/>
    <mergeCell ref="Q101:Q104"/>
    <mergeCell ref="H101:H104"/>
    <mergeCell ref="I101:I104"/>
    <mergeCell ref="J101:J104"/>
    <mergeCell ref="K101:K104"/>
    <mergeCell ref="E97:E100"/>
    <mergeCell ref="F97:F100"/>
    <mergeCell ref="G97:G100"/>
    <mergeCell ref="H97:H100"/>
    <mergeCell ref="I97:I100"/>
    <mergeCell ref="J97:J100"/>
    <mergeCell ref="B97:B100"/>
    <mergeCell ref="C97:D100"/>
    <mergeCell ref="D130:E130"/>
    <mergeCell ref="B131:D131"/>
    <mergeCell ref="A133:D135"/>
    <mergeCell ref="E133:H135"/>
    <mergeCell ref="I133:L135"/>
    <mergeCell ref="A136:D136"/>
    <mergeCell ref="E136:H136"/>
    <mergeCell ref="J136:L136"/>
    <mergeCell ref="D121:E121"/>
    <mergeCell ref="D122:E122"/>
    <mergeCell ref="D123:E123"/>
    <mergeCell ref="D124:E124"/>
    <mergeCell ref="D125:E125"/>
    <mergeCell ref="D126:E126"/>
    <mergeCell ref="D127:E127"/>
    <mergeCell ref="D128:E128"/>
    <mergeCell ref="D129:E129"/>
    <mergeCell ref="B101:B104"/>
    <mergeCell ref="C101:D104"/>
    <mergeCell ref="E101:E104"/>
    <mergeCell ref="F101:F104"/>
    <mergeCell ref="G101:G104"/>
    <mergeCell ref="A73:A96"/>
    <mergeCell ref="AC77:AC80"/>
    <mergeCell ref="AD77:AD80"/>
    <mergeCell ref="AE77:AE80"/>
    <mergeCell ref="AB89:AB92"/>
    <mergeCell ref="AC89:AC92"/>
    <mergeCell ref="AD89:AD92"/>
    <mergeCell ref="AE89:AE92"/>
    <mergeCell ref="AF89:AF92"/>
    <mergeCell ref="AF77:AF80"/>
    <mergeCell ref="P85:P88"/>
    <mergeCell ref="Q85:Q88"/>
    <mergeCell ref="W85:W88"/>
    <mergeCell ref="X85:X88"/>
    <mergeCell ref="Y85:Y88"/>
    <mergeCell ref="Z85:Z88"/>
    <mergeCell ref="AA85:AA88"/>
    <mergeCell ref="K73:K76"/>
    <mergeCell ref="K77:K80"/>
    <mergeCell ref="K81:K84"/>
    <mergeCell ref="J85:J88"/>
    <mergeCell ref="K85:K88"/>
    <mergeCell ref="S89:S92"/>
    <mergeCell ref="T89:T92"/>
    <mergeCell ref="AQ77:AQ80"/>
    <mergeCell ref="AQ81:AQ84"/>
    <mergeCell ref="AQ85:AQ88"/>
    <mergeCell ref="AQ89:AQ92"/>
    <mergeCell ref="AQ93:AQ96"/>
    <mergeCell ref="AK78:AM78"/>
    <mergeCell ref="AK79:AM79"/>
    <mergeCell ref="AK80:AM80"/>
    <mergeCell ref="AK81:AM81"/>
    <mergeCell ref="AK82:AM82"/>
    <mergeCell ref="AK83:AM83"/>
    <mergeCell ref="AK84:AM84"/>
    <mergeCell ref="AK85:AM85"/>
    <mergeCell ref="AK86:AM86"/>
    <mergeCell ref="AK87:AM87"/>
    <mergeCell ref="AK88:AM88"/>
    <mergeCell ref="AK77:AM77"/>
    <mergeCell ref="AK93:AM93"/>
    <mergeCell ref="AK94:AM94"/>
    <mergeCell ref="AK95:AM95"/>
    <mergeCell ref="J93:J96"/>
    <mergeCell ref="K93:K96"/>
    <mergeCell ref="L73:L76"/>
    <mergeCell ref="M73:M76"/>
    <mergeCell ref="L77:L80"/>
    <mergeCell ref="M77:M80"/>
    <mergeCell ref="L81:L84"/>
    <mergeCell ref="M81:M84"/>
    <mergeCell ref="L85:L88"/>
    <mergeCell ref="M85:M88"/>
    <mergeCell ref="J81:J84"/>
    <mergeCell ref="J77:J80"/>
    <mergeCell ref="L93:L96"/>
    <mergeCell ref="M93:M96"/>
    <mergeCell ref="O93:O96"/>
    <mergeCell ref="AH70:AI71"/>
    <mergeCell ref="AJ70:AJ72"/>
    <mergeCell ref="AJ77:AJ80"/>
    <mergeCell ref="AJ81:AJ84"/>
    <mergeCell ref="AJ89:AJ92"/>
    <mergeCell ref="AF73:AF76"/>
    <mergeCell ref="AG73:AG76"/>
    <mergeCell ref="X73:X76"/>
    <mergeCell ref="Y73:Y76"/>
    <mergeCell ref="Z73:Z76"/>
    <mergeCell ref="AA73:AA76"/>
    <mergeCell ref="R73:R76"/>
    <mergeCell ref="S73:S76"/>
    <mergeCell ref="T73:T76"/>
    <mergeCell ref="U73:U76"/>
    <mergeCell ref="AH73:AH76"/>
    <mergeCell ref="AB70:AC71"/>
    <mergeCell ref="AG77:AG80"/>
    <mergeCell ref="AH77:AH80"/>
    <mergeCell ref="AI77:AI80"/>
    <mergeCell ref="P81:P84"/>
    <mergeCell ref="Q81:Q84"/>
    <mergeCell ref="R81:R84"/>
    <mergeCell ref="AD70:AE71"/>
    <mergeCell ref="AF70:AG71"/>
    <mergeCell ref="AD73:AD76"/>
    <mergeCell ref="AE73:AE76"/>
    <mergeCell ref="AK69:AQ70"/>
    <mergeCell ref="AK71:AM72"/>
    <mergeCell ref="AN71:AN72"/>
    <mergeCell ref="AO71:AO72"/>
    <mergeCell ref="AK73:AM73"/>
    <mergeCell ref="AK74:AM74"/>
    <mergeCell ref="AK75:AM75"/>
    <mergeCell ref="AK76:AM76"/>
    <mergeCell ref="AI73:AI76"/>
    <mergeCell ref="AQ73:AQ76"/>
    <mergeCell ref="AP71:AP72"/>
    <mergeCell ref="J70:K71"/>
    <mergeCell ref="L70:M71"/>
    <mergeCell ref="N70:O71"/>
    <mergeCell ref="P70:Q71"/>
    <mergeCell ref="R70:S71"/>
    <mergeCell ref="T70:U71"/>
    <mergeCell ref="V70:W71"/>
    <mergeCell ref="X70:Y71"/>
    <mergeCell ref="Z70:AA71"/>
    <mergeCell ref="C73:D76"/>
    <mergeCell ref="C77:D80"/>
    <mergeCell ref="C81:D84"/>
    <mergeCell ref="C85:D88"/>
    <mergeCell ref="C89:D92"/>
    <mergeCell ref="C93:D96"/>
    <mergeCell ref="B69:B72"/>
    <mergeCell ref="B73:B76"/>
    <mergeCell ref="B77:B80"/>
    <mergeCell ref="B81:B84"/>
    <mergeCell ref="B85:B88"/>
    <mergeCell ref="B89:B92"/>
    <mergeCell ref="AO22:AS23"/>
    <mergeCell ref="AO24:AO25"/>
    <mergeCell ref="AP24:AP25"/>
    <mergeCell ref="AR24:AR25"/>
    <mergeCell ref="AS24:AS25"/>
    <mergeCell ref="A26:A33"/>
    <mergeCell ref="B26:B33"/>
    <mergeCell ref="C26:C33"/>
    <mergeCell ref="AD23:AE24"/>
    <mergeCell ref="AF23:AG24"/>
    <mergeCell ref="AH23:AI24"/>
    <mergeCell ref="AJ23:AK24"/>
    <mergeCell ref="AL23:AM24"/>
    <mergeCell ref="AN23:AN25"/>
    <mergeCell ref="R23:S24"/>
    <mergeCell ref="T23:U24"/>
    <mergeCell ref="V23:W24"/>
    <mergeCell ref="X23:Y24"/>
    <mergeCell ref="D26:D33"/>
    <mergeCell ref="W30:W33"/>
    <mergeCell ref="X30:X33"/>
    <mergeCell ref="M26:M29"/>
    <mergeCell ref="T26:T29"/>
    <mergeCell ref="U26:U29"/>
    <mergeCell ref="E54:E57"/>
    <mergeCell ref="E42:E53"/>
    <mergeCell ref="E26:E33"/>
    <mergeCell ref="E34:E41"/>
    <mergeCell ref="A22:M22"/>
    <mergeCell ref="N22:AN22"/>
    <mergeCell ref="AS30:AS33"/>
    <mergeCell ref="AF30:AF33"/>
    <mergeCell ref="U30:U33"/>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V26:V29"/>
    <mergeCell ref="R26:R29"/>
    <mergeCell ref="S26:S29"/>
    <mergeCell ref="Z26:Z29"/>
    <mergeCell ref="AA26:AA29"/>
    <mergeCell ref="AB26:AB29"/>
    <mergeCell ref="AC26:AC29"/>
    <mergeCell ref="AD26:AD29"/>
    <mergeCell ref="AE26:AE29"/>
    <mergeCell ref="X26:X29"/>
    <mergeCell ref="Y26:Y29"/>
    <mergeCell ref="AN30:AN33"/>
    <mergeCell ref="AL26:AL29"/>
    <mergeCell ref="AM26:AM29"/>
    <mergeCell ref="AN26:AN29"/>
    <mergeCell ref="AS26:AS29"/>
    <mergeCell ref="AF26:AF29"/>
    <mergeCell ref="AG26:AG29"/>
    <mergeCell ref="AH26:AH29"/>
    <mergeCell ref="AI26:AI29"/>
    <mergeCell ref="AJ26:AJ29"/>
    <mergeCell ref="AK26:AK29"/>
    <mergeCell ref="AM30:AM33"/>
    <mergeCell ref="AG30:AG33"/>
    <mergeCell ref="AH30:AH33"/>
    <mergeCell ref="AI30:AI33"/>
    <mergeCell ref="AJ30:AJ33"/>
    <mergeCell ref="AK30:AK33"/>
    <mergeCell ref="AL30:AL33"/>
    <mergeCell ref="AK58:AK61"/>
    <mergeCell ref="AL58:AL61"/>
    <mergeCell ref="AM58:AM61"/>
    <mergeCell ref="AB58:AB61"/>
    <mergeCell ref="AC58:AC61"/>
    <mergeCell ref="AD58:AD61"/>
    <mergeCell ref="AE58:AE61"/>
    <mergeCell ref="AF58:AF61"/>
    <mergeCell ref="AG58:AG61"/>
    <mergeCell ref="R50:R53"/>
    <mergeCell ref="T46:T49"/>
    <mergeCell ref="J46:J49"/>
    <mergeCell ref="K46:K49"/>
    <mergeCell ref="L46:L49"/>
    <mergeCell ref="M46:M49"/>
    <mergeCell ref="J30:J33"/>
    <mergeCell ref="K30:K33"/>
    <mergeCell ref="L30:L33"/>
    <mergeCell ref="M30:M33"/>
    <mergeCell ref="N30:N33"/>
    <mergeCell ref="O30:O33"/>
    <mergeCell ref="P30:P33"/>
    <mergeCell ref="Q30:Q33"/>
    <mergeCell ref="R30:R33"/>
    <mergeCell ref="S30:S33"/>
    <mergeCell ref="S46:S49"/>
    <mergeCell ref="J38:J41"/>
    <mergeCell ref="K38:K41"/>
    <mergeCell ref="L38:L41"/>
    <mergeCell ref="M38:M41"/>
    <mergeCell ref="N38:N41"/>
    <mergeCell ref="T30:T33"/>
    <mergeCell ref="R38:R41"/>
    <mergeCell ref="A34:A41"/>
    <mergeCell ref="B34:B41"/>
    <mergeCell ref="C34:C41"/>
    <mergeCell ref="J34:J37"/>
    <mergeCell ref="AS34:AS37"/>
    <mergeCell ref="AI34:AI37"/>
    <mergeCell ref="AJ34:AJ37"/>
    <mergeCell ref="AK34:AK37"/>
    <mergeCell ref="AL34:AL37"/>
    <mergeCell ref="AM34:AM37"/>
    <mergeCell ref="AN34:AN37"/>
    <mergeCell ref="AC34:AC37"/>
    <mergeCell ref="AD34:AD37"/>
    <mergeCell ref="AE34:AE37"/>
    <mergeCell ref="AF34:AF37"/>
    <mergeCell ref="AG34:AG37"/>
    <mergeCell ref="AH34:AH37"/>
    <mergeCell ref="W34:W37"/>
    <mergeCell ref="X34:X37"/>
    <mergeCell ref="X38:X41"/>
    <mergeCell ref="Y38:Y41"/>
    <mergeCell ref="Z38:Z41"/>
    <mergeCell ref="O38:O41"/>
    <mergeCell ref="P38:P41"/>
    <mergeCell ref="AJ42:AJ45"/>
    <mergeCell ref="AK42:AK45"/>
    <mergeCell ref="U42:U45"/>
    <mergeCell ref="V42:V45"/>
    <mergeCell ref="W42:W45"/>
    <mergeCell ref="L42:L45"/>
    <mergeCell ref="M42:M45"/>
    <mergeCell ref="N42:N45"/>
    <mergeCell ref="O42:O45"/>
    <mergeCell ref="P42:P45"/>
    <mergeCell ref="Q42:Q45"/>
    <mergeCell ref="A42:A53"/>
    <mergeCell ref="B42:B53"/>
    <mergeCell ref="C42:C53"/>
    <mergeCell ref="J42:J45"/>
    <mergeCell ref="K42:K45"/>
    <mergeCell ref="AS42:AS45"/>
    <mergeCell ref="AL42:AL45"/>
    <mergeCell ref="AM42:AM45"/>
    <mergeCell ref="AN42:AN45"/>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AA46:AA49"/>
    <mergeCell ref="P46:P49"/>
    <mergeCell ref="Q46:Q49"/>
    <mergeCell ref="R46:R49"/>
    <mergeCell ref="U54:U57"/>
    <mergeCell ref="V54:V57"/>
    <mergeCell ref="W54:W57"/>
    <mergeCell ref="L54:L57"/>
    <mergeCell ref="M54:M57"/>
    <mergeCell ref="N54:N57"/>
    <mergeCell ref="O54:O57"/>
    <mergeCell ref="P54:P57"/>
    <mergeCell ref="Q54:Q57"/>
    <mergeCell ref="S54:S57"/>
    <mergeCell ref="T54:T57"/>
    <mergeCell ref="X50:X53"/>
    <mergeCell ref="Y50:Y53"/>
    <mergeCell ref="Z50:Z53"/>
    <mergeCell ref="T50:T53"/>
    <mergeCell ref="U50:U53"/>
    <mergeCell ref="V50:V53"/>
    <mergeCell ref="W50:W53"/>
    <mergeCell ref="P50:P53"/>
    <mergeCell ref="Q50:Q53"/>
    <mergeCell ref="AS54:AS57"/>
    <mergeCell ref="AJ54:AJ57"/>
    <mergeCell ref="AK54:AK57"/>
    <mergeCell ref="AL54:AL57"/>
    <mergeCell ref="AM54:AM57"/>
    <mergeCell ref="AN54:AN57"/>
    <mergeCell ref="AD54:AD57"/>
    <mergeCell ref="AE54:AE57"/>
    <mergeCell ref="AF54:AF57"/>
    <mergeCell ref="AG54:AG57"/>
    <mergeCell ref="AH54:AH57"/>
    <mergeCell ref="AI54:AI57"/>
    <mergeCell ref="Z101:Z104"/>
    <mergeCell ref="AA101:AA104"/>
    <mergeCell ref="AB101:AB104"/>
    <mergeCell ref="AC101:AC104"/>
    <mergeCell ref="A54:A57"/>
    <mergeCell ref="B54:B57"/>
    <mergeCell ref="C54:C57"/>
    <mergeCell ref="J54:J57"/>
    <mergeCell ref="K54:K57"/>
    <mergeCell ref="X54:X57"/>
    <mergeCell ref="Y54:Y57"/>
    <mergeCell ref="Z54:Z57"/>
    <mergeCell ref="AA54:AA57"/>
    <mergeCell ref="AB54:AB57"/>
    <mergeCell ref="AC54:AC57"/>
    <mergeCell ref="R54:R57"/>
    <mergeCell ref="P58:P61"/>
    <mergeCell ref="Q58:Q61"/>
    <mergeCell ref="R58:R61"/>
    <mergeCell ref="S58:S61"/>
    <mergeCell ref="Y58:Y61"/>
    <mergeCell ref="X58:X61"/>
    <mergeCell ref="B93:B96"/>
    <mergeCell ref="C69:D72"/>
    <mergeCell ref="D58:D61"/>
    <mergeCell ref="A58:A61"/>
    <mergeCell ref="B58:B61"/>
    <mergeCell ref="C58:C61"/>
    <mergeCell ref="E58:E61"/>
    <mergeCell ref="F58:F61"/>
    <mergeCell ref="G58:G61"/>
    <mergeCell ref="U97:U100"/>
    <mergeCell ref="V97:V100"/>
    <mergeCell ref="R97:R100"/>
    <mergeCell ref="S97:S100"/>
    <mergeCell ref="T97:T100"/>
    <mergeCell ref="I77:I80"/>
    <mergeCell ref="H77:H80"/>
    <mergeCell ref="J69:AJ69"/>
    <mergeCell ref="AH58:AH61"/>
    <mergeCell ref="AI58:AI61"/>
    <mergeCell ref="AJ58:AJ61"/>
    <mergeCell ref="Z58:Z61"/>
    <mergeCell ref="AA58:AA61"/>
    <mergeCell ref="T58:T61"/>
    <mergeCell ref="U58:U61"/>
    <mergeCell ref="J58:J61"/>
    <mergeCell ref="K58:K61"/>
    <mergeCell ref="AS58:AS61"/>
    <mergeCell ref="AN58:AN61"/>
    <mergeCell ref="W105:W108"/>
    <mergeCell ref="X105:X108"/>
    <mergeCell ref="Y105:Y108"/>
    <mergeCell ref="Z105:Z108"/>
    <mergeCell ref="AA105:AA108"/>
    <mergeCell ref="AB105:AB108"/>
    <mergeCell ref="AC105:AC108"/>
    <mergeCell ref="AD105:AD108"/>
    <mergeCell ref="AE105:AE108"/>
    <mergeCell ref="AF105:AF108"/>
    <mergeCell ref="AG105:AG108"/>
    <mergeCell ref="AH105:AH108"/>
    <mergeCell ref="W97:W100"/>
    <mergeCell ref="X97:X100"/>
    <mergeCell ref="Y97:Y100"/>
    <mergeCell ref="Z97:Z100"/>
    <mergeCell ref="AA97:AA100"/>
    <mergeCell ref="AB97:AB100"/>
    <mergeCell ref="AC97:AC100"/>
    <mergeCell ref="AD97:AD100"/>
    <mergeCell ref="AE97:AE100"/>
    <mergeCell ref="AF97:AF100"/>
    <mergeCell ref="AG50:AG53"/>
    <mergeCell ref="AH50:AH53"/>
    <mergeCell ref="AI50:AI53"/>
    <mergeCell ref="AJ50:AJ53"/>
    <mergeCell ref="AK50:AK53"/>
    <mergeCell ref="AL50:AL53"/>
    <mergeCell ref="AA50:AA53"/>
    <mergeCell ref="AB50:AB53"/>
    <mergeCell ref="AC50:AC53"/>
    <mergeCell ref="AD50:AD53"/>
    <mergeCell ref="AE50:AE53"/>
    <mergeCell ref="AF50:AF53"/>
    <mergeCell ref="AC30:AC33"/>
    <mergeCell ref="AD30:AD33"/>
    <mergeCell ref="AE30:AE33"/>
    <mergeCell ref="K34:K37"/>
    <mergeCell ref="L34:L37"/>
    <mergeCell ref="M34:M37"/>
    <mergeCell ref="N34:N37"/>
    <mergeCell ref="O34:O37"/>
    <mergeCell ref="P34:P37"/>
    <mergeCell ref="S38:S41"/>
    <mergeCell ref="Y30:Y33"/>
    <mergeCell ref="T38:T41"/>
    <mergeCell ref="Q38:Q41"/>
    <mergeCell ref="Z30:Z33"/>
    <mergeCell ref="Y34:Y37"/>
    <mergeCell ref="Z34:Z37"/>
    <mergeCell ref="AA34:AA37"/>
    <mergeCell ref="AB34:AB37"/>
    <mergeCell ref="Q34:Q37"/>
    <mergeCell ref="R34:R37"/>
    <mergeCell ref="S34:S37"/>
    <mergeCell ref="T34:T37"/>
    <mergeCell ref="U34:U37"/>
    <mergeCell ref="V34:V37"/>
    <mergeCell ref="V30:V33"/>
    <mergeCell ref="AA30:AA33"/>
    <mergeCell ref="AB30:AB33"/>
    <mergeCell ref="D34:D41"/>
    <mergeCell ref="G34:G37"/>
    <mergeCell ref="F38:F41"/>
    <mergeCell ref="G38:G41"/>
    <mergeCell ref="H42:H45"/>
    <mergeCell ref="I42:I45"/>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H58:H61"/>
    <mergeCell ref="I58:I61"/>
    <mergeCell ref="U46:U49"/>
    <mergeCell ref="N46:N49"/>
    <mergeCell ref="O46:O49"/>
    <mergeCell ref="O50:O53"/>
    <mergeCell ref="N50:N53"/>
    <mergeCell ref="X46:X49"/>
    <mergeCell ref="Y46:Y49"/>
    <mergeCell ref="H46:H49"/>
    <mergeCell ref="I46:I49"/>
    <mergeCell ref="S50:S53"/>
    <mergeCell ref="H50:H53"/>
    <mergeCell ref="I50:I53"/>
    <mergeCell ref="J50:J53"/>
    <mergeCell ref="K50:K53"/>
    <mergeCell ref="L50:L53"/>
    <mergeCell ref="M50:M53"/>
    <mergeCell ref="L58:L61"/>
    <mergeCell ref="M58:M61"/>
    <mergeCell ref="N58:N61"/>
    <mergeCell ref="O58:O61"/>
    <mergeCell ref="V58:V61"/>
    <mergeCell ref="W58:W61"/>
    <mergeCell ref="AN46:AN49"/>
    <mergeCell ref="AS46:AS49"/>
    <mergeCell ref="V46:V49"/>
    <mergeCell ref="W46:W49"/>
    <mergeCell ref="AM50:AM53"/>
    <mergeCell ref="AN50:AN53"/>
    <mergeCell ref="AS50:AS53"/>
    <mergeCell ref="D42:D53"/>
    <mergeCell ref="D54:D57"/>
    <mergeCell ref="H54:H57"/>
    <mergeCell ref="I54:I57"/>
    <mergeCell ref="Z46:Z49"/>
    <mergeCell ref="AM46:AM49"/>
    <mergeCell ref="AG46:AG49"/>
    <mergeCell ref="AH46:AH49"/>
    <mergeCell ref="AI46:AI49"/>
    <mergeCell ref="AJ46:AJ49"/>
    <mergeCell ref="AK46:AK49"/>
    <mergeCell ref="AL46:AL49"/>
    <mergeCell ref="AB46:AB49"/>
    <mergeCell ref="AC46:AC49"/>
    <mergeCell ref="AD46:AD49"/>
    <mergeCell ref="AE46:AE49"/>
    <mergeCell ref="AF46:AF49"/>
    <mergeCell ref="AJ101:AJ104"/>
    <mergeCell ref="AK101:AM101"/>
    <mergeCell ref="AQ101:AQ104"/>
    <mergeCell ref="AK102:AM102"/>
    <mergeCell ref="AK103:AM103"/>
    <mergeCell ref="AK104:AM104"/>
    <mergeCell ref="AG97:AG100"/>
    <mergeCell ref="AH97:AH100"/>
    <mergeCell ref="AI97:AI100"/>
    <mergeCell ref="AJ97:AJ100"/>
    <mergeCell ref="AK97:AM97"/>
    <mergeCell ref="AQ97:AQ100"/>
    <mergeCell ref="AK98:AM98"/>
    <mergeCell ref="AK99:AM99"/>
    <mergeCell ref="AK100:AM100"/>
    <mergeCell ref="AJ105:AJ108"/>
    <mergeCell ref="AK105:AM105"/>
    <mergeCell ref="AQ105:AQ108"/>
    <mergeCell ref="AK106:AM106"/>
    <mergeCell ref="AK107:AM107"/>
    <mergeCell ref="AK108:AM108"/>
    <mergeCell ref="J138:L138"/>
    <mergeCell ref="J139:L139"/>
    <mergeCell ref="A117:AK117"/>
    <mergeCell ref="A118:AK118"/>
    <mergeCell ref="B138:D138"/>
    <mergeCell ref="F138:H138"/>
    <mergeCell ref="A139:D139"/>
    <mergeCell ref="E139:H139"/>
    <mergeCell ref="T105:T108"/>
    <mergeCell ref="U105:U108"/>
    <mergeCell ref="V105:V108"/>
    <mergeCell ref="B137:D137"/>
    <mergeCell ref="F137:H137"/>
    <mergeCell ref="J137:L137"/>
    <mergeCell ref="A97:A108"/>
    <mergeCell ref="L105:L108"/>
    <mergeCell ref="M105:M108"/>
    <mergeCell ref="N105:N108"/>
    <mergeCell ref="A19:AS19"/>
    <mergeCell ref="J24:J25"/>
    <mergeCell ref="K24:K25"/>
    <mergeCell ref="L24:L25"/>
    <mergeCell ref="M24:M25"/>
    <mergeCell ref="AP62:AR62"/>
    <mergeCell ref="A24:A25"/>
    <mergeCell ref="B24:B25"/>
    <mergeCell ref="C24:C25"/>
    <mergeCell ref="E24:E25"/>
    <mergeCell ref="AQ24:AQ25"/>
    <mergeCell ref="G26:G29"/>
    <mergeCell ref="F30:F33"/>
    <mergeCell ref="G30:G33"/>
    <mergeCell ref="F42:F45"/>
    <mergeCell ref="G42:G45"/>
    <mergeCell ref="F46:F49"/>
    <mergeCell ref="G46:G49"/>
    <mergeCell ref="F50:F53"/>
    <mergeCell ref="G50:G53"/>
    <mergeCell ref="F54:F57"/>
    <mergeCell ref="G54:G57"/>
    <mergeCell ref="F24:F25"/>
    <mergeCell ref="F34:F37"/>
    <mergeCell ref="P77:P80"/>
    <mergeCell ref="Q77:Q80"/>
    <mergeCell ref="R77:R80"/>
    <mergeCell ref="S77:S80"/>
    <mergeCell ref="U77:U80"/>
    <mergeCell ref="T77:T80"/>
    <mergeCell ref="I81:I84"/>
    <mergeCell ref="J73:J76"/>
    <mergeCell ref="I73:I76"/>
    <mergeCell ref="N73:N76"/>
    <mergeCell ref="O73:O76"/>
    <mergeCell ref="N77:N80"/>
    <mergeCell ref="O77:O80"/>
    <mergeCell ref="N81:N84"/>
    <mergeCell ref="O81:O84"/>
    <mergeCell ref="S81:S84"/>
    <mergeCell ref="T81:T84"/>
    <mergeCell ref="U81:U84"/>
    <mergeCell ref="AG85:AG88"/>
    <mergeCell ref="AH85:AH88"/>
    <mergeCell ref="AI85:AI88"/>
    <mergeCell ref="AJ85:AJ88"/>
    <mergeCell ref="V85:V88"/>
    <mergeCell ref="V73:V76"/>
    <mergeCell ref="W73:W76"/>
    <mergeCell ref="AB73:AB76"/>
    <mergeCell ref="AC73:AC76"/>
    <mergeCell ref="V77:V80"/>
    <mergeCell ref="W77:W80"/>
    <mergeCell ref="AC85:AC88"/>
    <mergeCell ref="AD85:AD88"/>
    <mergeCell ref="AE85:AE88"/>
    <mergeCell ref="AF85:AF88"/>
    <mergeCell ref="AB85:AB88"/>
    <mergeCell ref="AG81:AG84"/>
    <mergeCell ref="AH81:AH84"/>
    <mergeCell ref="AI81:AI84"/>
    <mergeCell ref="X77:X80"/>
    <mergeCell ref="Y77:Y80"/>
    <mergeCell ref="Z77:Z80"/>
    <mergeCell ref="AA77:AA80"/>
    <mergeCell ref="AB77:AB80"/>
    <mergeCell ref="AC81:AC84"/>
    <mergeCell ref="AD81:AD84"/>
    <mergeCell ref="AE81:AE84"/>
    <mergeCell ref="AF81:AF84"/>
    <mergeCell ref="AA81:AA84"/>
    <mergeCell ref="AJ73:AJ76"/>
    <mergeCell ref="W81:W84"/>
    <mergeCell ref="X81:X84"/>
    <mergeCell ref="Y81:Y84"/>
    <mergeCell ref="Z81:Z84"/>
    <mergeCell ref="AB81:AB84"/>
    <mergeCell ref="N85:N88"/>
    <mergeCell ref="O85:O88"/>
    <mergeCell ref="V81:V84"/>
    <mergeCell ref="I93:I96"/>
    <mergeCell ref="I85:I88"/>
    <mergeCell ref="I69:I72"/>
    <mergeCell ref="H69:H72"/>
    <mergeCell ref="G69:G72"/>
    <mergeCell ref="V89:V92"/>
    <mergeCell ref="J89:J92"/>
    <mergeCell ref="I89:I92"/>
    <mergeCell ref="L89:L92"/>
    <mergeCell ref="M89:M92"/>
    <mergeCell ref="N89:N92"/>
    <mergeCell ref="O89:O92"/>
    <mergeCell ref="P89:P92"/>
    <mergeCell ref="G73:G76"/>
    <mergeCell ref="G77:G80"/>
    <mergeCell ref="R85:R88"/>
    <mergeCell ref="S85:S88"/>
    <mergeCell ref="T85:T88"/>
    <mergeCell ref="U85:U88"/>
    <mergeCell ref="P73:P76"/>
    <mergeCell ref="Q73:Q76"/>
    <mergeCell ref="H89:H92"/>
    <mergeCell ref="F89:F92"/>
    <mergeCell ref="AK92:AM92"/>
    <mergeCell ref="AK89:AM89"/>
    <mergeCell ref="AK90:AM90"/>
    <mergeCell ref="AK91:AM91"/>
    <mergeCell ref="K89:K92"/>
    <mergeCell ref="AI89:AI92"/>
    <mergeCell ref="Q89:Q92"/>
    <mergeCell ref="R89:R92"/>
    <mergeCell ref="U89:U92"/>
    <mergeCell ref="W89:W92"/>
    <mergeCell ref="X89:X92"/>
    <mergeCell ref="Y89:Y92"/>
    <mergeCell ref="Z89:Z92"/>
    <mergeCell ref="AA89:AA92"/>
    <mergeCell ref="AG89:AG92"/>
    <mergeCell ref="AH89:AH92"/>
    <mergeCell ref="P93:P96"/>
    <mergeCell ref="Q93:Q96"/>
    <mergeCell ref="X93:X96"/>
    <mergeCell ref="Y93:Y96"/>
    <mergeCell ref="Z93:Z96"/>
    <mergeCell ref="AA93:AA96"/>
    <mergeCell ref="AB93:AB96"/>
    <mergeCell ref="AC93:AC96"/>
    <mergeCell ref="AD93:AD96"/>
    <mergeCell ref="AE93:AE96"/>
    <mergeCell ref="AF93:AF96"/>
    <mergeCell ref="AG93:AG96"/>
    <mergeCell ref="AH93:AH96"/>
    <mergeCell ref="AI93:AI96"/>
    <mergeCell ref="AK96:AM96"/>
    <mergeCell ref="AJ93:AJ96"/>
    <mergeCell ref="R93:R96"/>
    <mergeCell ref="S93:S96"/>
    <mergeCell ref="T93:T96"/>
    <mergeCell ref="U93:U96"/>
    <mergeCell ref="V93:V96"/>
    <mergeCell ref="W93:W96"/>
    <mergeCell ref="N93:N96"/>
    <mergeCell ref="E93:E96"/>
    <mergeCell ref="A114:P114"/>
    <mergeCell ref="R114:AI114"/>
    <mergeCell ref="B115:D115"/>
    <mergeCell ref="J115:O115"/>
    <mergeCell ref="P115:V115"/>
    <mergeCell ref="W115:AF115"/>
    <mergeCell ref="F93:F96"/>
    <mergeCell ref="AI105:AI108"/>
    <mergeCell ref="AG101:AG104"/>
    <mergeCell ref="AH101:AH104"/>
    <mergeCell ref="AI101:AI104"/>
    <mergeCell ref="AD101:AD104"/>
    <mergeCell ref="AE101:AE104"/>
    <mergeCell ref="AF101:AF104"/>
    <mergeCell ref="R101:R104"/>
    <mergeCell ref="S101:S104"/>
    <mergeCell ref="T101:T104"/>
    <mergeCell ref="U101:U104"/>
    <mergeCell ref="V101:V104"/>
    <mergeCell ref="W101:W104"/>
    <mergeCell ref="X101:X104"/>
    <mergeCell ref="Y101:Y104"/>
    <mergeCell ref="B144:D144"/>
    <mergeCell ref="F144:H144"/>
    <mergeCell ref="B1:AQ2"/>
    <mergeCell ref="B3:AQ4"/>
    <mergeCell ref="A1:A4"/>
    <mergeCell ref="AQ71:AQ72"/>
    <mergeCell ref="I24:I25"/>
    <mergeCell ref="H26:H29"/>
    <mergeCell ref="I26:I29"/>
    <mergeCell ref="H30:H33"/>
    <mergeCell ref="I30:I33"/>
    <mergeCell ref="H34:H37"/>
    <mergeCell ref="I34:I37"/>
    <mergeCell ref="H38:H41"/>
    <mergeCell ref="I38:I41"/>
    <mergeCell ref="A65:AS65"/>
    <mergeCell ref="A69:A72"/>
    <mergeCell ref="H73:H76"/>
    <mergeCell ref="H81:H84"/>
    <mergeCell ref="H85:H88"/>
    <mergeCell ref="H93:H96"/>
    <mergeCell ref="G24:G25"/>
    <mergeCell ref="H24:H25"/>
    <mergeCell ref="F26:F29"/>
    <mergeCell ref="G81:G84"/>
    <mergeCell ref="G85:G88"/>
    <mergeCell ref="G89:G92"/>
    <mergeCell ref="G93:G96"/>
    <mergeCell ref="E69:E72"/>
    <mergeCell ref="E73:E76"/>
    <mergeCell ref="E77:E80"/>
    <mergeCell ref="E81:E84"/>
    <mergeCell ref="E85:E88"/>
    <mergeCell ref="F69:F72"/>
    <mergeCell ref="F73:F76"/>
    <mergeCell ref="F77:F80"/>
    <mergeCell ref="F81:F84"/>
    <mergeCell ref="F85:F88"/>
    <mergeCell ref="E89:E92"/>
  </mergeCells>
  <phoneticPr fontId="25" type="noConversion"/>
  <conditionalFormatting sqref="P34:Q34">
    <cfRule type="colorScale" priority="114">
      <colorScale>
        <cfvo type="min"/>
        <cfvo type="max"/>
        <color rgb="FFFFDB75"/>
        <color theme="9" tint="0.39997558519241921"/>
      </colorScale>
    </cfRule>
  </conditionalFormatting>
  <conditionalFormatting sqref="R34:AM34">
    <cfRule type="colorScale" priority="112">
      <colorScale>
        <cfvo type="min"/>
        <cfvo type="max"/>
        <color rgb="FFFFDB75"/>
        <color theme="9" tint="0.39997558519241921"/>
      </colorScale>
    </cfRule>
  </conditionalFormatting>
  <conditionalFormatting sqref="P54:Q54">
    <cfRule type="colorScale" priority="106">
      <colorScale>
        <cfvo type="min"/>
        <cfvo type="max"/>
        <color rgb="FFFFDB75"/>
        <color theme="9" tint="0.39997558519241921"/>
      </colorScale>
    </cfRule>
  </conditionalFormatting>
  <conditionalFormatting sqref="R54:AM54">
    <cfRule type="colorScale" priority="104">
      <colorScale>
        <cfvo type="min"/>
        <cfvo type="max"/>
        <color rgb="FFFFDB75"/>
        <color theme="9" tint="0.39997558519241921"/>
      </colorScale>
    </cfRule>
  </conditionalFormatting>
  <conditionalFormatting sqref="P38:Q38">
    <cfRule type="colorScale" priority="82">
      <colorScale>
        <cfvo type="min"/>
        <cfvo type="max"/>
        <color rgb="FFFFDB75"/>
        <color theme="9" tint="0.39997558519241921"/>
      </colorScale>
    </cfRule>
  </conditionalFormatting>
  <conditionalFormatting sqref="R38:AM38">
    <cfRule type="colorScale" priority="81">
      <colorScale>
        <cfvo type="min"/>
        <cfvo type="max"/>
        <color rgb="FFFFDB75"/>
        <color theme="9" tint="0.39997558519241921"/>
      </colorScale>
    </cfRule>
  </conditionalFormatting>
  <conditionalFormatting sqref="L73:M73">
    <cfRule type="colorScale" priority="32">
      <colorScale>
        <cfvo type="min"/>
        <cfvo type="max"/>
        <color rgb="FFFFDB75"/>
        <color theme="9" tint="0.39997558519241921"/>
      </colorScale>
    </cfRule>
  </conditionalFormatting>
  <conditionalFormatting sqref="N73:AI73">
    <cfRule type="colorScale" priority="31">
      <colorScale>
        <cfvo type="min"/>
        <cfvo type="max"/>
        <color rgb="FFFFDB75"/>
        <color theme="9" tint="0.39997558519241921"/>
      </colorScale>
    </cfRule>
  </conditionalFormatting>
  <conditionalFormatting sqref="Q26">
    <cfRule type="colorScale" priority="17">
      <colorScale>
        <cfvo type="min"/>
        <cfvo type="max"/>
        <color rgb="FFFFDB75"/>
        <color theme="9" tint="0.39997558519241921"/>
      </colorScale>
    </cfRule>
  </conditionalFormatting>
  <conditionalFormatting sqref="S26:AM26">
    <cfRule type="colorScale" priority="16">
      <colorScale>
        <cfvo type="min"/>
        <cfvo type="max"/>
        <color rgb="FFFFDB75"/>
        <color theme="9" tint="0.39997558519241921"/>
      </colorScale>
    </cfRule>
  </conditionalFormatting>
  <conditionalFormatting sqref="P30:Q30">
    <cfRule type="colorScale" priority="15">
      <colorScale>
        <cfvo type="min"/>
        <cfvo type="max"/>
        <color rgb="FFFFDB75"/>
        <color theme="9" tint="0.39997558519241921"/>
      </colorScale>
    </cfRule>
  </conditionalFormatting>
  <conditionalFormatting sqref="P26">
    <cfRule type="colorScale" priority="14">
      <colorScale>
        <cfvo type="min"/>
        <cfvo type="max"/>
        <color rgb="FFFFDB75"/>
        <color theme="9" tint="0.39997558519241921"/>
      </colorScale>
    </cfRule>
  </conditionalFormatting>
  <conditionalFormatting sqref="R26">
    <cfRule type="colorScale" priority="13">
      <colorScale>
        <cfvo type="min"/>
        <cfvo type="max"/>
        <color rgb="FFFFDB75"/>
        <color theme="9" tint="0.39997558519241921"/>
      </colorScale>
    </cfRule>
  </conditionalFormatting>
  <conditionalFormatting sqref="R30:AM30">
    <cfRule type="colorScale" priority="18">
      <colorScale>
        <cfvo type="min"/>
        <cfvo type="max"/>
        <color rgb="FFFFDB75"/>
        <color theme="9" tint="0.39997558519241921"/>
      </colorScale>
    </cfRule>
  </conditionalFormatting>
  <conditionalFormatting sqref="P42:AM42">
    <cfRule type="colorScale" priority="12">
      <colorScale>
        <cfvo type="min"/>
        <cfvo type="max"/>
        <color rgb="FFFFDB75"/>
        <color theme="9" tint="0.39997558519241921"/>
      </colorScale>
    </cfRule>
  </conditionalFormatting>
  <conditionalFormatting sqref="P46:Q46">
    <cfRule type="colorScale" priority="11">
      <colorScale>
        <cfvo type="min"/>
        <cfvo type="max"/>
        <color rgb="FFFFDB75"/>
        <color theme="9" tint="0.39997558519241921"/>
      </colorScale>
    </cfRule>
  </conditionalFormatting>
  <conditionalFormatting sqref="R46:AM46">
    <cfRule type="colorScale" priority="10">
      <colorScale>
        <cfvo type="min"/>
        <cfvo type="max"/>
        <color rgb="FFFFDB75"/>
        <color theme="9" tint="0.39997558519241921"/>
      </colorScale>
    </cfRule>
  </conditionalFormatting>
  <conditionalFormatting sqref="P50:Q50">
    <cfRule type="colorScale" priority="9">
      <colorScale>
        <cfvo type="min"/>
        <cfvo type="max"/>
        <color rgb="FFFFDB75"/>
        <color theme="9" tint="0.39997558519241921"/>
      </colorScale>
    </cfRule>
  </conditionalFormatting>
  <conditionalFormatting sqref="R50:AM50">
    <cfRule type="colorScale" priority="8">
      <colorScale>
        <cfvo type="min"/>
        <cfvo type="max"/>
        <color rgb="FFFFDB75"/>
        <color theme="9" tint="0.39997558519241921"/>
      </colorScale>
    </cfRule>
  </conditionalFormatting>
  <conditionalFormatting sqref="L89:M89 L77:M77 L81:M81 L85:M85 L93:M93">
    <cfRule type="colorScale" priority="115">
      <colorScale>
        <cfvo type="min"/>
        <cfvo type="max"/>
        <color rgb="FFFFDB75"/>
        <color theme="9" tint="0.39997558519241921"/>
      </colorScale>
    </cfRule>
  </conditionalFormatting>
  <conditionalFormatting sqref="N89:AI89 N77:AI77 N81:AI81 N85:AI85 N93:AI93">
    <cfRule type="colorScale" priority="121">
      <colorScale>
        <cfvo type="min"/>
        <cfvo type="max"/>
        <color rgb="FFFFDB75"/>
        <color theme="9" tint="0.39997558519241921"/>
      </colorScale>
    </cfRule>
  </conditionalFormatting>
  <conditionalFormatting sqref="L97:M97 L101:M101 L105:M105">
    <cfRule type="colorScale" priority="4">
      <colorScale>
        <cfvo type="min"/>
        <cfvo type="max"/>
        <color rgb="FFFFDB75"/>
        <color theme="9" tint="0.39997558519241921"/>
      </colorScale>
    </cfRule>
  </conditionalFormatting>
  <conditionalFormatting sqref="N97:AI97 N101:AI101 N105:Y105 AA105 AC105:AG105 AI105">
    <cfRule type="colorScale" priority="5">
      <colorScale>
        <cfvo type="min"/>
        <cfvo type="max"/>
        <color rgb="FFFFDB75"/>
        <color theme="9" tint="0.39997558519241921"/>
      </colorScale>
    </cfRule>
  </conditionalFormatting>
  <conditionalFormatting sqref="Z105">
    <cfRule type="colorScale" priority="3">
      <colorScale>
        <cfvo type="min"/>
        <cfvo type="max"/>
        <color rgb="FFFFDB75"/>
        <color theme="9" tint="0.39997558519241921"/>
      </colorScale>
    </cfRule>
  </conditionalFormatting>
  <conditionalFormatting sqref="AB105">
    <cfRule type="colorScale" priority="2">
      <colorScale>
        <cfvo type="min"/>
        <cfvo type="max"/>
        <color rgb="FFFFDB75"/>
        <color theme="9" tint="0.39997558519241921"/>
      </colorScale>
    </cfRule>
  </conditionalFormatting>
  <conditionalFormatting sqref="AH105">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0D19AAF9-43C4-47D2-982E-9D472237597B}">
          <x14:formula1>
            <xm:f>Hoja1!$C$27:$C$35</xm:f>
          </x14:formula1>
          <xm:sqref>A54:A57</xm:sqref>
        </x14:dataValidation>
        <x14:dataValidation type="list" allowBlank="1" showInputMessage="1" showErrorMessage="1" xr:uid="{3571F767-D58D-4644-AC89-DC43340777FE}">
          <x14:formula1>
            <xm:f>Hoja1!$C$39:$C$56</xm:f>
          </x14:formula1>
          <xm:sqref>B54:B57</xm:sqref>
        </x14:dataValidation>
        <x14:dataValidation type="list" allowBlank="1" showInputMessage="1" showErrorMessage="1" xr:uid="{E45418D2-C9E8-4E1F-B99C-DBF422DE6A9C}">
          <x14:formula1>
            <xm:f>Hoja1!$C$58:$C$95</xm:f>
          </x14:formula1>
          <xm:sqref>C54:C57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8E7C2-1B9E-48FA-948A-5C7E19C45F35}">
  <sheetPr>
    <pageSetUpPr fitToPage="1"/>
  </sheetPr>
  <dimension ref="B1:AC61"/>
  <sheetViews>
    <sheetView showGridLines="0" view="pageBreakPreview" topLeftCell="A8" zoomScaleNormal="100" zoomScaleSheetLayoutView="100" workbookViewId="0">
      <selection activeCell="O17" sqref="O17"/>
    </sheetView>
  </sheetViews>
  <sheetFormatPr baseColWidth="10" defaultColWidth="5.140625" defaultRowHeight="13.5" customHeight="1"/>
  <cols>
    <col min="1" max="1" width="5.140625" style="82"/>
    <col min="2" max="2" width="14.28515625" style="82" customWidth="1"/>
    <col min="3" max="3" width="11.7109375" style="82" customWidth="1"/>
    <col min="4" max="4" width="12.7109375" style="114" customWidth="1"/>
    <col min="5" max="5" width="12.140625" style="114" customWidth="1"/>
    <col min="6" max="12" width="7.42578125" style="82" customWidth="1"/>
    <col min="13" max="13" width="11.85546875" style="82" customWidth="1"/>
    <col min="14" max="23" width="7.42578125" style="82" customWidth="1"/>
    <col min="24" max="24" width="10.5703125" style="82" customWidth="1"/>
    <col min="25" max="25" width="41.140625" style="82" customWidth="1"/>
    <col min="26" max="26" width="11.7109375" style="82" customWidth="1"/>
    <col min="27" max="27" width="29.7109375" style="82" customWidth="1"/>
    <col min="28" max="28" width="16.28515625" style="83" customWidth="1"/>
    <col min="29" max="29" width="5.140625" style="83"/>
    <col min="30" max="16384" width="5.140625" style="82"/>
  </cols>
  <sheetData>
    <row r="1" spans="2:27" ht="15.6" customHeight="1">
      <c r="B1" s="374"/>
      <c r="C1" s="374"/>
      <c r="D1" s="374" t="s">
        <v>461</v>
      </c>
      <c r="E1" s="374"/>
      <c r="F1" s="374"/>
      <c r="G1" s="374"/>
      <c r="H1" s="374"/>
      <c r="I1" s="374"/>
      <c r="J1" s="374"/>
      <c r="K1" s="374"/>
      <c r="L1" s="374"/>
      <c r="M1" s="374"/>
      <c r="N1" s="374"/>
      <c r="O1" s="374"/>
      <c r="P1" s="374"/>
      <c r="Q1" s="374"/>
      <c r="R1" s="374"/>
      <c r="S1" s="413" t="s">
        <v>462</v>
      </c>
      <c r="T1" s="413"/>
      <c r="U1" s="413"/>
      <c r="V1" s="413" t="s">
        <v>716</v>
      </c>
      <c r="W1" s="413"/>
      <c r="X1" s="413"/>
    </row>
    <row r="2" spans="2:27" ht="12.75">
      <c r="B2" s="374"/>
      <c r="C2" s="374"/>
      <c r="D2" s="374"/>
      <c r="E2" s="374"/>
      <c r="F2" s="374"/>
      <c r="G2" s="374"/>
      <c r="H2" s="374"/>
      <c r="I2" s="374"/>
      <c r="J2" s="374"/>
      <c r="K2" s="374"/>
      <c r="L2" s="374"/>
      <c r="M2" s="374"/>
      <c r="N2" s="374"/>
      <c r="O2" s="374"/>
      <c r="P2" s="374"/>
      <c r="Q2" s="374"/>
      <c r="R2" s="374"/>
      <c r="S2" s="413" t="s">
        <v>464</v>
      </c>
      <c r="T2" s="413"/>
      <c r="U2" s="413"/>
      <c r="V2" s="414" t="s">
        <v>717</v>
      </c>
      <c r="W2" s="414"/>
      <c r="X2" s="414"/>
    </row>
    <row r="3" spans="2:27" ht="12.75">
      <c r="B3" s="374"/>
      <c r="C3" s="374"/>
      <c r="D3" s="374" t="s">
        <v>718</v>
      </c>
      <c r="E3" s="374"/>
      <c r="F3" s="374"/>
      <c r="G3" s="374"/>
      <c r="H3" s="374"/>
      <c r="I3" s="374"/>
      <c r="J3" s="374"/>
      <c r="K3" s="374"/>
      <c r="L3" s="374"/>
      <c r="M3" s="374"/>
      <c r="N3" s="374"/>
      <c r="O3" s="374"/>
      <c r="P3" s="374"/>
      <c r="Q3" s="374"/>
      <c r="R3" s="374"/>
      <c r="S3" s="413" t="s">
        <v>466</v>
      </c>
      <c r="T3" s="413"/>
      <c r="U3" s="413"/>
      <c r="V3" s="413" t="s">
        <v>467</v>
      </c>
      <c r="W3" s="413"/>
      <c r="X3" s="413"/>
    </row>
    <row r="4" spans="2:27" ht="15.6" customHeight="1">
      <c r="B4" s="374"/>
      <c r="C4" s="374"/>
      <c r="D4" s="374"/>
      <c r="E4" s="374"/>
      <c r="F4" s="374"/>
      <c r="G4" s="374"/>
      <c r="H4" s="374"/>
      <c r="I4" s="374"/>
      <c r="J4" s="374"/>
      <c r="K4" s="374"/>
      <c r="L4" s="374"/>
      <c r="M4" s="374"/>
      <c r="N4" s="374"/>
      <c r="O4" s="374"/>
      <c r="P4" s="374"/>
      <c r="Q4" s="374"/>
      <c r="R4" s="374"/>
      <c r="S4" s="413" t="s">
        <v>719</v>
      </c>
      <c r="T4" s="413"/>
      <c r="U4" s="413"/>
      <c r="V4" s="412">
        <v>44725</v>
      </c>
      <c r="W4" s="374"/>
      <c r="X4" s="374"/>
    </row>
    <row r="5" spans="2:27" ht="9" customHeight="1">
      <c r="B5" s="391"/>
      <c r="C5" s="392"/>
      <c r="D5" s="392"/>
      <c r="E5" s="392"/>
      <c r="F5" s="392"/>
      <c r="G5" s="392"/>
      <c r="H5" s="392"/>
      <c r="I5" s="392"/>
      <c r="J5" s="392"/>
      <c r="K5" s="392"/>
      <c r="L5" s="392"/>
      <c r="M5" s="392"/>
      <c r="N5" s="392"/>
      <c r="O5" s="392"/>
      <c r="P5" s="392"/>
      <c r="Q5" s="392"/>
      <c r="R5" s="392"/>
      <c r="S5" s="392"/>
      <c r="T5" s="392"/>
      <c r="U5" s="392"/>
      <c r="V5" s="392"/>
      <c r="W5" s="392"/>
      <c r="X5" s="393"/>
    </row>
    <row r="6" spans="2:27" ht="18.600000000000001" customHeight="1">
      <c r="B6" s="375" t="s">
        <v>720</v>
      </c>
      <c r="C6" s="376"/>
      <c r="D6" s="376"/>
      <c r="E6" s="376"/>
      <c r="F6" s="376"/>
      <c r="G6" s="376"/>
      <c r="H6" s="376"/>
      <c r="I6" s="376"/>
      <c r="J6" s="376"/>
      <c r="K6" s="376"/>
      <c r="L6" s="376"/>
      <c r="M6" s="376"/>
      <c r="N6" s="376"/>
      <c r="O6" s="376"/>
      <c r="P6" s="376"/>
      <c r="Q6" s="376"/>
      <c r="R6" s="376"/>
      <c r="S6" s="376"/>
      <c r="T6" s="376"/>
      <c r="U6" s="376"/>
      <c r="V6" s="376"/>
      <c r="W6" s="376"/>
      <c r="X6" s="377"/>
    </row>
    <row r="7" spans="2:27" ht="16.899999999999999" customHeight="1">
      <c r="B7" s="391" t="s">
        <v>721</v>
      </c>
      <c r="C7" s="392"/>
      <c r="D7" s="392"/>
      <c r="E7" s="392"/>
      <c r="F7" s="392"/>
      <c r="G7" s="392"/>
      <c r="H7" s="393"/>
      <c r="I7" s="391" t="s">
        <v>722</v>
      </c>
      <c r="J7" s="392"/>
      <c r="K7" s="392"/>
      <c r="L7" s="392"/>
      <c r="M7" s="392"/>
      <c r="N7" s="392"/>
      <c r="O7" s="392"/>
      <c r="P7" s="392"/>
      <c r="Q7" s="392"/>
      <c r="R7" s="392"/>
      <c r="S7" s="392"/>
      <c r="T7" s="393"/>
      <c r="U7" s="391" t="s">
        <v>723</v>
      </c>
      <c r="V7" s="392"/>
      <c r="W7" s="392"/>
      <c r="X7" s="393"/>
    </row>
    <row r="8" spans="2:27" ht="26.65" customHeight="1">
      <c r="B8" s="405" t="s">
        <v>395</v>
      </c>
      <c r="C8" s="406"/>
      <c r="D8" s="406"/>
      <c r="E8" s="406"/>
      <c r="F8" s="406"/>
      <c r="G8" s="406"/>
      <c r="H8" s="407"/>
      <c r="I8" s="405" t="s">
        <v>402</v>
      </c>
      <c r="J8" s="406"/>
      <c r="K8" s="406"/>
      <c r="L8" s="406"/>
      <c r="M8" s="406"/>
      <c r="N8" s="406"/>
      <c r="O8" s="406"/>
      <c r="P8" s="406"/>
      <c r="Q8" s="406"/>
      <c r="R8" s="406"/>
      <c r="S8" s="406"/>
      <c r="T8" s="407"/>
      <c r="U8" s="405" t="s">
        <v>403</v>
      </c>
      <c r="V8" s="406"/>
      <c r="W8" s="406"/>
      <c r="X8" s="407"/>
    </row>
    <row r="9" spans="2:27" ht="19.149999999999999" customHeight="1">
      <c r="B9" s="375" t="s">
        <v>724</v>
      </c>
      <c r="C9" s="376"/>
      <c r="D9" s="376"/>
      <c r="E9" s="376"/>
      <c r="F9" s="376"/>
      <c r="G9" s="376"/>
      <c r="H9" s="376"/>
      <c r="I9" s="376"/>
      <c r="J9" s="376"/>
      <c r="K9" s="376"/>
      <c r="L9" s="376"/>
      <c r="M9" s="376"/>
      <c r="N9" s="376"/>
      <c r="O9" s="376"/>
      <c r="P9" s="376"/>
      <c r="Q9" s="376"/>
      <c r="R9" s="376"/>
      <c r="S9" s="376"/>
      <c r="T9" s="376"/>
      <c r="U9" s="376"/>
      <c r="V9" s="376"/>
      <c r="W9" s="376"/>
      <c r="X9" s="377"/>
    </row>
    <row r="10" spans="2:27" ht="15" customHeight="1">
      <c r="B10" s="374" t="s">
        <v>725</v>
      </c>
      <c r="C10" s="374"/>
      <c r="D10" s="374"/>
      <c r="E10" s="374"/>
      <c r="F10" s="374"/>
      <c r="G10" s="391" t="s">
        <v>726</v>
      </c>
      <c r="H10" s="392"/>
      <c r="I10" s="392"/>
      <c r="J10" s="392"/>
      <c r="K10" s="392"/>
      <c r="L10" s="392"/>
      <c r="M10" s="392"/>
      <c r="N10" s="392"/>
      <c r="O10" s="393"/>
      <c r="P10" s="391" t="s">
        <v>727</v>
      </c>
      <c r="Q10" s="392"/>
      <c r="R10" s="392"/>
      <c r="S10" s="392"/>
      <c r="T10" s="392"/>
      <c r="U10" s="393"/>
      <c r="V10" s="391" t="s">
        <v>464</v>
      </c>
      <c r="W10" s="392"/>
      <c r="X10" s="393"/>
    </row>
    <row r="11" spans="2:27" ht="34.9" customHeight="1">
      <c r="B11" s="333" t="s">
        <v>728</v>
      </c>
      <c r="C11" s="333"/>
      <c r="D11" s="333"/>
      <c r="E11" s="333"/>
      <c r="F11" s="333"/>
      <c r="G11" s="327" t="s">
        <v>406</v>
      </c>
      <c r="H11" s="328"/>
      <c r="I11" s="328"/>
      <c r="J11" s="328"/>
      <c r="K11" s="328"/>
      <c r="L11" s="328"/>
      <c r="M11" s="328"/>
      <c r="N11" s="328"/>
      <c r="O11" s="329"/>
      <c r="P11" s="405" t="s">
        <v>729</v>
      </c>
      <c r="Q11" s="406"/>
      <c r="R11" s="406"/>
      <c r="S11" s="406"/>
      <c r="T11" s="406"/>
      <c r="U11" s="407"/>
      <c r="V11" s="408" t="s">
        <v>730</v>
      </c>
      <c r="W11" s="409"/>
      <c r="X11" s="410"/>
    </row>
    <row r="12" spans="2:27" ht="49.9" customHeight="1">
      <c r="B12" s="374" t="s">
        <v>731</v>
      </c>
      <c r="C12" s="374"/>
      <c r="D12" s="374"/>
      <c r="E12" s="374"/>
      <c r="F12" s="374" t="s">
        <v>732</v>
      </c>
      <c r="G12" s="374"/>
      <c r="H12" s="374"/>
      <c r="I12" s="374"/>
      <c r="J12" s="374"/>
      <c r="K12" s="374"/>
      <c r="L12" s="374"/>
      <c r="M12" s="374"/>
      <c r="N12" s="411" t="s">
        <v>733</v>
      </c>
      <c r="O12" s="411"/>
      <c r="P12" s="411"/>
      <c r="Q12" s="411"/>
      <c r="R12" s="411"/>
      <c r="S12" s="374" t="s">
        <v>734</v>
      </c>
      <c r="T12" s="374"/>
      <c r="U12" s="374"/>
      <c r="V12" s="374"/>
      <c r="W12" s="374"/>
      <c r="X12" s="374"/>
    </row>
    <row r="13" spans="2:27" ht="81.599999999999994" customHeight="1">
      <c r="B13" s="333" t="s">
        <v>441</v>
      </c>
      <c r="C13" s="333"/>
      <c r="D13" s="333"/>
      <c r="E13" s="333"/>
      <c r="F13" s="333" t="s">
        <v>517</v>
      </c>
      <c r="G13" s="333"/>
      <c r="H13" s="333"/>
      <c r="I13" s="333"/>
      <c r="J13" s="333"/>
      <c r="K13" s="333"/>
      <c r="L13" s="333"/>
      <c r="M13" s="333"/>
      <c r="N13" s="333" t="s">
        <v>443</v>
      </c>
      <c r="O13" s="333"/>
      <c r="P13" s="333"/>
      <c r="Q13" s="333"/>
      <c r="R13" s="333"/>
      <c r="S13" s="333" t="s">
        <v>443</v>
      </c>
      <c r="T13" s="333"/>
      <c r="U13" s="333"/>
      <c r="V13" s="333"/>
      <c r="W13" s="333"/>
      <c r="X13" s="333"/>
    </row>
    <row r="14" spans="2:27" ht="16.149999999999999" customHeight="1">
      <c r="B14" s="399" t="s">
        <v>735</v>
      </c>
      <c r="C14" s="400"/>
      <c r="D14" s="400"/>
      <c r="E14" s="400"/>
      <c r="F14" s="401"/>
      <c r="G14" s="382" t="s">
        <v>736</v>
      </c>
      <c r="H14" s="389"/>
      <c r="I14" s="389"/>
      <c r="J14" s="383"/>
      <c r="K14" s="399" t="s">
        <v>737</v>
      </c>
      <c r="L14" s="400"/>
      <c r="M14" s="400"/>
      <c r="N14" s="401"/>
      <c r="O14" s="391" t="s">
        <v>738</v>
      </c>
      <c r="P14" s="392"/>
      <c r="Q14" s="392"/>
      <c r="R14" s="392"/>
      <c r="S14" s="392"/>
      <c r="T14" s="392"/>
      <c r="U14" s="392"/>
      <c r="V14" s="392"/>
      <c r="W14" s="392"/>
      <c r="X14" s="393"/>
      <c r="Y14" s="84"/>
      <c r="Z14" s="84"/>
      <c r="AA14" s="84"/>
    </row>
    <row r="15" spans="2:27" ht="64.900000000000006" customHeight="1">
      <c r="B15" s="402"/>
      <c r="C15" s="403"/>
      <c r="D15" s="403"/>
      <c r="E15" s="403"/>
      <c r="F15" s="404"/>
      <c r="G15" s="384"/>
      <c r="H15" s="390"/>
      <c r="I15" s="390"/>
      <c r="J15" s="385"/>
      <c r="K15" s="402"/>
      <c r="L15" s="403"/>
      <c r="M15" s="403"/>
      <c r="N15" s="404"/>
      <c r="O15" s="391" t="s">
        <v>739</v>
      </c>
      <c r="P15" s="392"/>
      <c r="Q15" s="392"/>
      <c r="R15" s="393"/>
      <c r="S15" s="394" t="s">
        <v>740</v>
      </c>
      <c r="T15" s="395"/>
      <c r="U15" s="396"/>
      <c r="V15" s="394" t="s">
        <v>741</v>
      </c>
      <c r="W15" s="395"/>
      <c r="X15" s="396"/>
      <c r="Y15" s="84"/>
      <c r="Z15" s="84"/>
      <c r="AA15" s="84"/>
    </row>
    <row r="16" spans="2:27" ht="25.9" customHeight="1">
      <c r="B16" s="333" t="s">
        <v>742</v>
      </c>
      <c r="C16" s="333"/>
      <c r="D16" s="333"/>
      <c r="E16" s="333"/>
      <c r="F16" s="333"/>
      <c r="G16" s="397" t="s">
        <v>389</v>
      </c>
      <c r="H16" s="397"/>
      <c r="I16" s="397"/>
      <c r="J16" s="397"/>
      <c r="K16" s="397">
        <v>0.25</v>
      </c>
      <c r="L16" s="397"/>
      <c r="M16" s="397"/>
      <c r="N16" s="397"/>
      <c r="O16" s="85" t="s">
        <v>743</v>
      </c>
      <c r="P16" s="85" t="s">
        <v>744</v>
      </c>
      <c r="Q16" s="85" t="s">
        <v>745</v>
      </c>
      <c r="R16" s="85" t="s">
        <v>746</v>
      </c>
      <c r="S16" s="333" t="s">
        <v>747</v>
      </c>
      <c r="T16" s="333"/>
      <c r="U16" s="333"/>
      <c r="V16" s="398" t="s">
        <v>744</v>
      </c>
      <c r="W16" s="398"/>
      <c r="X16" s="398"/>
    </row>
    <row r="17" spans="2:27" ht="88.9" customHeight="1">
      <c r="B17" s="333"/>
      <c r="C17" s="333"/>
      <c r="D17" s="333"/>
      <c r="E17" s="333"/>
      <c r="F17" s="333"/>
      <c r="G17" s="397"/>
      <c r="H17" s="397"/>
      <c r="I17" s="397"/>
      <c r="J17" s="397"/>
      <c r="K17" s="397"/>
      <c r="L17" s="397"/>
      <c r="M17" s="397"/>
      <c r="N17" s="397"/>
      <c r="O17" s="86">
        <v>0.4</v>
      </c>
      <c r="P17" s="86">
        <v>0.25</v>
      </c>
      <c r="Q17" s="86">
        <v>0.25</v>
      </c>
      <c r="R17" s="86">
        <v>0.1</v>
      </c>
      <c r="S17" s="333"/>
      <c r="T17" s="333"/>
      <c r="U17" s="333"/>
      <c r="V17" s="398"/>
      <c r="W17" s="398"/>
      <c r="X17" s="398"/>
    </row>
    <row r="18" spans="2:27" ht="18" customHeight="1">
      <c r="B18" s="375" t="s">
        <v>748</v>
      </c>
      <c r="C18" s="376"/>
      <c r="D18" s="376"/>
      <c r="E18" s="376"/>
      <c r="F18" s="376"/>
      <c r="G18" s="376"/>
      <c r="H18" s="376"/>
      <c r="I18" s="376"/>
      <c r="J18" s="376"/>
      <c r="K18" s="376"/>
      <c r="L18" s="376"/>
      <c r="M18" s="376"/>
      <c r="N18" s="376"/>
      <c r="O18" s="376"/>
      <c r="P18" s="376"/>
      <c r="Q18" s="376"/>
      <c r="R18" s="376"/>
      <c r="S18" s="376"/>
      <c r="T18" s="376"/>
      <c r="U18" s="376"/>
      <c r="V18" s="376"/>
      <c r="W18" s="376"/>
      <c r="X18" s="377"/>
      <c r="Z18" s="82" t="s">
        <v>701</v>
      </c>
    </row>
    <row r="19" spans="2:27" ht="34.9" customHeight="1">
      <c r="B19" s="380" t="s">
        <v>749</v>
      </c>
      <c r="C19" s="382" t="s">
        <v>750</v>
      </c>
      <c r="D19" s="383"/>
      <c r="E19" s="382" t="s">
        <v>751</v>
      </c>
      <c r="F19" s="383"/>
      <c r="G19" s="386" t="s">
        <v>752</v>
      </c>
      <c r="H19" s="387"/>
      <c r="I19" s="387"/>
      <c r="J19" s="387"/>
      <c r="K19" s="387"/>
      <c r="L19" s="387"/>
      <c r="M19" s="387"/>
      <c r="N19" s="387"/>
      <c r="O19" s="387"/>
      <c r="P19" s="387"/>
      <c r="Q19" s="387"/>
      <c r="R19" s="388"/>
      <c r="S19" s="382" t="s">
        <v>753</v>
      </c>
      <c r="T19" s="389"/>
      <c r="U19" s="389"/>
      <c r="V19" s="389"/>
      <c r="W19" s="389"/>
      <c r="X19" s="383"/>
    </row>
    <row r="20" spans="2:27" ht="28.5" customHeight="1">
      <c r="B20" s="381"/>
      <c r="C20" s="384"/>
      <c r="D20" s="385"/>
      <c r="E20" s="384"/>
      <c r="F20" s="385"/>
      <c r="G20" s="391" t="s">
        <v>754</v>
      </c>
      <c r="H20" s="392"/>
      <c r="I20" s="393"/>
      <c r="J20" s="391" t="s">
        <v>755</v>
      </c>
      <c r="K20" s="392"/>
      <c r="L20" s="393"/>
      <c r="M20" s="394" t="s">
        <v>756</v>
      </c>
      <c r="N20" s="395"/>
      <c r="O20" s="396"/>
      <c r="P20" s="394" t="s">
        <v>757</v>
      </c>
      <c r="Q20" s="395"/>
      <c r="R20" s="396"/>
      <c r="S20" s="384"/>
      <c r="T20" s="390"/>
      <c r="U20" s="390"/>
      <c r="V20" s="390"/>
      <c r="W20" s="390"/>
      <c r="X20" s="385"/>
    </row>
    <row r="21" spans="2:27" ht="89.45" customHeight="1">
      <c r="B21" s="87" t="s">
        <v>405</v>
      </c>
      <c r="C21" s="327" t="s">
        <v>428</v>
      </c>
      <c r="D21" s="329"/>
      <c r="E21" s="378">
        <v>0.25</v>
      </c>
      <c r="F21" s="379"/>
      <c r="G21" s="378">
        <v>0.25</v>
      </c>
      <c r="H21" s="328"/>
      <c r="I21" s="329"/>
      <c r="J21" s="378" t="s">
        <v>758</v>
      </c>
      <c r="K21" s="328"/>
      <c r="L21" s="329"/>
      <c r="M21" s="378" t="s">
        <v>759</v>
      </c>
      <c r="N21" s="328"/>
      <c r="O21" s="329"/>
      <c r="P21" s="327" t="s">
        <v>390</v>
      </c>
      <c r="Q21" s="328"/>
      <c r="R21" s="329"/>
      <c r="S21" s="327" t="s">
        <v>760</v>
      </c>
      <c r="T21" s="328"/>
      <c r="U21" s="328"/>
      <c r="V21" s="328"/>
      <c r="W21" s="328"/>
      <c r="X21" s="329"/>
    </row>
    <row r="22" spans="2:27" ht="25.15" customHeight="1">
      <c r="B22" s="374" t="s">
        <v>761</v>
      </c>
      <c r="C22" s="374"/>
      <c r="D22" s="374"/>
      <c r="E22" s="374"/>
      <c r="F22" s="374"/>
      <c r="G22" s="374"/>
      <c r="H22" s="374"/>
      <c r="I22" s="374"/>
      <c r="J22" s="374"/>
      <c r="K22" s="374"/>
      <c r="L22" s="374"/>
      <c r="M22" s="374"/>
      <c r="N22" s="374" t="s">
        <v>762</v>
      </c>
      <c r="O22" s="374"/>
      <c r="P22" s="374"/>
      <c r="Q22" s="374"/>
      <c r="R22" s="374"/>
      <c r="S22" s="374"/>
      <c r="T22" s="374"/>
      <c r="U22" s="374"/>
      <c r="V22" s="374"/>
      <c r="W22" s="374"/>
      <c r="X22" s="374"/>
    </row>
    <row r="23" spans="2:27" ht="45.4" customHeight="1">
      <c r="B23" s="333" t="s">
        <v>763</v>
      </c>
      <c r="C23" s="333"/>
      <c r="D23" s="333"/>
      <c r="E23" s="333"/>
      <c r="F23" s="333"/>
      <c r="G23" s="333"/>
      <c r="H23" s="333"/>
      <c r="I23" s="333"/>
      <c r="J23" s="333"/>
      <c r="K23" s="333"/>
      <c r="L23" s="333"/>
      <c r="M23" s="333"/>
      <c r="N23" s="333" t="s">
        <v>764</v>
      </c>
      <c r="O23" s="333"/>
      <c r="P23" s="333"/>
      <c r="Q23" s="333"/>
      <c r="R23" s="333"/>
      <c r="S23" s="333"/>
      <c r="T23" s="333"/>
      <c r="U23" s="333"/>
      <c r="V23" s="333"/>
      <c r="W23" s="333"/>
      <c r="X23" s="333"/>
      <c r="AA23" s="88"/>
    </row>
    <row r="24" spans="2:27" ht="19.149999999999999" customHeight="1">
      <c r="B24" s="375" t="s">
        <v>765</v>
      </c>
      <c r="C24" s="376"/>
      <c r="D24" s="376"/>
      <c r="E24" s="376"/>
      <c r="F24" s="376"/>
      <c r="G24" s="376"/>
      <c r="H24" s="376"/>
      <c r="I24" s="376"/>
      <c r="J24" s="376"/>
      <c r="K24" s="376"/>
      <c r="L24" s="376"/>
      <c r="M24" s="376"/>
      <c r="N24" s="376"/>
      <c r="O24" s="376"/>
      <c r="P24" s="376"/>
      <c r="Q24" s="376"/>
      <c r="R24" s="376"/>
      <c r="S24" s="376"/>
      <c r="T24" s="376"/>
      <c r="U24" s="376"/>
      <c r="V24" s="376"/>
      <c r="W24" s="376"/>
      <c r="X24" s="377"/>
    </row>
    <row r="25" spans="2:27" ht="19.149999999999999" customHeight="1">
      <c r="B25" s="364" t="s">
        <v>766</v>
      </c>
      <c r="C25" s="364"/>
      <c r="D25" s="371" t="s">
        <v>767</v>
      </c>
      <c r="E25" s="371"/>
      <c r="F25" s="369" t="s">
        <v>768</v>
      </c>
      <c r="G25" s="369"/>
      <c r="H25" s="370"/>
      <c r="I25" s="371" t="s">
        <v>769</v>
      </c>
      <c r="J25" s="371"/>
      <c r="K25" s="371"/>
      <c r="L25" s="368" t="s">
        <v>770</v>
      </c>
      <c r="M25" s="370"/>
      <c r="N25" s="371" t="s">
        <v>771</v>
      </c>
      <c r="O25" s="371"/>
      <c r="P25" s="371"/>
      <c r="Q25" s="368" t="s">
        <v>772</v>
      </c>
      <c r="R25" s="369"/>
      <c r="S25" s="370"/>
      <c r="T25" s="371" t="s">
        <v>773</v>
      </c>
      <c r="U25" s="371"/>
      <c r="V25" s="371"/>
      <c r="W25" s="372" t="s">
        <v>774</v>
      </c>
      <c r="X25" s="373"/>
    </row>
    <row r="26" spans="2:27" ht="19.149999999999999" customHeight="1">
      <c r="B26" s="364" t="s">
        <v>775</v>
      </c>
      <c r="C26" s="364"/>
      <c r="D26" s="365"/>
      <c r="E26" s="366"/>
      <c r="F26" s="365">
        <v>0</v>
      </c>
      <c r="G26" s="367"/>
      <c r="H26" s="366"/>
      <c r="I26" s="359">
        <v>3</v>
      </c>
      <c r="J26" s="363"/>
      <c r="K26" s="360"/>
      <c r="L26" s="359"/>
      <c r="M26" s="360"/>
      <c r="N26" s="359"/>
      <c r="O26" s="363"/>
      <c r="P26" s="360"/>
      <c r="Q26" s="359"/>
      <c r="R26" s="363"/>
      <c r="S26" s="360"/>
      <c r="T26" s="359"/>
      <c r="U26" s="363"/>
      <c r="V26" s="360"/>
      <c r="W26" s="359"/>
      <c r="X26" s="360"/>
      <c r="Z26" s="89"/>
      <c r="AA26" s="89"/>
    </row>
    <row r="27" spans="2:27" ht="19.149999999999999" customHeight="1">
      <c r="B27" s="364" t="s">
        <v>776</v>
      </c>
      <c r="C27" s="364"/>
      <c r="D27" s="365"/>
      <c r="E27" s="366"/>
      <c r="F27" s="365">
        <v>4</v>
      </c>
      <c r="G27" s="367"/>
      <c r="H27" s="366"/>
      <c r="I27" s="359">
        <v>4</v>
      </c>
      <c r="J27" s="363"/>
      <c r="K27" s="360"/>
      <c r="L27" s="359"/>
      <c r="M27" s="360"/>
      <c r="N27" s="359"/>
      <c r="O27" s="363"/>
      <c r="P27" s="360"/>
      <c r="Q27" s="359"/>
      <c r="R27" s="363"/>
      <c r="S27" s="360"/>
      <c r="T27" s="359"/>
      <c r="U27" s="363"/>
      <c r="V27" s="360"/>
      <c r="W27" s="359"/>
      <c r="X27" s="360"/>
      <c r="Y27" s="88"/>
    </row>
    <row r="28" spans="2:27" ht="19.899999999999999" customHeight="1">
      <c r="B28" s="361" t="s">
        <v>777</v>
      </c>
      <c r="C28" s="361"/>
      <c r="D28" s="361"/>
      <c r="E28" s="361"/>
      <c r="F28" s="361"/>
      <c r="G28" s="361"/>
      <c r="H28" s="361"/>
      <c r="I28" s="361"/>
      <c r="J28" s="361"/>
      <c r="K28" s="361"/>
      <c r="L28" s="361"/>
      <c r="M28" s="361"/>
      <c r="N28" s="361"/>
      <c r="O28" s="361"/>
      <c r="P28" s="361"/>
      <c r="Q28" s="361"/>
      <c r="R28" s="361"/>
      <c r="S28" s="361"/>
      <c r="T28" s="361"/>
      <c r="U28" s="361"/>
      <c r="V28" s="361"/>
      <c r="W28" s="361"/>
      <c r="X28" s="361"/>
    </row>
    <row r="29" spans="2:27" ht="19.899999999999999" customHeight="1">
      <c r="B29" s="90"/>
      <c r="C29" s="91"/>
      <c r="D29" s="91"/>
      <c r="E29" s="91"/>
      <c r="F29" s="91"/>
      <c r="G29" s="91"/>
      <c r="H29" s="91"/>
      <c r="I29" s="91"/>
      <c r="J29" s="91"/>
      <c r="K29" s="91"/>
      <c r="L29" s="91"/>
      <c r="M29" s="91"/>
      <c r="N29" s="91"/>
      <c r="O29" s="91"/>
      <c r="P29" s="91"/>
      <c r="Q29" s="91"/>
      <c r="R29" s="91"/>
      <c r="S29" s="91"/>
      <c r="T29" s="91"/>
      <c r="U29" s="91"/>
      <c r="V29" s="91"/>
      <c r="W29" s="91"/>
      <c r="X29" s="92"/>
    </row>
    <row r="30" spans="2:27" ht="38.25">
      <c r="B30" s="93" t="s">
        <v>778</v>
      </c>
      <c r="C30" s="94" t="s">
        <v>779</v>
      </c>
      <c r="D30" s="94" t="s">
        <v>780</v>
      </c>
      <c r="E30" s="94" t="s">
        <v>781</v>
      </c>
      <c r="H30" s="342"/>
      <c r="I30" s="342"/>
      <c r="J30" s="342"/>
      <c r="K30" s="342"/>
      <c r="L30" s="342"/>
      <c r="M30" s="342"/>
      <c r="N30" s="342"/>
      <c r="O30" s="342"/>
      <c r="P30" s="342"/>
      <c r="Q30" s="342"/>
      <c r="R30" s="342"/>
      <c r="S30" s="357"/>
      <c r="T30" s="357"/>
      <c r="U30" s="357"/>
      <c r="V30" s="357"/>
      <c r="W30" s="357"/>
      <c r="X30" s="358"/>
    </row>
    <row r="31" spans="2:27" ht="17.649999999999999" customHeight="1">
      <c r="B31" s="347" t="s">
        <v>782</v>
      </c>
      <c r="C31" s="349">
        <f>(F26/F27)*1</f>
        <v>0</v>
      </c>
      <c r="D31" s="351">
        <v>0.4</v>
      </c>
      <c r="E31" s="351">
        <f>SUM(C31:C38)</f>
        <v>0.75</v>
      </c>
      <c r="H31" s="362"/>
      <c r="I31" s="362"/>
      <c r="J31" s="342"/>
      <c r="K31" s="342"/>
      <c r="L31" s="95"/>
      <c r="M31" s="96"/>
      <c r="N31" s="362"/>
      <c r="O31" s="362"/>
      <c r="P31" s="362"/>
      <c r="Q31" s="362"/>
      <c r="R31" s="362"/>
      <c r="S31" s="355"/>
      <c r="T31" s="355"/>
      <c r="U31" s="355"/>
      <c r="V31" s="355"/>
      <c r="W31" s="355"/>
      <c r="X31" s="356"/>
    </row>
    <row r="32" spans="2:27" ht="17.649999999999999" customHeight="1">
      <c r="B32" s="353"/>
      <c r="C32" s="350"/>
      <c r="D32" s="352"/>
      <c r="E32" s="354"/>
      <c r="H32" s="342"/>
      <c r="I32" s="342"/>
      <c r="J32" s="342"/>
      <c r="K32" s="342"/>
      <c r="L32" s="97"/>
      <c r="M32" s="95"/>
      <c r="N32" s="342"/>
      <c r="O32" s="342"/>
      <c r="P32" s="342"/>
      <c r="Q32" s="342"/>
      <c r="R32" s="342"/>
      <c r="S32" s="355"/>
      <c r="T32" s="355"/>
      <c r="U32" s="355"/>
      <c r="V32" s="355"/>
      <c r="W32" s="355"/>
      <c r="X32" s="356"/>
    </row>
    <row r="33" spans="2:27" ht="17.649999999999999" customHeight="1">
      <c r="B33" s="347" t="s">
        <v>783</v>
      </c>
      <c r="C33" s="349">
        <f>(I26/I27)*1</f>
        <v>0.75</v>
      </c>
      <c r="D33" s="351">
        <v>0.25</v>
      </c>
      <c r="E33" s="354"/>
      <c r="H33" s="342"/>
      <c r="I33" s="342"/>
      <c r="J33" s="342"/>
      <c r="K33" s="342"/>
      <c r="L33" s="97"/>
      <c r="M33" s="95"/>
      <c r="N33" s="342"/>
      <c r="O33" s="342"/>
      <c r="P33" s="342"/>
      <c r="Q33" s="342"/>
      <c r="R33" s="342"/>
      <c r="S33" s="355"/>
      <c r="T33" s="355"/>
      <c r="U33" s="355"/>
      <c r="V33" s="355"/>
      <c r="W33" s="355"/>
      <c r="X33" s="356"/>
    </row>
    <row r="34" spans="2:27" ht="17.649999999999999" customHeight="1">
      <c r="B34" s="353"/>
      <c r="C34" s="350"/>
      <c r="D34" s="352"/>
      <c r="E34" s="354"/>
      <c r="H34" s="342"/>
      <c r="I34" s="342"/>
      <c r="J34" s="342"/>
      <c r="K34" s="342"/>
      <c r="L34" s="97"/>
      <c r="M34" s="95"/>
      <c r="N34" s="342"/>
      <c r="O34" s="342"/>
      <c r="P34" s="342"/>
      <c r="Q34" s="342"/>
      <c r="R34" s="342"/>
      <c r="S34" s="355"/>
      <c r="T34" s="355"/>
      <c r="U34" s="355"/>
      <c r="V34" s="355"/>
      <c r="W34" s="355"/>
      <c r="X34" s="356"/>
    </row>
    <row r="35" spans="2:27" ht="17.649999999999999" customHeight="1">
      <c r="B35" s="347" t="s">
        <v>784</v>
      </c>
      <c r="C35" s="349">
        <f>IF(ISERROR($N$26/$N$27),0,$N$26/$N$27)*0.1+IF(ISERROR($Q$26/$Q$27),0,$Q$26/$Q$27)*0.1</f>
        <v>0</v>
      </c>
      <c r="D35" s="351">
        <v>0.25</v>
      </c>
      <c r="E35" s="354"/>
      <c r="H35" s="342"/>
      <c r="I35" s="342"/>
      <c r="J35" s="342"/>
      <c r="K35" s="342"/>
      <c r="L35" s="97"/>
      <c r="M35" s="95"/>
      <c r="N35" s="342"/>
      <c r="O35" s="342"/>
      <c r="P35" s="342"/>
      <c r="Q35" s="342"/>
      <c r="R35" s="342"/>
      <c r="S35" s="355"/>
      <c r="T35" s="355"/>
      <c r="U35" s="355"/>
      <c r="V35" s="355"/>
      <c r="W35" s="355"/>
      <c r="X35" s="356"/>
    </row>
    <row r="36" spans="2:27" ht="17.649999999999999" customHeight="1">
      <c r="B36" s="353"/>
      <c r="C36" s="350"/>
      <c r="D36" s="352"/>
      <c r="E36" s="354"/>
      <c r="H36" s="342"/>
      <c r="I36" s="342"/>
      <c r="J36" s="342"/>
      <c r="K36" s="342"/>
      <c r="L36" s="97"/>
      <c r="M36" s="95"/>
      <c r="N36" s="342"/>
      <c r="O36" s="342"/>
      <c r="P36" s="342"/>
      <c r="Q36" s="342"/>
      <c r="R36" s="342"/>
      <c r="S36" s="355"/>
      <c r="T36" s="355"/>
      <c r="U36" s="355"/>
      <c r="V36" s="355"/>
      <c r="W36" s="355"/>
      <c r="X36" s="356"/>
    </row>
    <row r="37" spans="2:27" ht="17.649999999999999" customHeight="1">
      <c r="B37" s="347" t="s">
        <v>785</v>
      </c>
      <c r="C37" s="349">
        <f>IF(ISERROR($T$26/$T$27),0,$T$26/$T$27)*0.1+IF(ISERROR($W$26/$W$27),0,$W$26/$W$27)*0.1</f>
        <v>0</v>
      </c>
      <c r="D37" s="351">
        <v>0.25</v>
      </c>
      <c r="E37" s="354"/>
      <c r="H37" s="342"/>
      <c r="I37" s="342"/>
      <c r="J37" s="342"/>
      <c r="K37" s="342"/>
      <c r="L37" s="97"/>
      <c r="M37" s="95"/>
      <c r="N37" s="342"/>
      <c r="O37" s="342"/>
      <c r="P37" s="342"/>
      <c r="Q37" s="342"/>
      <c r="R37" s="342"/>
      <c r="S37" s="355"/>
      <c r="T37" s="355"/>
      <c r="U37" s="355"/>
      <c r="V37" s="355"/>
      <c r="W37" s="355"/>
      <c r="X37" s="356"/>
    </row>
    <row r="38" spans="2:27" ht="17.649999999999999" customHeight="1">
      <c r="B38" s="348"/>
      <c r="C38" s="350"/>
      <c r="D38" s="352"/>
      <c r="E38" s="352"/>
      <c r="H38" s="342"/>
      <c r="I38" s="342"/>
      <c r="J38" s="342"/>
      <c r="K38" s="342"/>
      <c r="L38" s="97"/>
      <c r="M38" s="95"/>
      <c r="N38" s="342"/>
      <c r="O38" s="342"/>
      <c r="P38" s="342"/>
      <c r="Q38" s="342"/>
      <c r="R38" s="342"/>
      <c r="S38" s="355"/>
      <c r="T38" s="355"/>
      <c r="U38" s="355"/>
      <c r="V38" s="355"/>
      <c r="W38" s="355"/>
      <c r="X38" s="356"/>
    </row>
    <row r="39" spans="2:27" ht="30" customHeight="1">
      <c r="B39" s="327" t="s">
        <v>786</v>
      </c>
      <c r="C39" s="328"/>
      <c r="D39" s="328"/>
      <c r="E39" s="329"/>
      <c r="H39" s="342"/>
      <c r="I39" s="342"/>
      <c r="J39" s="342"/>
      <c r="K39" s="342"/>
      <c r="L39" s="97"/>
      <c r="M39" s="95"/>
      <c r="N39" s="342"/>
      <c r="O39" s="342"/>
      <c r="P39" s="342"/>
      <c r="Q39" s="342"/>
      <c r="R39" s="342"/>
      <c r="S39" s="355"/>
      <c r="T39" s="355"/>
      <c r="U39" s="355"/>
      <c r="V39" s="355"/>
      <c r="W39" s="355"/>
      <c r="X39" s="356"/>
    </row>
    <row r="40" spans="2:27" ht="17.649999999999999" customHeight="1">
      <c r="B40" s="98"/>
      <c r="C40" s="99"/>
      <c r="D40" s="100"/>
      <c r="E40" s="100"/>
      <c r="H40" s="342"/>
      <c r="I40" s="342"/>
      <c r="J40" s="342"/>
      <c r="K40" s="342"/>
      <c r="L40" s="97"/>
      <c r="M40" s="95"/>
      <c r="N40" s="342"/>
      <c r="O40" s="342"/>
      <c r="P40" s="342"/>
      <c r="Q40" s="342"/>
      <c r="R40" s="342"/>
      <c r="S40" s="355"/>
      <c r="T40" s="355"/>
      <c r="U40" s="355"/>
      <c r="V40" s="355"/>
      <c r="W40" s="355"/>
      <c r="X40" s="356"/>
    </row>
    <row r="41" spans="2:27" ht="17.649999999999999" customHeight="1">
      <c r="B41" s="98"/>
      <c r="C41" s="99"/>
      <c r="D41" s="100"/>
      <c r="E41" s="100"/>
      <c r="H41" s="342"/>
      <c r="I41" s="342"/>
      <c r="J41" s="342"/>
      <c r="K41" s="342"/>
      <c r="L41" s="97"/>
      <c r="M41" s="95"/>
      <c r="N41" s="342"/>
      <c r="O41" s="342"/>
      <c r="P41" s="342"/>
      <c r="Q41" s="342"/>
      <c r="R41" s="342"/>
      <c r="S41" s="355"/>
      <c r="T41" s="355"/>
      <c r="U41" s="355"/>
      <c r="V41" s="355"/>
      <c r="W41" s="355"/>
      <c r="X41" s="356"/>
    </row>
    <row r="42" spans="2:27" ht="17.25" customHeight="1">
      <c r="B42" s="98"/>
      <c r="C42" s="99"/>
      <c r="D42" s="100"/>
      <c r="E42" s="100"/>
      <c r="H42" s="342"/>
      <c r="I42" s="342"/>
      <c r="J42" s="342"/>
      <c r="K42" s="342"/>
      <c r="L42" s="97"/>
      <c r="M42" s="95"/>
      <c r="N42" s="342"/>
      <c r="O42" s="342"/>
      <c r="P42" s="342"/>
      <c r="Q42" s="342"/>
      <c r="R42" s="342"/>
      <c r="S42" s="357"/>
      <c r="T42" s="357"/>
      <c r="U42" s="357"/>
      <c r="V42" s="357"/>
      <c r="W42" s="357"/>
      <c r="X42" s="358"/>
    </row>
    <row r="43" spans="2:27" ht="17.25" customHeight="1">
      <c r="B43" s="101"/>
      <c r="C43" s="102"/>
      <c r="D43" s="103"/>
      <c r="E43" s="103"/>
      <c r="F43" s="104"/>
      <c r="G43" s="104"/>
      <c r="H43" s="104"/>
      <c r="I43" s="104"/>
      <c r="J43" s="104"/>
      <c r="K43" s="104"/>
      <c r="L43" s="105"/>
      <c r="M43" s="106"/>
      <c r="N43" s="104"/>
      <c r="O43" s="104"/>
      <c r="P43" s="104"/>
      <c r="Q43" s="104"/>
      <c r="R43" s="104"/>
      <c r="S43" s="104"/>
      <c r="T43" s="104"/>
      <c r="U43" s="104"/>
      <c r="V43" s="104"/>
      <c r="W43" s="104"/>
      <c r="X43" s="107"/>
    </row>
    <row r="44" spans="2:27" ht="15.75" customHeight="1">
      <c r="B44" s="343" t="s">
        <v>787</v>
      </c>
      <c r="C44" s="343"/>
      <c r="D44" s="343"/>
      <c r="E44" s="343"/>
      <c r="F44" s="343"/>
      <c r="G44" s="343"/>
      <c r="H44" s="343"/>
      <c r="I44" s="343"/>
      <c r="J44" s="343"/>
      <c r="K44" s="343"/>
      <c r="L44" s="343"/>
      <c r="M44" s="343"/>
      <c r="N44" s="343"/>
      <c r="O44" s="343"/>
      <c r="P44" s="343"/>
      <c r="Q44" s="343"/>
      <c r="R44" s="343"/>
      <c r="S44" s="343"/>
      <c r="T44" s="343"/>
      <c r="U44" s="343"/>
      <c r="V44" s="343"/>
      <c r="W44" s="343"/>
      <c r="X44" s="343"/>
      <c r="Z44" s="108"/>
    </row>
    <row r="45" spans="2:27" ht="105.6" customHeight="1">
      <c r="B45" s="344" t="s">
        <v>788</v>
      </c>
      <c r="C45" s="345"/>
      <c r="D45" s="345"/>
      <c r="E45" s="345"/>
      <c r="F45" s="345"/>
      <c r="G45" s="345"/>
      <c r="H45" s="345"/>
      <c r="I45" s="345"/>
      <c r="J45" s="345"/>
      <c r="K45" s="345"/>
      <c r="L45" s="345"/>
      <c r="M45" s="345"/>
      <c r="N45" s="345"/>
      <c r="O45" s="345"/>
      <c r="P45" s="345"/>
      <c r="Q45" s="345"/>
      <c r="R45" s="345"/>
      <c r="S45" s="345"/>
      <c r="T45" s="345"/>
      <c r="U45" s="345"/>
      <c r="V45" s="345"/>
      <c r="W45" s="345"/>
      <c r="X45" s="346"/>
      <c r="Y45" s="95"/>
      <c r="Z45" s="95"/>
      <c r="AA45" s="95"/>
    </row>
    <row r="46" spans="2:27" ht="18" customHeight="1">
      <c r="B46" s="335" t="s">
        <v>789</v>
      </c>
      <c r="C46" s="335"/>
      <c r="D46" s="335"/>
      <c r="E46" s="335"/>
      <c r="F46" s="335"/>
      <c r="G46" s="335"/>
      <c r="H46" s="335"/>
      <c r="I46" s="335"/>
      <c r="J46" s="335"/>
      <c r="K46" s="335"/>
      <c r="L46" s="335"/>
      <c r="M46" s="335"/>
      <c r="N46" s="335"/>
      <c r="O46" s="335"/>
      <c r="P46" s="335"/>
      <c r="Q46" s="335"/>
      <c r="R46" s="335"/>
      <c r="S46" s="335"/>
      <c r="T46" s="335"/>
      <c r="U46" s="335"/>
      <c r="V46" s="335"/>
      <c r="W46" s="335"/>
      <c r="X46" s="335"/>
      <c r="Y46" s="109"/>
      <c r="Z46" s="99"/>
      <c r="AA46" s="97"/>
    </row>
    <row r="47" spans="2:27" ht="32.25" customHeight="1">
      <c r="B47" s="336"/>
      <c r="C47" s="337"/>
      <c r="D47" s="337"/>
      <c r="E47" s="337"/>
      <c r="F47" s="337"/>
      <c r="G47" s="337"/>
      <c r="H47" s="337"/>
      <c r="I47" s="337"/>
      <c r="J47" s="337"/>
      <c r="K47" s="337"/>
      <c r="L47" s="337"/>
      <c r="M47" s="337"/>
      <c r="N47" s="337"/>
      <c r="O47" s="337"/>
      <c r="P47" s="337"/>
      <c r="Q47" s="337"/>
      <c r="R47" s="337"/>
      <c r="S47" s="337"/>
      <c r="T47" s="337"/>
      <c r="U47" s="337"/>
      <c r="V47" s="337"/>
      <c r="W47" s="337"/>
      <c r="X47" s="338"/>
      <c r="Y47" s="109"/>
      <c r="Z47" s="99"/>
      <c r="AA47" s="97"/>
    </row>
    <row r="48" spans="2:27" ht="16.149999999999999" customHeight="1">
      <c r="B48" s="335" t="s">
        <v>790</v>
      </c>
      <c r="C48" s="335"/>
      <c r="D48" s="335"/>
      <c r="E48" s="335"/>
      <c r="F48" s="335"/>
      <c r="G48" s="335"/>
      <c r="H48" s="335"/>
      <c r="I48" s="335"/>
      <c r="J48" s="335"/>
      <c r="K48" s="335"/>
      <c r="L48" s="335"/>
      <c r="M48" s="335"/>
      <c r="N48" s="335"/>
      <c r="O48" s="335"/>
      <c r="P48" s="335"/>
      <c r="Q48" s="335"/>
      <c r="R48" s="335"/>
      <c r="S48" s="335"/>
      <c r="T48" s="335"/>
      <c r="U48" s="335"/>
      <c r="V48" s="335"/>
      <c r="W48" s="335"/>
      <c r="X48" s="335"/>
      <c r="Y48" s="109"/>
      <c r="Z48" s="99"/>
      <c r="AA48" s="97"/>
    </row>
    <row r="49" spans="2:27" ht="15.6" customHeight="1">
      <c r="B49" s="110" t="s">
        <v>464</v>
      </c>
      <c r="C49" s="339" t="s">
        <v>791</v>
      </c>
      <c r="D49" s="340"/>
      <c r="E49" s="341" t="s">
        <v>792</v>
      </c>
      <c r="F49" s="339"/>
      <c r="G49" s="339"/>
      <c r="H49" s="339"/>
      <c r="I49" s="339"/>
      <c r="J49" s="339"/>
      <c r="K49" s="340"/>
      <c r="L49" s="341" t="s">
        <v>793</v>
      </c>
      <c r="M49" s="339"/>
      <c r="N49" s="339"/>
      <c r="O49" s="339"/>
      <c r="P49" s="339"/>
      <c r="Q49" s="339"/>
      <c r="R49" s="339"/>
      <c r="S49" s="340"/>
      <c r="T49" s="341" t="s">
        <v>794</v>
      </c>
      <c r="U49" s="339"/>
      <c r="V49" s="339"/>
      <c r="W49" s="339"/>
      <c r="X49" s="340"/>
      <c r="Y49" s="109"/>
      <c r="Z49" s="99"/>
      <c r="AA49" s="97"/>
    </row>
    <row r="50" spans="2:27" ht="15" customHeight="1">
      <c r="B50" s="111">
        <v>1</v>
      </c>
      <c r="C50" s="334">
        <v>44301</v>
      </c>
      <c r="D50" s="333"/>
      <c r="E50" s="333" t="s">
        <v>795</v>
      </c>
      <c r="F50" s="333"/>
      <c r="G50" s="333"/>
      <c r="H50" s="333"/>
      <c r="I50" s="333"/>
      <c r="J50" s="333"/>
      <c r="K50" s="333"/>
      <c r="L50" s="333" t="s">
        <v>796</v>
      </c>
      <c r="M50" s="333"/>
      <c r="N50" s="333"/>
      <c r="O50" s="333"/>
      <c r="P50" s="333"/>
      <c r="Q50" s="333"/>
      <c r="R50" s="333"/>
      <c r="S50" s="333"/>
      <c r="T50" s="334">
        <v>44301</v>
      </c>
      <c r="U50" s="333"/>
      <c r="V50" s="333"/>
      <c r="W50" s="333"/>
      <c r="X50" s="333"/>
      <c r="Y50" s="109"/>
      <c r="Z50" s="99"/>
      <c r="AA50" s="97"/>
    </row>
    <row r="51" spans="2:27" ht="37.15" customHeight="1">
      <c r="B51" s="111">
        <v>2</v>
      </c>
      <c r="C51" s="334">
        <v>44785</v>
      </c>
      <c r="D51" s="333"/>
      <c r="E51" s="333" t="s">
        <v>797</v>
      </c>
      <c r="F51" s="333"/>
      <c r="G51" s="333"/>
      <c r="H51" s="333"/>
      <c r="I51" s="333"/>
      <c r="J51" s="333"/>
      <c r="K51" s="333"/>
      <c r="L51" s="333" t="s">
        <v>798</v>
      </c>
      <c r="M51" s="333"/>
      <c r="N51" s="333"/>
      <c r="O51" s="333"/>
      <c r="P51" s="333"/>
      <c r="Q51" s="333"/>
      <c r="R51" s="333"/>
      <c r="S51" s="333"/>
      <c r="T51" s="334">
        <v>44785</v>
      </c>
      <c r="U51" s="333"/>
      <c r="V51" s="333"/>
      <c r="W51" s="333"/>
      <c r="X51" s="333"/>
      <c r="Y51" s="109"/>
      <c r="Z51" s="99"/>
      <c r="AA51" s="97"/>
    </row>
    <row r="52" spans="2:27" ht="15" customHeight="1">
      <c r="B52" s="111"/>
      <c r="C52" s="333"/>
      <c r="D52" s="333"/>
      <c r="E52" s="333"/>
      <c r="F52" s="333"/>
      <c r="G52" s="333"/>
      <c r="H52" s="333"/>
      <c r="I52" s="333"/>
      <c r="J52" s="333"/>
      <c r="K52" s="333"/>
      <c r="L52" s="333"/>
      <c r="M52" s="333"/>
      <c r="N52" s="333"/>
      <c r="O52" s="333"/>
      <c r="P52" s="333"/>
      <c r="Q52" s="333"/>
      <c r="R52" s="333"/>
      <c r="S52" s="333"/>
      <c r="T52" s="333"/>
      <c r="U52" s="333"/>
      <c r="V52" s="333"/>
      <c r="W52" s="333"/>
      <c r="X52" s="333"/>
      <c r="Y52" s="109"/>
      <c r="Z52" s="99"/>
      <c r="AA52" s="97"/>
    </row>
    <row r="53" spans="2:27" ht="15" customHeight="1">
      <c r="B53" s="111"/>
      <c r="C53" s="333"/>
      <c r="D53" s="333"/>
      <c r="E53" s="333"/>
      <c r="F53" s="333"/>
      <c r="G53" s="333"/>
      <c r="H53" s="333"/>
      <c r="I53" s="333"/>
      <c r="J53" s="333"/>
      <c r="K53" s="333"/>
      <c r="L53" s="333"/>
      <c r="M53" s="333"/>
      <c r="N53" s="333"/>
      <c r="O53" s="333"/>
      <c r="P53" s="333"/>
      <c r="Q53" s="333"/>
      <c r="R53" s="333"/>
      <c r="S53" s="333"/>
      <c r="T53" s="333"/>
      <c r="U53" s="333"/>
      <c r="V53" s="333"/>
      <c r="W53" s="333"/>
      <c r="X53" s="333"/>
      <c r="Y53" s="109"/>
      <c r="Z53" s="99"/>
      <c r="AA53" s="97"/>
    </row>
    <row r="54" spans="2:27" ht="15" customHeight="1">
      <c r="B54" s="111"/>
      <c r="C54" s="333"/>
      <c r="D54" s="333"/>
      <c r="E54" s="333"/>
      <c r="F54" s="333"/>
      <c r="G54" s="333"/>
      <c r="H54" s="333"/>
      <c r="I54" s="333"/>
      <c r="J54" s="333"/>
      <c r="K54" s="333"/>
      <c r="L54" s="333"/>
      <c r="M54" s="333"/>
      <c r="N54" s="333"/>
      <c r="O54" s="333"/>
      <c r="P54" s="333"/>
      <c r="Q54" s="333"/>
      <c r="R54" s="333"/>
      <c r="S54" s="333"/>
      <c r="T54" s="333"/>
      <c r="U54" s="333"/>
      <c r="V54" s="333"/>
      <c r="W54" s="333"/>
      <c r="X54" s="333"/>
      <c r="Y54" s="109"/>
      <c r="Z54" s="99"/>
      <c r="AA54" s="97"/>
    </row>
    <row r="55" spans="2:27" ht="15.6" customHeight="1">
      <c r="B55" s="324" t="s">
        <v>799</v>
      </c>
      <c r="C55" s="325"/>
      <c r="D55" s="325"/>
      <c r="E55" s="325"/>
      <c r="F55" s="325"/>
      <c r="G55" s="325"/>
      <c r="H55" s="325"/>
      <c r="I55" s="325"/>
      <c r="J55" s="325"/>
      <c r="K55" s="325"/>
      <c r="L55" s="325"/>
      <c r="M55" s="325"/>
      <c r="N55" s="325"/>
      <c r="O55" s="325"/>
      <c r="P55" s="325"/>
      <c r="Q55" s="325"/>
      <c r="R55" s="325"/>
      <c r="S55" s="325"/>
      <c r="T55" s="325"/>
      <c r="U55" s="325"/>
      <c r="V55" s="325"/>
      <c r="W55" s="325"/>
      <c r="X55" s="326"/>
      <c r="Y55" s="109"/>
      <c r="Z55" s="99"/>
      <c r="AA55" s="97"/>
    </row>
    <row r="56" spans="2:27" ht="26.65" customHeight="1">
      <c r="B56" s="112" t="s">
        <v>800</v>
      </c>
      <c r="C56" s="327" t="s">
        <v>801</v>
      </c>
      <c r="D56" s="328"/>
      <c r="E56" s="328"/>
      <c r="F56" s="328"/>
      <c r="G56" s="328"/>
      <c r="H56" s="328"/>
      <c r="I56" s="328"/>
      <c r="J56" s="328"/>
      <c r="K56" s="328"/>
      <c r="L56" s="328"/>
      <c r="M56" s="329"/>
      <c r="N56" s="330" t="s">
        <v>802</v>
      </c>
      <c r="O56" s="331"/>
      <c r="P56" s="327" t="s">
        <v>803</v>
      </c>
      <c r="Q56" s="328"/>
      <c r="R56" s="328"/>
      <c r="S56" s="328"/>
      <c r="T56" s="328"/>
      <c r="U56" s="328"/>
      <c r="V56" s="328"/>
      <c r="W56" s="328"/>
      <c r="X56" s="329"/>
    </row>
    <row r="57" spans="2:27" ht="24.6" customHeight="1">
      <c r="B57" s="112" t="s">
        <v>804</v>
      </c>
      <c r="C57" s="327" t="s">
        <v>805</v>
      </c>
      <c r="D57" s="328"/>
      <c r="E57" s="328"/>
      <c r="F57" s="328"/>
      <c r="G57" s="328"/>
      <c r="H57" s="328"/>
      <c r="I57" s="328"/>
      <c r="J57" s="328"/>
      <c r="K57" s="328"/>
      <c r="L57" s="328"/>
      <c r="M57" s="329"/>
      <c r="N57" s="330" t="s">
        <v>802</v>
      </c>
      <c r="O57" s="331"/>
      <c r="P57" s="332" t="s">
        <v>806</v>
      </c>
      <c r="Q57" s="332"/>
      <c r="R57" s="332"/>
      <c r="S57" s="332"/>
      <c r="T57" s="332"/>
      <c r="U57" s="332"/>
      <c r="V57" s="332"/>
      <c r="W57" s="332"/>
      <c r="X57" s="332"/>
    </row>
    <row r="58" spans="2:27" ht="27.6" customHeight="1">
      <c r="B58" s="112" t="s">
        <v>807</v>
      </c>
      <c r="C58" s="327" t="s">
        <v>805</v>
      </c>
      <c r="D58" s="328"/>
      <c r="E58" s="328"/>
      <c r="F58" s="328"/>
      <c r="G58" s="328"/>
      <c r="H58" s="328"/>
      <c r="I58" s="328"/>
      <c r="J58" s="328"/>
      <c r="K58" s="328"/>
      <c r="L58" s="328"/>
      <c r="M58" s="329"/>
      <c r="N58" s="330" t="s">
        <v>802</v>
      </c>
      <c r="O58" s="331"/>
      <c r="P58" s="332" t="s">
        <v>806</v>
      </c>
      <c r="Q58" s="332"/>
      <c r="R58" s="332"/>
      <c r="S58" s="332"/>
      <c r="T58" s="332"/>
      <c r="U58" s="332"/>
      <c r="V58" s="332"/>
      <c r="W58" s="332"/>
      <c r="X58" s="332"/>
    </row>
    <row r="59" spans="2:27" ht="13.5" customHeight="1">
      <c r="B59" s="324" t="s">
        <v>808</v>
      </c>
      <c r="C59" s="325"/>
      <c r="D59" s="325"/>
      <c r="E59" s="325"/>
      <c r="F59" s="325"/>
      <c r="G59" s="325"/>
      <c r="H59" s="325"/>
      <c r="I59" s="325"/>
      <c r="J59" s="325"/>
      <c r="K59" s="325"/>
      <c r="L59" s="325"/>
      <c r="M59" s="325"/>
      <c r="N59" s="325"/>
      <c r="O59" s="325"/>
      <c r="P59" s="325"/>
      <c r="Q59" s="325"/>
      <c r="R59" s="325"/>
      <c r="S59" s="325"/>
      <c r="T59" s="325"/>
      <c r="U59" s="325"/>
      <c r="V59" s="325"/>
      <c r="W59" s="325"/>
      <c r="X59" s="326"/>
    </row>
    <row r="60" spans="2:27" ht="20.45" customHeight="1">
      <c r="B60" s="113" t="s">
        <v>809</v>
      </c>
      <c r="C60" s="327" t="s">
        <v>810</v>
      </c>
      <c r="D60" s="328"/>
      <c r="E60" s="328"/>
      <c r="F60" s="328"/>
      <c r="G60" s="328"/>
      <c r="H60" s="328"/>
      <c r="I60" s="328"/>
      <c r="J60" s="328"/>
      <c r="K60" s="328"/>
      <c r="L60" s="328"/>
      <c r="M60" s="329"/>
      <c r="N60" s="330" t="s">
        <v>802</v>
      </c>
      <c r="O60" s="331"/>
      <c r="P60" s="327" t="s">
        <v>811</v>
      </c>
      <c r="Q60" s="328"/>
      <c r="R60" s="328"/>
      <c r="S60" s="328"/>
      <c r="T60" s="328"/>
      <c r="U60" s="328"/>
      <c r="V60" s="328"/>
      <c r="W60" s="328"/>
      <c r="X60" s="329"/>
    </row>
    <row r="61" spans="2:27" ht="20.45" customHeight="1">
      <c r="B61" s="113" t="s">
        <v>812</v>
      </c>
      <c r="C61" s="327" t="s">
        <v>813</v>
      </c>
      <c r="D61" s="328"/>
      <c r="E61" s="328"/>
      <c r="F61" s="328"/>
      <c r="G61" s="328"/>
      <c r="H61" s="328"/>
      <c r="I61" s="328"/>
      <c r="J61" s="328"/>
      <c r="K61" s="328"/>
      <c r="L61" s="328"/>
      <c r="M61" s="329"/>
      <c r="N61" s="330" t="s">
        <v>802</v>
      </c>
      <c r="O61" s="331"/>
      <c r="P61" s="327" t="s">
        <v>811</v>
      </c>
      <c r="Q61" s="328"/>
      <c r="R61" s="328"/>
      <c r="S61" s="328"/>
      <c r="T61" s="328"/>
      <c r="U61" s="328"/>
      <c r="V61" s="328"/>
      <c r="W61" s="328"/>
      <c r="X61" s="329"/>
    </row>
  </sheetData>
  <sheetProtection selectLockedCells="1" selectUnlockedCells="1"/>
  <mergeCells count="209">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T26:V26"/>
    <mergeCell ref="W26:X26"/>
    <mergeCell ref="B27:C27"/>
    <mergeCell ref="D27:E27"/>
    <mergeCell ref="F27:H27"/>
    <mergeCell ref="I27:K27"/>
    <mergeCell ref="L27:M27"/>
    <mergeCell ref="N27:P27"/>
    <mergeCell ref="Q27:S27"/>
    <mergeCell ref="T27:V27"/>
    <mergeCell ref="W27:X27"/>
    <mergeCell ref="B28:X28"/>
    <mergeCell ref="H30:I31"/>
    <mergeCell ref="J30:M30"/>
    <mergeCell ref="N30:O31"/>
    <mergeCell ref="P30:R31"/>
    <mergeCell ref="S30:X30"/>
    <mergeCell ref="B31:B32"/>
    <mergeCell ref="C31:C32"/>
    <mergeCell ref="D31:D32"/>
    <mergeCell ref="J36:K36"/>
    <mergeCell ref="N36:O36"/>
    <mergeCell ref="B33:B34"/>
    <mergeCell ref="C33:C34"/>
    <mergeCell ref="D33:D34"/>
    <mergeCell ref="H33:I33"/>
    <mergeCell ref="J33:K33"/>
    <mergeCell ref="N33:O33"/>
    <mergeCell ref="H34:I34"/>
    <mergeCell ref="J34:K34"/>
    <mergeCell ref="N34:O34"/>
    <mergeCell ref="E31:E38"/>
    <mergeCell ref="J31:K31"/>
    <mergeCell ref="H32:I32"/>
    <mergeCell ref="J32:K32"/>
    <mergeCell ref="N32:O32"/>
    <mergeCell ref="N38:O38"/>
    <mergeCell ref="P38:R38"/>
    <mergeCell ref="B39:E39"/>
    <mergeCell ref="H39:I39"/>
    <mergeCell ref="J39:K39"/>
    <mergeCell ref="N39:O39"/>
    <mergeCell ref="P39:R39"/>
    <mergeCell ref="P36:R36"/>
    <mergeCell ref="B37:B38"/>
    <mergeCell ref="C37:C38"/>
    <mergeCell ref="D37:D38"/>
    <mergeCell ref="H37:I37"/>
    <mergeCell ref="J37:K37"/>
    <mergeCell ref="N37:O37"/>
    <mergeCell ref="P37:R37"/>
    <mergeCell ref="H38:I38"/>
    <mergeCell ref="J38:K38"/>
    <mergeCell ref="B35:B36"/>
    <mergeCell ref="C35:C36"/>
    <mergeCell ref="D35:D36"/>
    <mergeCell ref="H35:I35"/>
    <mergeCell ref="J35:K35"/>
    <mergeCell ref="N35:O35"/>
    <mergeCell ref="H36:I36"/>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S31:X42"/>
    <mergeCell ref="P32:R32"/>
    <mergeCell ref="P33:R33"/>
    <mergeCell ref="P34:R34"/>
    <mergeCell ref="P35:R35"/>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89C8-DD39-4960-A775-BD8C221CC068}">
  <sheetPr>
    <pageSetUpPr fitToPage="1"/>
  </sheetPr>
  <dimension ref="B1:AC61"/>
  <sheetViews>
    <sheetView showGridLines="0" view="pageBreakPreview" topLeftCell="A22" zoomScaleNormal="100" zoomScaleSheetLayoutView="100" workbookViewId="0">
      <selection activeCell="B47" sqref="B47:X47"/>
    </sheetView>
  </sheetViews>
  <sheetFormatPr baseColWidth="10" defaultColWidth="5.140625" defaultRowHeight="13.5" customHeight="1"/>
  <cols>
    <col min="1" max="1" width="5.140625" style="82"/>
    <col min="2" max="2" width="14.28515625" style="82" customWidth="1"/>
    <col min="3" max="3" width="11.7109375" style="82" customWidth="1"/>
    <col min="4" max="4" width="12.7109375" style="114" customWidth="1"/>
    <col min="5" max="5" width="10.7109375" style="114" customWidth="1"/>
    <col min="6" max="12" width="7.42578125" style="82" customWidth="1"/>
    <col min="13" max="13" width="11.85546875" style="82" customWidth="1"/>
    <col min="14" max="23" width="7.42578125" style="82" customWidth="1"/>
    <col min="24" max="24" width="10.5703125" style="82" customWidth="1"/>
    <col min="25" max="25" width="41.140625" style="82" customWidth="1"/>
    <col min="26" max="26" width="11.7109375" style="82" customWidth="1"/>
    <col min="27" max="27" width="29.7109375" style="82" customWidth="1"/>
    <col min="28" max="28" width="16.28515625" style="83" customWidth="1"/>
    <col min="29" max="29" width="5.140625" style="83"/>
    <col min="30" max="16384" width="5.140625" style="82"/>
  </cols>
  <sheetData>
    <row r="1" spans="2:27" s="83" customFormat="1" ht="15.6" customHeight="1">
      <c r="B1" s="374"/>
      <c r="C1" s="374"/>
      <c r="D1" s="374" t="s">
        <v>461</v>
      </c>
      <c r="E1" s="374"/>
      <c r="F1" s="374"/>
      <c r="G1" s="374"/>
      <c r="H1" s="374"/>
      <c r="I1" s="374"/>
      <c r="J1" s="374"/>
      <c r="K1" s="374"/>
      <c r="L1" s="374"/>
      <c r="M1" s="374"/>
      <c r="N1" s="374"/>
      <c r="O1" s="374"/>
      <c r="P1" s="374"/>
      <c r="Q1" s="374"/>
      <c r="R1" s="374"/>
      <c r="S1" s="413" t="s">
        <v>462</v>
      </c>
      <c r="T1" s="413"/>
      <c r="U1" s="413"/>
      <c r="V1" s="413" t="s">
        <v>716</v>
      </c>
      <c r="W1" s="413"/>
      <c r="X1" s="413"/>
      <c r="Y1" s="82"/>
      <c r="Z1" s="82"/>
      <c r="AA1" s="82"/>
    </row>
    <row r="2" spans="2:27" s="83" customFormat="1" ht="12.75">
      <c r="B2" s="374"/>
      <c r="C2" s="374"/>
      <c r="D2" s="374"/>
      <c r="E2" s="374"/>
      <c r="F2" s="374"/>
      <c r="G2" s="374"/>
      <c r="H2" s="374"/>
      <c r="I2" s="374"/>
      <c r="J2" s="374"/>
      <c r="K2" s="374"/>
      <c r="L2" s="374"/>
      <c r="M2" s="374"/>
      <c r="N2" s="374"/>
      <c r="O2" s="374"/>
      <c r="P2" s="374"/>
      <c r="Q2" s="374"/>
      <c r="R2" s="374"/>
      <c r="S2" s="413" t="s">
        <v>464</v>
      </c>
      <c r="T2" s="413"/>
      <c r="U2" s="413"/>
      <c r="V2" s="414" t="s">
        <v>717</v>
      </c>
      <c r="W2" s="414"/>
      <c r="X2" s="414"/>
      <c r="Y2" s="82"/>
      <c r="Z2" s="82"/>
      <c r="AA2" s="82"/>
    </row>
    <row r="3" spans="2:27" s="83" customFormat="1" ht="12.75">
      <c r="B3" s="374"/>
      <c r="C3" s="374"/>
      <c r="D3" s="374" t="s">
        <v>718</v>
      </c>
      <c r="E3" s="374"/>
      <c r="F3" s="374"/>
      <c r="G3" s="374"/>
      <c r="H3" s="374"/>
      <c r="I3" s="374"/>
      <c r="J3" s="374"/>
      <c r="K3" s="374"/>
      <c r="L3" s="374"/>
      <c r="M3" s="374"/>
      <c r="N3" s="374"/>
      <c r="O3" s="374"/>
      <c r="P3" s="374"/>
      <c r="Q3" s="374"/>
      <c r="R3" s="374"/>
      <c r="S3" s="413" t="s">
        <v>466</v>
      </c>
      <c r="T3" s="413"/>
      <c r="U3" s="413"/>
      <c r="V3" s="413" t="s">
        <v>467</v>
      </c>
      <c r="W3" s="413"/>
      <c r="X3" s="413"/>
      <c r="Y3" s="82"/>
      <c r="Z3" s="82"/>
      <c r="AA3" s="82"/>
    </row>
    <row r="4" spans="2:27" s="83" customFormat="1" ht="15.6" customHeight="1">
      <c r="B4" s="374"/>
      <c r="C4" s="374"/>
      <c r="D4" s="374"/>
      <c r="E4" s="374"/>
      <c r="F4" s="374"/>
      <c r="G4" s="374"/>
      <c r="H4" s="374"/>
      <c r="I4" s="374"/>
      <c r="J4" s="374"/>
      <c r="K4" s="374"/>
      <c r="L4" s="374"/>
      <c r="M4" s="374"/>
      <c r="N4" s="374"/>
      <c r="O4" s="374"/>
      <c r="P4" s="374"/>
      <c r="Q4" s="374"/>
      <c r="R4" s="374"/>
      <c r="S4" s="413" t="s">
        <v>719</v>
      </c>
      <c r="T4" s="413"/>
      <c r="U4" s="413"/>
      <c r="V4" s="412">
        <v>44725</v>
      </c>
      <c r="W4" s="374"/>
      <c r="X4" s="374"/>
      <c r="Y4" s="82"/>
      <c r="Z4" s="82"/>
      <c r="AA4" s="82"/>
    </row>
    <row r="5" spans="2:27" s="83" customFormat="1" ht="9" customHeight="1">
      <c r="B5" s="391"/>
      <c r="C5" s="392"/>
      <c r="D5" s="392"/>
      <c r="E5" s="392"/>
      <c r="F5" s="392"/>
      <c r="G5" s="392"/>
      <c r="H5" s="392"/>
      <c r="I5" s="392"/>
      <c r="J5" s="392"/>
      <c r="K5" s="392"/>
      <c r="L5" s="392"/>
      <c r="M5" s="392"/>
      <c r="N5" s="392"/>
      <c r="O5" s="392"/>
      <c r="P5" s="392"/>
      <c r="Q5" s="392"/>
      <c r="R5" s="392"/>
      <c r="S5" s="392"/>
      <c r="T5" s="392"/>
      <c r="U5" s="392"/>
      <c r="V5" s="392"/>
      <c r="W5" s="392"/>
      <c r="X5" s="393"/>
      <c r="Y5" s="82"/>
      <c r="Z5" s="82"/>
      <c r="AA5" s="82"/>
    </row>
    <row r="6" spans="2:27" s="83" customFormat="1" ht="18.600000000000001" customHeight="1">
      <c r="B6" s="375" t="s">
        <v>720</v>
      </c>
      <c r="C6" s="376"/>
      <c r="D6" s="376"/>
      <c r="E6" s="376"/>
      <c r="F6" s="376"/>
      <c r="G6" s="376"/>
      <c r="H6" s="376"/>
      <c r="I6" s="376"/>
      <c r="J6" s="376"/>
      <c r="K6" s="376"/>
      <c r="L6" s="376"/>
      <c r="M6" s="376"/>
      <c r="N6" s="376"/>
      <c r="O6" s="376"/>
      <c r="P6" s="376"/>
      <c r="Q6" s="376"/>
      <c r="R6" s="376"/>
      <c r="S6" s="376"/>
      <c r="T6" s="376"/>
      <c r="U6" s="376"/>
      <c r="V6" s="376"/>
      <c r="W6" s="376"/>
      <c r="X6" s="377"/>
      <c r="Y6" s="82"/>
      <c r="Z6" s="82"/>
      <c r="AA6" s="82"/>
    </row>
    <row r="7" spans="2:27" s="83" customFormat="1" ht="16.899999999999999" customHeight="1">
      <c r="B7" s="391" t="s">
        <v>721</v>
      </c>
      <c r="C7" s="392"/>
      <c r="D7" s="392"/>
      <c r="E7" s="392"/>
      <c r="F7" s="392"/>
      <c r="G7" s="392"/>
      <c r="H7" s="393"/>
      <c r="I7" s="391" t="s">
        <v>722</v>
      </c>
      <c r="J7" s="392"/>
      <c r="K7" s="392"/>
      <c r="L7" s="392"/>
      <c r="M7" s="392"/>
      <c r="N7" s="392"/>
      <c r="O7" s="392"/>
      <c r="P7" s="392"/>
      <c r="Q7" s="392"/>
      <c r="R7" s="392"/>
      <c r="S7" s="392"/>
      <c r="T7" s="393"/>
      <c r="U7" s="391" t="s">
        <v>723</v>
      </c>
      <c r="V7" s="392"/>
      <c r="W7" s="392"/>
      <c r="X7" s="393"/>
      <c r="Y7" s="82"/>
      <c r="Z7" s="82"/>
      <c r="AA7" s="82"/>
    </row>
    <row r="8" spans="2:27" s="83" customFormat="1" ht="26.65" customHeight="1">
      <c r="B8" s="405" t="s">
        <v>395</v>
      </c>
      <c r="C8" s="406"/>
      <c r="D8" s="406"/>
      <c r="E8" s="406"/>
      <c r="F8" s="406"/>
      <c r="G8" s="406"/>
      <c r="H8" s="407"/>
      <c r="I8" s="405" t="s">
        <v>402</v>
      </c>
      <c r="J8" s="406"/>
      <c r="K8" s="406"/>
      <c r="L8" s="406"/>
      <c r="M8" s="406"/>
      <c r="N8" s="406"/>
      <c r="O8" s="406"/>
      <c r="P8" s="406"/>
      <c r="Q8" s="406"/>
      <c r="R8" s="406"/>
      <c r="S8" s="406"/>
      <c r="T8" s="407"/>
      <c r="U8" s="405" t="s">
        <v>403</v>
      </c>
      <c r="V8" s="406"/>
      <c r="W8" s="406"/>
      <c r="X8" s="407"/>
      <c r="Y8" s="82"/>
      <c r="Z8" s="82"/>
      <c r="AA8" s="82"/>
    </row>
    <row r="9" spans="2:27" s="83" customFormat="1" ht="19.149999999999999" customHeight="1">
      <c r="B9" s="375" t="s">
        <v>724</v>
      </c>
      <c r="C9" s="376"/>
      <c r="D9" s="376"/>
      <c r="E9" s="376"/>
      <c r="F9" s="376"/>
      <c r="G9" s="376"/>
      <c r="H9" s="376"/>
      <c r="I9" s="376"/>
      <c r="J9" s="376"/>
      <c r="K9" s="376"/>
      <c r="L9" s="376"/>
      <c r="M9" s="376"/>
      <c r="N9" s="376"/>
      <c r="O9" s="376"/>
      <c r="P9" s="376"/>
      <c r="Q9" s="376"/>
      <c r="R9" s="376"/>
      <c r="S9" s="376"/>
      <c r="T9" s="376"/>
      <c r="U9" s="376"/>
      <c r="V9" s="376"/>
      <c r="W9" s="376"/>
      <c r="X9" s="377"/>
      <c r="Y9" s="82"/>
      <c r="Z9" s="82"/>
      <c r="AA9" s="82"/>
    </row>
    <row r="10" spans="2:27" s="83" customFormat="1" ht="15" customHeight="1">
      <c r="B10" s="374" t="s">
        <v>725</v>
      </c>
      <c r="C10" s="374"/>
      <c r="D10" s="374"/>
      <c r="E10" s="374"/>
      <c r="F10" s="374"/>
      <c r="G10" s="391" t="s">
        <v>726</v>
      </c>
      <c r="H10" s="392"/>
      <c r="I10" s="392"/>
      <c r="J10" s="392"/>
      <c r="K10" s="392"/>
      <c r="L10" s="392"/>
      <c r="M10" s="392"/>
      <c r="N10" s="392"/>
      <c r="O10" s="393"/>
      <c r="P10" s="391" t="s">
        <v>727</v>
      </c>
      <c r="Q10" s="392"/>
      <c r="R10" s="392"/>
      <c r="S10" s="392"/>
      <c r="T10" s="392"/>
      <c r="U10" s="393"/>
      <c r="V10" s="391" t="s">
        <v>464</v>
      </c>
      <c r="W10" s="392"/>
      <c r="X10" s="393"/>
      <c r="Y10" s="82"/>
      <c r="Z10" s="82"/>
      <c r="AA10" s="82"/>
    </row>
    <row r="11" spans="2:27" s="83" customFormat="1" ht="34.9" customHeight="1">
      <c r="B11" s="333" t="s">
        <v>814</v>
      </c>
      <c r="C11" s="333"/>
      <c r="D11" s="333"/>
      <c r="E11" s="333"/>
      <c r="F11" s="333"/>
      <c r="G11" s="327" t="s">
        <v>406</v>
      </c>
      <c r="H11" s="328"/>
      <c r="I11" s="328"/>
      <c r="J11" s="328"/>
      <c r="K11" s="328"/>
      <c r="L11" s="328"/>
      <c r="M11" s="328"/>
      <c r="N11" s="328"/>
      <c r="O11" s="329"/>
      <c r="P11" s="405" t="s">
        <v>815</v>
      </c>
      <c r="Q11" s="406"/>
      <c r="R11" s="406"/>
      <c r="S11" s="406"/>
      <c r="T11" s="406"/>
      <c r="U11" s="407"/>
      <c r="V11" s="408" t="s">
        <v>730</v>
      </c>
      <c r="W11" s="409"/>
      <c r="X11" s="410"/>
      <c r="Y11" s="82"/>
      <c r="Z11" s="82"/>
      <c r="AA11" s="82"/>
    </row>
    <row r="12" spans="2:27" s="83" customFormat="1" ht="49.9" customHeight="1">
      <c r="B12" s="374" t="s">
        <v>731</v>
      </c>
      <c r="C12" s="374"/>
      <c r="D12" s="374"/>
      <c r="E12" s="374"/>
      <c r="F12" s="374" t="s">
        <v>732</v>
      </c>
      <c r="G12" s="374"/>
      <c r="H12" s="374"/>
      <c r="I12" s="374"/>
      <c r="J12" s="374"/>
      <c r="K12" s="374"/>
      <c r="L12" s="374"/>
      <c r="M12" s="374"/>
      <c r="N12" s="411" t="s">
        <v>733</v>
      </c>
      <c r="O12" s="411"/>
      <c r="P12" s="411"/>
      <c r="Q12" s="411"/>
      <c r="R12" s="411"/>
      <c r="S12" s="374" t="s">
        <v>734</v>
      </c>
      <c r="T12" s="374"/>
      <c r="U12" s="374"/>
      <c r="V12" s="374"/>
      <c r="W12" s="374"/>
      <c r="X12" s="374"/>
      <c r="Y12" s="82"/>
      <c r="Z12" s="82"/>
      <c r="AA12" s="82"/>
    </row>
    <row r="13" spans="2:27" s="83" customFormat="1" ht="81.599999999999994" customHeight="1">
      <c r="B13" s="333" t="s">
        <v>441</v>
      </c>
      <c r="C13" s="333"/>
      <c r="D13" s="333"/>
      <c r="E13" s="333"/>
      <c r="F13" s="333" t="s">
        <v>539</v>
      </c>
      <c r="G13" s="333"/>
      <c r="H13" s="333"/>
      <c r="I13" s="333"/>
      <c r="J13" s="333"/>
      <c r="K13" s="333"/>
      <c r="L13" s="333"/>
      <c r="M13" s="333"/>
      <c r="N13" s="333" t="s">
        <v>443</v>
      </c>
      <c r="O13" s="333"/>
      <c r="P13" s="333"/>
      <c r="Q13" s="333"/>
      <c r="R13" s="333"/>
      <c r="S13" s="333" t="s">
        <v>443</v>
      </c>
      <c r="T13" s="333"/>
      <c r="U13" s="333"/>
      <c r="V13" s="333"/>
      <c r="W13" s="333"/>
      <c r="X13" s="333"/>
      <c r="Y13" s="82"/>
      <c r="Z13" s="82"/>
      <c r="AA13" s="82"/>
    </row>
    <row r="14" spans="2:27" s="83" customFormat="1" ht="16.149999999999999" customHeight="1">
      <c r="B14" s="399" t="s">
        <v>735</v>
      </c>
      <c r="C14" s="400"/>
      <c r="D14" s="400"/>
      <c r="E14" s="400"/>
      <c r="F14" s="401"/>
      <c r="G14" s="382" t="s">
        <v>736</v>
      </c>
      <c r="H14" s="389"/>
      <c r="I14" s="389"/>
      <c r="J14" s="383"/>
      <c r="K14" s="399" t="s">
        <v>737</v>
      </c>
      <c r="L14" s="400"/>
      <c r="M14" s="400"/>
      <c r="N14" s="401"/>
      <c r="O14" s="391" t="s">
        <v>738</v>
      </c>
      <c r="P14" s="392"/>
      <c r="Q14" s="392"/>
      <c r="R14" s="392"/>
      <c r="S14" s="392"/>
      <c r="T14" s="392"/>
      <c r="U14" s="392"/>
      <c r="V14" s="392"/>
      <c r="W14" s="392"/>
      <c r="X14" s="393"/>
      <c r="Y14" s="84"/>
      <c r="Z14" s="84"/>
      <c r="AA14" s="84"/>
    </row>
    <row r="15" spans="2:27" s="83" customFormat="1" ht="64.900000000000006" customHeight="1">
      <c r="B15" s="402"/>
      <c r="C15" s="403"/>
      <c r="D15" s="403"/>
      <c r="E15" s="403"/>
      <c r="F15" s="404"/>
      <c r="G15" s="384"/>
      <c r="H15" s="390"/>
      <c r="I15" s="390"/>
      <c r="J15" s="385"/>
      <c r="K15" s="402"/>
      <c r="L15" s="403"/>
      <c r="M15" s="403"/>
      <c r="N15" s="404"/>
      <c r="O15" s="391" t="s">
        <v>739</v>
      </c>
      <c r="P15" s="392"/>
      <c r="Q15" s="392"/>
      <c r="R15" s="393"/>
      <c r="S15" s="394" t="s">
        <v>740</v>
      </c>
      <c r="T15" s="395"/>
      <c r="U15" s="396"/>
      <c r="V15" s="394" t="s">
        <v>741</v>
      </c>
      <c r="W15" s="395"/>
      <c r="X15" s="396"/>
      <c r="Y15" s="84"/>
      <c r="Z15" s="84"/>
      <c r="AA15" s="84"/>
    </row>
    <row r="16" spans="2:27" s="83" customFormat="1" ht="25.9" customHeight="1">
      <c r="B16" s="333" t="s">
        <v>816</v>
      </c>
      <c r="C16" s="333"/>
      <c r="D16" s="333"/>
      <c r="E16" s="333"/>
      <c r="F16" s="333"/>
      <c r="G16" s="397" t="s">
        <v>389</v>
      </c>
      <c r="H16" s="397"/>
      <c r="I16" s="397"/>
      <c r="J16" s="397"/>
      <c r="K16" s="397">
        <v>0.04</v>
      </c>
      <c r="L16" s="397"/>
      <c r="M16" s="397"/>
      <c r="N16" s="397"/>
      <c r="O16" s="85" t="s">
        <v>743</v>
      </c>
      <c r="P16" s="85" t="s">
        <v>744</v>
      </c>
      <c r="Q16" s="85" t="s">
        <v>745</v>
      </c>
      <c r="R16" s="85" t="s">
        <v>746</v>
      </c>
      <c r="S16" s="333" t="s">
        <v>817</v>
      </c>
      <c r="T16" s="333"/>
      <c r="U16" s="333"/>
      <c r="V16" s="398" t="s">
        <v>744</v>
      </c>
      <c r="W16" s="398"/>
      <c r="X16" s="398"/>
      <c r="Y16" s="82"/>
      <c r="Z16" s="82"/>
      <c r="AA16" s="82"/>
    </row>
    <row r="17" spans="2:27" s="83" customFormat="1" ht="88.9" customHeight="1">
      <c r="B17" s="333"/>
      <c r="C17" s="333"/>
      <c r="D17" s="333"/>
      <c r="E17" s="333"/>
      <c r="F17" s="333"/>
      <c r="G17" s="397"/>
      <c r="H17" s="397"/>
      <c r="I17" s="397"/>
      <c r="J17" s="397"/>
      <c r="K17" s="397"/>
      <c r="L17" s="397"/>
      <c r="M17" s="397"/>
      <c r="N17" s="397"/>
      <c r="O17" s="86" t="s">
        <v>443</v>
      </c>
      <c r="P17" s="86">
        <v>0.04</v>
      </c>
      <c r="Q17" s="86">
        <v>0.04</v>
      </c>
      <c r="R17" s="86">
        <v>0.04</v>
      </c>
      <c r="S17" s="333"/>
      <c r="T17" s="333"/>
      <c r="U17" s="333"/>
      <c r="V17" s="398"/>
      <c r="W17" s="398"/>
      <c r="X17" s="398"/>
      <c r="Y17" s="82"/>
      <c r="Z17" s="82"/>
      <c r="AA17" s="82"/>
    </row>
    <row r="18" spans="2:27" s="83" customFormat="1" ht="18" customHeight="1">
      <c r="B18" s="375" t="s">
        <v>748</v>
      </c>
      <c r="C18" s="376"/>
      <c r="D18" s="376"/>
      <c r="E18" s="376"/>
      <c r="F18" s="376"/>
      <c r="G18" s="376"/>
      <c r="H18" s="376"/>
      <c r="I18" s="376"/>
      <c r="J18" s="376"/>
      <c r="K18" s="376"/>
      <c r="L18" s="376"/>
      <c r="M18" s="376"/>
      <c r="N18" s="376"/>
      <c r="O18" s="376"/>
      <c r="P18" s="376"/>
      <c r="Q18" s="376"/>
      <c r="R18" s="376"/>
      <c r="S18" s="376"/>
      <c r="T18" s="376"/>
      <c r="U18" s="376"/>
      <c r="V18" s="376"/>
      <c r="W18" s="376"/>
      <c r="X18" s="377"/>
      <c r="Y18" s="82"/>
      <c r="Z18" s="82" t="s">
        <v>701</v>
      </c>
      <c r="AA18" s="82"/>
    </row>
    <row r="19" spans="2:27" s="83" customFormat="1" ht="34.9" customHeight="1">
      <c r="B19" s="380" t="s">
        <v>749</v>
      </c>
      <c r="C19" s="382" t="s">
        <v>750</v>
      </c>
      <c r="D19" s="383"/>
      <c r="E19" s="382" t="s">
        <v>751</v>
      </c>
      <c r="F19" s="383"/>
      <c r="G19" s="386" t="s">
        <v>752</v>
      </c>
      <c r="H19" s="387"/>
      <c r="I19" s="387"/>
      <c r="J19" s="387"/>
      <c r="K19" s="387"/>
      <c r="L19" s="387"/>
      <c r="M19" s="387"/>
      <c r="N19" s="387"/>
      <c r="O19" s="387"/>
      <c r="P19" s="387"/>
      <c r="Q19" s="387"/>
      <c r="R19" s="388"/>
      <c r="S19" s="382" t="s">
        <v>753</v>
      </c>
      <c r="T19" s="389"/>
      <c r="U19" s="389"/>
      <c r="V19" s="389"/>
      <c r="W19" s="389"/>
      <c r="X19" s="383"/>
      <c r="Y19" s="82"/>
      <c r="Z19" s="82"/>
      <c r="AA19" s="82"/>
    </row>
    <row r="20" spans="2:27" s="83" customFormat="1" ht="28.5" customHeight="1">
      <c r="B20" s="381"/>
      <c r="C20" s="384"/>
      <c r="D20" s="385"/>
      <c r="E20" s="384"/>
      <c r="F20" s="385"/>
      <c r="G20" s="391" t="s">
        <v>754</v>
      </c>
      <c r="H20" s="392"/>
      <c r="I20" s="393"/>
      <c r="J20" s="391" t="s">
        <v>755</v>
      </c>
      <c r="K20" s="392"/>
      <c r="L20" s="393"/>
      <c r="M20" s="394" t="s">
        <v>756</v>
      </c>
      <c r="N20" s="395"/>
      <c r="O20" s="396"/>
      <c r="P20" s="394" t="s">
        <v>757</v>
      </c>
      <c r="Q20" s="395"/>
      <c r="R20" s="396"/>
      <c r="S20" s="384"/>
      <c r="T20" s="390"/>
      <c r="U20" s="390"/>
      <c r="V20" s="390"/>
      <c r="W20" s="390"/>
      <c r="X20" s="385"/>
      <c r="Y20" s="82"/>
      <c r="Z20" s="82"/>
      <c r="AA20" s="82"/>
    </row>
    <row r="21" spans="2:27" s="83" customFormat="1" ht="95.45" customHeight="1">
      <c r="B21" s="87" t="s">
        <v>405</v>
      </c>
      <c r="C21" s="327" t="s">
        <v>408</v>
      </c>
      <c r="D21" s="329"/>
      <c r="E21" s="378">
        <v>0.04</v>
      </c>
      <c r="F21" s="379"/>
      <c r="G21" s="378">
        <v>0.04</v>
      </c>
      <c r="H21" s="328"/>
      <c r="I21" s="329"/>
      <c r="J21" s="378" t="s">
        <v>818</v>
      </c>
      <c r="K21" s="328"/>
      <c r="L21" s="329"/>
      <c r="M21" s="378" t="s">
        <v>819</v>
      </c>
      <c r="N21" s="328"/>
      <c r="O21" s="329"/>
      <c r="P21" s="327" t="s">
        <v>390</v>
      </c>
      <c r="Q21" s="328"/>
      <c r="R21" s="329"/>
      <c r="S21" s="327" t="s">
        <v>760</v>
      </c>
      <c r="T21" s="328"/>
      <c r="U21" s="328"/>
      <c r="V21" s="328"/>
      <c r="W21" s="328"/>
      <c r="X21" s="329"/>
      <c r="Y21" s="82"/>
      <c r="Z21" s="82"/>
      <c r="AA21" s="82"/>
    </row>
    <row r="22" spans="2:27" s="83" customFormat="1" ht="25.15" customHeight="1">
      <c r="B22" s="374" t="s">
        <v>761</v>
      </c>
      <c r="C22" s="374"/>
      <c r="D22" s="374"/>
      <c r="E22" s="374"/>
      <c r="F22" s="374"/>
      <c r="G22" s="374"/>
      <c r="H22" s="374"/>
      <c r="I22" s="374"/>
      <c r="J22" s="374"/>
      <c r="K22" s="374"/>
      <c r="L22" s="374"/>
      <c r="M22" s="374"/>
      <c r="N22" s="374" t="s">
        <v>762</v>
      </c>
      <c r="O22" s="374"/>
      <c r="P22" s="374"/>
      <c r="Q22" s="374"/>
      <c r="R22" s="374"/>
      <c r="S22" s="374"/>
      <c r="T22" s="374"/>
      <c r="U22" s="374"/>
      <c r="V22" s="374"/>
      <c r="W22" s="374"/>
      <c r="X22" s="374"/>
      <c r="Y22" s="82"/>
      <c r="Z22" s="82"/>
      <c r="AA22" s="82"/>
    </row>
    <row r="23" spans="2:27" s="83" customFormat="1" ht="45.4" customHeight="1">
      <c r="B23" s="333" t="s">
        <v>820</v>
      </c>
      <c r="C23" s="333"/>
      <c r="D23" s="333"/>
      <c r="E23" s="333"/>
      <c r="F23" s="333"/>
      <c r="G23" s="333"/>
      <c r="H23" s="333"/>
      <c r="I23" s="333"/>
      <c r="J23" s="333"/>
      <c r="K23" s="333"/>
      <c r="L23" s="333"/>
      <c r="M23" s="333"/>
      <c r="N23" s="333" t="s">
        <v>821</v>
      </c>
      <c r="O23" s="333"/>
      <c r="P23" s="333"/>
      <c r="Q23" s="333"/>
      <c r="R23" s="333"/>
      <c r="S23" s="333"/>
      <c r="T23" s="333"/>
      <c r="U23" s="333"/>
      <c r="V23" s="333"/>
      <c r="W23" s="333"/>
      <c r="X23" s="333"/>
      <c r="Y23" s="82"/>
      <c r="Z23" s="82"/>
      <c r="AA23" s="88"/>
    </row>
    <row r="24" spans="2:27" s="83" customFormat="1" ht="19.149999999999999" customHeight="1">
      <c r="B24" s="375" t="s">
        <v>765</v>
      </c>
      <c r="C24" s="376"/>
      <c r="D24" s="376"/>
      <c r="E24" s="376"/>
      <c r="F24" s="376"/>
      <c r="G24" s="376"/>
      <c r="H24" s="376"/>
      <c r="I24" s="376"/>
      <c r="J24" s="376"/>
      <c r="K24" s="376"/>
      <c r="L24" s="376"/>
      <c r="M24" s="376"/>
      <c r="N24" s="376"/>
      <c r="O24" s="376"/>
      <c r="P24" s="376"/>
      <c r="Q24" s="376"/>
      <c r="R24" s="376"/>
      <c r="S24" s="376"/>
      <c r="T24" s="376"/>
      <c r="U24" s="376"/>
      <c r="V24" s="376"/>
      <c r="W24" s="376"/>
      <c r="X24" s="377"/>
      <c r="Y24" s="82"/>
      <c r="Z24" s="82"/>
      <c r="AA24" s="82"/>
    </row>
    <row r="25" spans="2:27" s="83" customFormat="1" ht="19.149999999999999" customHeight="1">
      <c r="B25" s="422" t="s">
        <v>766</v>
      </c>
      <c r="C25" s="423"/>
      <c r="D25" s="394" t="s">
        <v>485</v>
      </c>
      <c r="E25" s="395"/>
      <c r="F25" s="395"/>
      <c r="G25" s="395"/>
      <c r="H25" s="396"/>
      <c r="I25" s="391" t="s">
        <v>488</v>
      </c>
      <c r="J25" s="392"/>
      <c r="K25" s="392"/>
      <c r="L25" s="392"/>
      <c r="M25" s="393"/>
      <c r="N25" s="391" t="s">
        <v>491</v>
      </c>
      <c r="O25" s="392"/>
      <c r="P25" s="392"/>
      <c r="Q25" s="392"/>
      <c r="R25" s="392"/>
      <c r="S25" s="393"/>
      <c r="T25" s="394" t="s">
        <v>494</v>
      </c>
      <c r="U25" s="395"/>
      <c r="V25" s="395"/>
      <c r="W25" s="395"/>
      <c r="X25" s="396"/>
      <c r="Y25" s="82"/>
      <c r="Z25" s="82"/>
      <c r="AA25" s="82"/>
    </row>
    <row r="26" spans="2:27" s="83" customFormat="1" ht="19.149999999999999" customHeight="1">
      <c r="B26" s="418" t="s">
        <v>775</v>
      </c>
      <c r="C26" s="418"/>
      <c r="D26" s="419">
        <v>3.8</v>
      </c>
      <c r="E26" s="420"/>
      <c r="F26" s="420"/>
      <c r="G26" s="420"/>
      <c r="H26" s="421"/>
      <c r="I26" s="405">
        <v>3.3</v>
      </c>
      <c r="J26" s="406"/>
      <c r="K26" s="406"/>
      <c r="L26" s="406"/>
      <c r="M26" s="407"/>
      <c r="N26" s="405"/>
      <c r="O26" s="406"/>
      <c r="P26" s="406"/>
      <c r="Q26" s="406"/>
      <c r="R26" s="406"/>
      <c r="S26" s="407"/>
      <c r="T26" s="405"/>
      <c r="U26" s="406"/>
      <c r="V26" s="406"/>
      <c r="W26" s="406"/>
      <c r="X26" s="407"/>
      <c r="Y26" s="82"/>
      <c r="Z26" s="89"/>
      <c r="AA26" s="89"/>
    </row>
    <row r="27" spans="2:27" s="83" customFormat="1" ht="19.149999999999999" customHeight="1">
      <c r="B27" s="418" t="s">
        <v>776</v>
      </c>
      <c r="C27" s="418"/>
      <c r="D27" s="419">
        <v>4</v>
      </c>
      <c r="E27" s="420"/>
      <c r="F27" s="420"/>
      <c r="G27" s="420"/>
      <c r="H27" s="421"/>
      <c r="I27" s="405">
        <v>4</v>
      </c>
      <c r="J27" s="406"/>
      <c r="K27" s="406"/>
      <c r="L27" s="406"/>
      <c r="M27" s="407"/>
      <c r="N27" s="405"/>
      <c r="O27" s="406"/>
      <c r="P27" s="406"/>
      <c r="Q27" s="406"/>
      <c r="R27" s="406"/>
      <c r="S27" s="407"/>
      <c r="T27" s="405"/>
      <c r="U27" s="406"/>
      <c r="V27" s="406"/>
      <c r="W27" s="406"/>
      <c r="X27" s="407"/>
      <c r="Y27" s="88"/>
      <c r="Z27" s="82"/>
      <c r="AA27" s="82"/>
    </row>
    <row r="28" spans="2:27" s="83" customFormat="1" ht="19.899999999999999" customHeight="1">
      <c r="B28" s="361" t="s">
        <v>777</v>
      </c>
      <c r="C28" s="361"/>
      <c r="D28" s="361"/>
      <c r="E28" s="361"/>
      <c r="F28" s="361"/>
      <c r="G28" s="361"/>
      <c r="H28" s="361"/>
      <c r="I28" s="361"/>
      <c r="J28" s="361"/>
      <c r="K28" s="361"/>
      <c r="L28" s="361"/>
      <c r="M28" s="361"/>
      <c r="N28" s="361"/>
      <c r="O28" s="361"/>
      <c r="P28" s="361"/>
      <c r="Q28" s="361"/>
      <c r="R28" s="361"/>
      <c r="S28" s="361"/>
      <c r="T28" s="361"/>
      <c r="U28" s="361"/>
      <c r="V28" s="361"/>
      <c r="W28" s="361"/>
      <c r="X28" s="361"/>
      <c r="Y28" s="82"/>
      <c r="Z28" s="82"/>
      <c r="AA28" s="82"/>
    </row>
    <row r="29" spans="2:27" s="83" customFormat="1" ht="19.899999999999999" customHeight="1">
      <c r="B29" s="90"/>
      <c r="C29" s="91"/>
      <c r="D29" s="91"/>
      <c r="E29" s="91"/>
      <c r="F29" s="91"/>
      <c r="G29" s="91"/>
      <c r="H29" s="91"/>
      <c r="I29" s="91"/>
      <c r="J29" s="91"/>
      <c r="K29" s="91"/>
      <c r="L29" s="91"/>
      <c r="M29" s="91"/>
      <c r="N29" s="91"/>
      <c r="O29" s="91"/>
      <c r="P29" s="91"/>
      <c r="Q29" s="91"/>
      <c r="R29" s="91"/>
      <c r="S29" s="91"/>
      <c r="T29" s="91"/>
      <c r="U29" s="91"/>
      <c r="V29" s="91"/>
      <c r="W29" s="91"/>
      <c r="X29" s="92"/>
      <c r="Y29" s="82"/>
      <c r="Z29" s="82"/>
      <c r="AA29" s="82"/>
    </row>
    <row r="30" spans="2:27" s="83" customFormat="1" ht="38.25">
      <c r="B30" s="115" t="s">
        <v>778</v>
      </c>
      <c r="C30" s="116" t="s">
        <v>779</v>
      </c>
      <c r="D30" s="116" t="s">
        <v>780</v>
      </c>
      <c r="E30" s="116" t="s">
        <v>822</v>
      </c>
      <c r="F30" s="82"/>
      <c r="G30" s="82"/>
      <c r="H30" s="342"/>
      <c r="I30" s="342"/>
      <c r="J30" s="342"/>
      <c r="K30" s="342"/>
      <c r="L30" s="342"/>
      <c r="M30" s="342"/>
      <c r="N30" s="342"/>
      <c r="O30" s="342"/>
      <c r="P30" s="342"/>
      <c r="Q30" s="342"/>
      <c r="R30" s="342"/>
      <c r="S30" s="357"/>
      <c r="T30" s="357"/>
      <c r="U30" s="357"/>
      <c r="V30" s="357"/>
      <c r="W30" s="357"/>
      <c r="X30" s="358"/>
      <c r="Y30" s="82"/>
      <c r="Z30" s="82"/>
      <c r="AA30" s="82"/>
    </row>
    <row r="31" spans="2:27" s="83" customFormat="1" ht="17.649999999999999" customHeight="1">
      <c r="B31" s="117" t="s">
        <v>485</v>
      </c>
      <c r="C31" s="118">
        <f>IF(ISERROR($D$26/$D$27),0,$D$26/$D$27)*0.04</f>
        <v>3.7999999999999999E-2</v>
      </c>
      <c r="D31" s="119">
        <f>$E$21</f>
        <v>0.04</v>
      </c>
      <c r="E31" s="415">
        <f>AVERAGE(C31:C34)</f>
        <v>1.7750000000000002E-2</v>
      </c>
      <c r="F31" s="82"/>
      <c r="G31" s="82"/>
      <c r="H31" s="362"/>
      <c r="I31" s="362"/>
      <c r="J31" s="342"/>
      <c r="K31" s="342"/>
      <c r="L31" s="95"/>
      <c r="M31" s="96"/>
      <c r="N31" s="362"/>
      <c r="O31" s="362"/>
      <c r="P31" s="362"/>
      <c r="Q31" s="362"/>
      <c r="R31" s="362"/>
      <c r="S31" s="355"/>
      <c r="T31" s="355"/>
      <c r="U31" s="355"/>
      <c r="V31" s="355"/>
      <c r="W31" s="355"/>
      <c r="X31" s="356"/>
      <c r="Y31" s="82"/>
      <c r="Z31" s="82"/>
      <c r="AA31" s="82"/>
    </row>
    <row r="32" spans="2:27" s="83" customFormat="1" ht="17.649999999999999" customHeight="1">
      <c r="B32" s="117" t="s">
        <v>488</v>
      </c>
      <c r="C32" s="118">
        <f>IF(ISERROR($I$26/$I$27),0,$I$26/$I$27*0.04)</f>
        <v>3.3000000000000002E-2</v>
      </c>
      <c r="D32" s="119">
        <f>$E$21</f>
        <v>0.04</v>
      </c>
      <c r="E32" s="416"/>
      <c r="F32" s="82"/>
      <c r="G32" s="82"/>
      <c r="H32" s="342"/>
      <c r="I32" s="342"/>
      <c r="J32" s="342"/>
      <c r="K32" s="342"/>
      <c r="L32" s="97"/>
      <c r="M32" s="95"/>
      <c r="N32" s="342"/>
      <c r="O32" s="342"/>
      <c r="P32" s="342"/>
      <c r="Q32" s="342"/>
      <c r="R32" s="342"/>
      <c r="S32" s="355"/>
      <c r="T32" s="355"/>
      <c r="U32" s="355"/>
      <c r="V32" s="355"/>
      <c r="W32" s="355"/>
      <c r="X32" s="356"/>
      <c r="Y32" s="82"/>
      <c r="Z32" s="82"/>
      <c r="AA32" s="82"/>
    </row>
    <row r="33" spans="2:27" s="83" customFormat="1" ht="17.649999999999999" customHeight="1">
      <c r="B33" s="117" t="s">
        <v>491</v>
      </c>
      <c r="C33" s="118">
        <f>IF(ISERROR($N$26/$N$27),0,$N$26/$N$27)*0.04</f>
        <v>0</v>
      </c>
      <c r="D33" s="119">
        <f>$E$21</f>
        <v>0.04</v>
      </c>
      <c r="E33" s="416"/>
      <c r="F33" s="82"/>
      <c r="G33" s="82"/>
      <c r="H33" s="342"/>
      <c r="I33" s="342"/>
      <c r="J33" s="342"/>
      <c r="K33" s="342"/>
      <c r="L33" s="97"/>
      <c r="M33" s="95"/>
      <c r="N33" s="342"/>
      <c r="O33" s="342"/>
      <c r="P33" s="342"/>
      <c r="Q33" s="342"/>
      <c r="R33" s="342"/>
      <c r="S33" s="355"/>
      <c r="T33" s="355"/>
      <c r="U33" s="355"/>
      <c r="V33" s="355"/>
      <c r="W33" s="355"/>
      <c r="X33" s="356"/>
      <c r="Y33" s="82"/>
      <c r="Z33" s="82"/>
      <c r="AA33" s="82"/>
    </row>
    <row r="34" spans="2:27" s="83" customFormat="1" ht="17.649999999999999" customHeight="1">
      <c r="B34" s="117" t="s">
        <v>494</v>
      </c>
      <c r="C34" s="118">
        <f>IF(ISERROR($T$26/$T$27),0,$T$26/$T$27)*0.04</f>
        <v>0</v>
      </c>
      <c r="D34" s="119">
        <f>$E$21</f>
        <v>0.04</v>
      </c>
      <c r="E34" s="417"/>
      <c r="F34" s="82"/>
      <c r="G34" s="82"/>
      <c r="H34" s="342"/>
      <c r="I34" s="342"/>
      <c r="J34" s="342"/>
      <c r="K34" s="342"/>
      <c r="L34" s="97"/>
      <c r="M34" s="95"/>
      <c r="N34" s="342"/>
      <c r="O34" s="342"/>
      <c r="P34" s="342"/>
      <c r="Q34" s="342"/>
      <c r="R34" s="342"/>
      <c r="S34" s="355"/>
      <c r="T34" s="355"/>
      <c r="U34" s="355"/>
      <c r="V34" s="355"/>
      <c r="W34" s="355"/>
      <c r="X34" s="356"/>
      <c r="Y34" s="82"/>
      <c r="Z34" s="82"/>
      <c r="AA34" s="82"/>
    </row>
    <row r="35" spans="2:27" s="83" customFormat="1" ht="25.9" customHeight="1">
      <c r="B35" s="327" t="s">
        <v>823</v>
      </c>
      <c r="C35" s="328"/>
      <c r="D35" s="328"/>
      <c r="E35" s="329"/>
      <c r="F35" s="82"/>
      <c r="G35" s="82"/>
      <c r="H35" s="342"/>
      <c r="I35" s="342"/>
      <c r="J35" s="342"/>
      <c r="K35" s="342"/>
      <c r="L35" s="97"/>
      <c r="M35" s="95"/>
      <c r="N35" s="342"/>
      <c r="O35" s="342"/>
      <c r="P35" s="342"/>
      <c r="Q35" s="342"/>
      <c r="R35" s="342"/>
      <c r="S35" s="355"/>
      <c r="T35" s="355"/>
      <c r="U35" s="355"/>
      <c r="V35" s="355"/>
      <c r="W35" s="355"/>
      <c r="X35" s="356"/>
      <c r="Y35" s="82"/>
      <c r="Z35" s="82"/>
      <c r="AA35" s="82"/>
    </row>
    <row r="36" spans="2:27" s="83" customFormat="1" ht="17.649999999999999" customHeight="1">
      <c r="B36" s="98"/>
      <c r="C36" s="99"/>
      <c r="D36" s="100"/>
      <c r="E36" s="100"/>
      <c r="F36" s="82"/>
      <c r="G36" s="82"/>
      <c r="H36" s="342"/>
      <c r="I36" s="342"/>
      <c r="J36" s="342"/>
      <c r="K36" s="342"/>
      <c r="L36" s="97"/>
      <c r="M36" s="95"/>
      <c r="N36" s="342"/>
      <c r="O36" s="342"/>
      <c r="P36" s="342"/>
      <c r="Q36" s="342"/>
      <c r="R36" s="342"/>
      <c r="S36" s="355"/>
      <c r="T36" s="355"/>
      <c r="U36" s="355"/>
      <c r="V36" s="355"/>
      <c r="W36" s="355"/>
      <c r="X36" s="356"/>
      <c r="Y36" s="82"/>
      <c r="Z36" s="82"/>
      <c r="AA36" s="82"/>
    </row>
    <row r="37" spans="2:27" s="83" customFormat="1" ht="17.649999999999999" customHeight="1">
      <c r="B37" s="98"/>
      <c r="C37" s="99"/>
      <c r="D37" s="100"/>
      <c r="E37" s="100"/>
      <c r="F37" s="82"/>
      <c r="G37" s="82"/>
      <c r="H37" s="342"/>
      <c r="I37" s="342"/>
      <c r="J37" s="342"/>
      <c r="K37" s="342"/>
      <c r="L37" s="97"/>
      <c r="M37" s="95"/>
      <c r="N37" s="342"/>
      <c r="O37" s="342"/>
      <c r="P37" s="342"/>
      <c r="Q37" s="342"/>
      <c r="R37" s="342"/>
      <c r="S37" s="355"/>
      <c r="T37" s="355"/>
      <c r="U37" s="355"/>
      <c r="V37" s="355"/>
      <c r="W37" s="355"/>
      <c r="X37" s="356"/>
      <c r="Y37" s="82"/>
      <c r="Z37" s="82"/>
      <c r="AA37" s="82"/>
    </row>
    <row r="38" spans="2:27" s="83" customFormat="1" ht="17.649999999999999" customHeight="1">
      <c r="B38" s="98"/>
      <c r="C38" s="99"/>
      <c r="D38" s="100"/>
      <c r="E38" s="100"/>
      <c r="F38" s="82"/>
      <c r="G38" s="82"/>
      <c r="H38" s="342"/>
      <c r="I38" s="342"/>
      <c r="J38" s="342"/>
      <c r="K38" s="342"/>
      <c r="L38" s="97"/>
      <c r="M38" s="95"/>
      <c r="N38" s="342"/>
      <c r="O38" s="342"/>
      <c r="P38" s="342"/>
      <c r="Q38" s="342"/>
      <c r="R38" s="342"/>
      <c r="S38" s="355"/>
      <c r="T38" s="355"/>
      <c r="U38" s="355"/>
      <c r="V38" s="355"/>
      <c r="W38" s="355"/>
      <c r="X38" s="356"/>
      <c r="Y38" s="82"/>
      <c r="Z38" s="82"/>
      <c r="AA38" s="82"/>
    </row>
    <row r="39" spans="2:27" s="83" customFormat="1" ht="17.649999999999999" customHeight="1">
      <c r="B39" s="98"/>
      <c r="C39" s="99"/>
      <c r="D39" s="100"/>
      <c r="E39" s="100"/>
      <c r="F39" s="82"/>
      <c r="G39" s="82"/>
      <c r="H39" s="342"/>
      <c r="I39" s="342"/>
      <c r="J39" s="342"/>
      <c r="K39" s="342"/>
      <c r="L39" s="97"/>
      <c r="M39" s="95"/>
      <c r="N39" s="342"/>
      <c r="O39" s="342"/>
      <c r="P39" s="342"/>
      <c r="Q39" s="342"/>
      <c r="R39" s="342"/>
      <c r="S39" s="355"/>
      <c r="T39" s="355"/>
      <c r="U39" s="355"/>
      <c r="V39" s="355"/>
      <c r="W39" s="355"/>
      <c r="X39" s="356"/>
      <c r="Y39" s="82"/>
      <c r="Z39" s="82"/>
      <c r="AA39" s="82"/>
    </row>
    <row r="40" spans="2:27" s="83" customFormat="1" ht="17.649999999999999" customHeight="1">
      <c r="B40" s="98"/>
      <c r="C40" s="99"/>
      <c r="D40" s="100"/>
      <c r="E40" s="100"/>
      <c r="F40" s="82"/>
      <c r="G40" s="82"/>
      <c r="H40" s="342"/>
      <c r="I40" s="342"/>
      <c r="J40" s="342"/>
      <c r="K40" s="342"/>
      <c r="L40" s="97"/>
      <c r="M40" s="95"/>
      <c r="N40" s="342"/>
      <c r="O40" s="342"/>
      <c r="P40" s="342"/>
      <c r="Q40" s="342"/>
      <c r="R40" s="342"/>
      <c r="S40" s="355"/>
      <c r="T40" s="355"/>
      <c r="U40" s="355"/>
      <c r="V40" s="355"/>
      <c r="W40" s="355"/>
      <c r="X40" s="356"/>
      <c r="Y40" s="82"/>
      <c r="Z40" s="82"/>
      <c r="AA40" s="82"/>
    </row>
    <row r="41" spans="2:27" s="83" customFormat="1" ht="17.649999999999999" customHeight="1">
      <c r="B41" s="98"/>
      <c r="C41" s="99"/>
      <c r="D41" s="100"/>
      <c r="E41" s="100"/>
      <c r="F41" s="82"/>
      <c r="G41" s="82"/>
      <c r="H41" s="342"/>
      <c r="I41" s="342"/>
      <c r="J41" s="342"/>
      <c r="K41" s="342"/>
      <c r="L41" s="97"/>
      <c r="M41" s="95"/>
      <c r="N41" s="342"/>
      <c r="O41" s="342"/>
      <c r="P41" s="342"/>
      <c r="Q41" s="342"/>
      <c r="R41" s="342"/>
      <c r="S41" s="355"/>
      <c r="T41" s="355"/>
      <c r="U41" s="355"/>
      <c r="V41" s="355"/>
      <c r="W41" s="355"/>
      <c r="X41" s="356"/>
      <c r="Y41" s="82"/>
      <c r="Z41" s="82"/>
      <c r="AA41" s="82"/>
    </row>
    <row r="42" spans="2:27" s="83" customFormat="1" ht="17.25" customHeight="1">
      <c r="B42" s="98"/>
      <c r="C42" s="99"/>
      <c r="D42" s="100"/>
      <c r="E42" s="100"/>
      <c r="F42" s="82"/>
      <c r="G42" s="82"/>
      <c r="H42" s="342"/>
      <c r="I42" s="342"/>
      <c r="J42" s="342"/>
      <c r="K42" s="342"/>
      <c r="L42" s="97"/>
      <c r="M42" s="95"/>
      <c r="N42" s="342"/>
      <c r="O42" s="342"/>
      <c r="P42" s="342"/>
      <c r="Q42" s="342"/>
      <c r="R42" s="342"/>
      <c r="S42" s="357"/>
      <c r="T42" s="357"/>
      <c r="U42" s="357"/>
      <c r="V42" s="357"/>
      <c r="W42" s="357"/>
      <c r="X42" s="358"/>
      <c r="Y42" s="82"/>
      <c r="Z42" s="82"/>
      <c r="AA42" s="82"/>
    </row>
    <row r="43" spans="2:27" s="83" customFormat="1" ht="17.25" customHeight="1">
      <c r="B43" s="101"/>
      <c r="C43" s="102"/>
      <c r="D43" s="103"/>
      <c r="E43" s="103"/>
      <c r="F43" s="104"/>
      <c r="G43" s="104"/>
      <c r="H43" s="104"/>
      <c r="I43" s="104"/>
      <c r="J43" s="104"/>
      <c r="K43" s="104"/>
      <c r="L43" s="105"/>
      <c r="M43" s="106"/>
      <c r="N43" s="104"/>
      <c r="O43" s="104"/>
      <c r="P43" s="104"/>
      <c r="Q43" s="104"/>
      <c r="R43" s="104"/>
      <c r="S43" s="104"/>
      <c r="T43" s="104"/>
      <c r="U43" s="104"/>
      <c r="V43" s="104"/>
      <c r="W43" s="104"/>
      <c r="X43" s="107"/>
      <c r="Y43" s="82"/>
      <c r="Z43" s="82"/>
      <c r="AA43" s="82"/>
    </row>
    <row r="44" spans="2:27" s="83" customFormat="1" ht="15.75" customHeight="1">
      <c r="B44" s="343" t="s">
        <v>787</v>
      </c>
      <c r="C44" s="343"/>
      <c r="D44" s="343"/>
      <c r="E44" s="343"/>
      <c r="F44" s="343"/>
      <c r="G44" s="343"/>
      <c r="H44" s="343"/>
      <c r="I44" s="343"/>
      <c r="J44" s="343"/>
      <c r="K44" s="343"/>
      <c r="L44" s="343"/>
      <c r="M44" s="343"/>
      <c r="N44" s="343"/>
      <c r="O44" s="343"/>
      <c r="P44" s="343"/>
      <c r="Q44" s="343"/>
      <c r="R44" s="343"/>
      <c r="S44" s="343"/>
      <c r="T44" s="343"/>
      <c r="U44" s="343"/>
      <c r="V44" s="343"/>
      <c r="W44" s="343"/>
      <c r="X44" s="343"/>
      <c r="Y44" s="82"/>
      <c r="Z44" s="108"/>
      <c r="AA44" s="82"/>
    </row>
    <row r="45" spans="2:27" s="83" customFormat="1" ht="175.9" customHeight="1">
      <c r="B45" s="344" t="s">
        <v>824</v>
      </c>
      <c r="C45" s="345"/>
      <c r="D45" s="345"/>
      <c r="E45" s="345"/>
      <c r="F45" s="345"/>
      <c r="G45" s="345"/>
      <c r="H45" s="345"/>
      <c r="I45" s="345"/>
      <c r="J45" s="345"/>
      <c r="K45" s="345"/>
      <c r="L45" s="345"/>
      <c r="M45" s="345"/>
      <c r="N45" s="345"/>
      <c r="O45" s="345"/>
      <c r="P45" s="345"/>
      <c r="Q45" s="345"/>
      <c r="R45" s="345"/>
      <c r="S45" s="345"/>
      <c r="T45" s="345"/>
      <c r="U45" s="345"/>
      <c r="V45" s="345"/>
      <c r="W45" s="345"/>
      <c r="X45" s="346"/>
      <c r="Y45" s="95"/>
      <c r="Z45" s="95"/>
      <c r="AA45" s="95"/>
    </row>
    <row r="46" spans="2:27" s="83" customFormat="1" ht="18" customHeight="1">
      <c r="B46" s="335" t="s">
        <v>789</v>
      </c>
      <c r="C46" s="335"/>
      <c r="D46" s="335"/>
      <c r="E46" s="335"/>
      <c r="F46" s="335"/>
      <c r="G46" s="335"/>
      <c r="H46" s="335"/>
      <c r="I46" s="335"/>
      <c r="J46" s="335"/>
      <c r="K46" s="335"/>
      <c r="L46" s="335"/>
      <c r="M46" s="335"/>
      <c r="N46" s="335"/>
      <c r="O46" s="335"/>
      <c r="P46" s="335"/>
      <c r="Q46" s="335"/>
      <c r="R46" s="335"/>
      <c r="S46" s="335"/>
      <c r="T46" s="335"/>
      <c r="U46" s="335"/>
      <c r="V46" s="335"/>
      <c r="W46" s="335"/>
      <c r="X46" s="335"/>
      <c r="Y46" s="109"/>
      <c r="Z46" s="99"/>
      <c r="AA46" s="97"/>
    </row>
    <row r="47" spans="2:27" s="83" customFormat="1" ht="32.25" customHeight="1">
      <c r="B47" s="336" t="s">
        <v>825</v>
      </c>
      <c r="C47" s="337"/>
      <c r="D47" s="337"/>
      <c r="E47" s="337"/>
      <c r="F47" s="337"/>
      <c r="G47" s="337"/>
      <c r="H47" s="337"/>
      <c r="I47" s="337"/>
      <c r="J47" s="337"/>
      <c r="K47" s="337"/>
      <c r="L47" s="337"/>
      <c r="M47" s="337"/>
      <c r="N47" s="337"/>
      <c r="O47" s="337"/>
      <c r="P47" s="337"/>
      <c r="Q47" s="337"/>
      <c r="R47" s="337"/>
      <c r="S47" s="337"/>
      <c r="T47" s="337"/>
      <c r="U47" s="337"/>
      <c r="V47" s="337"/>
      <c r="W47" s="337"/>
      <c r="X47" s="338"/>
      <c r="Y47" s="109"/>
      <c r="Z47" s="99"/>
      <c r="AA47" s="97"/>
    </row>
    <row r="48" spans="2:27" s="83" customFormat="1" ht="16.149999999999999" customHeight="1">
      <c r="B48" s="335" t="s">
        <v>790</v>
      </c>
      <c r="C48" s="335"/>
      <c r="D48" s="335"/>
      <c r="E48" s="335"/>
      <c r="F48" s="335"/>
      <c r="G48" s="335"/>
      <c r="H48" s="335"/>
      <c r="I48" s="335"/>
      <c r="J48" s="335"/>
      <c r="K48" s="335"/>
      <c r="L48" s="335"/>
      <c r="M48" s="335"/>
      <c r="N48" s="335"/>
      <c r="O48" s="335"/>
      <c r="P48" s="335"/>
      <c r="Q48" s="335"/>
      <c r="R48" s="335"/>
      <c r="S48" s="335"/>
      <c r="T48" s="335"/>
      <c r="U48" s="335"/>
      <c r="V48" s="335"/>
      <c r="W48" s="335"/>
      <c r="X48" s="335"/>
      <c r="Y48" s="109"/>
      <c r="Z48" s="99"/>
      <c r="AA48" s="97"/>
    </row>
    <row r="49" spans="2:27" s="83" customFormat="1" ht="15.6" customHeight="1">
      <c r="B49" s="110" t="s">
        <v>464</v>
      </c>
      <c r="C49" s="339" t="s">
        <v>791</v>
      </c>
      <c r="D49" s="340"/>
      <c r="E49" s="341" t="s">
        <v>792</v>
      </c>
      <c r="F49" s="339"/>
      <c r="G49" s="339"/>
      <c r="H49" s="339"/>
      <c r="I49" s="339"/>
      <c r="J49" s="339"/>
      <c r="K49" s="340"/>
      <c r="L49" s="341" t="s">
        <v>793</v>
      </c>
      <c r="M49" s="339"/>
      <c r="N49" s="339"/>
      <c r="O49" s="339"/>
      <c r="P49" s="339"/>
      <c r="Q49" s="339"/>
      <c r="R49" s="339"/>
      <c r="S49" s="340"/>
      <c r="T49" s="341" t="s">
        <v>794</v>
      </c>
      <c r="U49" s="339"/>
      <c r="V49" s="339"/>
      <c r="W49" s="339"/>
      <c r="X49" s="340"/>
      <c r="Y49" s="109"/>
      <c r="Z49" s="99"/>
      <c r="AA49" s="97"/>
    </row>
    <row r="50" spans="2:27" s="83" customFormat="1" ht="15" customHeight="1">
      <c r="B50" s="111">
        <v>1</v>
      </c>
      <c r="C50" s="334">
        <v>44301</v>
      </c>
      <c r="D50" s="333"/>
      <c r="E50" s="333" t="s">
        <v>795</v>
      </c>
      <c r="F50" s="333"/>
      <c r="G50" s="333"/>
      <c r="H50" s="333"/>
      <c r="I50" s="333"/>
      <c r="J50" s="333"/>
      <c r="K50" s="333"/>
      <c r="L50" s="333" t="s">
        <v>796</v>
      </c>
      <c r="M50" s="333"/>
      <c r="N50" s="333"/>
      <c r="O50" s="333"/>
      <c r="P50" s="333"/>
      <c r="Q50" s="333"/>
      <c r="R50" s="333"/>
      <c r="S50" s="333"/>
      <c r="T50" s="334">
        <v>44301</v>
      </c>
      <c r="U50" s="333"/>
      <c r="V50" s="333"/>
      <c r="W50" s="333"/>
      <c r="X50" s="333"/>
      <c r="Y50" s="109"/>
      <c r="Z50" s="99"/>
      <c r="AA50" s="97"/>
    </row>
    <row r="51" spans="2:27" s="83" customFormat="1" ht="37.15" customHeight="1">
      <c r="B51" s="111">
        <v>2</v>
      </c>
      <c r="C51" s="334">
        <v>44785</v>
      </c>
      <c r="D51" s="333"/>
      <c r="E51" s="333" t="s">
        <v>797</v>
      </c>
      <c r="F51" s="333"/>
      <c r="G51" s="333"/>
      <c r="H51" s="333"/>
      <c r="I51" s="333"/>
      <c r="J51" s="333"/>
      <c r="K51" s="333"/>
      <c r="L51" s="333" t="s">
        <v>798</v>
      </c>
      <c r="M51" s="333"/>
      <c r="N51" s="333"/>
      <c r="O51" s="333"/>
      <c r="P51" s="333"/>
      <c r="Q51" s="333"/>
      <c r="R51" s="333"/>
      <c r="S51" s="333"/>
      <c r="T51" s="334">
        <v>44785</v>
      </c>
      <c r="U51" s="333"/>
      <c r="V51" s="333"/>
      <c r="W51" s="333"/>
      <c r="X51" s="333"/>
      <c r="Y51" s="109"/>
      <c r="Z51" s="99"/>
      <c r="AA51" s="97"/>
    </row>
    <row r="52" spans="2:27" s="83" customFormat="1" ht="15" customHeight="1">
      <c r="B52" s="111"/>
      <c r="C52" s="333"/>
      <c r="D52" s="333"/>
      <c r="E52" s="333"/>
      <c r="F52" s="333"/>
      <c r="G52" s="333"/>
      <c r="H52" s="333"/>
      <c r="I52" s="333"/>
      <c r="J52" s="333"/>
      <c r="K52" s="333"/>
      <c r="L52" s="333"/>
      <c r="M52" s="333"/>
      <c r="N52" s="333"/>
      <c r="O52" s="333"/>
      <c r="P52" s="333"/>
      <c r="Q52" s="333"/>
      <c r="R52" s="333"/>
      <c r="S52" s="333"/>
      <c r="T52" s="333"/>
      <c r="U52" s="333"/>
      <c r="V52" s="333"/>
      <c r="W52" s="333"/>
      <c r="X52" s="333"/>
      <c r="Y52" s="109"/>
      <c r="Z52" s="99"/>
      <c r="AA52" s="97"/>
    </row>
    <row r="53" spans="2:27" s="83" customFormat="1" ht="15" customHeight="1">
      <c r="B53" s="111"/>
      <c r="C53" s="333"/>
      <c r="D53" s="333"/>
      <c r="E53" s="333"/>
      <c r="F53" s="333"/>
      <c r="G53" s="333"/>
      <c r="H53" s="333"/>
      <c r="I53" s="333"/>
      <c r="J53" s="333"/>
      <c r="K53" s="333"/>
      <c r="L53" s="333"/>
      <c r="M53" s="333"/>
      <c r="N53" s="333"/>
      <c r="O53" s="333"/>
      <c r="P53" s="333"/>
      <c r="Q53" s="333"/>
      <c r="R53" s="333"/>
      <c r="S53" s="333"/>
      <c r="T53" s="333"/>
      <c r="U53" s="333"/>
      <c r="V53" s="333"/>
      <c r="W53" s="333"/>
      <c r="X53" s="333"/>
      <c r="Y53" s="109"/>
      <c r="Z53" s="99"/>
      <c r="AA53" s="97"/>
    </row>
    <row r="54" spans="2:27" s="83" customFormat="1" ht="15" customHeight="1">
      <c r="B54" s="111"/>
      <c r="C54" s="333"/>
      <c r="D54" s="333"/>
      <c r="E54" s="333"/>
      <c r="F54" s="333"/>
      <c r="G54" s="333"/>
      <c r="H54" s="333"/>
      <c r="I54" s="333"/>
      <c r="J54" s="333"/>
      <c r="K54" s="333"/>
      <c r="L54" s="333"/>
      <c r="M54" s="333"/>
      <c r="N54" s="333"/>
      <c r="O54" s="333"/>
      <c r="P54" s="333"/>
      <c r="Q54" s="333"/>
      <c r="R54" s="333"/>
      <c r="S54" s="333"/>
      <c r="T54" s="333"/>
      <c r="U54" s="333"/>
      <c r="V54" s="333"/>
      <c r="W54" s="333"/>
      <c r="X54" s="333"/>
      <c r="Y54" s="109"/>
      <c r="Z54" s="99"/>
      <c r="AA54" s="97"/>
    </row>
    <row r="55" spans="2:27" s="83" customFormat="1" ht="15.6" customHeight="1">
      <c r="B55" s="324" t="s">
        <v>799</v>
      </c>
      <c r="C55" s="325"/>
      <c r="D55" s="325"/>
      <c r="E55" s="325"/>
      <c r="F55" s="325"/>
      <c r="G55" s="325"/>
      <c r="H55" s="325"/>
      <c r="I55" s="325"/>
      <c r="J55" s="325"/>
      <c r="K55" s="325"/>
      <c r="L55" s="325"/>
      <c r="M55" s="325"/>
      <c r="N55" s="325"/>
      <c r="O55" s="325"/>
      <c r="P55" s="325"/>
      <c r="Q55" s="325"/>
      <c r="R55" s="325"/>
      <c r="S55" s="325"/>
      <c r="T55" s="325"/>
      <c r="U55" s="325"/>
      <c r="V55" s="325"/>
      <c r="W55" s="325"/>
      <c r="X55" s="326"/>
      <c r="Y55" s="109"/>
      <c r="Z55" s="99"/>
      <c r="AA55" s="97"/>
    </row>
    <row r="56" spans="2:27" s="83" customFormat="1" ht="26.65" customHeight="1">
      <c r="B56" s="112" t="s">
        <v>800</v>
      </c>
      <c r="C56" s="327" t="s">
        <v>801</v>
      </c>
      <c r="D56" s="328"/>
      <c r="E56" s="328"/>
      <c r="F56" s="328"/>
      <c r="G56" s="328"/>
      <c r="H56" s="328"/>
      <c r="I56" s="328"/>
      <c r="J56" s="328"/>
      <c r="K56" s="328"/>
      <c r="L56" s="328"/>
      <c r="M56" s="329"/>
      <c r="N56" s="330" t="s">
        <v>802</v>
      </c>
      <c r="O56" s="331"/>
      <c r="P56" s="327" t="s">
        <v>803</v>
      </c>
      <c r="Q56" s="328"/>
      <c r="R56" s="328"/>
      <c r="S56" s="328"/>
      <c r="T56" s="328"/>
      <c r="U56" s="328"/>
      <c r="V56" s="328"/>
      <c r="W56" s="328"/>
      <c r="X56" s="329"/>
      <c r="Y56" s="82"/>
      <c r="Z56" s="82"/>
      <c r="AA56" s="82"/>
    </row>
    <row r="57" spans="2:27" s="83" customFormat="1" ht="24.6" customHeight="1">
      <c r="B57" s="112" t="s">
        <v>804</v>
      </c>
      <c r="C57" s="327" t="s">
        <v>805</v>
      </c>
      <c r="D57" s="328"/>
      <c r="E57" s="328"/>
      <c r="F57" s="328"/>
      <c r="G57" s="328"/>
      <c r="H57" s="328"/>
      <c r="I57" s="328"/>
      <c r="J57" s="328"/>
      <c r="K57" s="328"/>
      <c r="L57" s="328"/>
      <c r="M57" s="329"/>
      <c r="N57" s="330" t="s">
        <v>802</v>
      </c>
      <c r="O57" s="331"/>
      <c r="P57" s="332" t="s">
        <v>806</v>
      </c>
      <c r="Q57" s="332"/>
      <c r="R57" s="332"/>
      <c r="S57" s="332"/>
      <c r="T57" s="332"/>
      <c r="U57" s="332"/>
      <c r="V57" s="332"/>
      <c r="W57" s="332"/>
      <c r="X57" s="332"/>
      <c r="Y57" s="82"/>
      <c r="Z57" s="82"/>
      <c r="AA57" s="82"/>
    </row>
    <row r="58" spans="2:27" s="83" customFormat="1" ht="27.6" customHeight="1">
      <c r="B58" s="112" t="s">
        <v>807</v>
      </c>
      <c r="C58" s="327" t="s">
        <v>805</v>
      </c>
      <c r="D58" s="328"/>
      <c r="E58" s="328"/>
      <c r="F58" s="328"/>
      <c r="G58" s="328"/>
      <c r="H58" s="328"/>
      <c r="I58" s="328"/>
      <c r="J58" s="328"/>
      <c r="K58" s="328"/>
      <c r="L58" s="328"/>
      <c r="M58" s="329"/>
      <c r="N58" s="330" t="s">
        <v>802</v>
      </c>
      <c r="O58" s="331"/>
      <c r="P58" s="332" t="s">
        <v>806</v>
      </c>
      <c r="Q58" s="332"/>
      <c r="R58" s="332"/>
      <c r="S58" s="332"/>
      <c r="T58" s="332"/>
      <c r="U58" s="332"/>
      <c r="V58" s="332"/>
      <c r="W58" s="332"/>
      <c r="X58" s="332"/>
      <c r="Y58" s="82"/>
      <c r="Z58" s="82"/>
      <c r="AA58" s="82"/>
    </row>
    <row r="59" spans="2:27" ht="13.5" customHeight="1">
      <c r="B59" s="324" t="s">
        <v>808</v>
      </c>
      <c r="C59" s="325"/>
      <c r="D59" s="325"/>
      <c r="E59" s="325"/>
      <c r="F59" s="325"/>
      <c r="G59" s="325"/>
      <c r="H59" s="325"/>
      <c r="I59" s="325"/>
      <c r="J59" s="325"/>
      <c r="K59" s="325"/>
      <c r="L59" s="325"/>
      <c r="M59" s="325"/>
      <c r="N59" s="325"/>
      <c r="O59" s="325"/>
      <c r="P59" s="325"/>
      <c r="Q59" s="325"/>
      <c r="R59" s="325"/>
      <c r="S59" s="325"/>
      <c r="T59" s="325"/>
      <c r="U59" s="325"/>
      <c r="V59" s="325"/>
      <c r="W59" s="325"/>
      <c r="X59" s="326"/>
    </row>
    <row r="60" spans="2:27" ht="20.45" customHeight="1">
      <c r="B60" s="113" t="s">
        <v>809</v>
      </c>
      <c r="C60" s="327" t="s">
        <v>810</v>
      </c>
      <c r="D60" s="328"/>
      <c r="E60" s="328"/>
      <c r="F60" s="328"/>
      <c r="G60" s="328"/>
      <c r="H60" s="328"/>
      <c r="I60" s="328"/>
      <c r="J60" s="328"/>
      <c r="K60" s="328"/>
      <c r="L60" s="328"/>
      <c r="M60" s="329"/>
      <c r="N60" s="330" t="s">
        <v>802</v>
      </c>
      <c r="O60" s="331"/>
      <c r="P60" s="327" t="s">
        <v>811</v>
      </c>
      <c r="Q60" s="328"/>
      <c r="R60" s="328"/>
      <c r="S60" s="328"/>
      <c r="T60" s="328"/>
      <c r="U60" s="328"/>
      <c r="V60" s="328"/>
      <c r="W60" s="328"/>
      <c r="X60" s="329"/>
    </row>
    <row r="61" spans="2:27" ht="20.45" customHeight="1">
      <c r="B61" s="113" t="s">
        <v>812</v>
      </c>
      <c r="C61" s="327" t="s">
        <v>813</v>
      </c>
      <c r="D61" s="328"/>
      <c r="E61" s="328"/>
      <c r="F61" s="328"/>
      <c r="G61" s="328"/>
      <c r="H61" s="328"/>
      <c r="I61" s="328"/>
      <c r="J61" s="328"/>
      <c r="K61" s="328"/>
      <c r="L61" s="328"/>
      <c r="M61" s="329"/>
      <c r="N61" s="330" t="s">
        <v>802</v>
      </c>
      <c r="O61" s="331"/>
      <c r="P61" s="327" t="s">
        <v>811</v>
      </c>
      <c r="Q61" s="328"/>
      <c r="R61" s="328"/>
      <c r="S61" s="328"/>
      <c r="T61" s="328"/>
      <c r="U61" s="328"/>
      <c r="V61" s="328"/>
      <c r="W61" s="328"/>
      <c r="X61" s="329"/>
    </row>
  </sheetData>
  <sheetProtection selectLockedCells="1" selectUnlockedCells="1"/>
  <mergeCells count="185">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N34:O34"/>
    <mergeCell ref="P34:R34"/>
    <mergeCell ref="B35:E35"/>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178C-55CD-4BAC-B490-322B475A1509}">
  <sheetPr>
    <pageSetUpPr fitToPage="1"/>
  </sheetPr>
  <dimension ref="B1:AC61"/>
  <sheetViews>
    <sheetView showGridLines="0" view="pageBreakPreview" topLeftCell="A7" zoomScaleNormal="100" zoomScaleSheetLayoutView="100" workbookViewId="0">
      <selection activeCell="K14" sqref="K14:N15"/>
    </sheetView>
  </sheetViews>
  <sheetFormatPr baseColWidth="10" defaultColWidth="5.140625" defaultRowHeight="13.5" customHeight="1"/>
  <cols>
    <col min="1" max="1" width="5.140625" style="82"/>
    <col min="2" max="2" width="14.28515625" style="82" customWidth="1"/>
    <col min="3" max="3" width="11.7109375" style="82" customWidth="1"/>
    <col min="4" max="4" width="12.7109375" style="114" customWidth="1"/>
    <col min="5" max="5" width="10.7109375" style="114" customWidth="1"/>
    <col min="6" max="12" width="7.42578125" style="82" customWidth="1"/>
    <col min="13" max="13" width="11.85546875" style="82" customWidth="1"/>
    <col min="14" max="23" width="7.42578125" style="82" customWidth="1"/>
    <col min="24" max="24" width="10.5703125" style="82" customWidth="1"/>
    <col min="25" max="25" width="41.140625" style="82" customWidth="1"/>
    <col min="26" max="26" width="11.7109375" style="82" customWidth="1"/>
    <col min="27" max="27" width="29.7109375" style="82" customWidth="1"/>
    <col min="28" max="28" width="16.28515625" style="83" customWidth="1"/>
    <col min="29" max="29" width="5.140625" style="83"/>
    <col min="30" max="16384" width="5.140625" style="82"/>
  </cols>
  <sheetData>
    <row r="1" spans="2:27" s="83" customFormat="1" ht="15.6" customHeight="1">
      <c r="B1" s="374"/>
      <c r="C1" s="374"/>
      <c r="D1" s="374" t="s">
        <v>461</v>
      </c>
      <c r="E1" s="374"/>
      <c r="F1" s="374"/>
      <c r="G1" s="374"/>
      <c r="H1" s="374"/>
      <c r="I1" s="374"/>
      <c r="J1" s="374"/>
      <c r="K1" s="374"/>
      <c r="L1" s="374"/>
      <c r="M1" s="374"/>
      <c r="N1" s="374"/>
      <c r="O1" s="374"/>
      <c r="P1" s="374"/>
      <c r="Q1" s="374"/>
      <c r="R1" s="374"/>
      <c r="S1" s="413" t="s">
        <v>462</v>
      </c>
      <c r="T1" s="413"/>
      <c r="U1" s="413"/>
      <c r="V1" s="413" t="s">
        <v>716</v>
      </c>
      <c r="W1" s="413"/>
      <c r="X1" s="413"/>
      <c r="Y1" s="82"/>
      <c r="Z1" s="82"/>
      <c r="AA1" s="82"/>
    </row>
    <row r="2" spans="2:27" s="83" customFormat="1" ht="12.75">
      <c r="B2" s="374"/>
      <c r="C2" s="374"/>
      <c r="D2" s="374"/>
      <c r="E2" s="374"/>
      <c r="F2" s="374"/>
      <c r="G2" s="374"/>
      <c r="H2" s="374"/>
      <c r="I2" s="374"/>
      <c r="J2" s="374"/>
      <c r="K2" s="374"/>
      <c r="L2" s="374"/>
      <c r="M2" s="374"/>
      <c r="N2" s="374"/>
      <c r="O2" s="374"/>
      <c r="P2" s="374"/>
      <c r="Q2" s="374"/>
      <c r="R2" s="374"/>
      <c r="S2" s="413" t="s">
        <v>464</v>
      </c>
      <c r="T2" s="413"/>
      <c r="U2" s="413"/>
      <c r="V2" s="414" t="s">
        <v>717</v>
      </c>
      <c r="W2" s="414"/>
      <c r="X2" s="414"/>
      <c r="Y2" s="82"/>
      <c r="Z2" s="82"/>
      <c r="AA2" s="82"/>
    </row>
    <row r="3" spans="2:27" s="83" customFormat="1" ht="12.75">
      <c r="B3" s="374"/>
      <c r="C3" s="374"/>
      <c r="D3" s="374" t="s">
        <v>718</v>
      </c>
      <c r="E3" s="374"/>
      <c r="F3" s="374"/>
      <c r="G3" s="374"/>
      <c r="H3" s="374"/>
      <c r="I3" s="374"/>
      <c r="J3" s="374"/>
      <c r="K3" s="374"/>
      <c r="L3" s="374"/>
      <c r="M3" s="374"/>
      <c r="N3" s="374"/>
      <c r="O3" s="374"/>
      <c r="P3" s="374"/>
      <c r="Q3" s="374"/>
      <c r="R3" s="374"/>
      <c r="S3" s="413" t="s">
        <v>466</v>
      </c>
      <c r="T3" s="413"/>
      <c r="U3" s="413"/>
      <c r="V3" s="413" t="s">
        <v>467</v>
      </c>
      <c r="W3" s="413"/>
      <c r="X3" s="413"/>
      <c r="Y3" s="82"/>
      <c r="Z3" s="82"/>
      <c r="AA3" s="82"/>
    </row>
    <row r="4" spans="2:27" s="83" customFormat="1" ht="15.6" customHeight="1">
      <c r="B4" s="374"/>
      <c r="C4" s="374"/>
      <c r="D4" s="374"/>
      <c r="E4" s="374"/>
      <c r="F4" s="374"/>
      <c r="G4" s="374"/>
      <c r="H4" s="374"/>
      <c r="I4" s="374"/>
      <c r="J4" s="374"/>
      <c r="K4" s="374"/>
      <c r="L4" s="374"/>
      <c r="M4" s="374"/>
      <c r="N4" s="374"/>
      <c r="O4" s="374"/>
      <c r="P4" s="374"/>
      <c r="Q4" s="374"/>
      <c r="R4" s="374"/>
      <c r="S4" s="413" t="s">
        <v>719</v>
      </c>
      <c r="T4" s="413"/>
      <c r="U4" s="413"/>
      <c r="V4" s="412">
        <v>44725</v>
      </c>
      <c r="W4" s="374"/>
      <c r="X4" s="374"/>
      <c r="Y4" s="82"/>
      <c r="Z4" s="82"/>
      <c r="AA4" s="82"/>
    </row>
    <row r="5" spans="2:27" s="83" customFormat="1" ht="9" customHeight="1">
      <c r="B5" s="391"/>
      <c r="C5" s="392"/>
      <c r="D5" s="392"/>
      <c r="E5" s="392"/>
      <c r="F5" s="392"/>
      <c r="G5" s="392"/>
      <c r="H5" s="392"/>
      <c r="I5" s="392"/>
      <c r="J5" s="392"/>
      <c r="K5" s="392"/>
      <c r="L5" s="392"/>
      <c r="M5" s="392"/>
      <c r="N5" s="392"/>
      <c r="O5" s="392"/>
      <c r="P5" s="392"/>
      <c r="Q5" s="392"/>
      <c r="R5" s="392"/>
      <c r="S5" s="392"/>
      <c r="T5" s="392"/>
      <c r="U5" s="392"/>
      <c r="V5" s="392"/>
      <c r="W5" s="392"/>
      <c r="X5" s="393"/>
      <c r="Y5" s="82"/>
      <c r="Z5" s="82"/>
      <c r="AA5" s="82"/>
    </row>
    <row r="6" spans="2:27" s="83" customFormat="1" ht="18.600000000000001" customHeight="1">
      <c r="B6" s="375" t="s">
        <v>720</v>
      </c>
      <c r="C6" s="376"/>
      <c r="D6" s="376"/>
      <c r="E6" s="376"/>
      <c r="F6" s="376"/>
      <c r="G6" s="376"/>
      <c r="H6" s="376"/>
      <c r="I6" s="376"/>
      <c r="J6" s="376"/>
      <c r="K6" s="376"/>
      <c r="L6" s="376"/>
      <c r="M6" s="376"/>
      <c r="N6" s="376"/>
      <c r="O6" s="376"/>
      <c r="P6" s="376"/>
      <c r="Q6" s="376"/>
      <c r="R6" s="376"/>
      <c r="S6" s="376"/>
      <c r="T6" s="376"/>
      <c r="U6" s="376"/>
      <c r="V6" s="376"/>
      <c r="W6" s="376"/>
      <c r="X6" s="377"/>
      <c r="Y6" s="82"/>
      <c r="Z6" s="82"/>
      <c r="AA6" s="82"/>
    </row>
    <row r="7" spans="2:27" s="83" customFormat="1" ht="16.899999999999999" customHeight="1">
      <c r="B7" s="391" t="s">
        <v>721</v>
      </c>
      <c r="C7" s="392"/>
      <c r="D7" s="392"/>
      <c r="E7" s="392"/>
      <c r="F7" s="392"/>
      <c r="G7" s="392"/>
      <c r="H7" s="393"/>
      <c r="I7" s="391" t="s">
        <v>722</v>
      </c>
      <c r="J7" s="392"/>
      <c r="K7" s="392"/>
      <c r="L7" s="392"/>
      <c r="M7" s="392"/>
      <c r="N7" s="392"/>
      <c r="O7" s="392"/>
      <c r="P7" s="392"/>
      <c r="Q7" s="392"/>
      <c r="R7" s="392"/>
      <c r="S7" s="392"/>
      <c r="T7" s="393"/>
      <c r="U7" s="391" t="s">
        <v>723</v>
      </c>
      <c r="V7" s="392"/>
      <c r="W7" s="392"/>
      <c r="X7" s="393"/>
      <c r="Y7" s="82"/>
      <c r="Z7" s="82"/>
      <c r="AA7" s="82"/>
    </row>
    <row r="8" spans="2:27" s="83" customFormat="1" ht="26.65" customHeight="1">
      <c r="B8" s="405" t="s">
        <v>395</v>
      </c>
      <c r="C8" s="406"/>
      <c r="D8" s="406"/>
      <c r="E8" s="406"/>
      <c r="F8" s="406"/>
      <c r="G8" s="406"/>
      <c r="H8" s="407"/>
      <c r="I8" s="405" t="s">
        <v>402</v>
      </c>
      <c r="J8" s="406"/>
      <c r="K8" s="406"/>
      <c r="L8" s="406"/>
      <c r="M8" s="406"/>
      <c r="N8" s="406"/>
      <c r="O8" s="406"/>
      <c r="P8" s="406"/>
      <c r="Q8" s="406"/>
      <c r="R8" s="406"/>
      <c r="S8" s="406"/>
      <c r="T8" s="407"/>
      <c r="U8" s="405" t="s">
        <v>403</v>
      </c>
      <c r="V8" s="406"/>
      <c r="W8" s="406"/>
      <c r="X8" s="407"/>
      <c r="Y8" s="82"/>
      <c r="Z8" s="82"/>
      <c r="AA8" s="82"/>
    </row>
    <row r="9" spans="2:27" s="83" customFormat="1" ht="19.149999999999999" customHeight="1">
      <c r="B9" s="375" t="s">
        <v>724</v>
      </c>
      <c r="C9" s="376"/>
      <c r="D9" s="376"/>
      <c r="E9" s="376"/>
      <c r="F9" s="376"/>
      <c r="G9" s="376"/>
      <c r="H9" s="376"/>
      <c r="I9" s="376"/>
      <c r="J9" s="376"/>
      <c r="K9" s="376"/>
      <c r="L9" s="376"/>
      <c r="M9" s="376"/>
      <c r="N9" s="376"/>
      <c r="O9" s="376"/>
      <c r="P9" s="376"/>
      <c r="Q9" s="376"/>
      <c r="R9" s="376"/>
      <c r="S9" s="376"/>
      <c r="T9" s="376"/>
      <c r="U9" s="376"/>
      <c r="V9" s="376"/>
      <c r="W9" s="376"/>
      <c r="X9" s="377"/>
      <c r="Y9" s="82"/>
      <c r="Z9" s="82"/>
      <c r="AA9" s="82"/>
    </row>
    <row r="10" spans="2:27" s="83" customFormat="1" ht="15" customHeight="1">
      <c r="B10" s="374" t="s">
        <v>725</v>
      </c>
      <c r="C10" s="374"/>
      <c r="D10" s="374"/>
      <c r="E10" s="374"/>
      <c r="F10" s="374"/>
      <c r="G10" s="391" t="s">
        <v>726</v>
      </c>
      <c r="H10" s="392"/>
      <c r="I10" s="392"/>
      <c r="J10" s="392"/>
      <c r="K10" s="392"/>
      <c r="L10" s="392"/>
      <c r="M10" s="392"/>
      <c r="N10" s="392"/>
      <c r="O10" s="393"/>
      <c r="P10" s="391" t="s">
        <v>727</v>
      </c>
      <c r="Q10" s="392"/>
      <c r="R10" s="392"/>
      <c r="S10" s="392"/>
      <c r="T10" s="392"/>
      <c r="U10" s="393"/>
      <c r="V10" s="391" t="s">
        <v>464</v>
      </c>
      <c r="W10" s="392"/>
      <c r="X10" s="393"/>
      <c r="Y10" s="82"/>
      <c r="Z10" s="82"/>
      <c r="AA10" s="82"/>
    </row>
    <row r="11" spans="2:27" s="83" customFormat="1" ht="34.9" customHeight="1">
      <c r="B11" s="333" t="s">
        <v>826</v>
      </c>
      <c r="C11" s="333"/>
      <c r="D11" s="333"/>
      <c r="E11" s="333"/>
      <c r="F11" s="333"/>
      <c r="G11" s="327" t="s">
        <v>406</v>
      </c>
      <c r="H11" s="328"/>
      <c r="I11" s="328"/>
      <c r="J11" s="328"/>
      <c r="K11" s="328"/>
      <c r="L11" s="328"/>
      <c r="M11" s="328"/>
      <c r="N11" s="328"/>
      <c r="O11" s="329"/>
      <c r="P11" s="405" t="s">
        <v>827</v>
      </c>
      <c r="Q11" s="406"/>
      <c r="R11" s="406"/>
      <c r="S11" s="406"/>
      <c r="T11" s="406"/>
      <c r="U11" s="407"/>
      <c r="V11" s="408" t="s">
        <v>828</v>
      </c>
      <c r="W11" s="409"/>
      <c r="X11" s="410"/>
      <c r="Y11" s="82"/>
      <c r="Z11" s="82"/>
      <c r="AA11" s="82"/>
    </row>
    <row r="12" spans="2:27" s="83" customFormat="1" ht="49.9" customHeight="1">
      <c r="B12" s="374" t="s">
        <v>731</v>
      </c>
      <c r="C12" s="374"/>
      <c r="D12" s="374"/>
      <c r="E12" s="374"/>
      <c r="F12" s="374" t="s">
        <v>732</v>
      </c>
      <c r="G12" s="374"/>
      <c r="H12" s="374"/>
      <c r="I12" s="374"/>
      <c r="J12" s="374"/>
      <c r="K12" s="374"/>
      <c r="L12" s="374"/>
      <c r="M12" s="374"/>
      <c r="N12" s="411" t="s">
        <v>733</v>
      </c>
      <c r="O12" s="411"/>
      <c r="P12" s="411"/>
      <c r="Q12" s="411"/>
      <c r="R12" s="411"/>
      <c r="S12" s="374" t="s">
        <v>734</v>
      </c>
      <c r="T12" s="374"/>
      <c r="U12" s="374"/>
      <c r="V12" s="374"/>
      <c r="W12" s="374"/>
      <c r="X12" s="374"/>
      <c r="Y12" s="82"/>
      <c r="Z12" s="82"/>
      <c r="AA12" s="82"/>
    </row>
    <row r="13" spans="2:27" s="83" customFormat="1" ht="81.599999999999994" customHeight="1">
      <c r="B13" s="333" t="s">
        <v>441</v>
      </c>
      <c r="C13" s="333"/>
      <c r="D13" s="333"/>
      <c r="E13" s="333"/>
      <c r="F13" s="333" t="s">
        <v>539</v>
      </c>
      <c r="G13" s="333"/>
      <c r="H13" s="333"/>
      <c r="I13" s="333"/>
      <c r="J13" s="333"/>
      <c r="K13" s="333"/>
      <c r="L13" s="333"/>
      <c r="M13" s="333"/>
      <c r="N13" s="333" t="s">
        <v>443</v>
      </c>
      <c r="O13" s="333"/>
      <c r="P13" s="333"/>
      <c r="Q13" s="333"/>
      <c r="R13" s="333"/>
      <c r="S13" s="333" t="s">
        <v>443</v>
      </c>
      <c r="T13" s="333"/>
      <c r="U13" s="333"/>
      <c r="V13" s="333"/>
      <c r="W13" s="333"/>
      <c r="X13" s="333"/>
      <c r="Y13" s="82"/>
      <c r="Z13" s="82"/>
      <c r="AA13" s="82"/>
    </row>
    <row r="14" spans="2:27" s="83" customFormat="1" ht="16.149999999999999" customHeight="1">
      <c r="B14" s="399" t="s">
        <v>735</v>
      </c>
      <c r="C14" s="400"/>
      <c r="D14" s="400"/>
      <c r="E14" s="400"/>
      <c r="F14" s="401"/>
      <c r="G14" s="382" t="s">
        <v>736</v>
      </c>
      <c r="H14" s="389"/>
      <c r="I14" s="389"/>
      <c r="J14" s="383"/>
      <c r="K14" s="399" t="s">
        <v>737</v>
      </c>
      <c r="L14" s="400"/>
      <c r="M14" s="400"/>
      <c r="N14" s="401"/>
      <c r="O14" s="391" t="s">
        <v>738</v>
      </c>
      <c r="P14" s="392"/>
      <c r="Q14" s="392"/>
      <c r="R14" s="392"/>
      <c r="S14" s="392"/>
      <c r="T14" s="392"/>
      <c r="U14" s="392"/>
      <c r="V14" s="392"/>
      <c r="W14" s="392"/>
      <c r="X14" s="393"/>
      <c r="Y14" s="84"/>
      <c r="Z14" s="84"/>
      <c r="AA14" s="84"/>
    </row>
    <row r="15" spans="2:27" s="83" customFormat="1" ht="64.900000000000006" customHeight="1">
      <c r="B15" s="402"/>
      <c r="C15" s="403"/>
      <c r="D15" s="403"/>
      <c r="E15" s="403"/>
      <c r="F15" s="404"/>
      <c r="G15" s="384"/>
      <c r="H15" s="390"/>
      <c r="I15" s="390"/>
      <c r="J15" s="385"/>
      <c r="K15" s="402"/>
      <c r="L15" s="403"/>
      <c r="M15" s="403"/>
      <c r="N15" s="404"/>
      <c r="O15" s="391" t="s">
        <v>739</v>
      </c>
      <c r="P15" s="392"/>
      <c r="Q15" s="392"/>
      <c r="R15" s="393"/>
      <c r="S15" s="394" t="s">
        <v>740</v>
      </c>
      <c r="T15" s="395"/>
      <c r="U15" s="396"/>
      <c r="V15" s="394" t="s">
        <v>741</v>
      </c>
      <c r="W15" s="395"/>
      <c r="X15" s="396"/>
      <c r="Y15" s="84"/>
      <c r="Z15" s="84"/>
      <c r="AA15" s="84"/>
    </row>
    <row r="16" spans="2:27" s="83" customFormat="1" ht="25.9" customHeight="1">
      <c r="B16" s="333" t="s">
        <v>829</v>
      </c>
      <c r="C16" s="333"/>
      <c r="D16" s="333"/>
      <c r="E16" s="333"/>
      <c r="F16" s="333"/>
      <c r="G16" s="397" t="s">
        <v>389</v>
      </c>
      <c r="H16" s="397"/>
      <c r="I16" s="397"/>
      <c r="J16" s="397"/>
      <c r="K16" s="397">
        <v>1</v>
      </c>
      <c r="L16" s="397"/>
      <c r="M16" s="397"/>
      <c r="N16" s="397"/>
      <c r="O16" s="85" t="s">
        <v>743</v>
      </c>
      <c r="P16" s="85" t="s">
        <v>744</v>
      </c>
      <c r="Q16" s="85" t="s">
        <v>745</v>
      </c>
      <c r="R16" s="85" t="s">
        <v>746</v>
      </c>
      <c r="S16" s="333" t="s">
        <v>817</v>
      </c>
      <c r="T16" s="333"/>
      <c r="U16" s="333"/>
      <c r="V16" s="398" t="s">
        <v>744</v>
      </c>
      <c r="W16" s="398"/>
      <c r="X16" s="398"/>
      <c r="Y16" s="82"/>
      <c r="Z16" s="82"/>
      <c r="AA16" s="82"/>
    </row>
    <row r="17" spans="2:27" s="83" customFormat="1" ht="88.9" customHeight="1">
      <c r="B17" s="333"/>
      <c r="C17" s="333"/>
      <c r="D17" s="333"/>
      <c r="E17" s="333"/>
      <c r="F17" s="333"/>
      <c r="G17" s="397"/>
      <c r="H17" s="397"/>
      <c r="I17" s="397"/>
      <c r="J17" s="397"/>
      <c r="K17" s="397"/>
      <c r="L17" s="397"/>
      <c r="M17" s="397"/>
      <c r="N17" s="397"/>
      <c r="O17" s="86" t="s">
        <v>443</v>
      </c>
      <c r="P17" s="86">
        <v>1</v>
      </c>
      <c r="Q17" s="86">
        <v>1</v>
      </c>
      <c r="R17" s="86">
        <v>1</v>
      </c>
      <c r="S17" s="333"/>
      <c r="T17" s="333"/>
      <c r="U17" s="333"/>
      <c r="V17" s="398"/>
      <c r="W17" s="398"/>
      <c r="X17" s="398"/>
      <c r="Y17" s="82"/>
      <c r="Z17" s="82"/>
      <c r="AA17" s="82"/>
    </row>
    <row r="18" spans="2:27" s="83" customFormat="1" ht="18" customHeight="1">
      <c r="B18" s="375" t="s">
        <v>748</v>
      </c>
      <c r="C18" s="376"/>
      <c r="D18" s="376"/>
      <c r="E18" s="376"/>
      <c r="F18" s="376"/>
      <c r="G18" s="376"/>
      <c r="H18" s="376"/>
      <c r="I18" s="376"/>
      <c r="J18" s="376"/>
      <c r="K18" s="376"/>
      <c r="L18" s="376"/>
      <c r="M18" s="376"/>
      <c r="N18" s="376"/>
      <c r="O18" s="376"/>
      <c r="P18" s="376"/>
      <c r="Q18" s="376"/>
      <c r="R18" s="376"/>
      <c r="S18" s="376"/>
      <c r="T18" s="376"/>
      <c r="U18" s="376"/>
      <c r="V18" s="376"/>
      <c r="W18" s="376"/>
      <c r="X18" s="377"/>
      <c r="Y18" s="82"/>
      <c r="Z18" s="82" t="s">
        <v>701</v>
      </c>
      <c r="AA18" s="82"/>
    </row>
    <row r="19" spans="2:27" s="83" customFormat="1" ht="34.9" customHeight="1">
      <c r="B19" s="380" t="s">
        <v>749</v>
      </c>
      <c r="C19" s="382" t="s">
        <v>750</v>
      </c>
      <c r="D19" s="383"/>
      <c r="E19" s="382" t="s">
        <v>751</v>
      </c>
      <c r="F19" s="383"/>
      <c r="G19" s="386" t="s">
        <v>752</v>
      </c>
      <c r="H19" s="387"/>
      <c r="I19" s="387"/>
      <c r="J19" s="387"/>
      <c r="K19" s="387"/>
      <c r="L19" s="387"/>
      <c r="M19" s="387"/>
      <c r="N19" s="387"/>
      <c r="O19" s="387"/>
      <c r="P19" s="387"/>
      <c r="Q19" s="387"/>
      <c r="R19" s="388"/>
      <c r="S19" s="382" t="s">
        <v>753</v>
      </c>
      <c r="T19" s="389"/>
      <c r="U19" s="389"/>
      <c r="V19" s="389"/>
      <c r="W19" s="389"/>
      <c r="X19" s="383"/>
      <c r="Y19" s="82"/>
      <c r="Z19" s="82"/>
      <c r="AA19" s="82"/>
    </row>
    <row r="20" spans="2:27" s="83" customFormat="1" ht="28.5" customHeight="1">
      <c r="B20" s="381"/>
      <c r="C20" s="384"/>
      <c r="D20" s="385"/>
      <c r="E20" s="384"/>
      <c r="F20" s="385"/>
      <c r="G20" s="391" t="s">
        <v>754</v>
      </c>
      <c r="H20" s="392"/>
      <c r="I20" s="393"/>
      <c r="J20" s="391" t="s">
        <v>755</v>
      </c>
      <c r="K20" s="392"/>
      <c r="L20" s="393"/>
      <c r="M20" s="394" t="s">
        <v>756</v>
      </c>
      <c r="N20" s="395"/>
      <c r="O20" s="396"/>
      <c r="P20" s="394" t="s">
        <v>757</v>
      </c>
      <c r="Q20" s="395"/>
      <c r="R20" s="396"/>
      <c r="S20" s="384"/>
      <c r="T20" s="390"/>
      <c r="U20" s="390"/>
      <c r="V20" s="390"/>
      <c r="W20" s="390"/>
      <c r="X20" s="385"/>
      <c r="Y20" s="82"/>
      <c r="Z20" s="82"/>
      <c r="AA20" s="82"/>
    </row>
    <row r="21" spans="2:27" s="83" customFormat="1" ht="73.900000000000006" customHeight="1">
      <c r="B21" s="87" t="s">
        <v>405</v>
      </c>
      <c r="C21" s="327" t="s">
        <v>408</v>
      </c>
      <c r="D21" s="329"/>
      <c r="E21" s="378">
        <v>1</v>
      </c>
      <c r="F21" s="379"/>
      <c r="G21" s="378">
        <v>1</v>
      </c>
      <c r="H21" s="328"/>
      <c r="I21" s="329"/>
      <c r="J21" s="378" t="s">
        <v>830</v>
      </c>
      <c r="K21" s="328"/>
      <c r="L21" s="329"/>
      <c r="M21" s="378" t="s">
        <v>831</v>
      </c>
      <c r="N21" s="328"/>
      <c r="O21" s="329"/>
      <c r="P21" s="327" t="s">
        <v>390</v>
      </c>
      <c r="Q21" s="328"/>
      <c r="R21" s="329"/>
      <c r="S21" s="327" t="s">
        <v>760</v>
      </c>
      <c r="T21" s="328"/>
      <c r="U21" s="328"/>
      <c r="V21" s="328"/>
      <c r="W21" s="328"/>
      <c r="X21" s="329"/>
      <c r="Y21" s="82"/>
      <c r="Z21" s="82"/>
      <c r="AA21" s="82"/>
    </row>
    <row r="22" spans="2:27" s="83" customFormat="1" ht="25.15" customHeight="1">
      <c r="B22" s="374" t="s">
        <v>761</v>
      </c>
      <c r="C22" s="374"/>
      <c r="D22" s="374"/>
      <c r="E22" s="374"/>
      <c r="F22" s="374"/>
      <c r="G22" s="374"/>
      <c r="H22" s="374"/>
      <c r="I22" s="374"/>
      <c r="J22" s="374"/>
      <c r="K22" s="374"/>
      <c r="L22" s="374"/>
      <c r="M22" s="374"/>
      <c r="N22" s="374" t="s">
        <v>762</v>
      </c>
      <c r="O22" s="374"/>
      <c r="P22" s="374"/>
      <c r="Q22" s="374"/>
      <c r="R22" s="374"/>
      <c r="S22" s="374"/>
      <c r="T22" s="374"/>
      <c r="U22" s="374"/>
      <c r="V22" s="374"/>
      <c r="W22" s="374"/>
      <c r="X22" s="374"/>
      <c r="Y22" s="82"/>
      <c r="Z22" s="82"/>
      <c r="AA22" s="82"/>
    </row>
    <row r="23" spans="2:27" s="83" customFormat="1" ht="45.4" customHeight="1">
      <c r="B23" s="333" t="s">
        <v>832</v>
      </c>
      <c r="C23" s="333"/>
      <c r="D23" s="333"/>
      <c r="E23" s="333"/>
      <c r="F23" s="333"/>
      <c r="G23" s="333"/>
      <c r="H23" s="333"/>
      <c r="I23" s="333"/>
      <c r="J23" s="333"/>
      <c r="K23" s="333"/>
      <c r="L23" s="333"/>
      <c r="M23" s="333"/>
      <c r="N23" s="333" t="s">
        <v>833</v>
      </c>
      <c r="O23" s="333"/>
      <c r="P23" s="333"/>
      <c r="Q23" s="333"/>
      <c r="R23" s="333"/>
      <c r="S23" s="333"/>
      <c r="T23" s="333"/>
      <c r="U23" s="333"/>
      <c r="V23" s="333"/>
      <c r="W23" s="333"/>
      <c r="X23" s="333"/>
      <c r="Y23" s="82"/>
      <c r="Z23" s="82"/>
      <c r="AA23" s="88"/>
    </row>
    <row r="24" spans="2:27" s="83" customFormat="1" ht="19.149999999999999" customHeight="1">
      <c r="B24" s="375" t="s">
        <v>765</v>
      </c>
      <c r="C24" s="376"/>
      <c r="D24" s="376"/>
      <c r="E24" s="376"/>
      <c r="F24" s="376"/>
      <c r="G24" s="376"/>
      <c r="H24" s="376"/>
      <c r="I24" s="376"/>
      <c r="J24" s="376"/>
      <c r="K24" s="376"/>
      <c r="L24" s="376"/>
      <c r="M24" s="376"/>
      <c r="N24" s="376"/>
      <c r="O24" s="376"/>
      <c r="P24" s="376"/>
      <c r="Q24" s="376"/>
      <c r="R24" s="376"/>
      <c r="S24" s="376"/>
      <c r="T24" s="376"/>
      <c r="U24" s="376"/>
      <c r="V24" s="376"/>
      <c r="W24" s="376"/>
      <c r="X24" s="377"/>
      <c r="Y24" s="82"/>
      <c r="Z24" s="82"/>
      <c r="AA24" s="82"/>
    </row>
    <row r="25" spans="2:27" s="83" customFormat="1" ht="19.149999999999999" customHeight="1">
      <c r="B25" s="422" t="s">
        <v>766</v>
      </c>
      <c r="C25" s="423"/>
      <c r="D25" s="394" t="s">
        <v>485</v>
      </c>
      <c r="E25" s="395"/>
      <c r="F25" s="395"/>
      <c r="G25" s="395"/>
      <c r="H25" s="396"/>
      <c r="I25" s="391" t="s">
        <v>488</v>
      </c>
      <c r="J25" s="392"/>
      <c r="K25" s="392"/>
      <c r="L25" s="392"/>
      <c r="M25" s="393"/>
      <c r="N25" s="391" t="s">
        <v>491</v>
      </c>
      <c r="O25" s="392"/>
      <c r="P25" s="392"/>
      <c r="Q25" s="392"/>
      <c r="R25" s="392"/>
      <c r="S25" s="393"/>
      <c r="T25" s="394" t="s">
        <v>494</v>
      </c>
      <c r="U25" s="395"/>
      <c r="V25" s="395"/>
      <c r="W25" s="395"/>
      <c r="X25" s="396"/>
      <c r="Y25" s="82"/>
      <c r="Z25" s="82"/>
      <c r="AA25" s="82"/>
    </row>
    <row r="26" spans="2:27" s="83" customFormat="1" ht="19.149999999999999" customHeight="1">
      <c r="B26" s="418" t="s">
        <v>775</v>
      </c>
      <c r="C26" s="418"/>
      <c r="D26" s="419">
        <v>82</v>
      </c>
      <c r="E26" s="420"/>
      <c r="F26" s="420"/>
      <c r="G26" s="420"/>
      <c r="H26" s="421"/>
      <c r="I26" s="405">
        <v>118</v>
      </c>
      <c r="J26" s="406"/>
      <c r="K26" s="406"/>
      <c r="L26" s="406"/>
      <c r="M26" s="407"/>
      <c r="N26" s="405"/>
      <c r="O26" s="406"/>
      <c r="P26" s="406"/>
      <c r="Q26" s="406"/>
      <c r="R26" s="406"/>
      <c r="S26" s="407"/>
      <c r="T26" s="405"/>
      <c r="U26" s="406"/>
      <c r="V26" s="406"/>
      <c r="W26" s="406"/>
      <c r="X26" s="407"/>
      <c r="Y26" s="82"/>
      <c r="Z26" s="89"/>
      <c r="AA26" s="89"/>
    </row>
    <row r="27" spans="2:27" s="83" customFormat="1" ht="19.149999999999999" customHeight="1">
      <c r="B27" s="418" t="s">
        <v>776</v>
      </c>
      <c r="C27" s="418"/>
      <c r="D27" s="419">
        <v>79</v>
      </c>
      <c r="E27" s="420"/>
      <c r="F27" s="420"/>
      <c r="G27" s="420"/>
      <c r="H27" s="421"/>
      <c r="I27" s="405">
        <v>82</v>
      </c>
      <c r="J27" s="406"/>
      <c r="K27" s="406"/>
      <c r="L27" s="406"/>
      <c r="M27" s="407"/>
      <c r="N27" s="405"/>
      <c r="O27" s="406"/>
      <c r="P27" s="406"/>
      <c r="Q27" s="406"/>
      <c r="R27" s="406"/>
      <c r="S27" s="407"/>
      <c r="T27" s="405"/>
      <c r="U27" s="406"/>
      <c r="V27" s="406"/>
      <c r="W27" s="406"/>
      <c r="X27" s="407"/>
      <c r="Y27" s="88"/>
      <c r="Z27" s="82"/>
      <c r="AA27" s="82"/>
    </row>
    <row r="28" spans="2:27" s="83" customFormat="1" ht="19.899999999999999" customHeight="1">
      <c r="B28" s="361" t="s">
        <v>777</v>
      </c>
      <c r="C28" s="361"/>
      <c r="D28" s="361"/>
      <c r="E28" s="361"/>
      <c r="F28" s="361"/>
      <c r="G28" s="361"/>
      <c r="H28" s="361"/>
      <c r="I28" s="361"/>
      <c r="J28" s="361"/>
      <c r="K28" s="361"/>
      <c r="L28" s="361"/>
      <c r="M28" s="361"/>
      <c r="N28" s="361"/>
      <c r="O28" s="361"/>
      <c r="P28" s="361"/>
      <c r="Q28" s="361"/>
      <c r="R28" s="361"/>
      <c r="S28" s="361"/>
      <c r="T28" s="361"/>
      <c r="U28" s="361"/>
      <c r="V28" s="361"/>
      <c r="W28" s="361"/>
      <c r="X28" s="361"/>
      <c r="Y28" s="82"/>
      <c r="Z28" s="82"/>
      <c r="AA28" s="82"/>
    </row>
    <row r="29" spans="2:27" s="83" customFormat="1" ht="19.899999999999999" customHeight="1">
      <c r="B29" s="90"/>
      <c r="C29" s="91"/>
      <c r="D29" s="91"/>
      <c r="E29" s="91"/>
      <c r="F29" s="91"/>
      <c r="G29" s="91"/>
      <c r="H29" s="91"/>
      <c r="I29" s="91"/>
      <c r="J29" s="91"/>
      <c r="K29" s="91"/>
      <c r="L29" s="91"/>
      <c r="M29" s="91"/>
      <c r="N29" s="91"/>
      <c r="O29" s="91"/>
      <c r="P29" s="91"/>
      <c r="Q29" s="91"/>
      <c r="R29" s="91"/>
      <c r="S29" s="91"/>
      <c r="T29" s="91"/>
      <c r="U29" s="91"/>
      <c r="V29" s="91"/>
      <c r="W29" s="91"/>
      <c r="X29" s="92"/>
      <c r="Y29" s="82"/>
      <c r="Z29" s="82"/>
      <c r="AA29" s="82"/>
    </row>
    <row r="30" spans="2:27" s="83" customFormat="1" ht="38.25">
      <c r="B30" s="115" t="s">
        <v>778</v>
      </c>
      <c r="C30" s="116" t="s">
        <v>779</v>
      </c>
      <c r="D30" s="116" t="s">
        <v>780</v>
      </c>
      <c r="E30" s="116" t="s">
        <v>822</v>
      </c>
      <c r="F30" s="82"/>
      <c r="G30" s="82"/>
      <c r="H30" s="342"/>
      <c r="I30" s="342"/>
      <c r="J30" s="342"/>
      <c r="K30" s="342"/>
      <c r="L30" s="342"/>
      <c r="M30" s="342"/>
      <c r="N30" s="342"/>
      <c r="O30" s="342"/>
      <c r="P30" s="342"/>
      <c r="Q30" s="342"/>
      <c r="R30" s="342"/>
      <c r="S30" s="357"/>
      <c r="T30" s="357"/>
      <c r="U30" s="357"/>
      <c r="V30" s="357"/>
      <c r="W30" s="357"/>
      <c r="X30" s="358"/>
      <c r="Y30" s="82"/>
      <c r="Z30" s="82"/>
      <c r="AA30" s="82"/>
    </row>
    <row r="31" spans="2:27" s="83" customFormat="1" ht="17.649999999999999" customHeight="1">
      <c r="B31" s="117" t="s">
        <v>485</v>
      </c>
      <c r="C31" s="118">
        <f>(D26/D27)*1</f>
        <v>1.0379746835443038</v>
      </c>
      <c r="D31" s="119">
        <f>$E$21</f>
        <v>1</v>
      </c>
      <c r="E31" s="415">
        <f>AVERAGE(C31:C32)*0.33</f>
        <v>0.40870484717505401</v>
      </c>
      <c r="F31" s="82"/>
      <c r="G31" s="82"/>
      <c r="H31" s="362"/>
      <c r="I31" s="362"/>
      <c r="J31" s="342"/>
      <c r="K31" s="342"/>
      <c r="L31" s="95"/>
      <c r="M31" s="96"/>
      <c r="N31" s="362"/>
      <c r="O31" s="362"/>
      <c r="P31" s="362"/>
      <c r="Q31" s="362"/>
      <c r="R31" s="362"/>
      <c r="S31" s="355"/>
      <c r="T31" s="355"/>
      <c r="U31" s="355"/>
      <c r="V31" s="355"/>
      <c r="W31" s="355"/>
      <c r="X31" s="356"/>
      <c r="Y31" s="82"/>
      <c r="Z31" s="82"/>
      <c r="AA31" s="82"/>
    </row>
    <row r="32" spans="2:27" s="83" customFormat="1" ht="17.649999999999999" customHeight="1">
      <c r="B32" s="117" t="s">
        <v>488</v>
      </c>
      <c r="C32" s="118">
        <f>(I26/I27)*1</f>
        <v>1.4390243902439024</v>
      </c>
      <c r="D32" s="119">
        <f>$E$21</f>
        <v>1</v>
      </c>
      <c r="E32" s="416"/>
      <c r="F32" s="82"/>
      <c r="G32" s="82"/>
      <c r="H32" s="342"/>
      <c r="I32" s="342"/>
      <c r="J32" s="342"/>
      <c r="K32" s="342"/>
      <c r="L32" s="97"/>
      <c r="M32" s="95"/>
      <c r="N32" s="342"/>
      <c r="O32" s="342"/>
      <c r="P32" s="342"/>
      <c r="Q32" s="342"/>
      <c r="R32" s="342"/>
      <c r="S32" s="355"/>
      <c r="T32" s="355"/>
      <c r="U32" s="355"/>
      <c r="V32" s="355"/>
      <c r="W32" s="355"/>
      <c r="X32" s="356"/>
      <c r="Y32" s="82"/>
      <c r="Z32" s="82"/>
      <c r="AA32" s="82"/>
    </row>
    <row r="33" spans="2:27" s="83" customFormat="1" ht="17.649999999999999" customHeight="1">
      <c r="B33" s="117" t="s">
        <v>491</v>
      </c>
      <c r="C33" s="118" t="e">
        <f>(N27/N28)*1</f>
        <v>#DIV/0!</v>
      </c>
      <c r="D33" s="119">
        <f>$E$21</f>
        <v>1</v>
      </c>
      <c r="E33" s="416"/>
      <c r="F33" s="82"/>
      <c r="G33" s="82"/>
      <c r="H33" s="342"/>
      <c r="I33" s="342"/>
      <c r="J33" s="342"/>
      <c r="K33" s="342"/>
      <c r="L33" s="97"/>
      <c r="M33" s="95"/>
      <c r="N33" s="342"/>
      <c r="O33" s="342"/>
      <c r="P33" s="342"/>
      <c r="Q33" s="342"/>
      <c r="R33" s="342"/>
      <c r="S33" s="355"/>
      <c r="T33" s="355"/>
      <c r="U33" s="355"/>
      <c r="V33" s="355"/>
      <c r="W33" s="355"/>
      <c r="X33" s="356"/>
      <c r="Y33" s="82"/>
      <c r="Z33" s="82"/>
      <c r="AA33" s="82"/>
    </row>
    <row r="34" spans="2:27" s="83" customFormat="1" ht="17.649999999999999" customHeight="1">
      <c r="B34" s="117" t="s">
        <v>494</v>
      </c>
      <c r="C34" s="118" t="e">
        <f>(T28/T29)*1</f>
        <v>#DIV/0!</v>
      </c>
      <c r="D34" s="119">
        <f>$E$21</f>
        <v>1</v>
      </c>
      <c r="E34" s="417"/>
      <c r="F34" s="82"/>
      <c r="G34" s="82"/>
      <c r="H34" s="342"/>
      <c r="I34" s="342"/>
      <c r="J34" s="342"/>
      <c r="K34" s="342"/>
      <c r="L34" s="97"/>
      <c r="M34" s="95"/>
      <c r="N34" s="342"/>
      <c r="O34" s="342"/>
      <c r="P34" s="342"/>
      <c r="Q34" s="342"/>
      <c r="R34" s="342"/>
      <c r="S34" s="355"/>
      <c r="T34" s="355"/>
      <c r="U34" s="355"/>
      <c r="V34" s="355"/>
      <c r="W34" s="355"/>
      <c r="X34" s="356"/>
      <c r="Y34" s="82"/>
      <c r="Z34" s="82"/>
      <c r="AA34" s="82"/>
    </row>
    <row r="35" spans="2:27" s="83" customFormat="1" ht="25.9" customHeight="1">
      <c r="B35" s="327" t="s">
        <v>823</v>
      </c>
      <c r="C35" s="328"/>
      <c r="D35" s="328"/>
      <c r="E35" s="329"/>
      <c r="F35" s="82"/>
      <c r="G35" s="82"/>
      <c r="H35" s="342"/>
      <c r="I35" s="342"/>
      <c r="J35" s="342"/>
      <c r="K35" s="342"/>
      <c r="L35" s="97"/>
      <c r="M35" s="95"/>
      <c r="N35" s="342"/>
      <c r="O35" s="342"/>
      <c r="P35" s="342"/>
      <c r="Q35" s="342"/>
      <c r="R35" s="342"/>
      <c r="S35" s="355"/>
      <c r="T35" s="355"/>
      <c r="U35" s="355"/>
      <c r="V35" s="355"/>
      <c r="W35" s="355"/>
      <c r="X35" s="356"/>
      <c r="Y35" s="82"/>
      <c r="Z35" s="82"/>
      <c r="AA35" s="82"/>
    </row>
    <row r="36" spans="2:27" s="83" customFormat="1" ht="17.649999999999999" customHeight="1">
      <c r="B36" s="98"/>
      <c r="C36" s="99"/>
      <c r="D36" s="100"/>
      <c r="E36" s="100"/>
      <c r="F36" s="82"/>
      <c r="G36" s="82"/>
      <c r="H36" s="342"/>
      <c r="I36" s="342"/>
      <c r="J36" s="342"/>
      <c r="K36" s="342"/>
      <c r="L36" s="97"/>
      <c r="M36" s="95"/>
      <c r="N36" s="342"/>
      <c r="O36" s="342"/>
      <c r="P36" s="342"/>
      <c r="Q36" s="342"/>
      <c r="R36" s="342"/>
      <c r="S36" s="355"/>
      <c r="T36" s="355"/>
      <c r="U36" s="355"/>
      <c r="V36" s="355"/>
      <c r="W36" s="355"/>
      <c r="X36" s="356"/>
      <c r="Y36" s="82"/>
      <c r="Z36" s="82"/>
      <c r="AA36" s="82"/>
    </row>
    <row r="37" spans="2:27" s="83" customFormat="1" ht="17.649999999999999" customHeight="1">
      <c r="B37" s="98"/>
      <c r="C37" s="99"/>
      <c r="D37" s="100"/>
      <c r="E37" s="100"/>
      <c r="F37" s="82"/>
      <c r="G37" s="82"/>
      <c r="H37" s="342"/>
      <c r="I37" s="342"/>
      <c r="J37" s="342"/>
      <c r="K37" s="342"/>
      <c r="L37" s="97"/>
      <c r="M37" s="95"/>
      <c r="N37" s="342"/>
      <c r="O37" s="342"/>
      <c r="P37" s="342"/>
      <c r="Q37" s="342"/>
      <c r="R37" s="342"/>
      <c r="S37" s="355"/>
      <c r="T37" s="355"/>
      <c r="U37" s="355"/>
      <c r="V37" s="355"/>
      <c r="W37" s="355"/>
      <c r="X37" s="356"/>
      <c r="Y37" s="82"/>
      <c r="Z37" s="82"/>
      <c r="AA37" s="82"/>
    </row>
    <row r="38" spans="2:27" s="83" customFormat="1" ht="17.649999999999999" customHeight="1">
      <c r="B38" s="98"/>
      <c r="C38" s="99"/>
      <c r="D38" s="100"/>
      <c r="E38" s="100"/>
      <c r="F38" s="82"/>
      <c r="G38" s="82"/>
      <c r="H38" s="342"/>
      <c r="I38" s="342"/>
      <c r="J38" s="342"/>
      <c r="K38" s="342"/>
      <c r="L38" s="97"/>
      <c r="M38" s="95"/>
      <c r="N38" s="342"/>
      <c r="O38" s="342"/>
      <c r="P38" s="342"/>
      <c r="Q38" s="342"/>
      <c r="R38" s="342"/>
      <c r="S38" s="355"/>
      <c r="T38" s="355"/>
      <c r="U38" s="355"/>
      <c r="V38" s="355"/>
      <c r="W38" s="355"/>
      <c r="X38" s="356"/>
      <c r="Y38" s="82"/>
      <c r="Z38" s="82"/>
      <c r="AA38" s="82"/>
    </row>
    <row r="39" spans="2:27" s="83" customFormat="1" ht="17.649999999999999" customHeight="1">
      <c r="B39" s="98"/>
      <c r="C39" s="99"/>
      <c r="D39" s="100"/>
      <c r="E39" s="100"/>
      <c r="F39" s="82"/>
      <c r="G39" s="82"/>
      <c r="H39" s="342"/>
      <c r="I39" s="342"/>
      <c r="J39" s="342"/>
      <c r="K39" s="342"/>
      <c r="L39" s="97"/>
      <c r="M39" s="95"/>
      <c r="N39" s="342"/>
      <c r="O39" s="342"/>
      <c r="P39" s="342"/>
      <c r="Q39" s="342"/>
      <c r="R39" s="342"/>
      <c r="S39" s="355"/>
      <c r="T39" s="355"/>
      <c r="U39" s="355"/>
      <c r="V39" s="355"/>
      <c r="W39" s="355"/>
      <c r="X39" s="356"/>
      <c r="Y39" s="82"/>
      <c r="Z39" s="82"/>
      <c r="AA39" s="82"/>
    </row>
    <row r="40" spans="2:27" s="83" customFormat="1" ht="17.649999999999999" customHeight="1">
      <c r="B40" s="98"/>
      <c r="C40" s="99"/>
      <c r="D40" s="100"/>
      <c r="E40" s="100"/>
      <c r="F40" s="82"/>
      <c r="G40" s="82"/>
      <c r="H40" s="342"/>
      <c r="I40" s="342"/>
      <c r="J40" s="342"/>
      <c r="K40" s="342"/>
      <c r="L40" s="97"/>
      <c r="M40" s="95"/>
      <c r="N40" s="342"/>
      <c r="O40" s="342"/>
      <c r="P40" s="342"/>
      <c r="Q40" s="342"/>
      <c r="R40" s="342"/>
      <c r="S40" s="355"/>
      <c r="T40" s="355"/>
      <c r="U40" s="355"/>
      <c r="V40" s="355"/>
      <c r="W40" s="355"/>
      <c r="X40" s="356"/>
      <c r="Y40" s="82"/>
      <c r="Z40" s="82"/>
      <c r="AA40" s="82"/>
    </row>
    <row r="41" spans="2:27" s="83" customFormat="1" ht="17.649999999999999" customHeight="1">
      <c r="B41" s="98"/>
      <c r="C41" s="99"/>
      <c r="D41" s="100"/>
      <c r="E41" s="100"/>
      <c r="F41" s="82"/>
      <c r="G41" s="82"/>
      <c r="H41" s="342"/>
      <c r="I41" s="342"/>
      <c r="J41" s="342"/>
      <c r="K41" s="342"/>
      <c r="L41" s="97"/>
      <c r="M41" s="95"/>
      <c r="N41" s="342"/>
      <c r="O41" s="342"/>
      <c r="P41" s="342"/>
      <c r="Q41" s="342"/>
      <c r="R41" s="342"/>
      <c r="S41" s="355"/>
      <c r="T41" s="355"/>
      <c r="U41" s="355"/>
      <c r="V41" s="355"/>
      <c r="W41" s="355"/>
      <c r="X41" s="356"/>
      <c r="Y41" s="82"/>
      <c r="Z41" s="82"/>
      <c r="AA41" s="82"/>
    </row>
    <row r="42" spans="2:27" s="83" customFormat="1" ht="17.25" customHeight="1">
      <c r="B42" s="98"/>
      <c r="C42" s="99"/>
      <c r="D42" s="100"/>
      <c r="E42" s="100"/>
      <c r="F42" s="82"/>
      <c r="G42" s="82"/>
      <c r="H42" s="342"/>
      <c r="I42" s="342"/>
      <c r="J42" s="342"/>
      <c r="K42" s="342"/>
      <c r="L42" s="97"/>
      <c r="M42" s="95"/>
      <c r="N42" s="342"/>
      <c r="O42" s="342"/>
      <c r="P42" s="342"/>
      <c r="Q42" s="342"/>
      <c r="R42" s="342"/>
      <c r="S42" s="357"/>
      <c r="T42" s="357"/>
      <c r="U42" s="357"/>
      <c r="V42" s="357"/>
      <c r="W42" s="357"/>
      <c r="X42" s="358"/>
      <c r="Y42" s="82"/>
      <c r="Z42" s="82"/>
      <c r="AA42" s="82"/>
    </row>
    <row r="43" spans="2:27" s="83" customFormat="1" ht="17.25" customHeight="1">
      <c r="B43" s="101"/>
      <c r="C43" s="102"/>
      <c r="D43" s="103"/>
      <c r="E43" s="103"/>
      <c r="F43" s="104"/>
      <c r="G43" s="104"/>
      <c r="H43" s="104"/>
      <c r="I43" s="104"/>
      <c r="J43" s="104"/>
      <c r="K43" s="104"/>
      <c r="L43" s="105"/>
      <c r="M43" s="106"/>
      <c r="N43" s="104"/>
      <c r="O43" s="104"/>
      <c r="P43" s="104"/>
      <c r="Q43" s="104"/>
      <c r="R43" s="104"/>
      <c r="S43" s="104"/>
      <c r="T43" s="104"/>
      <c r="U43" s="104"/>
      <c r="V43" s="104"/>
      <c r="W43" s="104"/>
      <c r="X43" s="107"/>
      <c r="Y43" s="82"/>
      <c r="Z43" s="82"/>
      <c r="AA43" s="82"/>
    </row>
    <row r="44" spans="2:27" s="83" customFormat="1" ht="15.75" customHeight="1">
      <c r="B44" s="343" t="s">
        <v>787</v>
      </c>
      <c r="C44" s="343"/>
      <c r="D44" s="343"/>
      <c r="E44" s="343"/>
      <c r="F44" s="343"/>
      <c r="G44" s="343"/>
      <c r="H44" s="343"/>
      <c r="I44" s="343"/>
      <c r="J44" s="343"/>
      <c r="K44" s="343"/>
      <c r="L44" s="343"/>
      <c r="M44" s="343"/>
      <c r="N44" s="343"/>
      <c r="O44" s="343"/>
      <c r="P44" s="343"/>
      <c r="Q44" s="343"/>
      <c r="R44" s="343"/>
      <c r="S44" s="343"/>
      <c r="T44" s="343"/>
      <c r="U44" s="343"/>
      <c r="V44" s="343"/>
      <c r="W44" s="343"/>
      <c r="X44" s="343"/>
      <c r="Y44" s="82"/>
      <c r="Z44" s="108"/>
      <c r="AA44" s="82"/>
    </row>
    <row r="45" spans="2:27" s="83" customFormat="1" ht="123.6" customHeight="1">
      <c r="B45" s="344" t="s">
        <v>834</v>
      </c>
      <c r="C45" s="345"/>
      <c r="D45" s="345"/>
      <c r="E45" s="345"/>
      <c r="F45" s="345"/>
      <c r="G45" s="345"/>
      <c r="H45" s="345"/>
      <c r="I45" s="345"/>
      <c r="J45" s="345"/>
      <c r="K45" s="345"/>
      <c r="L45" s="345"/>
      <c r="M45" s="345"/>
      <c r="N45" s="345"/>
      <c r="O45" s="345"/>
      <c r="P45" s="345"/>
      <c r="Q45" s="345"/>
      <c r="R45" s="345"/>
      <c r="S45" s="345"/>
      <c r="T45" s="345"/>
      <c r="U45" s="345"/>
      <c r="V45" s="345"/>
      <c r="W45" s="345"/>
      <c r="X45" s="346"/>
      <c r="Y45" s="95"/>
      <c r="Z45" s="95"/>
      <c r="AA45" s="95"/>
    </row>
    <row r="46" spans="2:27" s="83" customFormat="1" ht="18" customHeight="1">
      <c r="B46" s="335" t="s">
        <v>789</v>
      </c>
      <c r="C46" s="335"/>
      <c r="D46" s="335"/>
      <c r="E46" s="335"/>
      <c r="F46" s="335"/>
      <c r="G46" s="335"/>
      <c r="H46" s="335"/>
      <c r="I46" s="335"/>
      <c r="J46" s="335"/>
      <c r="K46" s="335"/>
      <c r="L46" s="335"/>
      <c r="M46" s="335"/>
      <c r="N46" s="335"/>
      <c r="O46" s="335"/>
      <c r="P46" s="335"/>
      <c r="Q46" s="335"/>
      <c r="R46" s="335"/>
      <c r="S46" s="335"/>
      <c r="T46" s="335"/>
      <c r="U46" s="335"/>
      <c r="V46" s="335"/>
      <c r="W46" s="335"/>
      <c r="X46" s="335"/>
      <c r="Y46" s="109"/>
      <c r="Z46" s="99"/>
      <c r="AA46" s="97"/>
    </row>
    <row r="47" spans="2:27" s="83" customFormat="1" ht="32.25" customHeight="1">
      <c r="B47" s="336" t="s">
        <v>835</v>
      </c>
      <c r="C47" s="337"/>
      <c r="D47" s="337"/>
      <c r="E47" s="337"/>
      <c r="F47" s="337"/>
      <c r="G47" s="337"/>
      <c r="H47" s="337"/>
      <c r="I47" s="337"/>
      <c r="J47" s="337"/>
      <c r="K47" s="337"/>
      <c r="L47" s="337"/>
      <c r="M47" s="337"/>
      <c r="N47" s="337"/>
      <c r="O47" s="337"/>
      <c r="P47" s="337"/>
      <c r="Q47" s="337"/>
      <c r="R47" s="337"/>
      <c r="S47" s="337"/>
      <c r="T47" s="337"/>
      <c r="U47" s="337"/>
      <c r="V47" s="337"/>
      <c r="W47" s="337"/>
      <c r="X47" s="338"/>
      <c r="Y47" s="109"/>
      <c r="Z47" s="99"/>
      <c r="AA47" s="97"/>
    </row>
    <row r="48" spans="2:27" s="83" customFormat="1" ht="16.149999999999999" customHeight="1">
      <c r="B48" s="335" t="s">
        <v>790</v>
      </c>
      <c r="C48" s="335"/>
      <c r="D48" s="335"/>
      <c r="E48" s="335"/>
      <c r="F48" s="335"/>
      <c r="G48" s="335"/>
      <c r="H48" s="335"/>
      <c r="I48" s="335"/>
      <c r="J48" s="335"/>
      <c r="K48" s="335"/>
      <c r="L48" s="335"/>
      <c r="M48" s="335"/>
      <c r="N48" s="335"/>
      <c r="O48" s="335"/>
      <c r="P48" s="335"/>
      <c r="Q48" s="335"/>
      <c r="R48" s="335"/>
      <c r="S48" s="335"/>
      <c r="T48" s="335"/>
      <c r="U48" s="335"/>
      <c r="V48" s="335"/>
      <c r="W48" s="335"/>
      <c r="X48" s="335"/>
      <c r="Y48" s="109"/>
      <c r="Z48" s="99"/>
      <c r="AA48" s="97"/>
    </row>
    <row r="49" spans="2:27" s="83" customFormat="1" ht="15.6" customHeight="1">
      <c r="B49" s="110" t="s">
        <v>464</v>
      </c>
      <c r="C49" s="339" t="s">
        <v>791</v>
      </c>
      <c r="D49" s="340"/>
      <c r="E49" s="341" t="s">
        <v>792</v>
      </c>
      <c r="F49" s="339"/>
      <c r="G49" s="339"/>
      <c r="H49" s="339"/>
      <c r="I49" s="339"/>
      <c r="J49" s="339"/>
      <c r="K49" s="340"/>
      <c r="L49" s="341" t="s">
        <v>793</v>
      </c>
      <c r="M49" s="339"/>
      <c r="N49" s="339"/>
      <c r="O49" s="339"/>
      <c r="P49" s="339"/>
      <c r="Q49" s="339"/>
      <c r="R49" s="339"/>
      <c r="S49" s="340"/>
      <c r="T49" s="341" t="s">
        <v>794</v>
      </c>
      <c r="U49" s="339"/>
      <c r="V49" s="339"/>
      <c r="W49" s="339"/>
      <c r="X49" s="340"/>
      <c r="Y49" s="109"/>
      <c r="Z49" s="99"/>
      <c r="AA49" s="97"/>
    </row>
    <row r="50" spans="2:27" s="83" customFormat="1" ht="15" customHeight="1">
      <c r="B50" s="111">
        <v>1</v>
      </c>
      <c r="C50" s="334">
        <v>44785</v>
      </c>
      <c r="D50" s="333"/>
      <c r="E50" s="333" t="s">
        <v>795</v>
      </c>
      <c r="F50" s="333"/>
      <c r="G50" s="333"/>
      <c r="H50" s="333"/>
      <c r="I50" s="333"/>
      <c r="J50" s="333"/>
      <c r="K50" s="333"/>
      <c r="L50" s="333" t="s">
        <v>796</v>
      </c>
      <c r="M50" s="333"/>
      <c r="N50" s="333"/>
      <c r="O50" s="333"/>
      <c r="P50" s="333"/>
      <c r="Q50" s="333"/>
      <c r="R50" s="333"/>
      <c r="S50" s="333"/>
      <c r="T50" s="334">
        <v>44785</v>
      </c>
      <c r="U50" s="333"/>
      <c r="V50" s="333"/>
      <c r="W50" s="333"/>
      <c r="X50" s="333"/>
      <c r="Y50" s="109"/>
      <c r="Z50" s="99"/>
      <c r="AA50" s="97"/>
    </row>
    <row r="51" spans="2:27" s="83" customFormat="1" ht="37.15" customHeight="1">
      <c r="B51" s="111"/>
      <c r="C51" s="424"/>
      <c r="D51" s="425"/>
      <c r="E51" s="333"/>
      <c r="F51" s="333"/>
      <c r="G51" s="333"/>
      <c r="H51" s="333"/>
      <c r="I51" s="333"/>
      <c r="J51" s="333"/>
      <c r="K51" s="333"/>
      <c r="L51" s="333"/>
      <c r="M51" s="333"/>
      <c r="N51" s="333"/>
      <c r="O51" s="333"/>
      <c r="P51" s="333"/>
      <c r="Q51" s="333"/>
      <c r="R51" s="333"/>
      <c r="S51" s="333"/>
      <c r="T51" s="333"/>
      <c r="U51" s="333"/>
      <c r="V51" s="333"/>
      <c r="W51" s="333"/>
      <c r="X51" s="333"/>
      <c r="Y51" s="109"/>
      <c r="Z51" s="99"/>
      <c r="AA51" s="97"/>
    </row>
    <row r="52" spans="2:27" s="83" customFormat="1" ht="15" customHeight="1">
      <c r="B52" s="111"/>
      <c r="C52" s="333"/>
      <c r="D52" s="333"/>
      <c r="E52" s="333"/>
      <c r="F52" s="333"/>
      <c r="G52" s="333"/>
      <c r="H52" s="333"/>
      <c r="I52" s="333"/>
      <c r="J52" s="333"/>
      <c r="K52" s="333"/>
      <c r="L52" s="333"/>
      <c r="M52" s="333"/>
      <c r="N52" s="333"/>
      <c r="O52" s="333"/>
      <c r="P52" s="333"/>
      <c r="Q52" s="333"/>
      <c r="R52" s="333"/>
      <c r="S52" s="333"/>
      <c r="T52" s="333"/>
      <c r="U52" s="333"/>
      <c r="V52" s="333"/>
      <c r="W52" s="333"/>
      <c r="X52" s="333"/>
      <c r="Y52" s="109"/>
      <c r="Z52" s="99"/>
      <c r="AA52" s="97"/>
    </row>
    <row r="53" spans="2:27" s="83" customFormat="1" ht="15" customHeight="1">
      <c r="B53" s="111"/>
      <c r="C53" s="333"/>
      <c r="D53" s="333"/>
      <c r="E53" s="333"/>
      <c r="F53" s="333"/>
      <c r="G53" s="333"/>
      <c r="H53" s="333"/>
      <c r="I53" s="333"/>
      <c r="J53" s="333"/>
      <c r="K53" s="333"/>
      <c r="L53" s="333"/>
      <c r="M53" s="333"/>
      <c r="N53" s="333"/>
      <c r="O53" s="333"/>
      <c r="P53" s="333"/>
      <c r="Q53" s="333"/>
      <c r="R53" s="333"/>
      <c r="S53" s="333"/>
      <c r="T53" s="333"/>
      <c r="U53" s="333"/>
      <c r="V53" s="333"/>
      <c r="W53" s="333"/>
      <c r="X53" s="333"/>
      <c r="Y53" s="109"/>
      <c r="Z53" s="99"/>
      <c r="AA53" s="97"/>
    </row>
    <row r="54" spans="2:27" s="83" customFormat="1" ht="15" customHeight="1">
      <c r="B54" s="111"/>
      <c r="C54" s="333"/>
      <c r="D54" s="333"/>
      <c r="E54" s="333"/>
      <c r="F54" s="333"/>
      <c r="G54" s="333"/>
      <c r="H54" s="333"/>
      <c r="I54" s="333"/>
      <c r="J54" s="333"/>
      <c r="K54" s="333"/>
      <c r="L54" s="333"/>
      <c r="M54" s="333"/>
      <c r="N54" s="333"/>
      <c r="O54" s="333"/>
      <c r="P54" s="333"/>
      <c r="Q54" s="333"/>
      <c r="R54" s="333"/>
      <c r="S54" s="333"/>
      <c r="T54" s="333"/>
      <c r="U54" s="333"/>
      <c r="V54" s="333"/>
      <c r="W54" s="333"/>
      <c r="X54" s="333"/>
      <c r="Y54" s="109"/>
      <c r="Z54" s="99"/>
      <c r="AA54" s="97"/>
    </row>
    <row r="55" spans="2:27" s="83" customFormat="1" ht="15.6" customHeight="1">
      <c r="B55" s="324" t="s">
        <v>799</v>
      </c>
      <c r="C55" s="325"/>
      <c r="D55" s="325"/>
      <c r="E55" s="325"/>
      <c r="F55" s="325"/>
      <c r="G55" s="325"/>
      <c r="H55" s="325"/>
      <c r="I55" s="325"/>
      <c r="J55" s="325"/>
      <c r="K55" s="325"/>
      <c r="L55" s="325"/>
      <c r="M55" s="325"/>
      <c r="N55" s="325"/>
      <c r="O55" s="325"/>
      <c r="P55" s="325"/>
      <c r="Q55" s="325"/>
      <c r="R55" s="325"/>
      <c r="S55" s="325"/>
      <c r="T55" s="325"/>
      <c r="U55" s="325"/>
      <c r="V55" s="325"/>
      <c r="W55" s="325"/>
      <c r="X55" s="326"/>
      <c r="Y55" s="109"/>
      <c r="Z55" s="99"/>
      <c r="AA55" s="97"/>
    </row>
    <row r="56" spans="2:27" s="83" customFormat="1" ht="26.65" customHeight="1">
      <c r="B56" s="112" t="s">
        <v>800</v>
      </c>
      <c r="C56" s="327" t="s">
        <v>801</v>
      </c>
      <c r="D56" s="328"/>
      <c r="E56" s="328"/>
      <c r="F56" s="328"/>
      <c r="G56" s="328"/>
      <c r="H56" s="328"/>
      <c r="I56" s="328"/>
      <c r="J56" s="328"/>
      <c r="K56" s="328"/>
      <c r="L56" s="328"/>
      <c r="M56" s="329"/>
      <c r="N56" s="330" t="s">
        <v>802</v>
      </c>
      <c r="O56" s="331"/>
      <c r="P56" s="327" t="s">
        <v>803</v>
      </c>
      <c r="Q56" s="328"/>
      <c r="R56" s="328"/>
      <c r="S56" s="328"/>
      <c r="T56" s="328"/>
      <c r="U56" s="328"/>
      <c r="V56" s="328"/>
      <c r="W56" s="328"/>
      <c r="X56" s="329"/>
      <c r="Y56" s="82"/>
      <c r="Z56" s="82"/>
      <c r="AA56" s="82"/>
    </row>
    <row r="57" spans="2:27" s="83" customFormat="1" ht="24.6" customHeight="1">
      <c r="B57" s="112" t="s">
        <v>804</v>
      </c>
      <c r="C57" s="327" t="s">
        <v>805</v>
      </c>
      <c r="D57" s="328"/>
      <c r="E57" s="328"/>
      <c r="F57" s="328"/>
      <c r="G57" s="328"/>
      <c r="H57" s="328"/>
      <c r="I57" s="328"/>
      <c r="J57" s="328"/>
      <c r="K57" s="328"/>
      <c r="L57" s="328"/>
      <c r="M57" s="329"/>
      <c r="N57" s="330" t="s">
        <v>802</v>
      </c>
      <c r="O57" s="331"/>
      <c r="P57" s="332" t="s">
        <v>806</v>
      </c>
      <c r="Q57" s="332"/>
      <c r="R57" s="332"/>
      <c r="S57" s="332"/>
      <c r="T57" s="332"/>
      <c r="U57" s="332"/>
      <c r="V57" s="332"/>
      <c r="W57" s="332"/>
      <c r="X57" s="332"/>
      <c r="Y57" s="82"/>
      <c r="Z57" s="82"/>
      <c r="AA57" s="82"/>
    </row>
    <row r="58" spans="2:27" s="83" customFormat="1" ht="27.6" customHeight="1">
      <c r="B58" s="112" t="s">
        <v>807</v>
      </c>
      <c r="C58" s="327" t="s">
        <v>805</v>
      </c>
      <c r="D58" s="328"/>
      <c r="E58" s="328"/>
      <c r="F58" s="328"/>
      <c r="G58" s="328"/>
      <c r="H58" s="328"/>
      <c r="I58" s="328"/>
      <c r="J58" s="328"/>
      <c r="K58" s="328"/>
      <c r="L58" s="328"/>
      <c r="M58" s="329"/>
      <c r="N58" s="330" t="s">
        <v>802</v>
      </c>
      <c r="O58" s="331"/>
      <c r="P58" s="332" t="s">
        <v>806</v>
      </c>
      <c r="Q58" s="332"/>
      <c r="R58" s="332"/>
      <c r="S58" s="332"/>
      <c r="T58" s="332"/>
      <c r="U58" s="332"/>
      <c r="V58" s="332"/>
      <c r="W58" s="332"/>
      <c r="X58" s="332"/>
      <c r="Y58" s="82"/>
      <c r="Z58" s="82"/>
      <c r="AA58" s="82"/>
    </row>
    <row r="59" spans="2:27" ht="13.5" customHeight="1">
      <c r="B59" s="324" t="s">
        <v>808</v>
      </c>
      <c r="C59" s="325"/>
      <c r="D59" s="325"/>
      <c r="E59" s="325"/>
      <c r="F59" s="325"/>
      <c r="G59" s="325"/>
      <c r="H59" s="325"/>
      <c r="I59" s="325"/>
      <c r="J59" s="325"/>
      <c r="K59" s="325"/>
      <c r="L59" s="325"/>
      <c r="M59" s="325"/>
      <c r="N59" s="325"/>
      <c r="O59" s="325"/>
      <c r="P59" s="325"/>
      <c r="Q59" s="325"/>
      <c r="R59" s="325"/>
      <c r="S59" s="325"/>
      <c r="T59" s="325"/>
      <c r="U59" s="325"/>
      <c r="V59" s="325"/>
      <c r="W59" s="325"/>
      <c r="X59" s="326"/>
    </row>
    <row r="60" spans="2:27" ht="23.45" customHeight="1">
      <c r="B60" s="113" t="s">
        <v>809</v>
      </c>
      <c r="C60" s="327" t="s">
        <v>810</v>
      </c>
      <c r="D60" s="328"/>
      <c r="E60" s="328"/>
      <c r="F60" s="328"/>
      <c r="G60" s="328"/>
      <c r="H60" s="328"/>
      <c r="I60" s="328"/>
      <c r="J60" s="328"/>
      <c r="K60" s="328"/>
      <c r="L60" s="328"/>
      <c r="M60" s="329"/>
      <c r="N60" s="330" t="s">
        <v>802</v>
      </c>
      <c r="O60" s="331"/>
      <c r="P60" s="327" t="s">
        <v>811</v>
      </c>
      <c r="Q60" s="328"/>
      <c r="R60" s="328"/>
      <c r="S60" s="328"/>
      <c r="T60" s="328"/>
      <c r="U60" s="328"/>
      <c r="V60" s="328"/>
      <c r="W60" s="328"/>
      <c r="X60" s="329"/>
    </row>
    <row r="61" spans="2:27" ht="23.45" customHeight="1">
      <c r="B61" s="113" t="s">
        <v>812</v>
      </c>
      <c r="C61" s="327" t="s">
        <v>813</v>
      </c>
      <c r="D61" s="328"/>
      <c r="E61" s="328"/>
      <c r="F61" s="328"/>
      <c r="G61" s="328"/>
      <c r="H61" s="328"/>
      <c r="I61" s="328"/>
      <c r="J61" s="328"/>
      <c r="K61" s="328"/>
      <c r="L61" s="328"/>
      <c r="M61" s="329"/>
      <c r="N61" s="330" t="s">
        <v>802</v>
      </c>
      <c r="O61" s="331"/>
      <c r="P61" s="327" t="s">
        <v>811</v>
      </c>
      <c r="Q61" s="328"/>
      <c r="R61" s="328"/>
      <c r="S61" s="328"/>
      <c r="T61" s="328"/>
      <c r="U61" s="328"/>
      <c r="V61" s="328"/>
      <c r="W61" s="328"/>
      <c r="X61" s="329"/>
    </row>
  </sheetData>
  <sheetProtection selectLockedCells="1" selectUnlockedCells="1"/>
  <mergeCells count="185">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S30:X30"/>
    <mergeCell ref="E31:E34"/>
    <mergeCell ref="J31:K31"/>
    <mergeCell ref="S31:X42"/>
    <mergeCell ref="H32:I32"/>
    <mergeCell ref="J32:K32"/>
    <mergeCell ref="B27:C27"/>
    <mergeCell ref="D27:H27"/>
    <mergeCell ref="I27:M27"/>
    <mergeCell ref="N27:S27"/>
    <mergeCell ref="T27:X27"/>
    <mergeCell ref="B28:X28"/>
    <mergeCell ref="N32:O32"/>
    <mergeCell ref="P32:R32"/>
    <mergeCell ref="H33:I33"/>
    <mergeCell ref="J33:K33"/>
    <mergeCell ref="N33:O33"/>
    <mergeCell ref="P33:R33"/>
    <mergeCell ref="H30:I31"/>
    <mergeCell ref="J30:M30"/>
    <mergeCell ref="N30:O31"/>
    <mergeCell ref="P30:R31"/>
    <mergeCell ref="H34:I34"/>
    <mergeCell ref="J34:K34"/>
    <mergeCell ref="N34:O34"/>
    <mergeCell ref="P34:R34"/>
    <mergeCell ref="B35:E35"/>
    <mergeCell ref="H35:I35"/>
    <mergeCell ref="J35:K35"/>
    <mergeCell ref="N35:O35"/>
    <mergeCell ref="P35:R35"/>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B59:X59"/>
    <mergeCell ref="C60:M60"/>
    <mergeCell ref="N60:O60"/>
    <mergeCell ref="P60:X60"/>
    <mergeCell ref="C61:M61"/>
    <mergeCell ref="N61:O61"/>
    <mergeCell ref="P61:X61"/>
    <mergeCell ref="C57:M57"/>
    <mergeCell ref="N57:O57"/>
    <mergeCell ref="P57:X57"/>
    <mergeCell ref="C58:M58"/>
    <mergeCell ref="N58:O58"/>
    <mergeCell ref="P58:X58"/>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A89D6-EEF6-4EE1-80D0-02CF2ABF1BAE}">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6BE632CD-7B50-437C-B6CC-73B365B92C6C}">
  <ds:schemaRefs>
    <ds:schemaRef ds:uri="http://schemas.microsoft.com/sharepoint/v3/contenttype/forms"/>
  </ds:schemaRefs>
</ds:datastoreItem>
</file>

<file path=customXml/itemProps3.xml><?xml version="1.0" encoding="utf-8"?>
<ds:datastoreItem xmlns:ds="http://schemas.openxmlformats.org/officeDocument/2006/customXml" ds:itemID="{85A54400-811C-4F8E-8ABA-990E2EED0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Hoja1</vt:lpstr>
      <vt:lpstr>lista</vt:lpstr>
      <vt:lpstr>PLAN DE ACCION</vt:lpstr>
      <vt:lpstr>IN-PEI-GES-COM-001</vt:lpstr>
      <vt:lpstr>IN-PEI GES-COM-002</vt:lpstr>
      <vt:lpstr>IN-PEI GES-COM-003</vt:lpstr>
      <vt:lpstr>'IN-PEI GES-COM-002'!Área_de_impresión</vt:lpstr>
      <vt:lpstr>'IN-PEI GES-COM-003'!Área_de_impresión</vt:lpstr>
      <vt:lpstr>'IN-PEI-GES-COM-001'!Área_de_impresión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2022-09-14T19:59:09Z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