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yuyuc\Downloads\"/>
    </mc:Choice>
  </mc:AlternateContent>
  <xr:revisionPtr revIDLastSave="0" documentId="13_ncr:1_{4B48D078-8B3D-400B-9FE4-857F939088D2}" xr6:coauthVersionLast="45" xr6:coauthVersionMax="47" xr10:uidLastSave="{00000000-0000-0000-0000-000000000000}"/>
  <bookViews>
    <workbookView xWindow="-120" yWindow="-120" windowWidth="29040" windowHeight="15840" firstSheet="2" activeTab="2" xr2:uid="{F6EF27A3-F1D6-4BEB-AA0F-B0CAFD72D22C}"/>
  </bookViews>
  <sheets>
    <sheet name="Hoja1" sheetId="12" state="hidden" r:id="rId1"/>
    <sheet name="lista" sheetId="16" state="hidden" r:id="rId2"/>
    <sheet name="PLAN DE ACCION" sheetId="7" r:id="rId3"/>
    <sheet name="IN-PEI-GES-COM-001" sheetId="20" r:id="rId4"/>
    <sheet name="IN-PEI GES-COM-002" sheetId="21" r:id="rId5"/>
    <sheet name="IN-PEI GES-COM-003" sheetId="22" r:id="rId6"/>
  </sheets>
  <externalReferences>
    <externalReference r:id="rId7"/>
    <externalReference r:id="rId8"/>
    <externalReference r:id="rId9"/>
    <externalReference r:id="rId10"/>
  </externalReferences>
  <definedNames>
    <definedName name="_100.000_aportes_realizados_en_la_plataforma__Bogotá_Abierta" localSheetId="4">#REF!</definedName>
    <definedName name="_100.000_aportes_realizados_en_la_plataforma__Bogotá_Abierta" localSheetId="5">#REF!</definedName>
    <definedName name="_100.000_aportes_realizados_en_la_plataforma__Bogotá_Abierta" localSheetId="3">#REF!</definedName>
    <definedName name="_100.000_aportes_realizados_en_la_plataforma__Bogotá_Abierta">#REF!</definedName>
    <definedName name="_100__del_marco_de_gestión_de_TI___Arquitectura_empresarial_implementado" localSheetId="4">#REF!</definedName>
    <definedName name="_100__del_marco_de_gestión_de_TI___Arquitectura_empresarial_implementado" localSheetId="5">#REF!</definedName>
    <definedName name="_100__del_marco_de_gestión_de_TI___Arquitectura_empresarial_implementado" localSheetId="3">#REF!</definedName>
    <definedName name="_100__del_marco_de_gestión_de_TI___Arquitectura_empresarial_implementado">#REF!</definedName>
    <definedName name="_1013_Formación_para_una_participación_ciudadana_incidente_en_los_asuntos_públicos_de_la_ciudad." localSheetId="4">#REF!</definedName>
    <definedName name="_1013_Formación_para_una_participación_ciudadana_incidente_en_los_asuntos_públicos_de_la_ciudad." localSheetId="5">#REF!</definedName>
    <definedName name="_1013_Formación_para_una_participación_ciudadana_incidente_en_los_asuntos_públicos_de_la_ciudad." localSheetId="3">#REF!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4">'IN-PEI GES-COM-002'!$A$1:$X$61</definedName>
    <definedName name="_xlnm.Print_Area" localSheetId="5">'IN-PEI GES-COM-003'!$A$1:$X$61</definedName>
    <definedName name="_xlnm.Print_Area" localSheetId="3">'IN-PEI-GES-COM-001'!$A$1:$X$61</definedName>
    <definedName name="Atender_20_puntos_de_Participación_IDPAC" localSheetId="4">#REF!</definedName>
    <definedName name="Atender_20_puntos_de_Participación_IDPAC" localSheetId="5">#REF!</definedName>
    <definedName name="Atender_20_puntos_de_Participación_IDPAC" localSheetId="3">#REF!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3">#REF!</definedName>
    <definedName name="Promover_y_acompañar_acciones_de_desarrollo_de_125_organizaciones_Comunales_en_el_Distrito_Capital">#REF!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 localSheetId="3">#REF!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4" i="22" l="1"/>
  <c r="C34" i="22"/>
  <c r="D33" i="22"/>
  <c r="C33" i="22"/>
  <c r="D32" i="22"/>
  <c r="C32" i="22"/>
  <c r="D31" i="22"/>
  <c r="C31" i="22"/>
  <c r="E31" i="22" s="1"/>
  <c r="D34" i="21" l="1"/>
  <c r="C34" i="21"/>
  <c r="D33" i="21"/>
  <c r="C33" i="21"/>
  <c r="D32" i="21"/>
  <c r="C32" i="21"/>
  <c r="D31" i="21"/>
  <c r="C31" i="21"/>
  <c r="E31" i="21" s="1"/>
  <c r="C37" i="20" l="1"/>
  <c r="C35" i="20"/>
  <c r="C33" i="20"/>
  <c r="C31" i="20"/>
  <c r="E31" i="20" s="1"/>
  <c r="AR40" i="7" l="1"/>
  <c r="AP89" i="7" l="1"/>
  <c r="AP88" i="7"/>
  <c r="AP87" i="7"/>
  <c r="AP86" i="7"/>
  <c r="AP85" i="7"/>
  <c r="AP84" i="7"/>
  <c r="AP83" i="7"/>
  <c r="AP82" i="7"/>
  <c r="AP81" i="7"/>
  <c r="AN54" i="7"/>
  <c r="AR55" i="7"/>
  <c r="AR61" i="7"/>
  <c r="AR60" i="7"/>
  <c r="AR59" i="7"/>
  <c r="AR58" i="7"/>
  <c r="AR57" i="7"/>
  <c r="AR56" i="7"/>
  <c r="AR54" i="7"/>
  <c r="AR53" i="7"/>
  <c r="AR52" i="7"/>
  <c r="AR51" i="7"/>
  <c r="AR50" i="7"/>
  <c r="AR49" i="7"/>
  <c r="AR48" i="7"/>
  <c r="AR47" i="7"/>
  <c r="AR46" i="7"/>
  <c r="AR45" i="7"/>
  <c r="AR44" i="7"/>
  <c r="AR43" i="7"/>
  <c r="AR42" i="7"/>
  <c r="AR41" i="7"/>
  <c r="AR39" i="7"/>
  <c r="AR38" i="7"/>
  <c r="AR37" i="7"/>
  <c r="AR36" i="7"/>
  <c r="AR35" i="7"/>
  <c r="AR34" i="7"/>
  <c r="AR33" i="7"/>
  <c r="AR32" i="7"/>
  <c r="AR31" i="7"/>
  <c r="AR30" i="7"/>
  <c r="AR29" i="7"/>
  <c r="AR28" i="7"/>
  <c r="AR27" i="7"/>
  <c r="AR26" i="7"/>
  <c r="AN26" i="7"/>
  <c r="AS26" i="7" l="1"/>
  <c r="AN58" i="7"/>
  <c r="AS58" i="7"/>
  <c r="AS54" i="7"/>
  <c r="AS50" i="7"/>
  <c r="AS46" i="7"/>
  <c r="AS42" i="7"/>
  <c r="AS38" i="7"/>
  <c r="AS34" i="7"/>
  <c r="AS30" i="7"/>
  <c r="AP108" i="7" l="1"/>
  <c r="AP107" i="7"/>
  <c r="AP106" i="7"/>
  <c r="AP105" i="7"/>
  <c r="AJ105" i="7"/>
  <c r="K105" i="7"/>
  <c r="AP104" i="7"/>
  <c r="AP103" i="7"/>
  <c r="AP102" i="7"/>
  <c r="AP101" i="7"/>
  <c r="AJ101" i="7"/>
  <c r="K101" i="7"/>
  <c r="AP100" i="7"/>
  <c r="AP99" i="7"/>
  <c r="AP98" i="7"/>
  <c r="AP97" i="7"/>
  <c r="AJ97" i="7"/>
  <c r="K97" i="7"/>
  <c r="AQ97" i="7" l="1"/>
  <c r="AQ101" i="7"/>
  <c r="AQ105" i="7"/>
  <c r="O58" i="7" l="1"/>
  <c r="O42" i="7" l="1"/>
  <c r="AJ81" i="7" l="1"/>
  <c r="AP96" i="7" l="1"/>
  <c r="AP95" i="7"/>
  <c r="AP94" i="7"/>
  <c r="AP93" i="7"/>
  <c r="AJ93" i="7"/>
  <c r="AP92" i="7"/>
  <c r="AP91" i="7"/>
  <c r="AP90" i="7"/>
  <c r="AJ89" i="7"/>
  <c r="AJ85" i="7"/>
  <c r="AP80" i="7"/>
  <c r="AP79" i="7"/>
  <c r="AP78" i="7"/>
  <c r="AP77" i="7"/>
  <c r="AJ77" i="7"/>
  <c r="AP76" i="7"/>
  <c r="AP75" i="7"/>
  <c r="AP74" i="7"/>
  <c r="AP73" i="7"/>
  <c r="AJ73" i="7"/>
  <c r="AN50" i="7"/>
  <c r="O50" i="7"/>
  <c r="AN46" i="7"/>
  <c r="O46" i="7"/>
  <c r="AN38" i="7"/>
  <c r="AN30" i="7"/>
  <c r="O30" i="7"/>
  <c r="O54" i="7"/>
  <c r="AN42" i="7"/>
  <c r="AN34" i="7"/>
  <c r="O34" i="7"/>
  <c r="AQ89" i="7" l="1"/>
  <c r="AQ73" i="7"/>
  <c r="AQ93" i="7"/>
  <c r="AQ81" i="7"/>
  <c r="AQ77" i="7"/>
  <c r="AQ85" i="7"/>
  <c r="AS62" i="7" l="1"/>
  <c r="R114" i="7" l="1"/>
  <c r="O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 peña</author>
  </authors>
  <commentList>
    <comment ref="H34" authorId="0" shapeId="0" xr:uid="{2786A0E3-65F2-4989-80A4-43C9C35299B3}">
      <text>
        <r>
          <rPr>
            <b/>
            <sz val="9"/>
            <color indexed="81"/>
            <rFont val="Tahoma"/>
            <family val="2"/>
          </rPr>
          <t>yuli peña:</t>
        </r>
        <r>
          <rPr>
            <sz val="9"/>
            <color indexed="81"/>
            <rFont val="Tahoma"/>
            <family val="2"/>
          </rPr>
          <t xml:space="preserve">
Revisar meta</t>
        </r>
      </text>
    </comment>
  </commentList>
</comments>
</file>

<file path=xl/sharedStrings.xml><?xml version="1.0" encoding="utf-8"?>
<sst xmlns="http://schemas.openxmlformats.org/spreadsheetml/2006/main" count="1406" uniqueCount="875">
  <si>
    <t>OBJETIVOS</t>
  </si>
  <si>
    <t>METAS DEL OBJETIVO</t>
  </si>
  <si>
    <t>Oficina de control interno</t>
  </si>
  <si>
    <t xml:space="preserve"> Investigaciones</t>
  </si>
  <si>
    <t>1. FIN DE LA POBREZA</t>
  </si>
  <si>
    <t>1.1 - Erradicar la extrema pobreza</t>
  </si>
  <si>
    <t>Oficina asesora de planeación</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</si>
  <si>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</si>
  <si>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</si>
  <si>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</si>
  <si>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</si>
  <si>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</si>
  <si>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</si>
  <si>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</si>
  <si>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</si>
  <si>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</si>
  <si>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</si>
  <si>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</si>
  <si>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</si>
  <si>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Gestión Ambiental</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</si>
  <si>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</si>
  <si>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</si>
  <si>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</si>
  <si>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</si>
  <si>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</si>
  <si>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</si>
  <si>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</si>
  <si>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</si>
  <si>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</si>
  <si>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</si>
  <si>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</si>
  <si>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</si>
  <si>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</si>
  <si>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</si>
  <si>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</si>
  <si>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Gestión Documental</t>
  </si>
  <si>
    <t>9. INDUSTRIA, INNOVACIÓN E INFRAESTRUCTURA</t>
  </si>
  <si>
    <t>2.2 - Terminar con todas las formas de desnutrición</t>
  </si>
  <si>
    <t>Subdirección técnica administrativa y financiera – gestión documental</t>
  </si>
  <si>
    <t>Gestión Financiera</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</si>
  <si>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</si>
  <si>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</si>
  <si>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</si>
  <si>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</si>
  <si>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</si>
  <si>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</si>
  <si>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</si>
  <si>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</si>
  <si>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</si>
  <si>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</si>
  <si>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</si>
  <si>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</si>
  <si>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</si>
  <si>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</si>
  <si>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</si>
  <si>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</si>
  <si>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</si>
  <si>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</si>
  <si>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</si>
  <si>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Modelo Pedagógico</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</si>
  <si>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</si>
  <si>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</si>
  <si>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</si>
  <si>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</si>
  <si>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</si>
  <si>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</si>
  <si>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</si>
  <si>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Seguimiento y Control</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</si>
  <si>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</si>
  <si>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</si>
  <si>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</si>
  <si>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</si>
  <si>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</si>
  <si>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</si>
  <si>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</si>
  <si>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2.Modificación a la formulación</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</si>
  <si>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</si>
  <si>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</si>
  <si>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</si>
  <si>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</si>
  <si>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</si>
  <si>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</si>
  <si>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</si>
  <si>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</si>
  <si>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</si>
  <si>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</si>
  <si>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</si>
  <si>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Desarrollo de estrategias para el fortalecimiento de las capacidades físicas, tecnológicas, administrativas, operativas y mejoramiento del desempeño institucional para enfrentar las necesidades del IDIPRON en el siglo XXI.</t>
  </si>
  <si>
    <t>3.C - Aumentar la financiación de la salud y el apoyo a la fuerza laboral en los países en desarrollo</t>
  </si>
  <si>
    <t>Determinar las acciones orientadas al cierre de brechas organizacionales</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</si>
  <si>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</si>
  <si>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</si>
  <si>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</si>
  <si>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</si>
  <si>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</si>
  <si>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 xml:space="preserve">Fortalecer  la gestión del conocimiento de la entidad en la atención y prevención de las diversas dinámicas de la calle que afecta a los niños, niñas, adolescentes y jóvenes </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</si>
  <si>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</si>
  <si>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</si>
  <si>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</si>
  <si>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</si>
  <si>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</si>
  <si>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</si>
  <si>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</si>
  <si>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</si>
  <si>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</si>
  <si>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</si>
  <si>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</si>
  <si>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</si>
  <si>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</si>
  <si>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</si>
  <si>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</si>
  <si>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</si>
  <si>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</si>
  <si>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</si>
  <si>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</si>
  <si>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</si>
  <si>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</si>
  <si>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</si>
  <si>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</si>
  <si>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</si>
  <si>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</si>
  <si>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</si>
  <si>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</si>
  <si>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</si>
  <si>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Fortalecimiento de los sistemas de información misional y territorial del IDIPRON</t>
  </si>
  <si>
    <t>5.C - Adoptar políticas y hacer cumplir la legislación que promueve la igualdad de género</t>
  </si>
  <si>
    <t>Fortalecimiento del área de investigaciones como centro de investigación, innovación, ciencia y pensamiento</t>
  </si>
  <si>
    <t>6.1 - Agua potable segura y asequible</t>
  </si>
  <si>
    <t>Fortalecimiento del Modelo Integrado de Planeación y Gestión en el IDIPRON</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</si>
  <si>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</si>
  <si>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</si>
  <si>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</si>
  <si>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</si>
  <si>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</si>
  <si>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</si>
  <si>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</si>
  <si>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Mejoramiento de la gestión institucional para el cierre efectivo de las brechas organizacionales</t>
  </si>
  <si>
    <t>6.6 - Proteger y Restaurar los Ecosistemas Hídricos de agua dulce</t>
  </si>
  <si>
    <t>6.A - Ampliar el apoyo en materia de agua y saneamiento para los países en desarrollo</t>
  </si>
  <si>
    <t xml:space="preserve">
Gestionar, documentar, divulgar y difundir  el conocimiento  y saberes de la organización para su apropiación en la entidad y conocimiento en la ciudad (estrategias, buenas prácticas y resultados de programas y proyectos misionales del Instituto. )</t>
  </si>
  <si>
    <t>6.B - Apoyar el compromiso local en el manejo de agua y saneamiento</t>
  </si>
  <si>
    <t xml:space="preserve">
Diseñar e implementar Metodologías para la evaluación del impacto del proceso en los NNAJ</t>
  </si>
  <si>
    <t>7.1 - Acceso universal a la energía moderna</t>
  </si>
  <si>
    <t xml:space="preserve">
Diseñar y proponer políticas y mejores practicas para fortalece la gestión contractual y cerrar las brechas en materia de gestión contractual </t>
  </si>
  <si>
    <t>7.2 - Aumentar el porcentaje global de energía renovable</t>
  </si>
  <si>
    <t xml:space="preserve">
Fortalecer las comunicaciones como eje fundamental para la consolidación de la gestión de la Administración, garantizando la difusión de información producida y recibida a nivel interno y externo</t>
  </si>
  <si>
    <t>7.3 - Duplicar la mejora en la eficiencia energética</t>
  </si>
  <si>
    <t xml:space="preserve">
Mejorar la gestión de la Entidad y la toma oportuna de decisiones mediante la estandarización, normalización y regulación de  la producción, administración, custodia y conservación de la información.</t>
  </si>
  <si>
    <t>7.A - Invertir y Facilitar el Acceso a Investigación y Tecnología en Energía Limpia</t>
  </si>
  <si>
    <t xml:space="preserve">Actualizar, implementar e institucionalizar el modelo pedagógico del IDIPRON </t>
  </si>
  <si>
    <t>7.B - Ampliar y mejorar los servicios energéticos para los países en desarrollo</t>
  </si>
  <si>
    <t>Adecuar, mantener y proveer mejoras de infraestructura física para la atención integral de NNAJ en el instituto</t>
  </si>
  <si>
    <t>8.1 - Crecimiento Económico Sostenible</t>
  </si>
  <si>
    <t>Ajustar e implementar oferta institucional de servicios a las políticas publicas diferenciales dirigidas a los NNAJ</t>
  </si>
  <si>
    <t>8.2 - Diversificar, innovar y mejorar la productividad económica</t>
  </si>
  <si>
    <t>Ajustarlos servicios del instituto a las necesidades de los NNAJ</t>
  </si>
  <si>
    <t>8.3 - Promover políticas para apoyar la creación de empleo y el crecimiento de las empresas</t>
  </si>
  <si>
    <t>Cerrar las brechas organizacionales para mejorar la gestión del instituto</t>
  </si>
  <si>
    <t>8.4 - Mejorar la eficiencia de los recursos en el consumo y la producción</t>
  </si>
  <si>
    <t xml:space="preserve">Contar con  talento humano idóneo, comprometido, transparente y feliz  que contribuya a cumplir la misionalidad de la entidad
</t>
  </si>
  <si>
    <t>8.5 - Trabajo decente e igualdad de remuneración</t>
  </si>
  <si>
    <t xml:space="preserve">Contribuir a la apropiación de la cultura de autocontrol y autoevaluación en los servidores públicos del IDIPRON   </t>
  </si>
  <si>
    <t>8.6 - Reducir el desempleo juvenil</t>
  </si>
  <si>
    <t xml:space="preserve">Diseñar e implementar  estrategias territoriales conforme a las dinámicas de la calle 
</t>
  </si>
  <si>
    <t>8.7 - Poner fin a la esclavitud moderna, la trata y el trabajo infantil</t>
  </si>
  <si>
    <t xml:space="preserve">Diseñar e implementar laboratorios como  espacios pedagógicos y productivos
</t>
  </si>
  <si>
    <t>8.8 - Derechos laborales universales y entornos de trabajo seguros</t>
  </si>
  <si>
    <t>Diseñar y desarrollar un nuevo sistema de información poblacional para la toma de decisiones</t>
  </si>
  <si>
    <t>8.9 - Promover Turismo Sostenible y Beneficioso</t>
  </si>
  <si>
    <t>Caracterización de talentos, competencias y habilidades de NNAJ para la actualización constante de la oferta educativa</t>
  </si>
  <si>
    <t>8.10 - Acceso universal a servicios bancarios, de seguros y financieros</t>
  </si>
  <si>
    <t xml:space="preserve">Evaluar la gestión de los procesos del IDIPRON y la implementación del MIPG generando valor agregado </t>
  </si>
  <si>
    <t>8.A - Aumentar la ayuda para el comercio a los países en desarrollo</t>
  </si>
  <si>
    <t>Fortalecer el servicio de atención a la  ciudadanía bajo los principios de una atención digna, efectiva, de calidad, oportuna, cálida y confiable dando cumplimiento a la política publica distrital de servicio al ciudadano y CONPES distrital 03</t>
  </si>
  <si>
    <t>8.B - Desarrollar una Estrategia Global de Empleo Juvenil</t>
  </si>
  <si>
    <t>Fortalecer el servicio de atención a la  ciudadanía bajo los principios de una atención digna, efectiva, de calidad, oportuna, cálida y confiable dando cumplimiento a la política publica distrital de servicio al ciudadano y CONPES distrital 04</t>
  </si>
  <si>
    <t>9.1 - Infraestructuras Sostenibles e Inclusivas</t>
  </si>
  <si>
    <t xml:space="preserve">Fortalecer la estrategia "Cultura Ciudadana" </t>
  </si>
  <si>
    <t>9.2 - Promover la industrialización inclusiva y sostenible</t>
  </si>
  <si>
    <t>Fortalecer la gestión administrativa de la oficina de control interno disciplinario de acuerdo a la normatividad vigente</t>
  </si>
  <si>
    <t>9.3 - Aumentar el acceso a servicios financieros y mercados</t>
  </si>
  <si>
    <t>Garantizar el funcionamiento de la entidad de manera amigable y responsable con el medio ambiente minimizando el impacto generado por las actividades propias de la gestión institucional.</t>
  </si>
  <si>
    <t>9.4 - Mejorar todas las industrias e infraestructuras para la sostenibilidad</t>
  </si>
  <si>
    <t xml:space="preserve">Garantizar los servicios de apoyo a la gestión para el optimo funcionamiento del instituto  (Servicios de vigilancia, aseo, cafetería y transporte) </t>
  </si>
  <si>
    <t>9.5 - Aumentar la investigación y actualizar las tecnologías industriales</t>
  </si>
  <si>
    <t>Generar procesos de innovación técnica en el componente de mitigación del área de salud que lo constituyan en un referente distrital y nacional</t>
  </si>
  <si>
    <t>9.A - Facilitar el desarrollo de infraestructura sostenible</t>
  </si>
  <si>
    <t>Gestionar las estrategias que garanticen obtener los convenios necesarios para alcanzar la meta de vincular 7.000 jóvenes con oportunidades para su desarrollo socioeconómico</t>
  </si>
  <si>
    <t>9.B - Apoyar la Diversificación Industrial Doméstica y la Adición de Valor</t>
  </si>
  <si>
    <t>Implementación, desarrollo, interiorización y apropiación de las políticas de MIPG.</t>
  </si>
  <si>
    <t>9.C - Acceso universal a tecnologías de la información y las comunicaciones</t>
  </si>
  <si>
    <t>Implementar acciones que conduzcan a la sostenibilidad del sistema contable del IIDPRON</t>
  </si>
  <si>
    <t>10.1 - Reducir las desigualdades de ingresos</t>
  </si>
  <si>
    <t xml:space="preserve">Implementar el Centro Educación para el Trabajo y Desarrollo Humano, dinamizada por los Contextos Pedagógicos y Componentes de Derecho. </t>
  </si>
  <si>
    <t>10.2 - Promover la Inclusión Social, Económica y Política Universales</t>
  </si>
  <si>
    <t xml:space="preserve">Implementar la  "Ciudadela de los niños, niñas" y "Ciudadela de los/las jóvenes y adolescentes"  dinamizada por los Contextos Pedagógicos y Componentes de Derecho. </t>
  </si>
  <si>
    <t>10.3 - Garantizar la igualdad de oportunidades y poner fin a la discriminación</t>
  </si>
  <si>
    <t>Implementar y aplicar herramientas para la mitigación del daño antijurídico en la entidad</t>
  </si>
  <si>
    <t>10.4 - Adoptar políticas fiscales y sociales que promuevan la igualdad</t>
  </si>
  <si>
    <t>Incorporar mejores prácticas para la efectividad del modelo de administración y disposición de los  bienes del instituto</t>
  </si>
  <si>
    <t>10.5 - Mejorar la regulación de los mercados e instituciones financieras mundiales</t>
  </si>
  <si>
    <t>Incrementar  la participación de los grupos de interés y valor en la gestión de la entidad</t>
  </si>
  <si>
    <t>10.6 - Garantizar la representación de los países en desarrollo en las instituciones financieras</t>
  </si>
  <si>
    <t>Mejorar el desempeño institucional frente a las políticas de Transparencia, Acceso a la Información y lucha contra la Corrupción permitiendo mitigar los riesgos de corrupción.</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</si>
  <si>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</si>
  <si>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</si>
  <si>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</si>
  <si>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 xml:space="preserve">Participar en la formulación y actualización de políticas públicas poblacionales que afectan a los NNAJ de la entidad e institucionalización de las mismas
</t>
  </si>
  <si>
    <t>10.B - Asistencia para el desarrollo e inversión en los países menos desarrollados</t>
  </si>
  <si>
    <t xml:space="preserve">Realizar investigaciones y/o estudios sobre las problemáticas y/o dinámicas de calle que afectan los NNAJ para su apropiación en la entidad y conocimiento en la ciudad </t>
  </si>
  <si>
    <t>10.C - Reducir los costos de transacción de las remesas de migrantes</t>
  </si>
  <si>
    <t xml:space="preserve">Realizar lecturas territoriales de ciudad en las 20 localidades de Bogotá a través de la implementación del SITI y el análisis de su información. </t>
  </si>
  <si>
    <t>11.1 - Vivienda segura y asequible</t>
  </si>
  <si>
    <t>Rediseño , formalización e implementación de la estrategia de ESCNNA</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</si>
  <si>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</si>
  <si>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</si>
  <si>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</si>
  <si>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</si>
  <si>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</si>
  <si>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</si>
  <si>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</si>
  <si>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</si>
  <si>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</si>
  <si>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</si>
  <si>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</si>
  <si>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</si>
  <si>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</si>
  <si>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</si>
  <si>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</si>
  <si>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</si>
  <si>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</si>
  <si>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</si>
  <si>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</si>
  <si>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</si>
  <si>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</si>
  <si>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</si>
  <si>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</si>
  <si>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</si>
  <si>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</si>
  <si>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</si>
  <si>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</si>
  <si>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</si>
  <si>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</si>
  <si>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</si>
  <si>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</si>
  <si>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</si>
  <si>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</si>
  <si>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</si>
  <si>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</si>
  <si>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</si>
  <si>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</si>
  <si>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</si>
  <si>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</si>
  <si>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</si>
  <si>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</si>
  <si>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</si>
  <si>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</si>
  <si>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</si>
  <si>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</si>
  <si>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</si>
  <si>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</si>
  <si>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</si>
  <si>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</si>
  <si>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</si>
  <si>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</si>
  <si>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</si>
  <si>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</si>
  <si>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</si>
  <si>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</si>
  <si>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</si>
  <si>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</si>
  <si>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</si>
  <si>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</si>
  <si>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</si>
  <si>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</si>
  <si>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</si>
  <si>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</si>
  <si>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</si>
  <si>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</si>
  <si>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</si>
  <si>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</si>
  <si>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</si>
  <si>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</si>
  <si>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</si>
  <si>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</si>
  <si>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</si>
  <si>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</si>
  <si>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</si>
  <si>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</si>
  <si>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</si>
  <si>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</si>
  <si>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</si>
  <si>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</si>
  <si>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</si>
  <si>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</si>
  <si>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</si>
  <si>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</si>
  <si>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</si>
  <si>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</si>
  <si>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</si>
  <si>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</si>
  <si>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</si>
  <si>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</si>
  <si>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</si>
  <si>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</si>
  <si>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</si>
  <si>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</si>
  <si>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</si>
  <si>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</si>
  <si>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</si>
  <si>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</si>
  <si>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</si>
  <si>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</si>
  <si>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</si>
  <si>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</si>
  <si>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</si>
  <si>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</si>
  <si>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</si>
  <si>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</si>
  <si>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</si>
  <si>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</si>
  <si>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</si>
  <si>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</si>
  <si>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</si>
  <si>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</si>
  <si>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</si>
  <si>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</si>
  <si>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</si>
  <si>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</si>
  <si>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</si>
  <si>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</si>
  <si>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</si>
  <si>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</si>
  <si>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</si>
  <si>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</si>
  <si>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</si>
  <si>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</si>
  <si>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</si>
  <si>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</si>
  <si>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</si>
  <si>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</si>
  <si>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</si>
  <si>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</si>
  <si>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</si>
  <si>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</si>
  <si>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</si>
  <si>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</si>
  <si>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</si>
  <si>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</si>
  <si>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</si>
  <si>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</si>
  <si>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</si>
  <si>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</si>
  <si>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</si>
  <si>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</si>
  <si>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</si>
  <si>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</si>
  <si>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</si>
  <si>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</si>
  <si>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</si>
  <si>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</si>
  <si>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</si>
  <si>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</si>
  <si>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</si>
  <si>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</si>
  <si>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</si>
  <si>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</si>
  <si>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</si>
  <si>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</si>
  <si>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</si>
  <si>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</si>
  <si>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</si>
  <si>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</si>
  <si>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</si>
  <si>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</si>
  <si>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</si>
  <si>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</si>
  <si>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</si>
  <si>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</si>
  <si>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</si>
  <si>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</si>
  <si>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</si>
  <si>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</si>
  <si>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</si>
  <si>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</si>
  <si>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</si>
  <si>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</si>
  <si>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</si>
  <si>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Indicador de Proyecto de inversión</t>
  </si>
  <si>
    <t>Eficacia</t>
  </si>
  <si>
    <t>Ascendente</t>
  </si>
  <si>
    <t>Mensual</t>
  </si>
  <si>
    <t>1. Fortalecer el reconocimiento ciudadano del desempeño institucional del IDIPRON.</t>
  </si>
  <si>
    <t>Atención Ciudadanía</t>
  </si>
  <si>
    <t>ACI</t>
  </si>
  <si>
    <t>Estratégicos</t>
  </si>
  <si>
    <t>Numérico</t>
  </si>
  <si>
    <t>Indicador Estratégico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</si>
  <si>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</si>
  <si>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</si>
  <si>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</si>
  <si>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</si>
  <si>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</si>
  <si>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</si>
  <si>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</si>
  <si>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Porcentaje </t>
  </si>
  <si>
    <t>Indicador Estratégico / Indicador de Gestión</t>
  </si>
  <si>
    <t>Efectividad</t>
  </si>
  <si>
    <t>Trimestral</t>
  </si>
  <si>
    <t>3. Determinar las acciones orientadas al cierre de brechas organizacionales.</t>
  </si>
  <si>
    <t>Control Interno disciplinario</t>
  </si>
  <si>
    <t>CID</t>
  </si>
  <si>
    <t xml:space="preserve">Apoyo </t>
  </si>
  <si>
    <t>Grado</t>
  </si>
  <si>
    <t>Indicador Estratégico / Indicador de Riesgo</t>
  </si>
  <si>
    <t>Calidad</t>
  </si>
  <si>
    <t>Cuatrimestral</t>
  </si>
  <si>
    <t>4. Diseñar e implementar prácticas pedagógicas innovadoras para el desarrollo de capacidades, talentos y oportunidades productivas para los jóvenes.</t>
  </si>
  <si>
    <t>GAM</t>
  </si>
  <si>
    <t>Nivel</t>
  </si>
  <si>
    <t>Indicador Estratégico / Indicador de Gestión / Indicador de Riesgo</t>
  </si>
  <si>
    <t>Producto</t>
  </si>
  <si>
    <t>Semestral</t>
  </si>
  <si>
    <t>5. Armonizar el modelo pedagógico a las realidades del siglo XXI.</t>
  </si>
  <si>
    <t>Gestión Contractual</t>
  </si>
  <si>
    <t>GCO</t>
  </si>
  <si>
    <t>Indicador de Gestión</t>
  </si>
  <si>
    <t>Resultado</t>
  </si>
  <si>
    <t>Anual</t>
  </si>
  <si>
    <t>6. Ampliar, diversificar y fortalecer los servicios de la oferta pedagógica del IDIPRON.</t>
  </si>
  <si>
    <t>Gestión Desarrollo Humano</t>
  </si>
  <si>
    <t>GDH</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</si>
  <si>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</si>
  <si>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</si>
  <si>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</si>
  <si>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</si>
  <si>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</si>
  <si>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</si>
  <si>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Indicador de Riesgo</t>
  </si>
  <si>
    <t>8. Fortalecer la gestión del conocimiento de la entidad en la atención y prevención de las diversas dinámicas de la calle que afecta a los niños, niñas, adolescentes y jóvenes.</t>
  </si>
  <si>
    <t>GDO</t>
  </si>
  <si>
    <t>9. Diseñar e implementar estrategias para el posicionamiento del IDIPRON a nivel distrital, nacional, regional y global.</t>
  </si>
  <si>
    <t>GFI</t>
  </si>
  <si>
    <t>N/A</t>
  </si>
  <si>
    <t>Gestión Jurídica</t>
  </si>
  <si>
    <t>GJU</t>
  </si>
  <si>
    <t>Gestión Logística</t>
  </si>
  <si>
    <t>GLO</t>
  </si>
  <si>
    <t>Gestión Tecnológica y de la Información</t>
  </si>
  <si>
    <t>TIC</t>
  </si>
  <si>
    <t>Investigación</t>
  </si>
  <si>
    <t>INV</t>
  </si>
  <si>
    <t>Mantenimiento de Bienes</t>
  </si>
  <si>
    <t>MBI</t>
  </si>
  <si>
    <t>MP</t>
  </si>
  <si>
    <t>Planeación</t>
  </si>
  <si>
    <t>PLA</t>
  </si>
  <si>
    <t>SEG</t>
  </si>
  <si>
    <t>Servicios Administrativos</t>
  </si>
  <si>
    <t>SAD</t>
  </si>
  <si>
    <t>Mejorar la infraestructura tecnológica y de comunicaciones del instituto para garantizar  el optimo funcionamiento administrativo y operativo de las unidades de protección integral y las sedes administrativas</t>
  </si>
  <si>
    <t>DIRECCIONAMIENTO ESTRATÉGICO</t>
  </si>
  <si>
    <t>CÓDIGO</t>
  </si>
  <si>
    <t>E-DES-FT-003</t>
  </si>
  <si>
    <t>VERSIÓN</t>
  </si>
  <si>
    <t>FORMULACIÓN Y SEGUIMIENTO DEL PLAN DE ACCIÓN</t>
  </si>
  <si>
    <t>PÁGINA</t>
  </si>
  <si>
    <t>1 DE 1</t>
  </si>
  <si>
    <t>VIGENTE DESDE</t>
  </si>
  <si>
    <t xml:space="preserve">Fecha: </t>
  </si>
  <si>
    <t>OCTUBRE</t>
  </si>
  <si>
    <t>Vigencia del plan:</t>
  </si>
  <si>
    <t>Tipo de reporte:</t>
  </si>
  <si>
    <t xml:space="preserve">Subdirección / Oficina: </t>
  </si>
  <si>
    <t>Proceso:</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</si>
  <si>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</si>
  <si>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</si>
  <si>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</si>
  <si>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</si>
  <si>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</si>
  <si>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</si>
  <si>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</si>
  <si>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</si>
  <si>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</si>
  <si>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</si>
  <si>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</si>
  <si>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</si>
  <si>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</si>
  <si>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</si>
  <si>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</si>
  <si>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</si>
  <si>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</si>
  <si>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</si>
  <si>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</si>
  <si>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</si>
  <si>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</si>
  <si>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</si>
  <si>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</si>
  <si>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</si>
  <si>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</si>
  <si>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</si>
  <si>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</si>
  <si>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</si>
  <si>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</si>
  <si>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</si>
  <si>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</si>
  <si>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</si>
  <si>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</si>
  <si>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</si>
  <si>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</si>
  <si>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</si>
  <si>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</si>
  <si>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</si>
  <si>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</si>
  <si>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</si>
  <si>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</si>
  <si>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</si>
  <si>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</si>
  <si>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Diseñar e implementar la política y estrategia de comunicaciones del IDIPRON para dar lineamientos claros y estratégicos en el manejo de comunicaciones internas y externas.</t>
  </si>
  <si>
    <t>Implica la formulación, ejecución y seguimiento de la política de comunicaciones.</t>
  </si>
  <si>
    <t xml:space="preserve">Actualización de la política y estrategia de comunicaciones
Ejecución y seguimiento del plan de trabajo definido para comunicaciones
</t>
  </si>
  <si>
    <t>PAI-COM-2022-1</t>
  </si>
  <si>
    <t>Diseñar la política y estrategia de comunicaciones</t>
  </si>
  <si>
    <t xml:space="preserve">Una política de comunicaciones y un plan de comunicaciones </t>
  </si>
  <si>
    <t>Política y plan de comunicaciones actualizado y oficializado</t>
  </si>
  <si>
    <t>No aplica</t>
  </si>
  <si>
    <t xml:space="preserve">El primer trimestre de 2022 el área de comuniaciones inicia bajo el lineamiento de la política de comuniaciones E-COM-DI-002 versión 1 vigente desde el 20 de mayo 2020 y el plan estratégico de comunicaciones E-COM-DI-001 versión 4 vigente desde el 18 de marzo 2020, así mismo con el Plan Estratégico de Comunicación Externa presentado y aprobado en comite directivo el 22 de abril de 2021. 
Los documentos anteriormente mencionados son consolidados y tomados como insumo para revisar y diseñar la política y plan de comunicaciones propuesto en el actual plan de acción para oficializar en la vigencia 2022.   La consolidación de la documentación y el inicio de su revisión registra así un alcance de la meta en el trimestre del 15%. </t>
  </si>
  <si>
    <t>PDF Política de comunicaciones
PDF Plan estratégico de comunicaciones
PDF plan estratégico comunición externa PECE
Acta consejo directivo aprobación PECE</t>
  </si>
  <si>
    <t xml:space="preserve">Para el segundo trimestre, el área de comunicaciones adelanta la revisión de la documentación insumo para la proyección de la política y plan estratégico, así mismo, se revisan las actividades establecidas en el plan de mejoramiento de comunicaciones donde se establece la actualización del manual operativo, un documento que se considera por el área una base para el diseño de la nueva política y plan de comunicaciones. Es así como en el periodo de este reporte se registra como avance de la meta la revisión y actualización del manual operativo de comunicaciones. La actividad registra así un alcance de la meta en el trimestre del 25%. </t>
  </si>
  <si>
    <t>PDF Manual Operativo de comunicaciones
PDF trazabilidad correos proceso de revisión,ajustes y oficialización del manual.</t>
  </si>
  <si>
    <t xml:space="preserve">Para el tercer trimestre, el área de comunicaciones hace parte de la modificación estructural del IDIPRON según el ACUERDO N° 009 de 15 de septiembre de 2022). La documentación asociada al proceso como la política y plan de comunicaciones fue ajustada a los nuevos códigos y formatos los cuales se encuentran debidamente publicados con vigencia desde el 4 de octubre de 2022. De igual manera, el área avanza en la proyección de la actualización de dichos documentos los cuales se encuentran en revisión y aprobación para su posterior oficialización. </t>
  </si>
  <si>
    <t xml:space="preserve">PDF Política de comunicaciones nueva codificación 
PDF Plan estratégico de comunicaciones nueva codificación
PDF borrador de política y plan de comunicaciones. </t>
  </si>
  <si>
    <t xml:space="preserve">Con la modificación estructural no se alcanza a la oficialización de los documentos ajustados por el área. </t>
  </si>
  <si>
    <t>Cuarto Trimestre</t>
  </si>
  <si>
    <t xml:space="preserve">PAI-COM-2022-2 </t>
  </si>
  <si>
    <t>Elaborar un informe de implementación y seguimiento de la política y estrategia de comunicaciones</t>
  </si>
  <si>
    <t>Un informe semestral de gestión de la política y estrategia de comunicaciones implementada</t>
  </si>
  <si>
    <t>Informe de gestión de comunicaciones</t>
  </si>
  <si>
    <t xml:space="preserve">Durante el primer trimestre de 2022 se adelantaron 13 reuniones de equipo para hacer el seguimiento a la gestión adelantada y dar el lineamiento para la atención de los requerimientos solicitados y ejecutar las actividades establecidas en el marco de la estrategia de comunicaciones. La actividad registra así un alcance de la meta en el trimestre del 20%.  </t>
  </si>
  <si>
    <t>Carpeta actas de asistencia</t>
  </si>
  <si>
    <t xml:space="preserve">En el segundo trimestre se solicitaron y consolidaron los reportes y soportes de la gestión que adelantan los grupos de trabajo del área de comunicaciones para la elaboración del informe de gestión semestral establecido en el presente plan de acción. La actividad registra así un alcance de la meta en el trimestre del 30%. </t>
  </si>
  <si>
    <t>PDF correo solicitud de reportes
PDF Informe semestral de gestión</t>
  </si>
  <si>
    <t xml:space="preserve">Para este periodo no aplica el informe semestral, sin embargo, el área solicita y consolida los avances de gestión del tercer trimestre por equipos de trabajo interno de la dependecia. </t>
  </si>
  <si>
    <t xml:space="preserve">PDF correo solicitud de reportes
</t>
  </si>
  <si>
    <t>Divulgar información institucional de acuerdo al plan de comunicaciones</t>
  </si>
  <si>
    <t xml:space="preserve">Publicación de la información de interés general </t>
  </si>
  <si>
    <t>Publicar información de interés general en los canales institucionales
Diseño e implementación de campañas institucionales</t>
  </si>
  <si>
    <t>PAI-COM-2022-3</t>
  </si>
  <si>
    <t xml:space="preserve">
Atender las necesidadades de comunicación interna y externa de la entidad</t>
  </si>
  <si>
    <t>La atención del 100% en el diseño de piezas comunicativas solicitadas
y la publicación de información institucional solicitada</t>
  </si>
  <si>
    <t xml:space="preserve">Piezas comunicativas aprobadas y publicadas
Contenido informativo de la gestión institucional divulgada en las cuentas y perfiles de Twitter, Facebook,  y YouTube del Instituto.
</t>
  </si>
  <si>
    <t xml:space="preserve">Durante el primer trimestre 2022 el área de comunicaciones atendió 193 solicitudes y/o requerimientos de diseño de piezas comunicativas, es preciso señalar que, el 24% de las solicitudes fueron radicadas de forma oficial con el formato y recibidas a través del correo dispuesto por comunicaciones, la atención de los requerimientos atendidos fue del 100%. Frente a las publicaciones en redes sociales se registró así: Twitter 1.209, Facebook 182 publicaciones, YouTube 33 videos. La actividad registra así un alcance de la meta en el trimestre del 25%. </t>
  </si>
  <si>
    <t>Correo de reporte gestión primer semestre del coordinador de diseño
Imagen reporte analitik de las redes enero-marzo</t>
  </si>
  <si>
    <t xml:space="preserve">En el segundo trimestre el área de comuniaciones atendió 304 solicitudes y/o requerimientos de diseño de piezas comunicativas, es preciso señalar que, el 21% de las solicitudes fueron radicadas de forma oficial con el formato y recibidas a través del correo dispuesto por comunicaciones, la atención de los requerimientos atendidos fue del 100%. 
Frente a las publicaciones en redes sociales se registraron las siguientes publicaciones así: Twitter 1.069, Facebook 477 publicaciones, YouTube 50 videos. La actividad registra así un alcance de la meta en el trimestre del 25%. 
</t>
  </si>
  <si>
    <t>Correo de reporte gestión primer semestre del coordinador de diseño
Imagen reporte analitik de las redes abirl-junio</t>
  </si>
  <si>
    <t xml:space="preserve">Para el tercer trimestre 2022, la oficina de comunicaciones atendió 367 solicitudes y/o requerimientos de diseño de piezas comunicativas, es preciso señalar que, el 41% de las solicitudes fueron radicadas de forma oficial con el formato y recibidas a través del correo dispuesto por comunicaciones, la atención de los requerimientos atendidos fue del 100%. 
Frente a las publicaciones en redes sociales se registraron las siguientes publicaciones así: Twitter 646, Facebook 490 publicaciones, YouTube 42 videos. La actividad registra así un alcance de la meta en el trimestre del 25%. </t>
  </si>
  <si>
    <t xml:space="preserve">Correo de reporte gestión tercer trimestre del coordinador de diseño.
Excel reporte INSIGHTS DIGITAL 2022 </t>
  </si>
  <si>
    <t>PAI-COM-2022-4</t>
  </si>
  <si>
    <t>Diseño e implementación de campañas comunicativas a nivel interno y externo</t>
  </si>
  <si>
    <t xml:space="preserve">Diseñar y ejecutar 7 campañas de comunicación
</t>
  </si>
  <si>
    <t>Informe de campañas comunicativas</t>
  </si>
  <si>
    <t xml:space="preserve">En el primer trimestre de 2022 la oficina de comunicaciones diseñó y ejecutó campañas de comunicación externa e interna a desatacar así: Enero campaña externa en radio comunitaria y digital sobre Intervención parques de Engativá, en Febrero campaña interna con la publicación de la primera edición del año 'Callejeando' y la Campaña ambiental Ruta Colibrí.    
Frente a la meta propuesta en este primer trimestre se registra un avance del 43% ya que se logró el diseñó y ejecución de 3 campañas de comunicación. 
  </t>
  </si>
  <si>
    <t>PDF Plan de medios campaña radio
PDF periódico campaña Callejeando
PDF Infografía Campaña Ambiental</t>
  </si>
  <si>
    <t xml:space="preserve">La oficina de comuniaciones para el segundo trimestre del año registró el desarrollo de 2 campañas de comunicación a destacar: internamente 'Con la 10 puesta' y a nivel externo Operación Amistad.  La actividad registra así un alcance de la meta en el trimestre del 28%. </t>
  </si>
  <si>
    <t>PDF Con la 10 puesta
PDF Operación amistad</t>
  </si>
  <si>
    <t xml:space="preserve">Para el tercer trimestre 2022, la oficina de comunicaciones adelantó 4 campañas de comunicación a destacar así: interna (2) y externa (2). Internamente separación de residuos del componente ambiental y campaña de donación de regalos en conjunto con DASCD. En cuanto a las campañas externas se registró la feria de emprendedores y ESCNNA.
De esta manera la actividad supera el 100% de la meta establecida. </t>
  </si>
  <si>
    <t xml:space="preserve">PDF Campaña separación residuos
PDF Campaña Donación regalos
PDF ESCNNA
PDF plan de medios Feria de emprendedores. </t>
  </si>
  <si>
    <t>Son todas las acciones y actividades que conducen  al mejoramiento continuo del modelo integrado de planeación y gestión MIPG</t>
  </si>
  <si>
    <t>Ejecución de actividades para el fortalecimiento de políticas del MIPG</t>
  </si>
  <si>
    <t>PAI-COM-2022-5</t>
  </si>
  <si>
    <t xml:space="preserve">Realizar actividades del proceso de comunicaciones para el fortalecimiento de la política de  Seguimiento y evaluación del desempeño institucional </t>
  </si>
  <si>
    <t>10 monitoreos</t>
  </si>
  <si>
    <t>Matriz de Excel de reporte
Pantallazo de cargue en drive de las evidencias
Correo electrónico de envió del monitoreo</t>
  </si>
  <si>
    <t xml:space="preserve">Plan de adecuación y sostenibilidad - Seguimiento y evaluación del desempeño institucional </t>
  </si>
  <si>
    <t xml:space="preserve">En el primer trimestre del año la oficina de comunicaciones presentó los informes y reportes de seguimiento y monitoreo requeridos para el proceso de comunicaciones así: enero Informe de gestión 2021, febrero seguimiento al Plan de Acción de la PPIA, Seguimiento plan de acción IV trimestre de 2021, elaboración del mapa de riesgos de corrupción 2022. La actividad registra así un alcance de la meta en el trimestre del 30%. </t>
  </si>
  <si>
    <t xml:space="preserve">PDF informe de gestión
PDF correos de reporte
Excel plan acción PPIA, plan acción IVtrim_2021, mapa de riesgos corrupción.
</t>
  </si>
  <si>
    <t xml:space="preserve">Durante el segundo trimestre del 2022 la oficina de comunicaciones adelantó el primer seguimiento al PAAC 2022 6 de mayo y el seguimiento a los riesgos de gestión establecidos para el proceso de comunicaciones. La actividad registra así un alcance de la meta en el trimestre del 20%. </t>
  </si>
  <si>
    <t xml:space="preserve">PDF seguimiento al PAAC 
Excel riesgos de gestión
</t>
  </si>
  <si>
    <t xml:space="preserve">Para el tercer trimestre 2022, la oficina de comunicaciones adelantó el seguimiento y reporte al plan de mejoramiento de comunicaciones, 2do seguimiento a los riesgos de corrupción y gestión y segundo seguimiento a las acciones del PAAC. La actividad para este trimestre de reporte alcanza un registro del 42%. </t>
  </si>
  <si>
    <t>Pdf correo reporte y soportes de Plan de mejoramiento
Pdf correo reporte y soportes Riesgos de Corrupción
Pdf correo reporte y soportes Riesgos de gestión
Pdf correo reporte y soportes PAAC</t>
  </si>
  <si>
    <t>PAI-COM-2022-6</t>
  </si>
  <si>
    <t xml:space="preserve">Realizar actividades del proceso de comunicaciones para el fortalecimiento de la política de la política gestion del conocimiento y la innovacion mediante la  Incluicion  en la estructura de la intranet de la publicación de lecciones aprendidas </t>
  </si>
  <si>
    <t>Realizar publicación de las lecciones aprendidas en la intranet</t>
  </si>
  <si>
    <t xml:space="preserve">1 Diseño de un banner de llamado a consultar la publicación
1 Diseño y publicación de la sección en intranet
1 Documento en PDF con los contenidos a publicar generado por los procesos de Desarrollo Humano, Investigaciones y Planeación
1 Micrositio en SharePoint que contenga resultados de las lecciones aprendidas producto de la gestión de observaciones y hallazgos generados por Entes de Control y OCI
</t>
  </si>
  <si>
    <t>Plan de adecuación y sostenibilidad - Gestion del concimiento y la innovacion</t>
  </si>
  <si>
    <t xml:space="preserve">En el primer trimestre de 2022  la oficina de comunicaciones cuenta con un autodiagnóstico de gestion del conocimiento y la innovacion y los resultados FURAG como soporte o justificación para crear un espacio dentro de la web institucional denominado lecciones aprendidas. La actividad registra así un alcance de la meta en el trimestre del 10%. </t>
  </si>
  <si>
    <t xml:space="preserve">PDF Autodiagnóstico, Resultados Furag 2021
Captura del sharepoint habilitado para comunicaciones Furag 2022 </t>
  </si>
  <si>
    <t>Para el diseño del espacio se requiere la solicitud oficial del área técnica para iniciar la gestión requerida, en el primer trimestre no se recibio dicha solicitud.</t>
  </si>
  <si>
    <t xml:space="preserve">En el segundo trimestre 2022 la oficina de comunicaciones recibe la solicitud de diseño del botón web lecciones aprendidas y adelanta su respectivo diseño, sin embargo, no se adelanta la publicación en el sitio web durante el perido de reporte por no contar con el contenido, se emite correo eléctronico desde comunicaciones al área responsable para dar claridad al proceso. La actividad registra así un alcance de la meta en el trimestre del 25%. </t>
  </si>
  <si>
    <t xml:space="preserve">PDF solicitud de diseño
Imagen diseño boton web 
PDF correo electrónico </t>
  </si>
  <si>
    <t xml:space="preserve">Aunque se recibió la solicitud oficial del diseño y publicación del espacio en la web 'lecciones aprendidas' no se recibe el contenido a publicar, es preciso señalar que para la publicación en el espacio es importante que se le remita a comunicaciones los contenidos a publicar generados por los procesos de Desarrollo Humano, Investigaciones y Planeación. </t>
  </si>
  <si>
    <t xml:space="preserve">Durante el tercer trimestre el área de comunicaciones habilitó el espacio en la web institucional para lecciones aprendidas, así mismo adelantó una primera publicacióncon el insumo recibido por el área de planeación. De igual manera se recibieron para diseñó 4 lecciones aprendidas (trabajo en alturas, elementos de protección personal EPP, pausas activas y exceso de confianza) para su posterior publicación, la solicitud esta pendiente de publicación por cuenta de la solicitud oficial y claridad del área en el requerimiento de diseño. </t>
  </si>
  <si>
    <t>https://www.idipron.gov.co/lecciones-aprendidas</t>
  </si>
  <si>
    <t>La publicación de todas las lecciones no han sido adelantadas por falta de la solicitud oficial a comunicaciones con el visto bno del área y la ampliación de la información requerida para el diseño de las piezas a diseñar y publicar.</t>
  </si>
  <si>
    <t>PAI-COM-2022-7</t>
  </si>
  <si>
    <t>Realizar actividades del proceso de comunicaciones para el fortalecimiento de la política gestion del conocimiento y la innovacion mediante la definicion de  la Estratégia de Comunicaciones que se debe desarrollar en el IDIPRON  con el fin de informar sobre la actividad participativa, ejecución y desarrollo</t>
  </si>
  <si>
    <t>Una estrategia de comunicaciones formulada</t>
  </si>
  <si>
    <t>Documento con las actividades planteadas</t>
  </si>
  <si>
    <t>Plan de adecuación y sostenibilidad - Atencion al ciudadano</t>
  </si>
  <si>
    <t xml:space="preserve">Durante el primer trimestre de 2022 desde el área de comunicaciones se estableció en el plan de acción de comunicaciones para la vigencia, el desarrollo de campañas comunicativas externas e internas donde aplica una para el fortalecimiento de la política gestion del conocimiento y la innovacion, esto como primer paso para cumplir con la actividad propuesta. Importante destacar que aunque el plan de acción presentado en el primer trimestre fue modificado en junio, las campañas institucionales se mantuvieron.
Aunque en este primer trimestre no se diseñó una campaña propia para el tema, es preciso señalar que, la oficina de comunicaciones de igualmanera apoyó la divulgación de la información requerida por la OAP para temas de participación, gestión e información institucional.  
La actividad registra así un alcance de la meta en el trimestre del 5%. </t>
  </si>
  <si>
    <t xml:space="preserve">Excel formulación plan de acción de comunicaciones 
Imagen publicaciones en web información 
</t>
  </si>
  <si>
    <t xml:space="preserve">Durante el segundo trimestre 2022 se adelantaron dos mesas de trabajo (16 de mayo y 5 de julio) con la OAP para revisar la estrategia de comuniación para MIPG y la Plataforma Estratégica y acordar iniciar con una encuesta de percepción sobre MIPG como diagnóstico y ruta para las acciones a desarrollar durante la estrategia. En el periodo de este trimestre se diseño y adelantó la encuesta y el análisis de la misma. Es preciso señalar que, comunicaciones de igualmanera apoyó la divulgación de la información requerida por la OAP para temas de participación, gestión e información institucional.      
La actividad registra así un alcance de la meta en el trimestre del 25%. </t>
  </si>
  <si>
    <t xml:space="preserve">PDF asistenica mesa técnica
PDF estrategia
Imagen mailling divulgación encuesta
Excel reporte de encuesta
Carpeta publicaciones pág web
</t>
  </si>
  <si>
    <t xml:space="preserve">Durante el tercer trimestre en el marco de la estrategia para dar a conocer modelo integrado de planeación y gestión - MIPG se adelantó un foro a través de facebook live donde se habló de la aplicación del MIPG en la entidad, acciones, logros, avances y retos de mejoramiento. El foro vIrtual transmitido el 29 de julio registró 54 interacciones y 442 reproducciones a la fecha. </t>
  </si>
  <si>
    <t xml:space="preserve">
PDF estrategia de comunicaciones actualizada.
https://www.facebook.com/IdipronBogota/videos/3176411439240379</t>
  </si>
  <si>
    <t>Son todas las acciones y actividades de fortalecimiento, promoción y mejoramiento continuo de las políticas de Transparencia, Acceso a la Información y lucha contra la Corrupción</t>
  </si>
  <si>
    <t>Ejecución de actividades  del PAAC</t>
  </si>
  <si>
    <t>PAI-COM-2022-8</t>
  </si>
  <si>
    <t>Realizar actividades del proceso de comunicaciones  de la estrategia  de transparencia  del PAAC</t>
  </si>
  <si>
    <t xml:space="preserve">Link de transparencia actualizado conforme a la solicitud oficial recibida
Acciones en redes sociales que propician un diálogo en doble vía
Indicadores formulados
Herramientas digitales de interacción ciudadana publicadas
Esquema de publicación actualizado
Cumplimiento del 100% de las directrices de accesibilidad web
</t>
  </si>
  <si>
    <t xml:space="preserve">Actualización del link de transparencia 
Desarrollo de facebook live
Reporte de indicadores 
Esquema de publicaciones
Página web actualizada 
</t>
  </si>
  <si>
    <t>Plan de anticorrupcion y atencion al ciudadano</t>
  </si>
  <si>
    <t xml:space="preserve">Durante el primer trimestre 2022 la oficina de comunicaciones reportó avance en 7 actividades de las 9 establecidas en la estrategia  de transparencia del PAAC. Evidenciando así un cumplimiento del 78% de ejecución en las acciones durante el periodo del reporte.  Sin embargo, las acciones no fueron reportadas en el primer seguimiento al PAAC en las fechas establecidas. </t>
  </si>
  <si>
    <t>Carpeta PAI-COM-2022-8 / 1er trimestre
Excel Plan Operativo PAAC</t>
  </si>
  <si>
    <t>Para este periodo no se entregó el reporte del seguimiento al PAAC en las fechas establecidas por tanto el registro quedo en o%</t>
  </si>
  <si>
    <t>En el segundo trimestre 2022 la oficina de comunicaciones reportó avance de ejecución de las 9 actividades establecidas en la estrategia  de transparencia del PAAC. Evidenciando así un cumplimiento del 100% de ejecución en las acciones para este segundo reporte.</t>
  </si>
  <si>
    <t>Carpeta PAI-COM-2022-8 / 2do trimestre
Excel Plan Operativo PAAC</t>
  </si>
  <si>
    <t>En el tercer trimestre de 2022, la oficina de comunicaciones realizó y reportó el segundo seguimiento del PAAC con el avance y soportes correspondiente a las  actividades establecidas en la estrategia de transparencia. Durante el seguimiento se reportó avance en la ejecución de las tareas de acuerdo a la programación alcanzando el cumplimineto del 100% para el periodo de reporte.</t>
  </si>
  <si>
    <t>Tercer Trimestre</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</si>
  <si>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</si>
  <si>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</si>
  <si>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PAI-COM-2022-9</t>
  </si>
  <si>
    <t>Realizar monitoreo a los planes de mejoramiento del del proceso de comunicaciones</t>
  </si>
  <si>
    <t>3 monitoreos</t>
  </si>
  <si>
    <t xml:space="preserve">En el periodo comprendido entre enero y marzo de 2022 la oficina de comunicaciones realizó y presentó el monitoreo a los planes de mejoramiento del del proceso de comunicaciones requerido el 3 de febrero. La actividad registra así un alcance de la meta en el trimestre del 33%. </t>
  </si>
  <si>
    <t>Carpeta evidencias reporte plan mejoramiento.
PDF correo
Excel de reporte</t>
  </si>
  <si>
    <t xml:space="preserve">Durante el segundo trimestre de 2022, la oficina de comunicaciones realizó y presentó el monitoreo y las evidencias de cumplimiento de las actividades establecidas en el plan de mejoramiento externo del proceso de comunicaciones el 1 de junio. La actividad registra así un alcance de la meta en el trimestre del 33%. </t>
  </si>
  <si>
    <t>PDF correo de reporte
Excel de seguimiento</t>
  </si>
  <si>
    <t xml:space="preserve">En el tercer trimestre de 2022, la oficina de comunicaciones realizó el segundo seguimiento al plan de mejoramiento de la dependencia y presentó a la OAP el reporte y sus respectivas evidencias. </t>
  </si>
  <si>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</si>
  <si>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</si>
  <si>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</si>
  <si>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</si>
  <si>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</si>
  <si>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</si>
  <si>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r>
      <t xml:space="preserve">Realizar actividades del proceso de comunicaciones  de la estrategia  de transparencia  del PAAC
</t>
    </r>
    <r>
      <rPr>
        <b/>
        <u/>
        <sz val="14"/>
        <rFont val="Arial"/>
        <family val="2"/>
      </rPr>
      <t>PAI-COM-2022-8</t>
    </r>
  </si>
  <si>
    <t>PAO-COM-2022-1</t>
  </si>
  <si>
    <t>Realizar la actualización del link de transparencia de acuerdo con lo establecido en la circular 031 de 2021</t>
  </si>
  <si>
    <t>Link de transparencia actualizado</t>
  </si>
  <si>
    <t xml:space="preserve">Link de transparencia portal web Idipron </t>
  </si>
  <si>
    <t>Durante el periodo del reporte se evidencia la publicación permanente del link de transparencia en la web institucional con 28 publicaciones en el trimestre. Es preciso señalar que, las publicaciones se adelantan por comunicaciones una vez recibida la solicitud oficial del área técnica que lidera el contenido.
Publicaciones adelantadas enero: 7 febrero:7 marzo:14.  Es preciso señalar que aunque se realizó el seguimiento no se adelantó el reporte de este periodo en las fechas establecidas.</t>
  </si>
  <si>
    <t>Imagen publicaciones administrador web enero-marzo</t>
  </si>
  <si>
    <t>En el periodo comprendido de abril a junio de 2022 el área de comunicaciones realizó la actualización del link de transparencia en la página web institucional con 21 publicaciones en el trimestre, esto conforme a las solicitudes recibidas oficialmente por las áreas responsables. 
Publicaciones adelantadas abril:1 mayo:10 junio:10</t>
  </si>
  <si>
    <t>Imagen publicaciones administrador web abril- junio</t>
  </si>
  <si>
    <t>Ninguno</t>
  </si>
  <si>
    <t>Durante el periodo del reporte se evidencia la publicación permanente del link de transparencia en la web institucional con 28 publicaciones en el trimestre. Es preciso señalar que, las publicaciones se adelantan por comunicaciones una vez recibida la solicitud oficial del área técnica que lidera el contenido.
Publicaciones adelantadas julio:16 agosto:13 septiembre:51 
Es preciso señalar que aunque se realizó el seguimiento no se adelantó el reporte de este periodo en las fechas establecidas.</t>
  </si>
  <si>
    <t>Imagen publicaciones administrador web julio-septiembre</t>
  </si>
  <si>
    <t>PAO-COM-2022-2</t>
  </si>
  <si>
    <t>Realizar la gestión eficiente de las comunidades en las  redes sociales del IDIPRON propiciando un diálogo en doble vía en tiempo real</t>
  </si>
  <si>
    <t>Acciones en redes sociales que propician un diálogo en doble vía</t>
  </si>
  <si>
    <t>Desarrollo de 3 Facebook Live</t>
  </si>
  <si>
    <t>Durante el primer trimestre de 2022 la oficina de comunicaciones realizó 18 transmisiones de eventos institucionales por facebook y YouTube. Frente a los facebook live que propiciaron el diálogo en doble vía se desarrolló el de rendición de cuentas el día 31 de marzo.  Es preciso señalar que aunque se realizó el seguimiento no se adelantó el reporte de este periodo en las fechas establecidas.</t>
  </si>
  <si>
    <t xml:space="preserve">Imagen FB Live rendición de cuentas
Link enlace transmisión https://fb.watch/f3i3AILXOL/ </t>
  </si>
  <si>
    <t xml:space="preserve">En el segundo trimestre de 2022 la oficina de comunicaciones adelantó un facebook live de participación sobre politicas públicas que permitio el diálogo en doble vía de los ciudadanos conectados a la transmisión el día 22 de junio. 23 transmisiones en vivo por facebook y YouTube donde los ciudadanos lograron interactuar. </t>
  </si>
  <si>
    <t>Imagen FB Live Políticas Públicas
Link enlace transmisión https://fb.watch/f3jvjf2hju/</t>
  </si>
  <si>
    <t xml:space="preserve">En el tercer trimestre 2022, la oficina de comunicaciones realizó un facebook live de participación sobre Causas Ciudadanas que permitió el diálogo en doble vía con los ciudadanos en la transmisión del día 7 de septiembre.  Así mismo, se transmitieron en vivo por facebook 5 eventos ionstitucionales donde la ciudadanía pudo interactuar. En este periodo se alcanza la meta establecida para la vigencia. </t>
  </si>
  <si>
    <t>PDF FB_LIVE Causas Ciudadanas
https://www.facebook.com/IdipronBogota/videos/3556094561309578</t>
  </si>
  <si>
    <t>PAO-COM-2022-3</t>
  </si>
  <si>
    <t>Formular indicadores claves de desempeño (KPI) que permita medir el grado y calidad de las interacciones con los ciudadanos y ciudadanas.</t>
  </si>
  <si>
    <t>Indicadores formulados</t>
  </si>
  <si>
    <t>Un reporte del seguimiento al  indicador formulado</t>
  </si>
  <si>
    <t>En el primer trimestre el área de comuniaciones registrá el recibido del manual para la formulación, monitoreo y seguimiento de indicadores E-PLA-MA-006. Este documento se consolida y toma como soporte para iniciar con la formulación del los indicadores propuestos en esta actividad.  Es preciso señalar que aunque se realizó el seguimiento no se adelantó el reporte de este periodo en las fechas establecidas.</t>
  </si>
  <si>
    <t>PDF_Correo socialización manual
PDF Manual para la formulación de indicadores</t>
  </si>
  <si>
    <t xml:space="preserve">En el segundo trimestre 2022 el delegado SIGID para comunicaciones  participa de la jornada de capacitación para la formulación de los indicadores de gestión de los procesos institucionales, así mismo, se adelanta mesa de trabajo para la revisión de los indicadores existentes y los ajustes a los que tienen lugar con el equipo de la OAP. Finalmente se plantea un indicador para las redes sociales así: Crecimiento de redes sociales institucionales, indicador que determinará el % de crecimiento de las redes sociales institucionales, de acuerdo al número total de nuevos seguidores y permitirá analizar adicionalmente la interacción de los ciudadanos con las publicaciones.  </t>
  </si>
  <si>
    <t>PDF asistencia capacitación
Acta asistencia mesa de trabajo OAP
PDF correo envió proyección indicador</t>
  </si>
  <si>
    <t xml:space="preserve">Los indicadores para este periodo no han sido oficializados pues han estado en etapa de revisión y ajustes. </t>
  </si>
  <si>
    <t>Durante este trimestre se reportó el seguimiento del indicador oficializado: Crecimiento de redes sociales institucionales, indicador que determinó el 3,6% de crecimiento promedio de las redes sociales institucionales durante el primer semestre de acuerdo al número total de nuevos seguidores.</t>
  </si>
  <si>
    <t>Excel indicador</t>
  </si>
  <si>
    <t>PAO-COM-2022-4</t>
  </si>
  <si>
    <t>Generar herramientas digitales para que las personas puedan interactuar antes, durante y después de los eventos realizados por la entidad con la ciudadanía, de manera que se garantice la participación directa y la respuesta institucional a sus propuestas, peticiones y preguntas.</t>
  </si>
  <si>
    <t xml:space="preserve">Generar herramientas digitales de interacción ciudadana solicitadas por el área técnica. </t>
  </si>
  <si>
    <t xml:space="preserve">Publicación del 100% de las herramientas digitales solicitadas  </t>
  </si>
  <si>
    <t>Durante el periodo del reporte el área de comuniaciones ha
empleado las herramientas digitales disponibles en las plataformas a través de las cuales se transmiten los eventos realizados por la
entidad tal como Facebook un ejemplo en el primer trimestre es que durante el Facebok Live de rendición de cuentas se compartió a los ciudadanos conectados un link de forms para el registro de asistencia y atención de dudas y comentarios. Es preciso señalar que aunque se realizó el seguimiento no se adelantó el reporte de este periodo en las fechas establecidas.</t>
  </si>
  <si>
    <t>Enlace evento rendición de cuentas: https://www.facebook.com/watch/live/?ref=watch_permalink&amp;v=1703809316634116 
Imagen publicación formato forms</t>
  </si>
  <si>
    <t>Durante el segundo trimestre de 2022, se evidencia el uso de herramientas disponibles por la entidad como las plataformas digitales en este caso facebook para la transmisión en vivo de un foro de políticas públicas donde se habilita un link forms para el registro del ciudadano.</t>
  </si>
  <si>
    <t>Enlace evento foro políticas públicas https://www.facebook.com/watch/live/?ref=watch_permalink&amp;v=410139847525990
Imagen publicación formato forms</t>
  </si>
  <si>
    <t xml:space="preserve">En el tercer trimestre 2022, la oficina de comunicaicones evidencia el uso de las herramientas disponibles por la entidad tales como las plataformas digitales. Para el facebook live adelantado para Causas Ciudadanas se evidenció el uso del formato forms para el registro de los participantes. </t>
  </si>
  <si>
    <t xml:space="preserve">PDF con la imagen del formulario publicado.
</t>
  </si>
  <si>
    <t>PAO-COM-2022-5</t>
  </si>
  <si>
    <t xml:space="preserve">Realizar la actualización del esquema de publicación y promoción de la información a traves de un proceso participativo que incluya a la ciudadanía, publicarlo en la página web y remitirlo a sistemas para que sea publicado en el portal de Datos Abiertos del Estado Colombiano </t>
  </si>
  <si>
    <t>Esquema de publicación actualizado</t>
  </si>
  <si>
    <t>Esquema de publicaciones publicado</t>
  </si>
  <si>
    <t>Para el primer trimestre del reporte se evidencia en el seguiimiento el espacio en la web institucional del esquema de publiaciones alojado en el link de transparencia numeral 7 datos abiertos numeral 7.1.3. Esquema de publicación de la información. Es preciso señalar que aunque se realizó el seguimiento no se adelantó el reporte de este periodo en las fechas establecidas.</t>
  </si>
  <si>
    <t>Imagen publicación esquema de publicaciones 
Excel Esquema de Publicación.</t>
  </si>
  <si>
    <t>En el segundo trimestre de 2022 la oficina de comunicaciones adelantó el 30 de junio una publicación con la actualización en el el espacio web institucional del esquema de publiaciones alojado en el link de transparencia numeral 7 datos abiertos numeral 7.1.3. Esquema de publicación de la información.</t>
  </si>
  <si>
    <t>Imagen publicaciones administrador web 
Excel Esquema de Publicación.</t>
  </si>
  <si>
    <t xml:space="preserve">Durante el tercer trimestre se adelantó la actualización del esquema de publicaciones de acuerdo a las modificaciones solicitadas por las distintas áreas del Instituto y de la OAP en el link de transparencia. Es preciso mencionar, que se adelantaron mesas de trabajo para la contingencia de publicaciones requeridas en la actualización del espacio de transparencia en la web. </t>
  </si>
  <si>
    <t>Excel Esquema de publicación 
URL publicación: https://www.idipron.gov.co/sites/default/files/docs/transparencia/gestiondocumental/2022/Esquema-publicacion-ley-transparencia_27-09-2022.xlsx
PDF Solicitud actualización en la web y cronograma mesas de trabajo ITA.</t>
  </si>
  <si>
    <t>PAO-COM-2022-6</t>
  </si>
  <si>
    <t>Realizar los diagnósticos y ajustes para el cumplimiento de las directrices de accesibilidad web establecidas en la Resolución 1519 de 2021</t>
  </si>
  <si>
    <t>Cumplimiento del 100% de las directrices de accesibilidad web</t>
  </si>
  <si>
    <t>Un diagnóstico y el cumplimiento del 100% de las directrices de accesibilidad web</t>
  </si>
  <si>
    <t>En el primer trimestre de 2022  la oficina de comunicaciones recibe un autodiagnóstico de gestion del conocimiento y la innovacion y los resultados FURAG como soporte o justificación para la elaboración del autodiágnostico de cumplimiento de las directrices de accesibilidad web establecidas en la Resolución 1519 de 2021. Es preciso señalar que aunque se realizó el seguimiento no se adelantó el reporte de este periodo en las fechas establecidas.</t>
  </si>
  <si>
    <t>PDF FURAG
PDF Autodiagnostico de gestión</t>
  </si>
  <si>
    <t xml:space="preserve">Durante el segundo trimestre la oficina de comunicaciones participó de dos reuniones con la OAP para revisar entre otras las directrices de accesibiliad y aplicabilidad para el cumplimineto de plan gobierno abierto 2022 y los temas de planeación y participación ciudadana en el marco de los resultados FURAG. Comunicaciones inició la elaboración del autodiagnóstico de accesibilidad y usabilidad web.  </t>
  </si>
  <si>
    <t xml:space="preserve">PDF Reunión gobierno abierto
PDF reunión resultados Furag 
PDF Autodiagnóstico </t>
  </si>
  <si>
    <t>NINGUNO</t>
  </si>
  <si>
    <t xml:space="preserve">Durante el tercer trimestre se continuo con la revisión del documento de autodiagnóstico y la aplicación de los lineamientos de accesibilidad y usabilidad web. Así mismo, se convocó al área de sistemas a una mesa de trabajo para revisar los alcances y responsabilidades de las áreas para el debido cumplimiento de la norma establecida. </t>
  </si>
  <si>
    <t xml:space="preserve">PDF Autodiagóstico
PDF correo solicitud reunión con sistemas </t>
  </si>
  <si>
    <t>Realizar actividades del proceso de comunicaciones para el fortalecimiento de la política de la política de  Seguimiento y evaluación del desempeño institucional 
PAI-COM-2022-5</t>
  </si>
  <si>
    <t>PAO-COM-2022-7</t>
  </si>
  <si>
    <t>Realizar monitoreo del plan de acción e indicadores estratégicos</t>
  </si>
  <si>
    <t>4 monitoreos</t>
  </si>
  <si>
    <t>Durante el primer trimestre de 2022 la oficina de comunicaciones presentó y reportó los reportes  del seguimiento y monitoreo al Plan de Acción institucional de IV trimestre 2021, así mismo la proyección requerida por la OAP del plan de acción para el 2022. Es preciso señalar que aunque se realizó el seguimiento no se adelantó el reporte de este periodo en las fechas establecidas.</t>
  </si>
  <si>
    <t xml:space="preserve">PDF correo trazabilidad entrega PA
Excel reporte IV trimestre PA
Imagen soportes cargados 
</t>
  </si>
  <si>
    <t xml:space="preserve">Para este periodo del reporte el delegado SIGID para comunicaciones  participó de la jornada de capacitación para la reformulación del plan de acción y los indicadores estratégicos de los procesos institucionales, así mismo, se adelantó mesa de trabajo para la revisión de las actividades del plan propuesto en el primer trimestre y adelantar los ajustes identificados con el equipo de la OAP. En este periodo no se adelantó reporte sino formulación y seguimiento del Plan de Acción e indicadores. </t>
  </si>
  <si>
    <t>PDF asistencia capacitación
Acta asistencia mesa de trabajo OAP</t>
  </si>
  <si>
    <t xml:space="preserve">En este periodo la oficina de comunicaciones adelantó el reporte del seguimiento al plan de acción e indicadores del primer semestre de 2022, así mismo, inició con el seguimiento a las actividades establecidas para el tercer trimestre.  </t>
  </si>
  <si>
    <t xml:space="preserve">PDF Correo reporte 
Excel reportes
PDF drive indicadores
</t>
  </si>
  <si>
    <t>PAO-COM-2022-8</t>
  </si>
  <si>
    <t>Realizar monitoreo de indicadores de gestión</t>
  </si>
  <si>
    <t>Durante el primer trimestre de 2022 la oficina de comunicaciones no realizó seguimiento y monitoreo a los indicadores de gestión.</t>
  </si>
  <si>
    <t>No Aplica</t>
  </si>
  <si>
    <t xml:space="preserve">Para este periodo del reporte el delegado SIGID para comunicaciones  participó de la jornada de capacitación para la reformulación del plan de acción y los indicadores de gestión de los procesos institucionales, así mismo, se adelantó mesa de trabajo para la revisión de los indicadores existentes y los propuestos identificados con el equipo de la OAP. En este periodo no se adelantó reporte sino formulación y seguimiento de los indicadores. </t>
  </si>
  <si>
    <t>PDF asistencia capacitación
Acta asistencia mesa de trabajo OAP
PDF correo envió proyección indicadores</t>
  </si>
  <si>
    <t xml:space="preserve">Para este periodo la oficina de comunicaicones adelantó el reporte del primer y segundo seguimiento del primer semestre 2022 con sus respectivos soportes. </t>
  </si>
  <si>
    <t xml:space="preserve">Excel Indicadores 
PDF Reporte y evidencias
PDF Drive </t>
  </si>
  <si>
    <t>PAO-COM-2022-9</t>
  </si>
  <si>
    <t>Realizar monitoreo de mapas de riesgos de gestión y corrupción</t>
  </si>
  <si>
    <t>En el primer trimestre de 2022 se presentaron los reportes del tercer monitoreo y seguimiento a los riesgos de gestión y corrupción cuatrimestre de 2021. Es preciso señalar que aunque se realizó el seguimiento no se adelantó el reporte de este periodo en las fechas establecidas.</t>
  </si>
  <si>
    <t>Excel reporte riesgos de gestión
Excel reporte riesgos de corrupción
PDF correo reporte</t>
  </si>
  <si>
    <t xml:space="preserve">En el segundo trimestre el nuevo delegado SIGID de comuniaciones recibió el 18 de mayo direccionamiento de la OAP para presentar el reporte del primer seguimiento a los riesgos de gestión establecidos para el proceso de comunicaciones, el reporte fue emitido con sus repectivos soportes. </t>
  </si>
  <si>
    <t xml:space="preserve">Excel reporte riesgos de gestión
PDF Correo reporte
</t>
  </si>
  <si>
    <t>ninguno</t>
  </si>
  <si>
    <t xml:space="preserve">Para el tercer trimestre 2022, la oficina de comunicaciones adelantó el reporte del segundo seguimiento a los riesgos de corrupción y gestión del proceso de comunicaciones.  </t>
  </si>
  <si>
    <t xml:space="preserve">PDF Correo reporte riesgos corrupción
PDF Correo reporte riesgos gestión
PDF Drive soportes
</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</si>
  <si>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</si>
  <si>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</si>
  <si>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</si>
  <si>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</si>
  <si>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</si>
  <si>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</si>
  <si>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</si>
  <si>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</si>
  <si>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</si>
  <si>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Mejorar el desempeño institucional frente a las políticas de Transparencia, Acceso a la Información y lucha contra la Corrupción permitiendo mitigar los riesgos de corrupción  y Cerrar las brechas organizacionales para mejorar la gestión del instituto a las anteriores se le formulan acciones
Se incluyen actividades para las acciones de las iniciativas  de Mejorar el desempeño institucional frente a las políticas de Transparencia, Acceso a la Información y lucha contra la Corrupción permitiendo mitigar los riesgos de corrupción.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</si>
  <si>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</si>
  <si>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 xml:space="preserve">Diseñar e implementar la política y estrategia de comunicaciones del IDIPRON para dar lineamientos claros y estratégicos en el manejo de comunicaciones internas y externas.
Divulgar información institucional de acuerdo al plan de comunicaciones
Implementación, desarrollo, interiorización y apropiación de las políticas de MIPG.
Mejorar el desempeño institucional frente a las políticas de Transparencia, Acceso a la Información y lucha contra la Corrupción permitiendo mitigar los riesgos de corrupción.
Cerrar las brechas organizacionales para mejorar la gestión del instituto
</t>
  </si>
  <si>
    <t xml:space="preserve"> </t>
  </si>
  <si>
    <t>APROBADO  POR</t>
  </si>
  <si>
    <t xml:space="preserve">REVISADO POR 
</t>
  </si>
  <si>
    <t xml:space="preserve">
ELABORADO POR 
</t>
  </si>
  <si>
    <t xml:space="preserve">líder de proceso </t>
  </si>
  <si>
    <t>Gestor de planeación</t>
  </si>
  <si>
    <t xml:space="preserve">Nombre y Cargo: </t>
  </si>
  <si>
    <t>Jenny Fernanda Moreno Gómez - Contratista Profesional Área de Comunicaciones</t>
  </si>
  <si>
    <t xml:space="preserve">Roberto García  Rubio - Líder Área de Comunicaciones </t>
  </si>
  <si>
    <t>Yuli Cristel Pena Arboleda</t>
  </si>
  <si>
    <t>Fecha de aprobación:</t>
  </si>
  <si>
    <t>Fecha de revisión :</t>
  </si>
  <si>
    <t>Responsable de área/dependencia</t>
  </si>
  <si>
    <t>Ingrid Carolina Ardila Munoz</t>
  </si>
  <si>
    <t xml:space="preserve">MIPG - </t>
  </si>
  <si>
    <t>SEGUIMIENTO Y MEJORAMIENTO A LA GESTIÓN</t>
  </si>
  <si>
    <t>S-SMG-FT-008</t>
  </si>
  <si>
    <t>08</t>
  </si>
  <si>
    <t>HOJA DE VIDA Y MONITOREO INDICADOR</t>
  </si>
  <si>
    <t>VIGENCIA DESDE</t>
  </si>
  <si>
    <t>INFORMACIÓN PROCESO</t>
  </si>
  <si>
    <t>TIPO DE PROCESO</t>
  </si>
  <si>
    <t>NOMBRE DEL PROCESO</t>
  </si>
  <si>
    <t>SIGLA</t>
  </si>
  <si>
    <t>DEFINICIÓN DEL INDICADOR</t>
  </si>
  <si>
    <t>NOMBRE DEL INDICADOR</t>
  </si>
  <si>
    <t>TIPO</t>
  </si>
  <si>
    <t>CÓDIGO DE INDICADOR</t>
  </si>
  <si>
    <t>Cumplimiento del plan de comunicaciones</t>
  </si>
  <si>
    <t>IN-PEI/GES-COM-001</t>
  </si>
  <si>
    <t>02</t>
  </si>
  <si>
    <t xml:space="preserve">OBJETIVO ESTRATÉGICO </t>
  </si>
  <si>
    <t xml:space="preserve">INICIATIVA ESTRATÉGICO </t>
  </si>
  <si>
    <t>CÓDIGO ASIGNADO AL PROYECTO DE INVERSIÓN</t>
  </si>
  <si>
    <t>NOMBRE DEL PROYECTO</t>
  </si>
  <si>
    <t>OBJETIVO DEL INDICADOR</t>
  </si>
  <si>
    <t>TIPOLOGÍA DE INDICADOR</t>
  </si>
  <si>
    <t>LÍNEA BASE</t>
  </si>
  <si>
    <t>META OBJETIVO</t>
  </si>
  <si>
    <t>META</t>
  </si>
  <si>
    <t xml:space="preserve">PLAZO  DE CUMPLIMIENTO </t>
  </si>
  <si>
    <t>VIGENCIA DE CUMPLIMENTO</t>
  </si>
  <si>
    <t>Medir el nivel de cumplimiento de las actividades programadas en el plan estratégico de comunicaciones PEC.</t>
  </si>
  <si>
    <t>2021</t>
  </si>
  <si>
    <t>2022</t>
  </si>
  <si>
    <t>2023</t>
  </si>
  <si>
    <t>2024</t>
  </si>
  <si>
    <t>4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</si>
  <si>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</si>
  <si>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</si>
  <si>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</si>
  <si>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</si>
  <si>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</si>
  <si>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</si>
  <si>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</si>
  <si>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</si>
  <si>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</si>
  <si>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</si>
  <si>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24% al 16%</t>
  </si>
  <si>
    <t>&lt;15%</t>
  </si>
  <si>
    <t>Director General, Ordenador del Gasto, Líder del proceso de gestión Contractual</t>
  </si>
  <si>
    <t>FUENTE DE INFORMACIÓN</t>
  </si>
  <si>
    <t>FÓRMULA DE CÁLCULO DEL INDICADOR</t>
  </si>
  <si>
    <t>Tablero de control de planes de mejoramiento</t>
  </si>
  <si>
    <t>(Acciones cerradas en la vigencia/Numero de acciones con fecha de finalizacion para la vigencia presente)*100</t>
  </si>
  <si>
    <t>COMPORTAMIENTO INDICADOR</t>
  </si>
  <si>
    <t>Meses:</t>
  </si>
  <si>
    <t>Junio 2021</t>
  </si>
  <si>
    <t>Diciembre 2021</t>
  </si>
  <si>
    <t>Junio 2022</t>
  </si>
  <si>
    <t>Diciembre 2022</t>
  </si>
  <si>
    <t>Junio 2023</t>
  </si>
  <si>
    <t>Diciembre 2023</t>
  </si>
  <si>
    <t>Junio 2024</t>
  </si>
  <si>
    <t>Diciembre 2024</t>
  </si>
  <si>
    <t>Dato Numerador:</t>
  </si>
  <si>
    <t>Dato Denominador:</t>
  </si>
  <si>
    <t>MONITOREO INDICADOR</t>
  </si>
  <si>
    <t>Periodo</t>
  </si>
  <si>
    <t>Resultado monitoreo</t>
  </si>
  <si>
    <t>Resultado Meta Vigencia</t>
  </si>
  <si>
    <t>Resultado Meta Cuatrienio*</t>
  </si>
  <si>
    <t>Junio 2021
Diciembre 2021</t>
  </si>
  <si>
    <t>Junio 2022
Diciembre 2022</t>
  </si>
  <si>
    <t>Junio 2023
Diciembre 2023</t>
  </si>
  <si>
    <t>Junio 2024
Diciembre 2024</t>
  </si>
  <si>
    <t>* 20% anual aporta a la sumatoria del Cuatrienio equivalente 100% de cumplimiento</t>
  </si>
  <si>
    <t>ANÁLISIS RESULTADO DEL INDICADOR</t>
  </si>
  <si>
    <t>El resultado obtenido del monitoreo para este indicador fue del 75%, como resultado del cierre de 3 acciones de 4 establecidas en el plan de mejoramiento para el proceso de comunicaciones, la medición obtenida se presenta luego de la evaluación realizada, por la oficina de control interno, al monitoreo y seguimineto presentado y soportado por comunicaciones a los planes de mejoramiento de la entidad, el proceso de comunicaciones presentó así el cumplimiento y posterior cierre de 3 acciones.   Lo anterior muestra que el indicador se encuentra en un nivel máximo en el rango de medición, dandole asi un cumplimiento a la meta propuesta por el proceso para la vigencia.</t>
  </si>
  <si>
    <t>LIMITANTES</t>
  </si>
  <si>
    <t>CONTROL DE CAMBIOS DEL INDICADOR</t>
  </si>
  <si>
    <t>FECHA</t>
  </si>
  <si>
    <t>CAMBIOS</t>
  </si>
  <si>
    <t>JUSTIFICACIÓN</t>
  </si>
  <si>
    <t>FECHA QUE APLICA LA MODIFICACIÓN</t>
  </si>
  <si>
    <t xml:space="preserve">Creacion del indicador </t>
  </si>
  <si>
    <t>Se crea indicador para la medición de la plataforma estrategica</t>
  </si>
  <si>
    <t>Se ajusta indicador al formato de Hoja de Vida de indicadores, se ajusta nombre formula y se añade objetivo del indicador</t>
  </si>
  <si>
    <t>Se alinea a la metodología según el Manual para la Formulación, Monitoreo y de Indicador.</t>
  </si>
  <si>
    <t>APROBACIÓN</t>
  </si>
  <si>
    <t>ELABORO:</t>
  </si>
  <si>
    <t>JENNY FERNANDA MORENO GÓMEZ</t>
  </si>
  <si>
    <t>CARGO:</t>
  </si>
  <si>
    <t>CONTRATISTA PROFESIONAL COMUNICACIONES</t>
  </si>
  <si>
    <t>REVISO:</t>
  </si>
  <si>
    <t>ROBERTO GARCÍA RUBIO</t>
  </si>
  <si>
    <t>JEFE DE COMUNICACIONES</t>
  </si>
  <si>
    <t>APROBÓ:</t>
  </si>
  <si>
    <t>REVISIÓN Y SEGUIMIENTO POR LA OAP</t>
  </si>
  <si>
    <t>REVISO OAP:</t>
  </si>
  <si>
    <t>YULI CRISTEL PEÑA ARBOLEDA</t>
  </si>
  <si>
    <t>PROFESIONAL CONTRATISTA</t>
  </si>
  <si>
    <t>REVISO OAP</t>
  </si>
  <si>
    <t>INGRID CAROLINA ARDILA MUÑOZ</t>
  </si>
  <si>
    <t>Crecimiento de redes sociales institucionales</t>
  </si>
  <si>
    <t>IN-PEI/GES-COM-002</t>
  </si>
  <si>
    <t>Determinar el % de crecimiento de las redes sociales institucionales, de acuerdo al número total de nuevos seguidores</t>
  </si>
  <si>
    <t>3 Años</t>
  </si>
  <si>
    <t>3,9%  al 3%</t>
  </si>
  <si>
    <t>&lt; 2%</t>
  </si>
  <si>
    <t>Estadisticas redes sociales institucionales (FB,TW, IG y YouTube)</t>
  </si>
  <si>
    <t>(Total de seguidores en la vigencia (trimestral) / Seguidores esperados (meta establecida)*100</t>
  </si>
  <si>
    <t>Resultado Meta Trienio*</t>
  </si>
  <si>
    <t>* 4%  equivalente al 100% anual de cada vigencia dando cumplimiento al trienio</t>
  </si>
  <si>
    <t>Para el primer trimestre de 2022, el indicador presentó un resultado del 3.8% de crecimiento en las redes sociales institucionales, de acuerdo al número total de nuevos seguidores obtenidos en este periodo de medición que fue de 1978 nuevos seguidores en las redes de facebook, twitter, Instagram y YouTube. El indicador se mantiene con este resultado en un rango de medición aceptable a 2 puntos porcentuales de la linea base y meta establecida para la vigencia.  El crecimiento de seguidores y la interacción de estos en las redes se presentan como resultado de las 1.887 publicaciones realizadas durante el periodo del reporte así: Twitter 1.209 publicaciones con un total de 201.287 impresiones, Facebook 409 publicaciones con un total de 747.753 impresiones, YouTube 43 videos publicados con 8.407 reproducciones, Instagram 226 publicaciones con un total de 423.354 interacciones.
En el segundo trimestre de 2022, el indicador presenta un resultado de 3,3% de crecimiento en las redes sociales, 5 puntos porcentuales por debajo del trimestre anterior y 7 puntos de diferencia con relación a la línea base y la meta establecida para la vigencia. El periodo de medición registra 1.766 nuevos seguidores y 1.858 publicaciones desagregadas por las redes sociales así:  Twitter 1.069 publicaciones con un total de 121,498 impresiones; Facebook 477 publicaciones con un total de 2,228,742 impresiones; YouTube 73 videos publicados con 454,257 reproducciones; Instagram 239 publicaciones con un total de 344,242 interacciones. Los resultados permiten observar que la disminución del crecimientro puede obedecer a un menor número de publicaciones aunque estas tengan un mayor número de interacciones. Finalmente, el rango de medición del indicador registrado en el periodo es aceptable. 
Para el tercer trimestre 2022,  el indicador presenta un resultado de 4,1% de crecimiento en las redes sociales, 1 punto porcentuales arriba del trimestre anterior y alcanza la línea base y meta establecida para la vigencia. El periodo de medición registra 2.215 nuevos seguidores y 1.310 publicaciones desagregadas por las redes sociales así:  Twitter 646 publicaciones con un total de 142.000 impresiones; Facebook 490 publicaciones con un total de 3.348.651 impresiones; YouTube 42 videos publicados con 277.671 reproducciones; Instagram 132 publicaciones con un total de 67.618 alcances. Los resultados permiten observar que pese al menor número de publicaciones el crecimiento de seguidores fue mayor lo que podría considerarsen publicaciones efectivas que cautivaron más la audiencia. Finalmente, el rango de medición del indicador registrado en el periodo alcanza el nivel máximo establecido.</t>
  </si>
  <si>
    <t xml:space="preserve">En el periodo no se presentaron limitantes para la medición, seguimiento y reporte. </t>
  </si>
  <si>
    <t>Noticias publicadas en la página web</t>
  </si>
  <si>
    <t>IN-PEI/GES-COM-003</t>
  </si>
  <si>
    <t>01</t>
  </si>
  <si>
    <t>Identificar la cantidad de noticias publicadas en la página web institucional</t>
  </si>
  <si>
    <t>99%  al 80%</t>
  </si>
  <si>
    <t>&lt; 79%</t>
  </si>
  <si>
    <t xml:space="preserve">La página web institucional del Idipron </t>
  </si>
  <si>
    <t>( No. de notas publicadas en la web en el periodo /No. de notas publicadas en la página web en el periodo anterior)*100</t>
  </si>
  <si>
    <t xml:space="preserve">No se presentaron limitantes para el desarrollo de la medición y reporte. </t>
  </si>
  <si>
    <t xml:space="preserve">No se presento limitante durante el periodo </t>
  </si>
  <si>
    <t xml:space="preserve">Primer trimestre 2022: Para el periodo entre enero y febrero el indicador presentó un resultado del 104%  de publicaciones con respecto al último trimestre de la vigencia 2021 que registró 79 noticias publicadas en la web. La medición deja ver que las publicaciones en la web fue superior por 4 puntos porcentuales con respecto al rango de medición máximo y línea base. El resultado tambien indica que el promedio de publicación diaria que se esta registrando es de una nota diaria en el espacio de noticias de la web institucional. Así mismo, se observó que el tráfico de usuarios tuvo un registro de 36.608 usuarios y 154.731 visitas a la web.
Segundo trimestre 2022: El indicador presentó un resultado del 144%, un rango de medición superior al nivel máximo y a la línea base establecida, además superando en 40 puntos porcentuales el resultado del trimestre anterior. De otra parte se observa un promedio diario de 2 noticias publicadas. Por último se evidenció un incremento en el número de usuarios y visitas a la web así: 69.506 usuarios y 287.331 visitas a la web. El resultado del indicador evidenciaría tambien su incidencia en el aumento del tráfico de usuarios y visitas alcanzada en el periodo. 
Tercer trimestre 2022: El indicador presentó un resultado del 133%, un rango de medición superior al nivel máximo y a la línea base establecida, sin embargo, registra 11 puntos porcentuales por debajo del resultado del trimestre anterior. De otra parte, se mantiene el promedio diario de 2 noticias publicadas en la web. El resultado del indicador evidenciaría tambien su incidencia en el aumento del tráfico de usuarios y visitas alcanzada en el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</si>
</sst>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5">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4"/>
      <name val="Arial"/>
      <family val="2"/>
    </font>
    <font>
      <sz val="14"/>
      <color rgb="FF000000"/>
      <name val="Arial"/>
      <family val="2"/>
    </font>
    <font>
      <b/>
      <u/>
      <sz val="14"/>
      <name val="Arial"/>
      <family val="2"/>
    </font>
    <font>
      <sz val="9"/>
      <color indexed="81"/>
      <name val="Tahoma"/>
      <family val="2"/>
    </font>
    <font>
      <b/>
      <sz val="9"/>
      <color indexed="81"/>
      <name val="Tahoma"/>
      <family val="2"/>
    </font>
    <font>
      <sz val="11"/>
      <color indexed="8"/>
      <name val="Arial1"/>
    </font>
    <font>
      <sz val="11"/>
      <name val="Arial1"/>
      <charset val="1"/>
    </font>
    <font>
      <i/>
      <sz val="12"/>
      <name val="Arial"/>
      <family val="2"/>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b/>
      <sz val="10"/>
      <color rgb="FF000000"/>
      <name val="Times New Roman"/>
      <family val="1"/>
      <charset val="1"/>
    </font>
    <font>
      <sz val="10"/>
      <color rgb="FF000000"/>
      <name val="Times New Roman"/>
      <family val="1"/>
      <charset val="1"/>
    </font>
    <font>
      <b/>
      <sz val="10"/>
      <name val="Times New Roman"/>
      <family val="1"/>
      <charset val="1"/>
    </font>
    <font>
      <sz val="10"/>
      <name val="Times New Roman"/>
      <family val="1"/>
      <charset val="1"/>
    </font>
    <font>
      <sz val="10"/>
      <color rgb="FFFF0000"/>
      <name val="Times New Roman"/>
      <family val="1"/>
    </font>
    <font>
      <u/>
      <sz val="11"/>
      <color theme="10"/>
      <name val="Calibri"/>
      <family val="2"/>
    </font>
  </fonts>
  <fills count="2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rgb="FFFFFFFF"/>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rgb="FFFFDB75"/>
        <bgColor rgb="FF000000"/>
      </patternFill>
    </fill>
    <fill>
      <patternFill patternType="solid">
        <fgColor rgb="FFA9D08E"/>
        <bgColor rgb="FF000000"/>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rgb="FF000000"/>
      </patternFill>
    </fill>
  </fills>
  <borders count="10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style="medium">
        <color theme="3" tint="-0.249977111117893"/>
      </left>
      <right style="medium">
        <color theme="3" tint="-0.249977111117893"/>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medium">
        <color theme="3" tint="-0.249977111117893"/>
      </left>
      <right style="medium">
        <color rgb="FF333F4F"/>
      </right>
      <top/>
      <bottom style="medium">
        <color indexed="64"/>
      </bottom>
      <diagonal/>
    </border>
    <border>
      <left style="medium">
        <color rgb="FF333F4F"/>
      </left>
      <right style="medium">
        <color rgb="FF333F4F"/>
      </right>
      <top/>
      <bottom style="medium">
        <color indexed="64"/>
      </bottom>
      <diagonal/>
    </border>
    <border>
      <left style="medium">
        <color rgb="FF333F4F"/>
      </left>
      <right/>
      <top/>
      <bottom style="medium">
        <color indexed="64"/>
      </bottom>
      <diagonal/>
    </border>
    <border>
      <left/>
      <right style="medium">
        <color rgb="FF333F4F"/>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medium">
        <color rgb="FF333F4F"/>
      </left>
      <right style="medium">
        <color rgb="FF333F4F"/>
      </right>
      <top/>
      <bottom/>
      <diagonal/>
    </border>
    <border>
      <left style="medium">
        <color rgb="FF333F4F"/>
      </left>
      <right style="medium">
        <color rgb="FF333F4F"/>
      </right>
      <top/>
      <bottom style="medium">
        <color rgb="FF333F4F"/>
      </bottom>
      <diagonal/>
    </border>
    <border>
      <left style="medium">
        <color indexed="64"/>
      </left>
      <right style="medium">
        <color indexed="64"/>
      </right>
      <top/>
      <bottom style="medium">
        <color rgb="FF000000"/>
      </bottom>
      <diagonal/>
    </border>
    <border>
      <left style="medium">
        <color rgb="FF333F4F"/>
      </left>
      <right style="medium">
        <color rgb="FF333F4F"/>
      </right>
      <top style="medium">
        <color theme="3" tint="-0.249977111117893"/>
      </top>
      <bottom/>
      <diagonal/>
    </border>
    <border>
      <left style="medium">
        <color rgb="FF333F4F"/>
      </left>
      <right style="medium">
        <color indexed="64"/>
      </right>
      <top style="medium">
        <color theme="3" tint="-0.249977111117893"/>
      </top>
      <bottom/>
      <diagonal/>
    </border>
    <border>
      <left style="medium">
        <color rgb="FF333F4F"/>
      </left>
      <right style="medium">
        <color indexed="64"/>
      </right>
      <top/>
      <bottom style="medium">
        <color rgb="FF333F4F"/>
      </bottom>
      <diagonal/>
    </border>
    <border>
      <left style="medium">
        <color indexed="64"/>
      </left>
      <right style="thin">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s>
  <cellStyleXfs count="7">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31" fillId="0" borderId="0"/>
    <xf numFmtId="0" fontId="32" fillId="0" borderId="0"/>
    <xf numFmtId="0" fontId="44" fillId="0" borderId="0" applyNumberFormat="0" applyFill="0" applyBorder="0" applyAlignment="0" applyProtection="0"/>
  </cellStyleXfs>
  <cellXfs count="432">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3" borderId="48" xfId="0" applyFont="1" applyFill="1" applyBorder="1" applyAlignment="1" applyProtection="1">
      <alignment vertical="center" wrapText="1"/>
      <protection locked="0"/>
    </xf>
    <xf numFmtId="0" fontId="22" fillId="13" borderId="6" xfId="0" applyFont="1" applyFill="1" applyBorder="1" applyAlignment="1" applyProtection="1">
      <alignment vertical="center" wrapText="1"/>
      <protection locked="0"/>
    </xf>
    <xf numFmtId="0" fontId="22" fillId="13" borderId="34" xfId="0" applyFont="1" applyFill="1" applyBorder="1" applyAlignment="1" applyProtection="1">
      <alignment vertical="center" wrapText="1"/>
      <protection locked="0"/>
    </xf>
    <xf numFmtId="0" fontId="22" fillId="13" borderId="41" xfId="0" applyFont="1" applyFill="1" applyBorder="1" applyAlignment="1" applyProtection="1">
      <alignment vertical="center" wrapText="1"/>
      <protection locked="0"/>
    </xf>
    <xf numFmtId="1" fontId="9" fillId="8" borderId="7" xfId="0" applyNumberFormat="1" applyFont="1" applyFill="1" applyBorder="1" applyAlignment="1" applyProtection="1">
      <alignment vertical="center" wrapText="1"/>
      <protection locked="0"/>
    </xf>
    <xf numFmtId="9" fontId="10" fillId="3" borderId="10"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7"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7"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2" borderId="20" xfId="0" applyFont="1" applyFill="1" applyBorder="1" applyAlignment="1" applyProtection="1">
      <alignment horizontal="center" vertical="center" wrapText="1"/>
      <protection locked="0"/>
    </xf>
    <xf numFmtId="9" fontId="17" fillId="13" borderId="48" xfId="0" applyNumberFormat="1" applyFont="1" applyFill="1" applyBorder="1" applyAlignment="1" applyProtection="1">
      <alignment horizontal="center" vertical="center" wrapText="1"/>
      <protection locked="0"/>
    </xf>
    <xf numFmtId="9" fontId="17" fillId="13" borderId="6" xfId="0" applyNumberFormat="1" applyFont="1" applyFill="1" applyBorder="1" applyAlignment="1" applyProtection="1">
      <alignment horizontal="center" vertical="center" wrapText="1"/>
      <protection locked="0"/>
    </xf>
    <xf numFmtId="9" fontId="17" fillId="13" borderId="41" xfId="0" applyNumberFormat="1" applyFont="1" applyFill="1" applyBorder="1" applyAlignment="1" applyProtection="1">
      <alignment horizontal="center" vertical="center" wrapText="1"/>
      <protection locked="0"/>
    </xf>
    <xf numFmtId="0" fontId="11" fillId="12" borderId="13" xfId="0"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14" fontId="3" fillId="0" borderId="1" xfId="0" applyNumberFormat="1" applyFont="1" applyBorder="1" applyAlignment="1" applyProtection="1">
      <alignment horizontal="center" vertical="center" wrapText="1"/>
      <protection locked="0"/>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51"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3" borderId="1" xfId="0" applyFont="1" applyFill="1" applyBorder="1" applyAlignment="1" applyProtection="1">
      <alignment vertical="center" wrapText="1"/>
      <protection locked="0"/>
    </xf>
    <xf numFmtId="9" fontId="17" fillId="13" borderId="1" xfId="0" applyNumberFormat="1" applyFont="1" applyFill="1" applyBorder="1" applyAlignment="1" applyProtection="1">
      <alignment horizontal="center" vertical="center" wrapText="1"/>
      <protection locked="0"/>
    </xf>
    <xf numFmtId="9" fontId="17" fillId="13" borderId="32" xfId="0" applyNumberFormat="1" applyFont="1" applyFill="1" applyBorder="1" applyAlignment="1" applyProtection="1">
      <alignment horizontal="center" vertical="center" wrapText="1"/>
      <protection locked="0"/>
    </xf>
    <xf numFmtId="0" fontId="22" fillId="13" borderId="64" xfId="0" applyFont="1" applyFill="1" applyBorder="1" applyAlignment="1" applyProtection="1">
      <alignment vertical="center" wrapText="1"/>
      <protection locked="0"/>
    </xf>
    <xf numFmtId="9" fontId="17" fillId="13" borderId="64" xfId="0"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horizontal="center" vertical="center" wrapText="1"/>
      <protection locked="0"/>
    </xf>
    <xf numFmtId="0" fontId="15" fillId="11" borderId="7" xfId="3" applyFont="1" applyFill="1" applyBorder="1" applyAlignment="1" applyProtection="1">
      <alignment horizontal="center" vertical="center" wrapText="1"/>
      <protection locked="0"/>
    </xf>
    <xf numFmtId="0" fontId="15" fillId="11" borderId="9" xfId="3" applyFont="1" applyFill="1" applyBorder="1" applyAlignment="1" applyProtection="1">
      <alignment horizontal="center" vertical="center" wrapText="1"/>
      <protection locked="0"/>
    </xf>
    <xf numFmtId="0" fontId="5" fillId="2" borderId="9" xfId="3" applyFont="1" applyFill="1" applyBorder="1" applyAlignment="1" applyProtection="1">
      <alignment horizontal="center" vertical="center" wrapText="1"/>
      <protection locked="0"/>
    </xf>
    <xf numFmtId="0" fontId="15" fillId="11" borderId="8" xfId="3" applyFont="1" applyFill="1" applyBorder="1" applyAlignment="1" applyProtection="1">
      <alignment vertical="center" wrapText="1"/>
      <protection locked="0"/>
    </xf>
    <xf numFmtId="0" fontId="15" fillId="11" borderId="81" xfId="3" applyFont="1" applyFill="1" applyBorder="1" applyAlignment="1" applyProtection="1">
      <alignment horizontal="center" vertical="center" wrapText="1"/>
      <protection locked="0"/>
    </xf>
    <xf numFmtId="14" fontId="5" fillId="2" borderId="7" xfId="3" applyNumberFormat="1" applyFont="1" applyFill="1" applyBorder="1" applyAlignment="1" applyProtection="1">
      <alignment horizontal="center" vertical="center" wrapText="1"/>
      <protection locked="0"/>
    </xf>
    <xf numFmtId="0" fontId="5" fillId="2" borderId="8" xfId="3" applyFont="1" applyFill="1" applyBorder="1" applyAlignment="1" applyProtection="1">
      <alignment vertical="center" wrapText="1"/>
      <protection locked="0"/>
    </xf>
    <xf numFmtId="0" fontId="5" fillId="2" borderId="81" xfId="3" applyFont="1" applyFill="1" applyBorder="1" applyAlignment="1" applyProtection="1">
      <alignment horizontal="center" vertical="center" wrapText="1"/>
      <protection locked="0"/>
    </xf>
    <xf numFmtId="14" fontId="5" fillId="2" borderId="81" xfId="3" applyNumberFormat="1" applyFont="1" applyFill="1" applyBorder="1" applyAlignment="1" applyProtection="1">
      <alignment horizontal="center" vertical="center" wrapText="1"/>
      <protection locked="0"/>
    </xf>
    <xf numFmtId="0" fontId="21" fillId="14" borderId="86" xfId="0" applyFont="1" applyFill="1" applyBorder="1" applyAlignment="1" applyProtection="1">
      <alignment vertical="center" wrapText="1"/>
      <protection locked="0"/>
    </xf>
    <xf numFmtId="0" fontId="5" fillId="13" borderId="19" xfId="0" applyFont="1" applyFill="1" applyBorder="1" applyAlignment="1" applyProtection="1">
      <alignment vertical="center"/>
      <protection locked="0"/>
    </xf>
    <xf numFmtId="9" fontId="10" fillId="3" borderId="0" xfId="2" applyFont="1" applyFill="1" applyBorder="1" applyAlignment="1" applyProtection="1">
      <alignment horizontal="center" vertical="center" wrapText="1"/>
      <protection locked="0"/>
    </xf>
    <xf numFmtId="0" fontId="31" fillId="0" borderId="0" xfId="4"/>
    <xf numFmtId="0" fontId="31" fillId="0" borderId="0" xfId="4" applyAlignment="1">
      <alignment horizontal="left" wrapText="1"/>
    </xf>
    <xf numFmtId="14" fontId="8" fillId="6" borderId="7" xfId="0" applyNumberFormat="1" applyFont="1" applyFill="1" applyBorder="1" applyAlignment="1" applyProtection="1">
      <alignment horizontal="left" vertical="center" wrapText="1"/>
      <protection locked="0"/>
    </xf>
    <xf numFmtId="1" fontId="9" fillId="8" borderId="7" xfId="0" applyNumberFormat="1" applyFont="1" applyFill="1" applyBorder="1" applyAlignment="1" applyProtection="1">
      <alignment horizontal="left" vertical="center" wrapText="1"/>
      <protection locked="0"/>
    </xf>
    <xf numFmtId="0" fontId="8" fillId="13" borderId="32" xfId="0" applyFont="1" applyFill="1" applyBorder="1" applyAlignment="1" applyProtection="1">
      <alignment vertical="center" wrapText="1"/>
      <protection locked="0"/>
    </xf>
    <xf numFmtId="0" fontId="8" fillId="13" borderId="51" xfId="0" applyFont="1" applyFill="1" applyBorder="1" applyAlignment="1" applyProtection="1">
      <alignment vertical="center" wrapText="1"/>
      <protection locked="0"/>
    </xf>
    <xf numFmtId="0" fontId="8" fillId="13" borderId="48" xfId="0" applyFont="1" applyFill="1" applyBorder="1" applyAlignment="1" applyProtection="1">
      <alignment vertical="center" wrapText="1"/>
      <protection locked="0"/>
    </xf>
    <xf numFmtId="0" fontId="8" fillId="13" borderId="48" xfId="0" applyFont="1" applyFill="1" applyBorder="1" applyAlignment="1" applyProtection="1">
      <alignment horizontal="center" vertical="center" wrapText="1"/>
      <protection locked="0"/>
    </xf>
    <xf numFmtId="0" fontId="8" fillId="13" borderId="6" xfId="0" applyFont="1" applyFill="1" applyBorder="1" applyAlignment="1" applyProtection="1">
      <alignment vertical="center" wrapText="1"/>
      <protection locked="0"/>
    </xf>
    <xf numFmtId="0" fontId="8" fillId="13" borderId="6" xfId="0" applyFont="1" applyFill="1" applyBorder="1" applyAlignment="1" applyProtection="1">
      <alignment horizontal="center" vertical="center" wrapText="1"/>
      <protection locked="0"/>
    </xf>
    <xf numFmtId="0" fontId="8" fillId="13" borderId="51" xfId="0" applyFont="1" applyFill="1" applyBorder="1" applyAlignment="1" applyProtection="1">
      <alignment horizontal="left" vertical="center" wrapText="1"/>
      <protection locked="0"/>
    </xf>
    <xf numFmtId="0" fontId="8" fillId="13" borderId="32" xfId="0" applyFont="1" applyFill="1" applyBorder="1" applyAlignment="1" applyProtection="1">
      <alignment horizontal="center" vertical="center" wrapText="1"/>
      <protection locked="0"/>
    </xf>
    <xf numFmtId="0" fontId="8" fillId="13" borderId="1" xfId="0" applyFont="1" applyFill="1" applyBorder="1" applyAlignment="1" applyProtection="1">
      <alignment horizontal="center" vertical="center" wrapText="1"/>
      <protection locked="0"/>
    </xf>
    <xf numFmtId="0" fontId="8" fillId="13" borderId="1" xfId="0" applyFont="1" applyFill="1" applyBorder="1" applyAlignment="1" applyProtection="1">
      <alignment vertical="center" wrapText="1"/>
      <protection locked="0"/>
    </xf>
    <xf numFmtId="0" fontId="8" fillId="13" borderId="32" xfId="0" applyFont="1" applyFill="1" applyBorder="1" applyAlignment="1" applyProtection="1">
      <alignment horizontal="left" vertical="center" wrapText="1"/>
      <protection locked="0"/>
    </xf>
    <xf numFmtId="0" fontId="8" fillId="13" borderId="1" xfId="0" applyFont="1" applyFill="1" applyBorder="1" applyAlignment="1" applyProtection="1">
      <alignment horizontal="left" vertical="center" wrapText="1"/>
      <protection locked="0"/>
    </xf>
    <xf numFmtId="0" fontId="33" fillId="13" borderId="32" xfId="0" applyFont="1" applyFill="1" applyBorder="1" applyAlignment="1" applyProtection="1">
      <alignment horizontal="center" vertical="center" wrapText="1"/>
      <protection locked="0"/>
    </xf>
    <xf numFmtId="0" fontId="36" fillId="0" borderId="0" xfId="4" applyFont="1"/>
    <xf numFmtId="0" fontId="34" fillId="0" borderId="0" xfId="4" applyFont="1" applyAlignment="1">
      <alignment vertical="center" wrapText="1"/>
    </xf>
    <xf numFmtId="49" fontId="37" fillId="20" borderId="1" xfId="4" applyNumberFormat="1" applyFont="1" applyFill="1" applyBorder="1" applyAlignment="1">
      <alignment horizontal="center" vertical="center" wrapText="1"/>
    </xf>
    <xf numFmtId="0" fontId="38" fillId="0" borderId="0" xfId="4" applyFont="1"/>
    <xf numFmtId="10" fontId="35" fillId="0" borderId="0" xfId="4" applyNumberFormat="1" applyFont="1"/>
    <xf numFmtId="0" fontId="41" fillId="0" borderId="1" xfId="5" applyFont="1" applyBorder="1" applyAlignment="1">
      <alignment horizontal="center" vertical="center"/>
    </xf>
    <xf numFmtId="0" fontId="41" fillId="0" borderId="1" xfId="5" applyFont="1" applyBorder="1" applyAlignment="1">
      <alignment horizontal="center" vertical="center" wrapText="1"/>
    </xf>
    <xf numFmtId="0" fontId="34" fillId="0" borderId="0" xfId="4" applyFont="1" applyAlignment="1">
      <alignment horizontal="center" vertical="center"/>
    </xf>
    <xf numFmtId="0" fontId="34" fillId="0" borderId="0" xfId="4" applyFont="1" applyAlignment="1">
      <alignment horizontal="center"/>
    </xf>
    <xf numFmtId="10" fontId="35" fillId="0" borderId="0" xfId="4" applyNumberFormat="1" applyFont="1" applyAlignment="1">
      <alignment horizontal="center" vertical="center"/>
    </xf>
    <xf numFmtId="0" fontId="35" fillId="0" borderId="40" xfId="4" applyFont="1" applyBorder="1" applyAlignment="1">
      <alignment horizontal="center" vertical="center"/>
    </xf>
    <xf numFmtId="9" fontId="35" fillId="0" borderId="0" xfId="4" applyNumberFormat="1" applyFont="1" applyAlignment="1">
      <alignment horizontal="center" vertical="center"/>
    </xf>
    <xf numFmtId="9" fontId="35" fillId="0" borderId="0" xfId="4" applyNumberFormat="1" applyFont="1" applyAlignment="1">
      <alignment horizontal="center" vertical="center" wrapText="1"/>
    </xf>
    <xf numFmtId="0" fontId="35" fillId="0" borderId="4" xfId="4" applyFont="1" applyBorder="1" applyAlignment="1">
      <alignment horizontal="center" vertical="center"/>
    </xf>
    <xf numFmtId="9" fontId="35" fillId="0" borderId="5" xfId="4" applyNumberFormat="1" applyFont="1" applyBorder="1" applyAlignment="1">
      <alignment horizontal="center" vertical="center"/>
    </xf>
    <xf numFmtId="9" fontId="35" fillId="0" borderId="5" xfId="4" applyNumberFormat="1" applyFont="1" applyBorder="1" applyAlignment="1">
      <alignment horizontal="center" vertical="center" wrapText="1"/>
    </xf>
    <xf numFmtId="0" fontId="35" fillId="0" borderId="5" xfId="4" applyFont="1" applyBorder="1"/>
    <xf numFmtId="10" fontId="35" fillId="0" borderId="5" xfId="4" applyNumberFormat="1" applyFont="1" applyBorder="1" applyAlignment="1">
      <alignment horizontal="center" vertical="center"/>
    </xf>
    <xf numFmtId="0" fontId="35" fillId="0" borderId="6" xfId="4" applyFont="1" applyBorder="1"/>
    <xf numFmtId="0" fontId="43" fillId="0" borderId="0" xfId="4" applyFont="1"/>
    <xf numFmtId="0" fontId="35" fillId="0" borderId="0" xfId="4" applyFont="1" applyAlignment="1">
      <alignment horizontal="center" vertical="center"/>
    </xf>
    <xf numFmtId="0" fontId="6" fillId="0" borderId="1" xfId="4" applyFont="1" applyBorder="1" applyAlignment="1">
      <alignment horizontal="center" vertical="center"/>
    </xf>
    <xf numFmtId="0" fontId="34" fillId="0" borderId="1" xfId="4" applyFont="1" applyBorder="1" applyAlignment="1">
      <alignment horizontal="left" vertical="center"/>
    </xf>
    <xf numFmtId="0" fontId="6" fillId="0" borderId="1" xfId="4" applyFont="1" applyBorder="1" applyAlignment="1">
      <alignment horizontal="left" vertical="center"/>
    </xf>
    <xf numFmtId="0" fontId="35" fillId="0" borderId="0" xfId="4" applyFont="1" applyAlignment="1">
      <alignment wrapText="1"/>
    </xf>
    <xf numFmtId="0" fontId="35" fillId="0" borderId="1" xfId="4" applyFont="1" applyBorder="1" applyAlignment="1">
      <alignment horizontal="center" vertical="center"/>
    </xf>
    <xf numFmtId="9" fontId="35" fillId="0" borderId="1" xfId="4" applyNumberFormat="1" applyFont="1" applyBorder="1" applyAlignment="1">
      <alignment horizontal="center" vertical="center"/>
    </xf>
    <xf numFmtId="9" fontId="35" fillId="0" borderId="1" xfId="4" applyNumberFormat="1" applyFont="1" applyBorder="1" applyAlignment="1">
      <alignment horizontal="center" vertical="center" wrapText="1"/>
    </xf>
    <xf numFmtId="0" fontId="44" fillId="13" borderId="6" xfId="6" applyFill="1" applyBorder="1" applyAlignment="1" applyProtection="1">
      <alignment vertical="center" wrapText="1"/>
      <protection locked="0"/>
    </xf>
    <xf numFmtId="0" fontId="17" fillId="0" borderId="1" xfId="0" applyFont="1" applyBorder="1" applyAlignment="1">
      <alignment vertical="top" wrapText="1"/>
    </xf>
    <xf numFmtId="0" fontId="37" fillId="0" borderId="97" xfId="4" applyFont="1" applyBorder="1" applyAlignment="1">
      <alignment horizontal="center" vertical="center" wrapText="1"/>
    </xf>
    <xf numFmtId="0" fontId="37" fillId="0" borderId="1" xfId="4" applyFont="1" applyBorder="1" applyAlignment="1">
      <alignment horizontal="center" vertical="center" wrapText="1"/>
    </xf>
    <xf numFmtId="0" fontId="35" fillId="0" borderId="0" xfId="4" applyFont="1"/>
    <xf numFmtId="0" fontId="34" fillId="0" borderId="1" xfId="4" applyFont="1" applyBorder="1" applyAlignment="1">
      <alignment horizontal="center" vertical="center"/>
    </xf>
    <xf numFmtId="9" fontId="37" fillId="0" borderId="1" xfId="4" applyNumberFormat="1" applyFont="1" applyBorder="1" applyAlignment="1">
      <alignment horizontal="center" vertical="center" wrapText="1"/>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100" xfId="4" applyFont="1" applyBorder="1" applyAlignment="1">
      <alignment horizontal="center" vertical="center"/>
    </xf>
    <xf numFmtId="0" fontId="34" fillId="0" borderId="5" xfId="4" applyFont="1" applyBorder="1" applyAlignment="1">
      <alignment horizontal="center" vertical="center"/>
    </xf>
    <xf numFmtId="0" fontId="34" fillId="0" borderId="1" xfId="4" applyFont="1" applyBorder="1" applyAlignment="1">
      <alignment horizontal="center" vertical="center" wrapText="1"/>
    </xf>
    <xf numFmtId="9" fontId="17" fillId="21" borderId="6" xfId="0" applyNumberFormat="1" applyFont="1" applyFill="1" applyBorder="1" applyAlignment="1" applyProtection="1">
      <alignment horizontal="center" vertical="center" wrapText="1"/>
      <protection locked="0"/>
    </xf>
    <xf numFmtId="9" fontId="17" fillId="21" borderId="1" xfId="0" applyNumberFormat="1" applyFont="1" applyFill="1" applyBorder="1" applyAlignment="1" applyProtection="1">
      <alignment horizontal="center" vertical="center" wrapText="1"/>
      <protection locked="0"/>
    </xf>
    <xf numFmtId="9" fontId="17" fillId="3" borderId="81" xfId="2" applyFont="1" applyFill="1" applyBorder="1" applyAlignment="1" applyProtection="1">
      <alignment horizontal="center" vertical="center" wrapText="1"/>
      <protection locked="0"/>
    </xf>
    <xf numFmtId="0" fontId="5" fillId="8" borderId="87" xfId="0" applyFont="1" applyFill="1" applyBorder="1" applyAlignment="1" applyProtection="1">
      <alignment horizontal="center" vertical="center"/>
      <protection locked="0"/>
    </xf>
    <xf numFmtId="0" fontId="5" fillId="8" borderId="88" xfId="0" applyFont="1" applyFill="1" applyBorder="1" applyAlignment="1" applyProtection="1">
      <alignment horizontal="center" vertical="center"/>
      <protection locked="0"/>
    </xf>
    <xf numFmtId="0" fontId="5" fillId="8" borderId="89" xfId="0" applyFont="1" applyFill="1" applyBorder="1" applyAlignment="1" applyProtection="1">
      <alignment horizontal="center" vertical="center"/>
      <protection locked="0"/>
    </xf>
    <xf numFmtId="0" fontId="13" fillId="3" borderId="67" xfId="0" applyFont="1" applyFill="1" applyBorder="1" applyAlignment="1" applyProtection="1">
      <alignment horizontal="center" vertical="center" wrapText="1"/>
      <protection locked="0"/>
    </xf>
    <xf numFmtId="0" fontId="13" fillId="3" borderId="68" xfId="0" applyFont="1" applyFill="1" applyBorder="1" applyAlignment="1" applyProtection="1">
      <alignment horizontal="center" vertical="center" wrapText="1"/>
      <protection locked="0"/>
    </xf>
    <xf numFmtId="0" fontId="13" fillId="3" borderId="69" xfId="0" applyFont="1" applyFill="1" applyBorder="1" applyAlignment="1" applyProtection="1">
      <alignment horizontal="center" vertical="center" wrapText="1"/>
      <protection locked="0"/>
    </xf>
    <xf numFmtId="0" fontId="13" fillId="3" borderId="44" xfId="0" applyFont="1" applyFill="1" applyBorder="1" applyAlignment="1" applyProtection="1">
      <alignment horizontal="center" vertical="center" wrapText="1"/>
      <protection locked="0"/>
    </xf>
    <xf numFmtId="0" fontId="13" fillId="3" borderId="58" xfId="0" applyFont="1" applyFill="1" applyBorder="1" applyAlignment="1" applyProtection="1">
      <alignment horizontal="center" vertical="center" wrapText="1"/>
      <protection locked="0"/>
    </xf>
    <xf numFmtId="0" fontId="13" fillId="3" borderId="31" xfId="0" applyFont="1" applyFill="1" applyBorder="1" applyAlignment="1" applyProtection="1">
      <alignment horizontal="center" vertical="center" wrapText="1"/>
      <protection locked="0"/>
    </xf>
    <xf numFmtId="0" fontId="13" fillId="3" borderId="65"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vertical="center" wrapText="1"/>
      <protection locked="0"/>
    </xf>
    <xf numFmtId="0" fontId="13" fillId="3" borderId="59" xfId="0" applyFont="1" applyFill="1" applyBorder="1" applyAlignment="1" applyProtection="1">
      <alignment horizontal="center" vertical="center" wrapText="1"/>
      <protection locked="0"/>
    </xf>
    <xf numFmtId="14" fontId="13" fillId="3" borderId="81" xfId="0" applyNumberFormat="1" applyFont="1" applyFill="1" applyBorder="1" applyAlignment="1" applyProtection="1">
      <alignment horizontal="center" vertical="center" wrapText="1"/>
      <protection locked="0"/>
    </xf>
    <xf numFmtId="0" fontId="13" fillId="3" borderId="81" xfId="0" applyFont="1" applyFill="1" applyBorder="1" applyAlignment="1" applyProtection="1">
      <alignment horizontal="center" vertical="center" wrapText="1"/>
      <protection locked="0"/>
    </xf>
    <xf numFmtId="0" fontId="8" fillId="3" borderId="67" xfId="0" applyFont="1" applyFill="1" applyBorder="1" applyAlignment="1" applyProtection="1">
      <alignment horizontal="center" vertical="center" wrapText="1"/>
      <protection locked="0"/>
    </xf>
    <xf numFmtId="0" fontId="8" fillId="3" borderId="68" xfId="0" applyFont="1" applyFill="1" applyBorder="1" applyAlignment="1" applyProtection="1">
      <alignment horizontal="center" vertical="center" wrapText="1"/>
      <protection locked="0"/>
    </xf>
    <xf numFmtId="0" fontId="8" fillId="3" borderId="69" xfId="0"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9" fontId="17" fillId="3" borderId="35" xfId="2" applyFont="1" applyFill="1" applyBorder="1" applyAlignment="1" applyProtection="1">
      <alignment horizontal="center" vertical="center" wrapText="1"/>
      <protection locked="0"/>
    </xf>
    <xf numFmtId="0" fontId="5" fillId="8" borderId="86" xfId="0" applyFont="1" applyFill="1" applyBorder="1" applyAlignment="1" applyProtection="1">
      <alignment horizontal="center" vertical="center"/>
      <protection locked="0"/>
    </xf>
    <xf numFmtId="14" fontId="5" fillId="8" borderId="87" xfId="0" applyNumberFormat="1" applyFont="1" applyFill="1" applyBorder="1" applyAlignment="1" applyProtection="1">
      <alignment horizontal="center" vertical="center"/>
      <protection locked="0"/>
    </xf>
    <xf numFmtId="14" fontId="5" fillId="8" borderId="88" xfId="0" applyNumberFormat="1" applyFont="1" applyFill="1" applyBorder="1" applyAlignment="1" applyProtection="1">
      <alignment horizontal="center" vertical="center"/>
      <protection locked="0"/>
    </xf>
    <xf numFmtId="14" fontId="5" fillId="8" borderId="89" xfId="0" applyNumberFormat="1" applyFont="1" applyFill="1" applyBorder="1" applyAlignment="1" applyProtection="1">
      <alignment horizontal="center" vertical="center"/>
      <protection locked="0"/>
    </xf>
    <xf numFmtId="14" fontId="5" fillId="8" borderId="86" xfId="0" applyNumberFormat="1" applyFont="1" applyFill="1" applyBorder="1" applyAlignment="1" applyProtection="1">
      <alignment horizontal="center" vertical="center"/>
      <protection locked="0"/>
    </xf>
    <xf numFmtId="0" fontId="10" fillId="11" borderId="87" xfId="3" applyFont="1" applyFill="1" applyBorder="1" applyAlignment="1" applyProtection="1">
      <alignment horizontal="center" vertical="center" wrapText="1"/>
      <protection locked="0"/>
    </xf>
    <xf numFmtId="0" fontId="10" fillId="11" borderId="88" xfId="3" applyFont="1" applyFill="1" applyBorder="1" applyAlignment="1" applyProtection="1">
      <alignment horizontal="center" vertical="center" wrapText="1"/>
      <protection locked="0"/>
    </xf>
    <xf numFmtId="0" fontId="10" fillId="11" borderId="89" xfId="3" applyFont="1" applyFill="1" applyBorder="1" applyAlignment="1" applyProtection="1">
      <alignment horizontal="center" vertical="center" wrapText="1"/>
      <protection locked="0"/>
    </xf>
    <xf numFmtId="0" fontId="10" fillId="11" borderId="86" xfId="3" applyFont="1" applyFill="1" applyBorder="1" applyAlignment="1" applyProtection="1">
      <alignment horizontal="center" vertical="center" wrapText="1"/>
      <protection locked="0"/>
    </xf>
    <xf numFmtId="9" fontId="13" fillId="3" borderId="67" xfId="0" applyNumberFormat="1" applyFont="1" applyFill="1" applyBorder="1" applyAlignment="1" applyProtection="1">
      <alignment horizontal="center" vertical="center" wrapText="1"/>
      <protection locked="0"/>
    </xf>
    <xf numFmtId="0" fontId="5" fillId="2" borderId="81"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4" borderId="86" xfId="0" applyNumberFormat="1" applyFont="1" applyFill="1" applyBorder="1" applyAlignment="1" applyProtection="1">
      <alignment horizontal="center" vertical="center" wrapText="1"/>
      <protection locked="0"/>
    </xf>
    <xf numFmtId="0" fontId="15" fillId="11" borderId="81" xfId="3" applyFont="1" applyFill="1" applyBorder="1" applyAlignment="1" applyProtection="1">
      <alignment horizontal="center" vertical="center" wrapText="1"/>
      <protection locked="0"/>
    </xf>
    <xf numFmtId="14" fontId="13" fillId="3" borderId="67" xfId="0" applyNumberFormat="1" applyFont="1" applyFill="1" applyBorder="1" applyAlignment="1" applyProtection="1">
      <alignment horizontal="center" vertical="center" wrapText="1"/>
      <protection locked="0"/>
    </xf>
    <xf numFmtId="14" fontId="13" fillId="3" borderId="68" xfId="0" applyNumberFormat="1" applyFont="1" applyFill="1" applyBorder="1" applyAlignment="1" applyProtection="1">
      <alignment horizontal="center" vertical="center" wrapText="1"/>
      <protection locked="0"/>
    </xf>
    <xf numFmtId="14" fontId="13" fillId="3" borderId="69" xfId="0" applyNumberFormat="1" applyFont="1" applyFill="1" applyBorder="1" applyAlignment="1" applyProtection="1">
      <alignment horizontal="center" vertical="center" wrapText="1"/>
      <protection locked="0"/>
    </xf>
    <xf numFmtId="0" fontId="11" fillId="3" borderId="67" xfId="0" applyFont="1" applyFill="1" applyBorder="1" applyAlignment="1" applyProtection="1">
      <alignment horizontal="center" vertical="center" wrapText="1"/>
      <protection locked="0"/>
    </xf>
    <xf numFmtId="0" fontId="11" fillId="3" borderId="68" xfId="0" applyFont="1" applyFill="1" applyBorder="1" applyAlignment="1" applyProtection="1">
      <alignment horizontal="center" vertical="center" wrapText="1"/>
      <protection locked="0"/>
    </xf>
    <xf numFmtId="0" fontId="11" fillId="3" borderId="69" xfId="0" applyFont="1" applyFill="1" applyBorder="1" applyAlignment="1" applyProtection="1">
      <alignment horizontal="center" vertical="center" wrapText="1"/>
      <protection locked="0"/>
    </xf>
    <xf numFmtId="9" fontId="17" fillId="13" borderId="49" xfId="0" applyNumberFormat="1" applyFont="1" applyFill="1" applyBorder="1" applyAlignment="1" applyProtection="1">
      <alignment horizontal="center" vertical="center" wrapText="1"/>
      <protection locked="0"/>
    </xf>
    <xf numFmtId="9" fontId="17" fillId="13" borderId="50" xfId="0" applyNumberFormat="1" applyFont="1" applyFill="1" applyBorder="1" applyAlignment="1" applyProtection="1">
      <alignment horizontal="center" vertical="center" wrapText="1"/>
      <protection locked="0"/>
    </xf>
    <xf numFmtId="9" fontId="17" fillId="13" borderId="57" xfId="0" applyNumberFormat="1" applyFont="1" applyFill="1" applyBorder="1" applyAlignment="1" applyProtection="1">
      <alignment horizontal="center" vertical="center" wrapText="1"/>
      <protection locked="0"/>
    </xf>
    <xf numFmtId="0" fontId="8" fillId="13" borderId="62" xfId="0" applyFont="1" applyFill="1" applyBorder="1" applyAlignment="1" applyProtection="1">
      <alignment horizontal="left" vertical="center" wrapText="1"/>
      <protection locked="0"/>
    </xf>
    <xf numFmtId="0" fontId="8" fillId="13" borderId="1" xfId="0" applyFont="1" applyFill="1" applyBorder="1" applyAlignment="1" applyProtection="1">
      <alignment horizontal="left" vertical="center" wrapText="1"/>
      <protection locked="0"/>
    </xf>
    <xf numFmtId="0" fontId="22" fillId="13" borderId="63" xfId="0" applyFont="1" applyFill="1" applyBorder="1" applyAlignment="1" applyProtection="1">
      <alignment horizontal="center" vertical="center" wrapText="1"/>
      <protection locked="0"/>
    </xf>
    <xf numFmtId="0" fontId="22" fillId="13" borderId="64" xfId="0" applyFont="1" applyFill="1" applyBorder="1" applyAlignment="1" applyProtection="1">
      <alignment horizontal="center" vertical="center" wrapText="1"/>
      <protection locked="0"/>
    </xf>
    <xf numFmtId="0" fontId="8" fillId="13" borderId="61" xfId="0" applyFont="1" applyFill="1" applyBorder="1" applyAlignment="1" applyProtection="1">
      <alignment horizontal="left" vertical="center" wrapText="1"/>
      <protection locked="0"/>
    </xf>
    <xf numFmtId="0" fontId="8" fillId="13" borderId="32" xfId="0" applyFont="1" applyFill="1" applyBorder="1" applyAlignment="1" applyProtection="1">
      <alignment horizontal="left" vertical="center" wrapText="1"/>
      <protection locked="0"/>
    </xf>
    <xf numFmtId="0" fontId="8" fillId="13" borderId="62" xfId="0" applyFont="1" applyFill="1" applyBorder="1" applyAlignment="1" applyProtection="1">
      <alignment horizontal="center" vertical="center" wrapText="1"/>
      <protection locked="0"/>
    </xf>
    <xf numFmtId="0" fontId="8" fillId="13" borderId="1" xfId="0" applyFont="1" applyFill="1" applyBorder="1" applyAlignment="1" applyProtection="1">
      <alignment horizontal="center" vertical="center" wrapText="1"/>
      <protection locked="0"/>
    </xf>
    <xf numFmtId="0" fontId="11" fillId="12" borderId="16" xfId="0" applyFont="1" applyFill="1" applyBorder="1" applyAlignment="1" applyProtection="1">
      <alignment horizontal="center" vertical="center" wrapText="1"/>
      <protection locked="0"/>
    </xf>
    <xf numFmtId="0" fontId="11" fillId="12" borderId="17" xfId="0" applyFont="1" applyFill="1" applyBorder="1" applyAlignment="1" applyProtection="1">
      <alignment horizontal="center" vertical="center" wrapText="1"/>
      <protection locked="0"/>
    </xf>
    <xf numFmtId="0" fontId="11" fillId="12" borderId="14" xfId="0" applyFont="1" applyFill="1" applyBorder="1" applyAlignment="1" applyProtection="1">
      <alignment horizontal="center" vertical="center" wrapText="1"/>
      <protection locked="0"/>
    </xf>
    <xf numFmtId="0" fontId="11" fillId="12" borderId="15" xfId="0" applyFont="1" applyFill="1" applyBorder="1" applyAlignment="1" applyProtection="1">
      <alignment horizontal="center" vertical="center" wrapText="1"/>
      <protection locked="0"/>
    </xf>
    <xf numFmtId="0" fontId="11" fillId="12" borderId="73" xfId="0" applyFont="1" applyFill="1" applyBorder="1" applyAlignment="1" applyProtection="1">
      <alignment horizontal="center" vertical="center" textRotation="90" wrapText="1"/>
      <protection locked="0"/>
    </xf>
    <xf numFmtId="0" fontId="11" fillId="12" borderId="16" xfId="0" applyFont="1" applyFill="1" applyBorder="1" applyAlignment="1" applyProtection="1">
      <alignment horizontal="center" vertical="center" textRotation="90" wrapText="1"/>
      <protection locked="0"/>
    </xf>
    <xf numFmtId="0" fontId="11" fillId="12" borderId="36" xfId="0" applyFont="1" applyFill="1" applyBorder="1" applyAlignment="1" applyProtection="1">
      <alignment horizontal="center" vertical="center" textRotation="90" wrapText="1"/>
      <protection locked="0"/>
    </xf>
    <xf numFmtId="165" fontId="18" fillId="3" borderId="38" xfId="2" applyNumberFormat="1" applyFont="1" applyFill="1" applyBorder="1" applyAlignment="1" applyProtection="1">
      <alignment horizontal="center" vertical="center" wrapText="1"/>
      <protection locked="0"/>
    </xf>
    <xf numFmtId="165" fontId="18" fillId="3" borderId="40" xfId="2" applyNumberFormat="1" applyFont="1" applyFill="1" applyBorder="1" applyAlignment="1" applyProtection="1">
      <alignment horizontal="center" vertical="center" wrapText="1"/>
      <protection locked="0"/>
    </xf>
    <xf numFmtId="165" fontId="18" fillId="3" borderId="42" xfId="2" applyNumberFormat="1" applyFont="1" applyFill="1" applyBorder="1" applyAlignment="1" applyProtection="1">
      <alignment horizontal="center" vertical="center" wrapText="1"/>
      <protection locked="0"/>
    </xf>
    <xf numFmtId="0" fontId="15" fillId="16" borderId="44" xfId="0" applyFont="1" applyFill="1" applyBorder="1" applyAlignment="1" applyProtection="1">
      <alignment horizontal="center" vertical="center" wrapText="1"/>
      <protection locked="0"/>
    </xf>
    <xf numFmtId="0" fontId="15" fillId="16" borderId="45" xfId="0" applyFont="1" applyFill="1" applyBorder="1" applyAlignment="1" applyProtection="1">
      <alignment horizontal="center" vertical="center" wrapText="1"/>
      <protection locked="0"/>
    </xf>
    <xf numFmtId="0" fontId="15" fillId="16" borderId="58" xfId="0" applyFont="1" applyFill="1" applyBorder="1" applyAlignment="1" applyProtection="1">
      <alignment horizontal="center" vertical="center" wrapText="1"/>
      <protection locked="0"/>
    </xf>
    <xf numFmtId="0" fontId="15" fillId="16" borderId="46" xfId="0" applyFont="1" applyFill="1" applyBorder="1" applyAlignment="1" applyProtection="1">
      <alignment horizontal="center" vertical="center" wrapText="1"/>
      <protection locked="0"/>
    </xf>
    <xf numFmtId="0" fontId="15" fillId="16" borderId="47" xfId="0" applyFont="1" applyFill="1" applyBorder="1" applyAlignment="1" applyProtection="1">
      <alignment horizontal="center" vertical="center" wrapText="1"/>
      <protection locked="0"/>
    </xf>
    <xf numFmtId="0" fontId="15" fillId="16" borderId="59" xfId="0" applyFont="1" applyFill="1" applyBorder="1" applyAlignment="1" applyProtection="1">
      <alignment horizontal="center" vertical="center" wrapText="1"/>
      <protection locked="0"/>
    </xf>
    <xf numFmtId="0" fontId="11" fillId="15" borderId="44" xfId="0" applyFont="1" applyFill="1" applyBorder="1" applyAlignment="1" applyProtection="1">
      <alignment horizontal="center" vertical="center" wrapText="1"/>
      <protection locked="0"/>
    </xf>
    <xf numFmtId="0" fontId="11" fillId="15" borderId="45" xfId="0" applyFont="1" applyFill="1" applyBorder="1" applyAlignment="1" applyProtection="1">
      <alignment horizontal="center" vertical="center" wrapText="1"/>
      <protection locked="0"/>
    </xf>
    <xf numFmtId="0" fontId="11" fillId="15" borderId="75" xfId="0" applyFont="1" applyFill="1" applyBorder="1" applyAlignment="1" applyProtection="1">
      <alignment horizontal="center" vertical="center" wrapText="1"/>
      <protection locked="0"/>
    </xf>
    <xf numFmtId="0" fontId="11" fillId="15" borderId="31" xfId="0" applyFont="1" applyFill="1" applyBorder="1" applyAlignment="1" applyProtection="1">
      <alignment horizontal="center" vertical="center" wrapText="1"/>
      <protection locked="0"/>
    </xf>
    <xf numFmtId="0" fontId="11" fillId="15" borderId="0" xfId="0" applyFont="1" applyFill="1" applyAlignment="1" applyProtection="1">
      <alignment horizontal="center" vertical="center" wrapText="1"/>
      <protection locked="0"/>
    </xf>
    <xf numFmtId="0" fontId="11" fillId="15" borderId="60" xfId="0" applyFont="1" applyFill="1" applyBorder="1" applyAlignment="1" applyProtection="1">
      <alignment horizontal="center" vertical="center" wrapText="1"/>
      <protection locked="0"/>
    </xf>
    <xf numFmtId="0" fontId="11" fillId="15" borderId="74" xfId="0" applyFont="1" applyFill="1" applyBorder="1" applyAlignment="1" applyProtection="1">
      <alignment horizontal="center" vertical="center" wrapText="1"/>
      <protection locked="0"/>
    </xf>
    <xf numFmtId="0" fontId="11" fillId="15" borderId="66" xfId="0" applyFont="1" applyFill="1" applyBorder="1" applyAlignment="1" applyProtection="1">
      <alignment horizontal="center" vertical="center" wrapText="1"/>
      <protection locked="0"/>
    </xf>
    <xf numFmtId="0" fontId="11" fillId="15" borderId="67" xfId="0" applyFont="1" applyFill="1" applyBorder="1" applyAlignment="1" applyProtection="1">
      <alignment horizontal="center" vertical="center" wrapText="1"/>
      <protection locked="0"/>
    </xf>
    <xf numFmtId="0" fontId="11" fillId="15" borderId="68" xfId="0" applyFont="1" applyFill="1" applyBorder="1" applyAlignment="1" applyProtection="1">
      <alignment horizontal="center" vertical="center" wrapText="1"/>
      <protection locked="0"/>
    </xf>
    <xf numFmtId="0" fontId="11" fillId="15" borderId="76" xfId="0" applyFont="1" applyFill="1" applyBorder="1" applyAlignment="1" applyProtection="1">
      <alignment horizontal="center" vertical="center" wrapText="1"/>
      <protection locked="0"/>
    </xf>
    <xf numFmtId="0" fontId="11" fillId="15" borderId="77" xfId="0" applyFont="1" applyFill="1" applyBorder="1" applyAlignment="1" applyProtection="1">
      <alignment horizontal="center" vertical="center" wrapText="1"/>
      <protection locked="0"/>
    </xf>
    <xf numFmtId="0" fontId="11" fillId="12" borderId="31" xfId="0" applyFont="1" applyFill="1" applyBorder="1" applyAlignment="1" applyProtection="1">
      <alignment horizontal="center" vertical="center" wrapText="1"/>
      <protection locked="0"/>
    </xf>
    <xf numFmtId="0" fontId="11" fillId="12" borderId="72" xfId="0" applyFont="1" applyFill="1" applyBorder="1" applyAlignment="1" applyProtection="1">
      <alignment horizontal="center" vertical="center" wrapText="1"/>
      <protection locked="0"/>
    </xf>
    <xf numFmtId="0" fontId="11" fillId="12" borderId="67" xfId="0" applyFont="1" applyFill="1" applyBorder="1" applyAlignment="1" applyProtection="1">
      <alignment horizontal="center" vertical="center" wrapText="1"/>
      <protection locked="0"/>
    </xf>
    <xf numFmtId="0" fontId="11" fillId="12" borderId="68" xfId="0" applyFont="1" applyFill="1" applyBorder="1" applyAlignment="1" applyProtection="1">
      <alignment horizontal="center" vertical="center" wrapText="1"/>
      <protection locked="0"/>
    </xf>
    <xf numFmtId="0" fontId="11" fillId="12" borderId="69" xfId="0" applyFont="1" applyFill="1" applyBorder="1" applyAlignment="1" applyProtection="1">
      <alignment horizontal="center" vertical="center" wrapText="1"/>
      <protection locked="0"/>
    </xf>
    <xf numFmtId="0" fontId="15" fillId="16" borderId="23" xfId="0" applyFont="1" applyFill="1" applyBorder="1" applyAlignment="1" applyProtection="1">
      <alignment horizontal="center" vertical="center" wrapText="1"/>
      <protection locked="0"/>
    </xf>
    <xf numFmtId="0" fontId="15" fillId="16" borderId="24" xfId="0" applyFont="1" applyFill="1" applyBorder="1" applyAlignment="1" applyProtection="1">
      <alignment horizontal="center" vertical="center" wrapText="1"/>
      <protection locked="0"/>
    </xf>
    <xf numFmtId="0" fontId="15" fillId="16" borderId="25" xfId="0" applyFont="1" applyFill="1" applyBorder="1" applyAlignment="1" applyProtection="1">
      <alignment horizontal="center" vertical="center" wrapText="1"/>
      <protection locked="0"/>
    </xf>
    <xf numFmtId="0" fontId="15" fillId="16" borderId="0" xfId="0" applyFont="1" applyFill="1" applyAlignment="1" applyProtection="1">
      <alignment horizontal="center" vertical="center" wrapText="1"/>
      <protection locked="0"/>
    </xf>
    <xf numFmtId="0" fontId="15" fillId="16" borderId="26" xfId="0" applyFont="1" applyFill="1" applyBorder="1" applyAlignment="1" applyProtection="1">
      <alignment horizontal="center" vertical="center" wrapText="1"/>
      <protection locked="0"/>
    </xf>
    <xf numFmtId="0" fontId="11" fillId="15" borderId="52" xfId="0" applyFont="1" applyFill="1" applyBorder="1" applyAlignment="1" applyProtection="1">
      <alignment horizontal="center" vertical="center" wrapText="1"/>
      <protection locked="0"/>
    </xf>
    <xf numFmtId="0" fontId="11" fillId="15" borderId="53" xfId="0" applyFont="1" applyFill="1" applyBorder="1" applyAlignment="1" applyProtection="1">
      <alignment horizontal="center" vertical="center" wrapText="1"/>
      <protection locked="0"/>
    </xf>
    <xf numFmtId="0" fontId="11" fillId="15" borderId="22" xfId="0" applyFont="1" applyFill="1" applyBorder="1" applyAlignment="1" applyProtection="1">
      <alignment horizontal="center" vertical="center" wrapText="1"/>
      <protection locked="0"/>
    </xf>
    <xf numFmtId="0" fontId="11" fillId="15" borderId="55" xfId="0" applyFont="1" applyFill="1" applyBorder="1" applyAlignment="1" applyProtection="1">
      <alignment horizontal="center" vertical="center" wrapText="1"/>
      <protection locked="0"/>
    </xf>
    <xf numFmtId="0" fontId="11" fillId="15" borderId="24" xfId="0" applyFont="1" applyFill="1" applyBorder="1" applyAlignment="1" applyProtection="1">
      <alignment horizontal="center" vertical="center" wrapText="1"/>
      <protection locked="0"/>
    </xf>
    <xf numFmtId="0" fontId="11" fillId="15" borderId="56" xfId="0" applyFont="1" applyFill="1" applyBorder="1" applyAlignment="1" applyProtection="1">
      <alignment horizontal="center" vertical="center" wrapText="1"/>
      <protection locked="0"/>
    </xf>
    <xf numFmtId="0" fontId="11" fillId="15" borderId="27" xfId="0" applyFont="1" applyFill="1" applyBorder="1" applyAlignment="1" applyProtection="1">
      <alignment horizontal="center" vertical="center" wrapText="1"/>
      <protection locked="0"/>
    </xf>
    <xf numFmtId="0" fontId="11" fillId="15" borderId="54" xfId="0" applyFont="1" applyFill="1" applyBorder="1" applyAlignment="1" applyProtection="1">
      <alignment horizontal="center" vertical="center" wrapText="1"/>
      <protection locked="0"/>
    </xf>
    <xf numFmtId="0" fontId="16" fillId="3" borderId="7" xfId="0" applyFont="1" applyFill="1" applyBorder="1" applyAlignment="1" applyProtection="1">
      <alignment horizontal="center" vertical="center" wrapText="1"/>
      <protection locked="0"/>
    </xf>
    <xf numFmtId="0" fontId="26" fillId="3" borderId="7" xfId="0" applyFont="1" applyFill="1" applyBorder="1" applyAlignment="1" applyProtection="1">
      <alignment horizontal="center" vertical="center" wrapText="1"/>
      <protection locked="0"/>
    </xf>
    <xf numFmtId="0" fontId="11" fillId="12" borderId="21" xfId="0" applyFont="1" applyFill="1" applyBorder="1" applyAlignment="1" applyProtection="1">
      <alignment horizontal="center" vertical="center" textRotation="90" wrapText="1"/>
      <protection locked="0"/>
    </xf>
    <xf numFmtId="0" fontId="11" fillId="12" borderId="37" xfId="0" applyFont="1" applyFill="1" applyBorder="1" applyAlignment="1" applyProtection="1">
      <alignment horizontal="center" vertical="center" textRotation="90" wrapText="1"/>
      <protection locked="0"/>
    </xf>
    <xf numFmtId="0" fontId="26" fillId="3" borderId="20" xfId="0" applyFont="1" applyFill="1" applyBorder="1" applyAlignment="1" applyProtection="1">
      <alignment horizontal="center" vertical="center" wrapText="1"/>
      <protection locked="0"/>
    </xf>
    <xf numFmtId="0" fontId="8" fillId="3" borderId="38" xfId="0" applyFont="1" applyFill="1" applyBorder="1" applyAlignment="1" applyProtection="1">
      <alignment horizontal="center" vertical="center" wrapText="1"/>
      <protection locked="0"/>
    </xf>
    <xf numFmtId="0" fontId="8" fillId="3" borderId="40" xfId="0" applyFont="1" applyFill="1" applyBorder="1" applyAlignment="1" applyProtection="1">
      <alignment horizontal="center" vertical="center" wrapText="1"/>
      <protection locked="0"/>
    </xf>
    <xf numFmtId="0" fontId="8" fillId="3" borderId="42" xfId="0" applyFont="1" applyFill="1" applyBorder="1" applyAlignment="1" applyProtection="1">
      <alignment horizontal="center" vertical="center" wrapText="1"/>
      <protection locked="0"/>
    </xf>
    <xf numFmtId="0" fontId="11" fillId="11" borderId="11" xfId="3" applyFont="1" applyFill="1" applyBorder="1" applyAlignment="1" applyProtection="1">
      <alignment horizontal="center" vertical="center" wrapText="1"/>
      <protection locked="0"/>
    </xf>
    <xf numFmtId="0" fontId="11" fillId="11" borderId="12" xfId="3" applyFont="1" applyFill="1" applyBorder="1" applyAlignment="1" applyProtection="1">
      <alignment horizontal="center" vertical="center" wrapText="1"/>
      <protection locked="0"/>
    </xf>
    <xf numFmtId="0" fontId="11" fillId="12" borderId="28" xfId="0" applyFont="1" applyFill="1" applyBorder="1" applyAlignment="1" applyProtection="1">
      <alignment horizontal="center" vertical="center" wrapText="1"/>
      <protection locked="0"/>
    </xf>
    <xf numFmtId="0" fontId="11" fillId="12" borderId="29" xfId="0" applyFont="1" applyFill="1" applyBorder="1" applyAlignment="1" applyProtection="1">
      <alignment horizontal="center" vertical="center" wrapText="1"/>
      <protection locked="0"/>
    </xf>
    <xf numFmtId="0" fontId="11" fillId="12" borderId="30" xfId="0" applyFont="1" applyFill="1" applyBorder="1" applyAlignment="1" applyProtection="1">
      <alignment horizontal="center" vertical="center" wrapText="1"/>
      <protection locked="0"/>
    </xf>
    <xf numFmtId="0" fontId="11" fillId="12" borderId="0" xfId="0" applyFont="1" applyFill="1" applyAlignment="1" applyProtection="1">
      <alignment horizontal="center" vertical="center" wrapText="1"/>
      <protection locked="0"/>
    </xf>
    <xf numFmtId="0" fontId="11" fillId="12" borderId="36" xfId="0" applyFont="1" applyFill="1" applyBorder="1" applyAlignment="1" applyProtection="1">
      <alignment horizontal="center" vertical="center" wrapText="1"/>
      <protection locked="0"/>
    </xf>
    <xf numFmtId="0" fontId="15" fillId="12" borderId="28" xfId="0" applyFont="1" applyFill="1" applyBorder="1" applyAlignment="1" applyProtection="1">
      <alignment horizontal="center" vertical="center"/>
      <protection locked="0"/>
    </xf>
    <xf numFmtId="0" fontId="15" fillId="12" borderId="29" xfId="0" applyFont="1" applyFill="1" applyBorder="1" applyAlignment="1" applyProtection="1">
      <alignment horizontal="center" vertical="center"/>
      <protection locked="0"/>
    </xf>
    <xf numFmtId="0" fontId="15" fillId="12" borderId="30" xfId="0" applyFont="1" applyFill="1" applyBorder="1" applyAlignment="1" applyProtection="1">
      <alignment horizontal="center" vertical="center"/>
      <protection locked="0"/>
    </xf>
    <xf numFmtId="165" fontId="13" fillId="3" borderId="78" xfId="0" applyNumberFormat="1" applyFont="1" applyFill="1" applyBorder="1" applyAlignment="1" applyProtection="1">
      <alignment horizontal="center" vertical="center" wrapText="1"/>
      <protection locked="0"/>
    </xf>
    <xf numFmtId="165" fontId="13" fillId="3" borderId="79" xfId="0" applyNumberFormat="1" applyFont="1" applyFill="1" applyBorder="1" applyAlignment="1" applyProtection="1">
      <alignment horizontal="center" vertical="center" wrapText="1"/>
      <protection locked="0"/>
    </xf>
    <xf numFmtId="165" fontId="13" fillId="3" borderId="80"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14" fontId="17" fillId="3" borderId="35" xfId="0" applyNumberFormat="1" applyFont="1" applyFill="1" applyBorder="1" applyAlignment="1" applyProtection="1">
      <alignment horizontal="center" vertical="center" wrapText="1"/>
      <protection locked="0"/>
    </xf>
    <xf numFmtId="165" fontId="18" fillId="3" borderId="33" xfId="2" applyNumberFormat="1" applyFont="1" applyFill="1" applyBorder="1" applyAlignment="1" applyProtection="1">
      <alignment horizontal="center" vertical="center" wrapText="1"/>
      <protection locked="0"/>
    </xf>
    <xf numFmtId="165" fontId="18" fillId="3" borderId="34" xfId="2" applyNumberFormat="1" applyFont="1" applyFill="1" applyBorder="1" applyAlignment="1" applyProtection="1">
      <alignment horizontal="center" vertical="center" wrapText="1"/>
      <protection locked="0"/>
    </xf>
    <xf numFmtId="165" fontId="18" fillId="3" borderId="35" xfId="2" applyNumberFormat="1" applyFont="1" applyFill="1" applyBorder="1" applyAlignment="1" applyProtection="1">
      <alignment horizontal="center" vertical="center" wrapText="1"/>
      <protection locked="0"/>
    </xf>
    <xf numFmtId="9" fontId="17" fillId="9" borderId="33" xfId="0" applyNumberFormat="1" applyFont="1" applyFill="1" applyBorder="1" applyAlignment="1" applyProtection="1">
      <alignment horizontal="center" vertical="center" wrapText="1"/>
      <protection locked="0"/>
    </xf>
    <xf numFmtId="9" fontId="17" fillId="9" borderId="34" xfId="0" applyNumberFormat="1" applyFont="1" applyFill="1" applyBorder="1" applyAlignment="1" applyProtection="1">
      <alignment horizontal="center" vertical="center" wrapText="1"/>
      <protection locked="0"/>
    </xf>
    <xf numFmtId="9" fontId="17" fillId="9" borderId="82" xfId="0" applyNumberFormat="1" applyFont="1" applyFill="1" applyBorder="1" applyAlignment="1" applyProtection="1">
      <alignment horizontal="center" vertical="center" wrapText="1"/>
      <protection locked="0"/>
    </xf>
    <xf numFmtId="9" fontId="17" fillId="18" borderId="33" xfId="0" applyNumberFormat="1" applyFont="1" applyFill="1" applyBorder="1" applyAlignment="1" applyProtection="1">
      <alignment horizontal="center" vertical="center" wrapText="1"/>
      <protection locked="0"/>
    </xf>
    <xf numFmtId="9" fontId="17" fillId="18" borderId="34" xfId="0" applyNumberFormat="1" applyFont="1" applyFill="1" applyBorder="1" applyAlignment="1" applyProtection="1">
      <alignment horizontal="center" vertical="center" wrapText="1"/>
      <protection locked="0"/>
    </xf>
    <xf numFmtId="9" fontId="17" fillId="17" borderId="33" xfId="0" applyNumberFormat="1" applyFont="1" applyFill="1" applyBorder="1" applyAlignment="1" applyProtection="1">
      <alignment horizontal="center" vertical="center" wrapText="1"/>
      <protection locked="0"/>
    </xf>
    <xf numFmtId="9" fontId="17" fillId="17" borderId="34" xfId="0" applyNumberFormat="1" applyFont="1" applyFill="1" applyBorder="1" applyAlignment="1" applyProtection="1">
      <alignment horizontal="center" vertical="center" wrapText="1"/>
      <protection locked="0"/>
    </xf>
    <xf numFmtId="165" fontId="13" fillId="3" borderId="83" xfId="0" applyNumberFormat="1" applyFont="1" applyFill="1" applyBorder="1" applyAlignment="1" applyProtection="1">
      <alignment horizontal="center" vertical="center" wrapText="1"/>
      <protection locked="0"/>
    </xf>
    <xf numFmtId="165" fontId="13" fillId="3" borderId="84" xfId="0" applyNumberFormat="1" applyFont="1" applyFill="1" applyBorder="1" applyAlignment="1" applyProtection="1">
      <alignment horizontal="center" vertical="center" wrapText="1"/>
      <protection locked="0"/>
    </xf>
    <xf numFmtId="165" fontId="13" fillId="3" borderId="85" xfId="0" applyNumberFormat="1" applyFont="1" applyFill="1" applyBorder="1" applyAlignment="1" applyProtection="1">
      <alignment horizontal="center" vertical="center" wrapText="1"/>
      <protection locked="0"/>
    </xf>
    <xf numFmtId="14" fontId="17" fillId="9" borderId="83" xfId="0" applyNumberFormat="1" applyFont="1" applyFill="1" applyBorder="1" applyAlignment="1" applyProtection="1">
      <alignment horizontal="center" vertical="center" wrapText="1"/>
      <protection locked="0"/>
    </xf>
    <xf numFmtId="14" fontId="17" fillId="9" borderId="84" xfId="0" applyNumberFormat="1" applyFont="1" applyFill="1" applyBorder="1" applyAlignment="1" applyProtection="1">
      <alignment horizontal="center" vertical="center" wrapText="1"/>
      <protection locked="0"/>
    </xf>
    <xf numFmtId="14" fontId="17" fillId="9" borderId="85" xfId="0" applyNumberFormat="1" applyFont="1" applyFill="1" applyBorder="1" applyAlignment="1" applyProtection="1">
      <alignment horizontal="center" vertical="center" wrapText="1"/>
      <protection locked="0"/>
    </xf>
    <xf numFmtId="14" fontId="17" fillId="9" borderId="67" xfId="0" applyNumberFormat="1" applyFont="1" applyFill="1" applyBorder="1" applyAlignment="1" applyProtection="1">
      <alignment horizontal="center" vertical="center" wrapText="1"/>
      <protection locked="0"/>
    </xf>
    <xf numFmtId="14" fontId="17" fillId="9" borderId="68" xfId="0" applyNumberFormat="1" applyFont="1" applyFill="1" applyBorder="1" applyAlignment="1" applyProtection="1">
      <alignment horizontal="center" vertical="center" wrapText="1"/>
      <protection locked="0"/>
    </xf>
    <xf numFmtId="14" fontId="17" fillId="9" borderId="69" xfId="0" applyNumberFormat="1" applyFont="1" applyFill="1" applyBorder="1" applyAlignment="1" applyProtection="1">
      <alignment horizontal="center" vertical="center" wrapText="1"/>
      <protection locked="0"/>
    </xf>
    <xf numFmtId="165" fontId="13" fillId="3" borderId="39" xfId="0" applyNumberFormat="1" applyFont="1" applyFill="1" applyBorder="1" applyAlignment="1" applyProtection="1">
      <alignment horizontal="center" vertical="center" wrapText="1"/>
      <protection locked="0"/>
    </xf>
    <xf numFmtId="165" fontId="13" fillId="3" borderId="41" xfId="0" applyNumberFormat="1" applyFont="1" applyFill="1" applyBorder="1" applyAlignment="1" applyProtection="1">
      <alignment horizontal="center" vertical="center" wrapText="1"/>
      <protection locked="0"/>
    </xf>
    <xf numFmtId="0" fontId="11" fillId="12" borderId="44" xfId="0" applyFont="1" applyFill="1" applyBorder="1" applyAlignment="1" applyProtection="1">
      <alignment horizontal="center" vertical="center" wrapText="1"/>
      <protection locked="0"/>
    </xf>
    <xf numFmtId="0" fontId="11" fillId="12" borderId="58" xfId="0" applyFont="1" applyFill="1" applyBorder="1" applyAlignment="1" applyProtection="1">
      <alignment horizontal="center" vertical="center" wrapText="1"/>
      <protection locked="0"/>
    </xf>
    <xf numFmtId="0" fontId="11" fillId="12" borderId="65" xfId="0" applyFont="1" applyFill="1" applyBorder="1" applyAlignment="1" applyProtection="1">
      <alignment horizontal="center" vertical="center" wrapText="1"/>
      <protection locked="0"/>
    </xf>
    <xf numFmtId="0" fontId="11" fillId="12" borderId="46"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27" fillId="9" borderId="93" xfId="0" applyFont="1" applyFill="1" applyBorder="1" applyAlignment="1" applyProtection="1">
      <alignment horizontal="center" vertical="center" wrapText="1"/>
      <protection locked="0"/>
    </xf>
    <xf numFmtId="0" fontId="27" fillId="9" borderId="90" xfId="0" applyFont="1" applyFill="1" applyBorder="1" applyAlignment="1" applyProtection="1">
      <alignment horizontal="center" vertical="center" wrapText="1"/>
      <protection locked="0"/>
    </xf>
    <xf numFmtId="0" fontId="27" fillId="9" borderId="91" xfId="0" applyFont="1" applyFill="1" applyBorder="1" applyAlignment="1" applyProtection="1">
      <alignment horizontal="center" vertical="center" wrapText="1"/>
      <protection locked="0"/>
    </xf>
    <xf numFmtId="0" fontId="27" fillId="9" borderId="94" xfId="0" applyFont="1" applyFill="1" applyBorder="1" applyAlignment="1" applyProtection="1">
      <alignment horizontal="center" vertical="center" wrapText="1"/>
      <protection locked="0"/>
    </xf>
    <xf numFmtId="0" fontId="27" fillId="9" borderId="66" xfId="0" applyFont="1" applyFill="1" applyBorder="1" applyAlignment="1" applyProtection="1">
      <alignment horizontal="center" vertical="center" wrapText="1"/>
      <protection locked="0"/>
    </xf>
    <xf numFmtId="0" fontId="27" fillId="9" borderId="95" xfId="0" applyFont="1" applyFill="1" applyBorder="1" applyAlignment="1" applyProtection="1">
      <alignment horizontal="center" vertical="center" wrapText="1"/>
      <protection locked="0"/>
    </xf>
    <xf numFmtId="0" fontId="17" fillId="9" borderId="67" xfId="0" applyFont="1" applyFill="1" applyBorder="1" applyAlignment="1" applyProtection="1">
      <alignment horizontal="center" vertical="center" wrapText="1"/>
      <protection locked="0"/>
    </xf>
    <xf numFmtId="0" fontId="17" fillId="9" borderId="68" xfId="0" applyFont="1" applyFill="1" applyBorder="1" applyAlignment="1" applyProtection="1">
      <alignment horizontal="center" vertical="center" wrapText="1"/>
      <protection locked="0"/>
    </xf>
    <xf numFmtId="0" fontId="17" fillId="9" borderId="92" xfId="0" applyFont="1" applyFill="1" applyBorder="1" applyAlignment="1" applyProtection="1">
      <alignment horizontal="center" vertical="center" wrapText="1"/>
      <protection locked="0"/>
    </xf>
    <xf numFmtId="0" fontId="11" fillId="12" borderId="1" xfId="0" applyFont="1" applyFill="1" applyBorder="1" applyAlignment="1" applyProtection="1">
      <alignment horizontal="center" vertical="center" wrapText="1"/>
      <protection locked="0"/>
    </xf>
    <xf numFmtId="165" fontId="17" fillId="9" borderId="78" xfId="0" applyNumberFormat="1" applyFont="1" applyFill="1" applyBorder="1" applyAlignment="1" applyProtection="1">
      <alignment horizontal="center" vertical="center" wrapText="1"/>
      <protection locked="0"/>
    </xf>
    <xf numFmtId="165" fontId="17" fillId="9" borderId="79" xfId="0" applyNumberFormat="1" applyFont="1" applyFill="1" applyBorder="1" applyAlignment="1" applyProtection="1">
      <alignment horizontal="center" vertical="center" wrapText="1"/>
      <protection locked="0"/>
    </xf>
    <xf numFmtId="165" fontId="17" fillId="9" borderId="96" xfId="0" applyNumberFormat="1" applyFont="1" applyFill="1" applyBorder="1" applyAlignment="1" applyProtection="1">
      <alignment horizontal="center" vertical="center" wrapText="1"/>
      <protection locked="0"/>
    </xf>
    <xf numFmtId="14" fontId="17" fillId="9" borderId="33" xfId="0" applyNumberFormat="1" applyFont="1" applyFill="1" applyBorder="1" applyAlignment="1" applyProtection="1">
      <alignment horizontal="center" vertical="center" wrapText="1"/>
      <protection locked="0"/>
    </xf>
    <xf numFmtId="14" fontId="17" fillId="9" borderId="34" xfId="0" applyNumberFormat="1" applyFont="1" applyFill="1" applyBorder="1" applyAlignment="1" applyProtection="1">
      <alignment horizontal="center" vertical="center" wrapText="1"/>
      <protection locked="0"/>
    </xf>
    <xf numFmtId="14" fontId="17" fillId="9" borderId="82" xfId="0" applyNumberFormat="1" applyFont="1" applyFill="1" applyBorder="1" applyAlignment="1" applyProtection="1">
      <alignment horizontal="center" vertical="center" wrapText="1"/>
      <protection locked="0"/>
    </xf>
    <xf numFmtId="0" fontId="17" fillId="3" borderId="44" xfId="0" applyFont="1" applyFill="1" applyBorder="1" applyAlignment="1" applyProtection="1">
      <alignment horizontal="center" vertical="center" wrapText="1"/>
      <protection locked="0"/>
    </xf>
    <xf numFmtId="0" fontId="17" fillId="3" borderId="31" xfId="0" applyFont="1" applyFill="1" applyBorder="1" applyAlignment="1" applyProtection="1">
      <alignment horizontal="center" vertical="center" wrapText="1"/>
      <protection locked="0"/>
    </xf>
    <xf numFmtId="0" fontId="17" fillId="3" borderId="46" xfId="0" applyFont="1" applyFill="1" applyBorder="1" applyAlignment="1" applyProtection="1">
      <alignment horizontal="center" vertical="center" wrapText="1"/>
      <protection locked="0"/>
    </xf>
    <xf numFmtId="9" fontId="17" fillId="3" borderId="39" xfId="2" applyFont="1" applyFill="1" applyBorder="1" applyAlignment="1" applyProtection="1">
      <alignment horizontal="center" vertical="center" wrapText="1"/>
      <protection locked="0"/>
    </xf>
    <xf numFmtId="9" fontId="17" fillId="3" borderId="41" xfId="2" applyFont="1" applyFill="1" applyBorder="1" applyAlignment="1" applyProtection="1">
      <alignment horizontal="center" vertical="center" wrapText="1"/>
      <protection locked="0"/>
    </xf>
    <xf numFmtId="9" fontId="17" fillId="3" borderId="43" xfId="2" applyFont="1" applyFill="1" applyBorder="1" applyAlignment="1" applyProtection="1">
      <alignment horizontal="center" vertical="center" wrapText="1"/>
      <protection locked="0"/>
    </xf>
    <xf numFmtId="0" fontId="17" fillId="9" borderId="69" xfId="0" applyFont="1" applyFill="1" applyBorder="1" applyAlignment="1" applyProtection="1">
      <alignment horizontal="center" vertical="center" wrapText="1"/>
      <protection locked="0"/>
    </xf>
    <xf numFmtId="0" fontId="17" fillId="9" borderId="83" xfId="0" applyFont="1" applyFill="1" applyBorder="1" applyAlignment="1" applyProtection="1">
      <alignment horizontal="center" vertical="center" wrapText="1"/>
      <protection locked="0"/>
    </xf>
    <xf numFmtId="0" fontId="17" fillId="9" borderId="84" xfId="0" applyFont="1" applyFill="1" applyBorder="1" applyAlignment="1" applyProtection="1">
      <alignment horizontal="center" vertical="center" wrapText="1"/>
      <protection locked="0"/>
    </xf>
    <xf numFmtId="0" fontId="17" fillId="9" borderId="85" xfId="0" applyFont="1" applyFill="1" applyBorder="1" applyAlignment="1" applyProtection="1">
      <alignment horizontal="center" vertical="center" wrapText="1"/>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4" fillId="10" borderId="0" xfId="0" applyFont="1" applyFill="1" applyAlignment="1" applyProtection="1">
      <alignment horizontal="center" vertical="center" wrapText="1"/>
      <protection locked="0"/>
    </xf>
    <xf numFmtId="0" fontId="11" fillId="12" borderId="21" xfId="0" applyFont="1" applyFill="1" applyBorder="1" applyAlignment="1" applyProtection="1">
      <alignment horizontal="center" vertical="center" wrapText="1"/>
      <protection locked="0"/>
    </xf>
    <xf numFmtId="0" fontId="11" fillId="12" borderId="37" xfId="0"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30" xfId="2" applyFont="1" applyFill="1" applyBorder="1" applyAlignment="1" applyProtection="1">
      <alignment horizontal="center" vertical="center" wrapText="1"/>
      <protection locked="0"/>
    </xf>
    <xf numFmtId="0" fontId="11" fillId="15" borderId="69" xfId="0" applyFont="1" applyFill="1" applyBorder="1" applyAlignment="1" applyProtection="1">
      <alignment horizontal="center" vertical="center" wrapText="1"/>
      <protection locked="0"/>
    </xf>
    <xf numFmtId="164" fontId="11" fillId="12" borderId="8" xfId="1" applyFont="1" applyFill="1" applyBorder="1" applyAlignment="1" applyProtection="1">
      <alignment horizontal="center" vertical="center" wrapText="1"/>
      <protection locked="0"/>
    </xf>
    <xf numFmtId="164" fontId="11" fillId="12" borderId="9" xfId="1" applyFont="1" applyFill="1" applyBorder="1" applyAlignment="1" applyProtection="1">
      <alignment horizontal="center" vertical="center" wrapText="1"/>
      <protection locked="0"/>
    </xf>
    <xf numFmtId="9" fontId="11" fillId="12" borderId="9" xfId="1" applyNumberFormat="1" applyFont="1" applyFill="1" applyBorder="1" applyAlignment="1" applyProtection="1">
      <alignment horizontal="center" vertical="center" wrapText="1"/>
      <protection locked="0"/>
    </xf>
    <xf numFmtId="9" fontId="11" fillId="12" borderId="10" xfId="1" applyNumberFormat="1" applyFont="1" applyFill="1" applyBorder="1" applyAlignment="1" applyProtection="1">
      <alignment horizontal="center" vertical="center" wrapText="1"/>
      <protection locked="0"/>
    </xf>
    <xf numFmtId="0" fontId="5" fillId="2" borderId="18" xfId="3"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2" fillId="0" borderId="70"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11" fillId="12" borderId="71" xfId="0" applyFont="1" applyFill="1" applyBorder="1" applyAlignment="1" applyProtection="1">
      <alignment horizontal="center" vertical="center" wrapText="1"/>
      <protection locked="0"/>
    </xf>
    <xf numFmtId="0" fontId="17" fillId="3" borderId="67" xfId="0" applyFont="1" applyFill="1" applyBorder="1" applyAlignment="1">
      <alignment horizontal="center" vertical="center" wrapText="1"/>
    </xf>
    <xf numFmtId="0" fontId="17" fillId="3" borderId="68" xfId="0" applyFont="1" applyFill="1" applyBorder="1" applyAlignment="1">
      <alignment horizontal="center" vertical="center" wrapText="1"/>
    </xf>
    <xf numFmtId="0" fontId="17" fillId="3" borderId="69" xfId="0" applyFont="1" applyFill="1" applyBorder="1" applyAlignment="1">
      <alignment horizontal="center" vertical="center" wrapText="1"/>
    </xf>
    <xf numFmtId="0" fontId="19" fillId="10" borderId="0" xfId="0" applyFont="1" applyFill="1" applyAlignment="1" applyProtection="1">
      <alignment horizontal="center" vertical="center" wrapText="1"/>
      <protection locked="0"/>
    </xf>
    <xf numFmtId="14" fontId="34" fillId="0" borderId="1" xfId="4" applyNumberFormat="1" applyFont="1" applyBorder="1" applyAlignment="1">
      <alignment horizontal="center" vertical="center"/>
    </xf>
    <xf numFmtId="0" fontId="34" fillId="0" borderId="1" xfId="4" applyFont="1" applyBorder="1" applyAlignment="1">
      <alignment horizontal="center" vertical="center"/>
    </xf>
    <xf numFmtId="0" fontId="34" fillId="0" borderId="97" xfId="4" applyFont="1" applyBorder="1" applyAlignment="1">
      <alignment horizontal="center" vertical="center"/>
    </xf>
    <xf numFmtId="0" fontId="34" fillId="0" borderId="98" xfId="4" applyFont="1" applyBorder="1" applyAlignment="1">
      <alignment horizontal="center" vertical="center"/>
    </xf>
    <xf numFmtId="0" fontId="34" fillId="0" borderId="99" xfId="4" applyFont="1" applyBorder="1" applyAlignment="1">
      <alignment horizontal="center" vertical="center"/>
    </xf>
    <xf numFmtId="0" fontId="34" fillId="19" borderId="97" xfId="4" applyFont="1" applyFill="1" applyBorder="1" applyAlignment="1">
      <alignment horizontal="center" vertical="center"/>
    </xf>
    <xf numFmtId="0" fontId="34" fillId="19" borderId="98" xfId="4" applyFont="1" applyFill="1" applyBorder="1" applyAlignment="1">
      <alignment horizontal="center" vertical="center"/>
    </xf>
    <xf numFmtId="0" fontId="34" fillId="19" borderId="99" xfId="4" applyFont="1" applyFill="1" applyBorder="1" applyAlignment="1">
      <alignment horizontal="center" vertical="center"/>
    </xf>
    <xf numFmtId="0" fontId="34" fillId="0" borderId="1" xfId="4" applyFont="1" applyBorder="1" applyAlignment="1">
      <alignment horizontal="center"/>
    </xf>
    <xf numFmtId="49" fontId="34" fillId="0" borderId="1" xfId="4" applyNumberFormat="1" applyFont="1" applyBorder="1" applyAlignment="1">
      <alignment horizontal="center"/>
    </xf>
    <xf numFmtId="0" fontId="37" fillId="0" borderId="1" xfId="4" applyFont="1" applyBorder="1" applyAlignment="1">
      <alignment horizontal="center" vertical="center" wrapText="1"/>
    </xf>
    <xf numFmtId="0" fontId="37" fillId="0" borderId="97" xfId="4" applyFont="1" applyBorder="1" applyAlignment="1">
      <alignment horizontal="center" vertical="center" wrapText="1"/>
    </xf>
    <xf numFmtId="0" fontId="37" fillId="0" borderId="98" xfId="4" applyFont="1" applyBorder="1" applyAlignment="1">
      <alignment horizontal="center" vertical="center" wrapText="1"/>
    </xf>
    <xf numFmtId="0" fontId="37" fillId="0" borderId="99" xfId="4" applyFont="1" applyBorder="1" applyAlignment="1">
      <alignment horizontal="center" vertical="center" wrapText="1"/>
    </xf>
    <xf numFmtId="0" fontId="35" fillId="0" borderId="97" xfId="4" applyFont="1" applyBorder="1" applyAlignment="1">
      <alignment horizontal="center" vertical="center"/>
    </xf>
    <xf numFmtId="0" fontId="35" fillId="0" borderId="98" xfId="4" applyFont="1" applyBorder="1" applyAlignment="1">
      <alignment horizontal="center" vertical="center"/>
    </xf>
    <xf numFmtId="0" fontId="35" fillId="0" borderId="99" xfId="4" applyFont="1" applyBorder="1" applyAlignment="1">
      <alignment horizontal="center" vertical="center"/>
    </xf>
    <xf numFmtId="49" fontId="37" fillId="0" borderId="97" xfId="4" applyNumberFormat="1" applyFont="1" applyBorder="1" applyAlignment="1">
      <alignment horizontal="center" vertical="center" wrapText="1"/>
    </xf>
    <xf numFmtId="49" fontId="37" fillId="0" borderId="98" xfId="4" applyNumberFormat="1" applyFont="1" applyBorder="1" applyAlignment="1">
      <alignment horizontal="center" vertical="center" wrapText="1"/>
    </xf>
    <xf numFmtId="49" fontId="37" fillId="0" borderId="99" xfId="4" applyNumberFormat="1" applyFont="1" applyBorder="1" applyAlignment="1">
      <alignment horizontal="center" vertical="center" wrapText="1"/>
    </xf>
    <xf numFmtId="0" fontId="34" fillId="0" borderId="1" xfId="4" applyFont="1" applyBorder="1" applyAlignment="1">
      <alignment horizontal="center" vertical="center" wrapText="1"/>
    </xf>
    <xf numFmtId="0" fontId="34" fillId="0" borderId="97" xfId="4" applyFont="1" applyBorder="1" applyAlignment="1">
      <alignment horizontal="center" vertical="center" wrapText="1"/>
    </xf>
    <xf numFmtId="0" fontId="34" fillId="0" borderId="98" xfId="4" applyFont="1" applyBorder="1" applyAlignment="1">
      <alignment horizontal="center" vertical="center" wrapText="1"/>
    </xf>
    <xf numFmtId="0" fontId="34" fillId="0" borderId="99" xfId="4" applyFont="1" applyBorder="1" applyAlignment="1">
      <alignment horizontal="center" vertical="center" wrapText="1"/>
    </xf>
    <xf numFmtId="9" fontId="37" fillId="0" borderId="1" xfId="4" applyNumberFormat="1" applyFont="1" applyBorder="1" applyAlignment="1">
      <alignment horizontal="center" vertical="center" wrapText="1"/>
    </xf>
    <xf numFmtId="49" fontId="37" fillId="0" borderId="1" xfId="4" applyNumberFormat="1" applyFont="1" applyBorder="1" applyAlignment="1">
      <alignment horizontal="center" vertical="center" wrapText="1"/>
    </xf>
    <xf numFmtId="0" fontId="34" fillId="0" borderId="2" xfId="4" applyFont="1" applyBorder="1" applyAlignment="1">
      <alignment horizontal="center" vertical="center"/>
    </xf>
    <xf numFmtId="0" fontId="34" fillId="0" borderId="3" xfId="4" applyFont="1" applyBorder="1" applyAlignment="1">
      <alignment horizontal="center" vertical="center"/>
    </xf>
    <xf numFmtId="0" fontId="34" fillId="0" borderId="100" xfId="4" applyFont="1" applyBorder="1" applyAlignment="1">
      <alignment horizontal="center" vertical="center"/>
    </xf>
    <xf numFmtId="0" fontId="34" fillId="0" borderId="4" xfId="4" applyFont="1" applyBorder="1" applyAlignment="1">
      <alignment horizontal="center" vertical="center"/>
    </xf>
    <xf numFmtId="0" fontId="34" fillId="0" borderId="5" xfId="4" applyFont="1" applyBorder="1" applyAlignment="1">
      <alignment horizontal="center" vertical="center"/>
    </xf>
    <xf numFmtId="0" fontId="34" fillId="0" borderId="6" xfId="4" applyFont="1" applyBorder="1" applyAlignment="1">
      <alignment horizontal="center" vertical="center"/>
    </xf>
    <xf numFmtId="0" fontId="34" fillId="0" borderId="2" xfId="4" applyFont="1" applyBorder="1" applyAlignment="1">
      <alignment horizontal="center" vertical="center" wrapText="1"/>
    </xf>
    <xf numFmtId="0" fontId="34" fillId="0" borderId="3" xfId="4" applyFont="1" applyBorder="1" applyAlignment="1">
      <alignment horizontal="center" vertical="center" wrapText="1"/>
    </xf>
    <xf numFmtId="0" fontId="34" fillId="0" borderId="100" xfId="4" applyFont="1" applyBorder="1" applyAlignment="1">
      <alignment horizontal="center" vertical="center" wrapText="1"/>
    </xf>
    <xf numFmtId="0" fontId="34" fillId="0" borderId="4" xfId="4" applyFont="1" applyBorder="1" applyAlignment="1">
      <alignment horizontal="center" vertical="center" wrapText="1"/>
    </xf>
    <xf numFmtId="0" fontId="34" fillId="0" borderId="5" xfId="4" applyFont="1" applyBorder="1" applyAlignment="1">
      <alignment horizontal="center" vertical="center" wrapText="1"/>
    </xf>
    <xf numFmtId="0" fontId="34" fillId="0" borderId="6" xfId="4" applyFont="1" applyBorder="1" applyAlignment="1">
      <alignment horizontal="center" vertical="center" wrapText="1"/>
    </xf>
    <xf numFmtId="0" fontId="34" fillId="0" borderId="70" xfId="4" applyFont="1" applyBorder="1" applyAlignment="1">
      <alignment horizontal="center" vertical="center" wrapText="1"/>
    </xf>
    <xf numFmtId="0" fontId="34" fillId="0" borderId="51" xfId="4" applyFont="1" applyBorder="1" applyAlignment="1">
      <alignment horizontal="center" vertical="center" wrapText="1"/>
    </xf>
    <xf numFmtId="0" fontId="34" fillId="3" borderId="97" xfId="4" applyFont="1" applyFill="1" applyBorder="1" applyAlignment="1">
      <alignment horizontal="center" vertical="center"/>
    </xf>
    <xf numFmtId="0" fontId="34" fillId="3" borderId="98" xfId="4" applyFont="1" applyFill="1" applyBorder="1" applyAlignment="1">
      <alignment horizontal="center" vertical="center"/>
    </xf>
    <xf numFmtId="0" fontId="34" fillId="3" borderId="99" xfId="4" applyFont="1" applyFill="1" applyBorder="1" applyAlignment="1">
      <alignment horizontal="center" vertical="center"/>
    </xf>
    <xf numFmtId="9" fontId="37" fillId="0" borderId="97" xfId="4" applyNumberFormat="1" applyFont="1" applyBorder="1" applyAlignment="1">
      <alignment horizontal="center" vertical="center" wrapText="1"/>
    </xf>
    <xf numFmtId="9" fontId="37" fillId="0" borderId="99" xfId="4" applyNumberFormat="1" applyFont="1" applyBorder="1" applyAlignment="1">
      <alignment horizontal="center" vertical="center" wrapText="1"/>
    </xf>
    <xf numFmtId="49" fontId="6" fillId="0" borderId="97" xfId="4" applyNumberFormat="1" applyFont="1" applyBorder="1" applyAlignment="1">
      <alignment horizontal="center" vertical="center"/>
    </xf>
    <xf numFmtId="49" fontId="6" fillId="0" borderId="98" xfId="4" applyNumberFormat="1" applyFont="1" applyBorder="1" applyAlignment="1">
      <alignment horizontal="center" vertical="center"/>
    </xf>
    <xf numFmtId="49" fontId="6" fillId="0" borderId="99" xfId="4" applyNumberFormat="1" applyFont="1" applyBorder="1" applyAlignment="1">
      <alignment horizontal="center" vertical="center"/>
    </xf>
    <xf numFmtId="49" fontId="6" fillId="0" borderId="1" xfId="4" applyNumberFormat="1" applyFont="1" applyBorder="1" applyAlignment="1">
      <alignment horizontal="center" vertical="center"/>
    </xf>
    <xf numFmtId="49" fontId="6" fillId="0" borderId="97" xfId="4" applyNumberFormat="1" applyFont="1" applyBorder="1" applyAlignment="1">
      <alignment horizontal="center" vertical="center" wrapText="1"/>
    </xf>
    <xf numFmtId="49" fontId="6" fillId="0" borderId="99" xfId="4" applyNumberFormat="1" applyFont="1" applyBorder="1" applyAlignment="1">
      <alignment horizontal="center" vertical="center" wrapText="1"/>
    </xf>
    <xf numFmtId="0" fontId="39" fillId="0" borderId="1" xfId="4" applyFont="1" applyBorder="1" applyAlignment="1">
      <alignment horizontal="left" vertical="center" wrapText="1"/>
    </xf>
    <xf numFmtId="0" fontId="40" fillId="0" borderId="97" xfId="4" applyFont="1" applyBorder="1" applyAlignment="1">
      <alignment horizontal="center" vertical="center" wrapText="1"/>
    </xf>
    <xf numFmtId="0" fontId="40" fillId="0" borderId="99" xfId="4" applyFont="1" applyBorder="1" applyAlignment="1">
      <alignment horizontal="center" vertical="center" wrapText="1"/>
    </xf>
    <xf numFmtId="0" fontId="40" fillId="0" borderId="98" xfId="4" applyFont="1" applyBorder="1" applyAlignment="1">
      <alignment horizontal="center" vertical="center" wrapText="1"/>
    </xf>
    <xf numFmtId="0" fontId="40" fillId="0" borderId="97" xfId="4" applyFont="1" applyBorder="1" applyAlignment="1">
      <alignment horizontal="center" vertical="center"/>
    </xf>
    <xf numFmtId="0" fontId="40" fillId="0" borderId="98" xfId="4" applyFont="1" applyBorder="1" applyAlignment="1">
      <alignment horizontal="center" vertical="center"/>
    </xf>
    <xf numFmtId="0" fontId="40" fillId="0" borderId="99" xfId="4" applyFont="1" applyBorder="1" applyAlignment="1">
      <alignment horizontal="center" vertical="center"/>
    </xf>
    <xf numFmtId="0" fontId="34" fillId="19" borderId="1" xfId="4" applyFont="1" applyFill="1" applyBorder="1" applyAlignment="1">
      <alignment horizontal="center" vertical="center"/>
    </xf>
    <xf numFmtId="0" fontId="35" fillId="0" borderId="0" xfId="4" applyFont="1"/>
    <xf numFmtId="0" fontId="35" fillId="0" borderId="102" xfId="4" applyFont="1" applyBorder="1"/>
    <xf numFmtId="0" fontId="35" fillId="0" borderId="101" xfId="4" applyFont="1" applyBorder="1"/>
    <xf numFmtId="0" fontId="35" fillId="0" borderId="41" xfId="4" applyFont="1" applyBorder="1"/>
    <xf numFmtId="49" fontId="42" fillId="0" borderId="70" xfId="5" applyNumberFormat="1" applyFont="1" applyBorder="1" applyAlignment="1">
      <alignment horizontal="center" vertical="center" wrapText="1"/>
    </xf>
    <xf numFmtId="49" fontId="42" fillId="0" borderId="51" xfId="5" applyNumberFormat="1" applyFont="1" applyBorder="1" applyAlignment="1">
      <alignment horizontal="center" vertical="center"/>
    </xf>
    <xf numFmtId="9" fontId="42" fillId="0" borderId="70" xfId="5" applyNumberFormat="1" applyFont="1" applyBorder="1" applyAlignment="1">
      <alignment horizontal="center" vertical="center"/>
    </xf>
    <xf numFmtId="9" fontId="42" fillId="0" borderId="51" xfId="5" applyNumberFormat="1" applyFont="1" applyBorder="1" applyAlignment="1">
      <alignment horizontal="center" vertical="center"/>
    </xf>
    <xf numFmtId="9" fontId="42" fillId="0" borderId="70" xfId="5" applyNumberFormat="1" applyFont="1" applyBorder="1" applyAlignment="1">
      <alignment horizontal="center" vertical="center" wrapText="1"/>
    </xf>
    <xf numFmtId="9" fontId="42" fillId="0" borderId="51" xfId="5" applyNumberFormat="1" applyFont="1" applyBorder="1" applyAlignment="1">
      <alignment horizontal="center" vertical="center" wrapText="1"/>
    </xf>
    <xf numFmtId="9" fontId="42" fillId="0" borderId="34" xfId="5" applyNumberFormat="1" applyFont="1" applyBorder="1" applyAlignment="1">
      <alignment horizontal="center" vertical="center" wrapText="1"/>
    </xf>
    <xf numFmtId="49" fontId="42" fillId="0" borderId="51" xfId="5" applyNumberFormat="1" applyFont="1" applyBorder="1" applyAlignment="1">
      <alignment horizontal="center" vertical="center" wrapText="1"/>
    </xf>
    <xf numFmtId="0" fontId="34" fillId="20" borderId="1" xfId="4" applyFont="1" applyFill="1" applyBorder="1" applyAlignment="1">
      <alignment horizontal="center" vertical="center"/>
    </xf>
    <xf numFmtId="0" fontId="37" fillId="0" borderId="2" xfId="4" applyFont="1" applyBorder="1" applyAlignment="1">
      <alignment horizontal="left" vertical="center" wrapText="1"/>
    </xf>
    <xf numFmtId="0" fontId="37" fillId="0" borderId="3" xfId="4" applyFont="1" applyBorder="1" applyAlignment="1">
      <alignment horizontal="left" vertical="center" wrapText="1"/>
    </xf>
    <xf numFmtId="0" fontId="37" fillId="0" borderId="100" xfId="4" applyFont="1" applyBorder="1" applyAlignment="1">
      <alignment horizontal="left" vertical="center" wrapText="1"/>
    </xf>
    <xf numFmtId="0" fontId="35" fillId="0" borderId="103" xfId="4" applyFont="1" applyBorder="1"/>
    <xf numFmtId="0" fontId="35" fillId="0" borderId="104" xfId="4" applyFont="1" applyBorder="1"/>
    <xf numFmtId="14" fontId="37" fillId="0" borderId="1" xfId="4" applyNumberFormat="1" applyFont="1" applyBorder="1" applyAlignment="1">
      <alignment horizontal="center" vertical="center" wrapText="1"/>
    </xf>
    <xf numFmtId="0" fontId="6" fillId="20" borderId="1" xfId="4" applyFont="1" applyFill="1" applyBorder="1" applyAlignment="1">
      <alignment horizontal="center" vertical="center"/>
    </xf>
    <xf numFmtId="0" fontId="37" fillId="0" borderId="105" xfId="4" applyFont="1" applyBorder="1" applyAlignment="1">
      <alignment horizontal="left" vertical="center"/>
    </xf>
    <xf numFmtId="0" fontId="37" fillId="0" borderId="106" xfId="4" applyFont="1" applyBorder="1" applyAlignment="1">
      <alignment horizontal="left" vertical="center"/>
    </xf>
    <xf numFmtId="0" fontId="37" fillId="0" borderId="107" xfId="4" applyFont="1" applyBorder="1" applyAlignment="1">
      <alignment horizontal="left" vertical="center"/>
    </xf>
    <xf numFmtId="0" fontId="6" fillId="0" borderId="98" xfId="4" applyFont="1" applyBorder="1" applyAlignment="1">
      <alignment horizontal="center" vertical="center"/>
    </xf>
    <xf numFmtId="0" fontId="6" fillId="0" borderId="99" xfId="4" applyFont="1" applyBorder="1" applyAlignment="1">
      <alignment horizontal="center" vertical="center"/>
    </xf>
    <xf numFmtId="0" fontId="6" fillId="0" borderId="97" xfId="4" applyFont="1" applyBorder="1" applyAlignment="1">
      <alignment horizontal="center" vertical="center"/>
    </xf>
    <xf numFmtId="0" fontId="34" fillId="20" borderId="97" xfId="4" applyFont="1" applyFill="1" applyBorder="1" applyAlignment="1">
      <alignment horizontal="center" vertical="center" wrapText="1"/>
    </xf>
    <xf numFmtId="0" fontId="34" fillId="20" borderId="98" xfId="4" applyFont="1" applyFill="1" applyBorder="1" applyAlignment="1">
      <alignment horizontal="center" vertical="center" wrapText="1"/>
    </xf>
    <xf numFmtId="0" fontId="34" fillId="20" borderId="99" xfId="4" applyFont="1" applyFill="1" applyBorder="1" applyAlignment="1">
      <alignment horizontal="center" vertical="center" wrapText="1"/>
    </xf>
    <xf numFmtId="0" fontId="6" fillId="0" borderId="97" xfId="4" applyFont="1" applyBorder="1" applyAlignment="1">
      <alignment horizontal="left" vertical="center"/>
    </xf>
    <xf numFmtId="0" fontId="6" fillId="0" borderId="99" xfId="4" applyFont="1" applyBorder="1" applyAlignment="1">
      <alignment horizontal="left" vertical="center"/>
    </xf>
    <xf numFmtId="0" fontId="42" fillId="0" borderId="1" xfId="4" applyFont="1" applyBorder="1" applyAlignment="1">
      <alignment horizontal="center" vertical="center" wrapText="1"/>
    </xf>
    <xf numFmtId="0" fontId="34" fillId="0" borderId="97" xfId="4" applyFont="1" applyBorder="1" applyAlignment="1">
      <alignment horizontal="left" vertical="center" wrapText="1"/>
    </xf>
    <xf numFmtId="0" fontId="34" fillId="0" borderId="99" xfId="4" applyFont="1" applyBorder="1" applyAlignment="1">
      <alignment horizontal="left" vertical="center" wrapText="1"/>
    </xf>
    <xf numFmtId="0" fontId="34" fillId="0" borderId="1" xfId="4" applyFont="1" applyBorder="1" applyAlignment="1">
      <alignment horizontal="left" vertical="center" wrapText="1"/>
    </xf>
    <xf numFmtId="0" fontId="35" fillId="0" borderId="97" xfId="4" applyFont="1" applyBorder="1" applyAlignment="1">
      <alignment horizontal="center" vertical="center" wrapText="1"/>
    </xf>
    <xf numFmtId="0" fontId="35" fillId="0" borderId="98" xfId="4" applyFont="1" applyBorder="1" applyAlignment="1">
      <alignment horizontal="center" vertical="center" wrapText="1"/>
    </xf>
    <xf numFmtId="0" fontId="35" fillId="0" borderId="99" xfId="4" applyFont="1" applyBorder="1" applyAlignment="1">
      <alignment horizontal="center" vertical="center" wrapText="1"/>
    </xf>
    <xf numFmtId="9" fontId="37" fillId="0" borderId="70" xfId="4" applyNumberFormat="1" applyFont="1" applyBorder="1" applyAlignment="1">
      <alignment horizontal="center" vertical="center" wrapText="1"/>
    </xf>
    <xf numFmtId="9" fontId="37" fillId="0" borderId="34" xfId="4" applyNumberFormat="1" applyFont="1" applyBorder="1" applyAlignment="1">
      <alignment horizontal="center" vertical="center" wrapText="1"/>
    </xf>
    <xf numFmtId="9" fontId="37" fillId="0" borderId="51" xfId="4" applyNumberFormat="1" applyFont="1" applyBorder="1" applyAlignment="1">
      <alignment horizontal="center" vertical="center" wrapText="1"/>
    </xf>
    <xf numFmtId="14" fontId="43" fillId="0" borderId="1" xfId="4" applyNumberFormat="1" applyFont="1" applyBorder="1" applyAlignment="1">
      <alignment horizontal="center" vertical="center" wrapText="1"/>
    </xf>
    <xf numFmtId="0" fontId="43" fillId="0" borderId="1" xfId="4" applyFont="1" applyBorder="1" applyAlignment="1">
      <alignment horizontal="center" vertical="center" wrapText="1"/>
    </xf>
    <xf numFmtId="0" fontId="35" fillId="3" borderId="97" xfId="4" applyFont="1" applyFill="1" applyBorder="1" applyAlignment="1">
      <alignment horizontal="center" vertical="center"/>
    </xf>
    <xf numFmtId="0" fontId="35" fillId="3" borderId="98" xfId="4" applyFont="1" applyFill="1" applyBorder="1" applyAlignment="1">
      <alignment horizontal="center" vertical="center"/>
    </xf>
    <xf numFmtId="0" fontId="35" fillId="3" borderId="99" xfId="4" applyFont="1" applyFill="1" applyBorder="1" applyAlignment="1">
      <alignment horizontal="center" vertical="center"/>
    </xf>
  </cellXfs>
  <cellStyles count="7">
    <cellStyle name="Hipervínculo" xfId="6" builtinId="8"/>
    <cellStyle name="Moneda" xfId="1" builtinId="4"/>
    <cellStyle name="Normal" xfId="0" builtinId="0"/>
    <cellStyle name="Normal 2" xfId="3" xr:uid="{A3B91B24-86BD-421F-AD2C-89D8CA9AC621}"/>
    <cellStyle name="Normal 3" xfId="4" xr:uid="{67788A8E-65E9-4B74-8A40-90030380CF90}"/>
    <cellStyle name="Normal 3 2" xfId="5" xr:uid="{B034C58A-3AA8-47F5-A26C-10FA285C33F8}"/>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'IN-PEI-GES-COM-001'!$C$30</c:f>
              <c:strCache>
                <c:ptCount val="1"/>
                <c:pt idx="0">
                  <c:v>Resultado monitoreo</c:v>
                </c:pt>
              </c:strCache>
            </c:strRef>
          </c:tx>
          <c:spPr>
            <a:solidFill>
              <a:srgbClr val="004586"/>
            </a:solidFill>
            <a:ln w="25400">
              <a:noFill/>
            </a:ln>
          </c:spPr>
          <c:invertIfNegative val="0"/>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'IN-PEI-GES-COM-001'!$C$31:$C$38</c15:sqref>
                  </c15:fullRef>
                </c:ext>
              </c:extLst>
              <c:f>('IN-PEI-GES-COM-001'!$C$31,'IN-PEI-GES-COM-001'!$C$33,'IN-PEI-GES-COM-001'!$C$35,'IN-PEI-GES-COM-001'!$C$37)</c:f>
              <c:numCache>
                <c:formatCode>0%</c:formatCode>
                <c:ptCount val="4"/>
                <c:pt idx="0">
                  <c:v>0</c:v>
                </c:pt>
                <c:pt idx="1">
                  <c:v>0.75</c:v>
                </c:pt>
                <c:pt idx="2">
                  <c:v>0</c:v>
                </c:pt>
                <c:pt idx="3">
                  <c:v>0</c:v>
                </c:pt>
              </c:numCache>
            </c:numRef>
          </c:val>
          <c:extLst>
            <c:ext xmlns:c16="http://schemas.microsoft.com/office/drawing/2014/chart" uri="{C3380CC4-5D6E-409C-BE32-E72D297353CC}">
              <c16:uniqueId val="{00000000-6F88-4FE5-AE73-59C0B3A4C5E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'IN-PEI-GES-COM-001'!$D$30</c:f>
              <c:strCache>
                <c:ptCount val="1"/>
                <c:pt idx="0">
                  <c:v>Resultado Meta Vigencia</c:v>
                </c:pt>
              </c:strCache>
            </c:strRef>
          </c:tx>
          <c:marker>
            <c:symbol val="none"/>
          </c:marker>
          <c:cat>
            <c:strRef>
              <c:extLst>
                <c:ext xmlns:c15="http://schemas.microsoft.com/office/drawing/2012/chart" uri="{02D57815-91ED-43cb-92C2-25804820EDAC}">
                  <c15:fullRef>
                    <c15:sqref>'IN-PEI-GES-COM-001'!$B$31:$B$42</c15:sqref>
                  </c15:fullRef>
                </c:ext>
              </c:extLst>
              <c:f>('IN-PEI-GES-COM-001'!$B$31,'IN-PEI-GES-COM-001'!$B$33,'IN-PEI-GES-COM-001'!$B$35,'IN-PEI-GES-COM-001'!$B$37,'IN-PEI-GES-COM-001'!$B$39:$B$42)</c:f>
              <c:strCache>
                <c:ptCount val="5"/>
                <c:pt idx="0">
                  <c:v>Junio 2021
Diciembre 2021</c:v>
                </c:pt>
                <c:pt idx="1">
                  <c:v>Junio 2022
Diciembre 2022</c:v>
                </c:pt>
                <c:pt idx="2">
                  <c:v>Junio 2023
Diciembre 2023</c:v>
                </c:pt>
                <c:pt idx="3">
                  <c:v>Junio 2024
Diciembre 2024</c:v>
                </c:pt>
                <c:pt idx="4">
                  <c:v>* 20% anual aporta a la sumatoria del Cuatrienio equivalente 100% de cumplimiento</c:v>
                </c:pt>
              </c:strCache>
            </c:strRef>
          </c:cat>
          <c:val>
            <c:numRef>
              <c:extLst>
                <c:ext xmlns:c15="http://schemas.microsoft.com/office/drawing/2012/chart" uri="{02D57815-91ED-43cb-92C2-25804820EDAC}">
                  <c15:fullRef>
                    <c15:sqref>'IN-PEI-GES-COM-001'!$D$31:$D$38</c15:sqref>
                  </c15:fullRef>
                </c:ext>
              </c:extLst>
              <c:f>('IN-PEI-GES-COM-001'!$D$31,'IN-PEI-GES-COM-001'!$D$33,'IN-PEI-GES-COM-001'!$D$35,'IN-PEI-GES-COM-001'!$D$37)</c:f>
              <c:numCache>
                <c:formatCode>0%</c:formatCode>
                <c:ptCount val="4"/>
                <c:pt idx="0">
                  <c:v>0.4</c:v>
                </c:pt>
                <c:pt idx="1">
                  <c:v>0.25</c:v>
                </c:pt>
                <c:pt idx="2">
                  <c:v>0.25</c:v>
                </c:pt>
                <c:pt idx="3">
                  <c:v>0.25</c:v>
                </c:pt>
              </c:numCache>
            </c:numRef>
          </c:val>
          <c:smooth val="0"/>
          <c:extLst>
            <c:ext xmlns:c16="http://schemas.microsoft.com/office/drawing/2014/chart" uri="{C3380CC4-5D6E-409C-BE32-E72D297353CC}">
              <c16:uniqueId val="{00000001-6F88-4FE5-AE73-59C0B3A4C5E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GES-COM-002'!$C$30</c:f>
              <c:strCache>
                <c:ptCount val="1"/>
                <c:pt idx="0">
                  <c:v>Resultado monitoreo</c:v>
                </c:pt>
              </c:strCache>
            </c:strRef>
          </c:tx>
          <c:spPr>
            <a:solidFill>
              <a:srgbClr val="004586"/>
            </a:solidFill>
            <a:ln w="25400">
              <a:noFill/>
            </a:ln>
          </c:spPr>
          <c:invertIfNegative val="0"/>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GES-COM-002'!$C$31:$C$34</c:f>
              <c:numCache>
                <c:formatCode>0%</c:formatCode>
                <c:ptCount val="4"/>
                <c:pt idx="0">
                  <c:v>3.7999999999999999E-2</c:v>
                </c:pt>
                <c:pt idx="1">
                  <c:v>3.3000000000000002E-2</c:v>
                </c:pt>
                <c:pt idx="2">
                  <c:v>0.04</c:v>
                </c:pt>
                <c:pt idx="3">
                  <c:v>0</c:v>
                </c:pt>
              </c:numCache>
            </c:numRef>
          </c:val>
          <c:extLst>
            <c:ext xmlns:c16="http://schemas.microsoft.com/office/drawing/2014/chart" uri="{C3380CC4-5D6E-409C-BE32-E72D297353CC}">
              <c16:uniqueId val="{00000000-DB95-4C04-A81C-5343EEE211BA}"/>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GES-COM-002'!$D$30</c:f>
              <c:strCache>
                <c:ptCount val="1"/>
                <c:pt idx="0">
                  <c:v>Resultado Meta Vigencia</c:v>
                </c:pt>
              </c:strCache>
            </c:strRef>
          </c:tx>
          <c:marker>
            <c:symbol val="none"/>
          </c:marker>
          <c:cat>
            <c:strRef>
              <c:f>'IN-PEI GES-COM-002'!$B$31:$B$42</c:f>
              <c:strCache>
                <c:ptCount val="5"/>
                <c:pt idx="0">
                  <c:v>Marzo</c:v>
                </c:pt>
                <c:pt idx="1">
                  <c:v>Junio</c:v>
                </c:pt>
                <c:pt idx="2">
                  <c:v>Septiembre</c:v>
                </c:pt>
                <c:pt idx="3">
                  <c:v>Diciembre</c:v>
                </c:pt>
                <c:pt idx="4">
                  <c:v>* 4%  equivalente al 100% anual de cada vigencia dando cumplimiento al trienio</c:v>
                </c:pt>
              </c:strCache>
            </c:strRef>
          </c:cat>
          <c:val>
            <c:numRef>
              <c:f>'IN-PEI GES-COM-002'!$D$31:$D$34</c:f>
              <c:numCache>
                <c:formatCode>0%</c:formatCode>
                <c:ptCount val="4"/>
                <c:pt idx="0">
                  <c:v>0.04</c:v>
                </c:pt>
                <c:pt idx="1">
                  <c:v>0.04</c:v>
                </c:pt>
                <c:pt idx="2">
                  <c:v>0.04</c:v>
                </c:pt>
                <c:pt idx="3">
                  <c:v>0.04</c:v>
                </c:pt>
              </c:numCache>
            </c:numRef>
          </c:val>
          <c:smooth val="0"/>
          <c:extLst>
            <c:ext xmlns:c16="http://schemas.microsoft.com/office/drawing/2014/chart" uri="{C3380CC4-5D6E-409C-BE32-E72D297353CC}">
              <c16:uniqueId val="{00000001-DB95-4C04-A81C-5343EEE211BA}"/>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GES-COM-003'!$C$30</c:f>
              <c:strCache>
                <c:ptCount val="1"/>
                <c:pt idx="0">
                  <c:v>Resultado monitoreo</c:v>
                </c:pt>
              </c:strCache>
            </c:strRef>
          </c:tx>
          <c:spPr>
            <a:solidFill>
              <a:srgbClr val="004586"/>
            </a:solidFill>
            <a:ln w="25400">
              <a:noFill/>
            </a:ln>
          </c:spPr>
          <c:invertIfNegative val="0"/>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GES-COM-003'!$C$31:$C$34</c:f>
              <c:numCache>
                <c:formatCode>0%</c:formatCode>
                <c:ptCount val="4"/>
                <c:pt idx="0">
                  <c:v>1.0379746835443038</c:v>
                </c:pt>
                <c:pt idx="1">
                  <c:v>1.4390243902439024</c:v>
                </c:pt>
                <c:pt idx="2">
                  <c:v>1.3305084745762712</c:v>
                </c:pt>
                <c:pt idx="3">
                  <c:v>0</c:v>
                </c:pt>
              </c:numCache>
            </c:numRef>
          </c:val>
          <c:extLst>
            <c:ext xmlns:c16="http://schemas.microsoft.com/office/drawing/2014/chart" uri="{C3380CC4-5D6E-409C-BE32-E72D297353CC}">
              <c16:uniqueId val="{00000000-28C0-48B4-9D43-E70B8C6E5D0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GES-COM-003'!$D$30</c:f>
              <c:strCache>
                <c:ptCount val="1"/>
                <c:pt idx="0">
                  <c:v>Resultado Meta Vigencia</c:v>
                </c:pt>
              </c:strCache>
            </c:strRef>
          </c:tx>
          <c:marker>
            <c:symbol val="none"/>
          </c:marker>
          <c:cat>
            <c:strRef>
              <c:f>'IN-PEI GES-COM-003'!$B$31:$B$42</c:f>
              <c:strCache>
                <c:ptCount val="5"/>
                <c:pt idx="0">
                  <c:v>Marzo</c:v>
                </c:pt>
                <c:pt idx="1">
                  <c:v>Junio</c:v>
                </c:pt>
                <c:pt idx="2">
                  <c:v>Septiembre</c:v>
                </c:pt>
                <c:pt idx="3">
                  <c:v>Diciembre</c:v>
                </c:pt>
                <c:pt idx="4">
                  <c:v>* 4%  equivalente al 100% anual de cada vigencia dando cumplimiento al trienio</c:v>
                </c:pt>
              </c:strCache>
            </c:strRef>
          </c:cat>
          <c:val>
            <c:numRef>
              <c:f>'IN-PEI GES-COM-003'!$D$31:$D$34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28C0-48B4-9D43-E70B8C6E5D0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1857375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3.xml><?xml version="1.0" encoding="utf-8"?>
<xdr:wsDr xmlns:xdr="http://schemas.openxmlformats.org/drawingml/2006/spreadsheetDrawing" xmlns:a="http://schemas.openxmlformats.org/drawingml/2006/main">
  <xdr:absoluteAnchor>
    <xdr:pos x="5897880" y="11203305"/>
    <xdr:ext cx="6804660" cy="2840355"/>
    <xdr:graphicFrame macro="">
      <xdr:nvGraphicFramePr>
        <xdr:cNvPr id="2" name="Gráfico 3">
          <a:extLst>
            <a:ext uri="{FF2B5EF4-FFF2-40B4-BE49-F238E27FC236}">
              <a16:creationId xmlns:a16="http://schemas.microsoft.com/office/drawing/2014/main" id="{536CD2A8-3F56-4183-8D21-D4E5C64755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7D23581D-0556-46B0-97EB-82B0880FF1C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935980" y="11370945"/>
    <xdr:ext cx="6804660" cy="2840355"/>
    <xdr:graphicFrame macro="">
      <xdr:nvGraphicFramePr>
        <xdr:cNvPr id="2" name="Gráfico 3">
          <a:extLst>
            <a:ext uri="{FF2B5EF4-FFF2-40B4-BE49-F238E27FC236}">
              <a16:creationId xmlns:a16="http://schemas.microsoft.com/office/drawing/2014/main" id="{02FB527C-763F-435F-ADDD-6046BA226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C14D990-E042-4137-9549-648CCC4C1D2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absoluteAnchor>
    <xdr:pos x="5897880" y="11028045"/>
    <xdr:ext cx="6804660" cy="2840355"/>
    <xdr:graphicFrame macro="">
      <xdr:nvGraphicFramePr>
        <xdr:cNvPr id="2" name="Gráfico 3">
          <a:extLst>
            <a:ext uri="{FF2B5EF4-FFF2-40B4-BE49-F238E27FC236}">
              <a16:creationId xmlns:a16="http://schemas.microsoft.com/office/drawing/2014/main" id="{1D941CDE-96C1-474E-BAD1-F9F00E6C4B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073DFA84-32F0-4350-BE9A-88D8E58306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PEIGES-COM-001%2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N-PEIGES-COM-002%20rev%20oap%20311202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PEIGES-COM-003%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GES-COM-001"/>
    </sheetNames>
    <sheetDataSet>
      <sheetData sheetId="0">
        <row r="30">
          <cell r="C30" t="str">
            <v>Resultado monitoreo</v>
          </cell>
          <cell r="D30" t="str">
            <v>Resultado Meta Vigencia</v>
          </cell>
        </row>
        <row r="31">
          <cell r="B31" t="str">
            <v>Junio 2021
Diciembre 2021</v>
          </cell>
          <cell r="C31">
            <v>0</v>
          </cell>
          <cell r="D31">
            <v>0.4</v>
          </cell>
        </row>
        <row r="33">
          <cell r="B33" t="str">
            <v>Junio 2022
Diciembre 2022</v>
          </cell>
          <cell r="C33">
            <v>0.75</v>
          </cell>
          <cell r="D33">
            <v>0.25</v>
          </cell>
        </row>
        <row r="35">
          <cell r="B35" t="str">
            <v>Junio 2023
Diciembre 2023</v>
          </cell>
          <cell r="C35">
            <v>0</v>
          </cell>
          <cell r="D35">
            <v>0.25</v>
          </cell>
        </row>
        <row r="37">
          <cell r="B37" t="str">
            <v>Junio 2024
Diciembre 2024</v>
          </cell>
          <cell r="C37">
            <v>0</v>
          </cell>
          <cell r="D37">
            <v>0.25</v>
          </cell>
        </row>
        <row r="39">
          <cell r="B39" t="str">
            <v>* 20% anual aporta a la sumatoria del Cuatrienio equivalente 100% de cumplimiento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COM-002"/>
    </sheetNames>
    <sheetDataSet>
      <sheetData sheetId="0">
        <row r="30">
          <cell r="C30" t="str">
            <v>Resultado monitoreo</v>
          </cell>
          <cell r="D30" t="str">
            <v>Resultado Meta Vigencia</v>
          </cell>
        </row>
        <row r="31">
          <cell r="B31" t="str">
            <v>Marzo</v>
          </cell>
          <cell r="C31">
            <v>3.7999999999999999E-2</v>
          </cell>
          <cell r="D31">
            <v>0.04</v>
          </cell>
        </row>
        <row r="32">
          <cell r="B32" t="str">
            <v>Junio</v>
          </cell>
          <cell r="C32">
            <v>3.3000000000000002E-2</v>
          </cell>
          <cell r="D32">
            <v>0.04</v>
          </cell>
        </row>
        <row r="33">
          <cell r="B33" t="str">
            <v>Septiembre</v>
          </cell>
          <cell r="C33">
            <v>0.04</v>
          </cell>
          <cell r="D33">
            <v>0.04</v>
          </cell>
        </row>
        <row r="34">
          <cell r="B34" t="str">
            <v>Diciembre</v>
          </cell>
          <cell r="C34">
            <v>0</v>
          </cell>
          <cell r="D34">
            <v>0.04</v>
          </cell>
        </row>
        <row r="35">
          <cell r="B35" t="str">
            <v>* 4%  equivalente al 100% anual de cada vigencia dando cumplimiento al trienio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EI GES-COM-003"/>
    </sheetNames>
    <sheetDataSet>
      <sheetData sheetId="0">
        <row r="30">
          <cell r="C30" t="str">
            <v>Resultado monitoreo</v>
          </cell>
          <cell r="D30" t="str">
            <v>Resultado Meta Vigencia</v>
          </cell>
        </row>
        <row r="31">
          <cell r="B31" t="str">
            <v>Marzo</v>
          </cell>
          <cell r="C31">
            <v>1.0379746835443038</v>
          </cell>
          <cell r="D31">
            <v>1</v>
          </cell>
        </row>
        <row r="32">
          <cell r="B32" t="str">
            <v>Junio</v>
          </cell>
          <cell r="C32">
            <v>1.4390243902439024</v>
          </cell>
          <cell r="D32">
            <v>1</v>
          </cell>
        </row>
        <row r="33">
          <cell r="B33" t="str">
            <v>Septiembre</v>
          </cell>
          <cell r="C33">
            <v>1.3305084745762712</v>
          </cell>
          <cell r="D33">
            <v>1</v>
          </cell>
        </row>
        <row r="34">
          <cell r="B34" t="str">
            <v>Diciembre</v>
          </cell>
          <cell r="C34" t="e">
            <v>#DIV/0!</v>
          </cell>
          <cell r="D34">
            <v>1</v>
          </cell>
        </row>
        <row r="35">
          <cell r="B35" t="str">
            <v>* 4%  equivalente al 100% anual de cada vigencia dando cumplimiento al trienio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idipron.gov.co/lecciones-aprendida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2578125" defaultRowHeight="15"/>
  <cols>
    <col min="3" max="3" width="65.85546875" style="4" customWidth="1"/>
    <col min="4" max="4" width="48.42578125" style="4" customWidth="1"/>
    <col min="7" max="7" width="46.140625" customWidth="1"/>
    <col min="11" max="11" width="34.85546875" customWidth="1"/>
  </cols>
  <sheetData>
    <row r="3" spans="3:11">
      <c r="C3" s="44" t="s">
        <v>0</v>
      </c>
      <c r="D3" s="38" t="s">
        <v>1</v>
      </c>
      <c r="G3" s="41" t="s">
        <v>2</v>
      </c>
      <c r="K3" s="43" t="s">
        <v>3</v>
      </c>
    </row>
    <row r="4" spans="3:11" ht="17.25">
      <c r="C4" s="44" t="s">
        <v>4</v>
      </c>
      <c r="D4" s="39" t="s">
        <v>5</v>
      </c>
      <c r="G4" s="41" t="s">
        <v>6</v>
      </c>
      <c r="K4" s="43" t="s">
        <v>7</v>
      </c>
    </row>
    <row r="5" spans="3:11" ht="17.25">
      <c r="C5" s="44" t="s">
        <v>8</v>
      </c>
      <c r="D5" s="40" t="s">
        <v>9</v>
      </c>
      <c r="G5" s="41" t="s">
        <v>10</v>
      </c>
      <c r="K5" s="43" t="s">
        <v>11</v>
      </c>
    </row>
    <row r="6" spans="3:11" ht="34.5">
      <c r="C6" s="44" t="s">
        <v>12</v>
      </c>
      <c r="D6" s="40" t="s">
        <v>13</v>
      </c>
      <c r="G6" s="41" t="s">
        <v>14</v>
      </c>
      <c r="K6" s="43" t="s">
        <v>15</v>
      </c>
    </row>
    <row r="7" spans="3:11" ht="34.5">
      <c r="C7" s="44" t="s">
        <v>16</v>
      </c>
      <c r="D7" s="40" t="s">
        <v>17</v>
      </c>
      <c r="G7" s="41" t="s">
        <v>18</v>
      </c>
      <c r="K7" s="43" t="s">
        <v>19</v>
      </c>
    </row>
    <row r="8" spans="3:11" ht="34.5">
      <c r="C8" s="44" t="s">
        <v>20</v>
      </c>
      <c r="D8" s="40" t="s">
        <v>21</v>
      </c>
      <c r="G8" s="41" t="s">
        <v>22</v>
      </c>
      <c r="K8" s="43" t="s">
        <v>23</v>
      </c>
    </row>
    <row r="9" spans="3:11" ht="34.5">
      <c r="C9" s="44" t="s">
        <v>24</v>
      </c>
      <c r="D9" s="40" t="s">
        <v>25</v>
      </c>
      <c r="G9" s="41" t="s">
        <v>26</v>
      </c>
      <c r="K9" s="43" t="s">
        <v>27</v>
      </c>
    </row>
    <row r="10" spans="3:11" ht="51.75">
      <c r="C10" s="44" t="s">
        <v>28</v>
      </c>
      <c r="D10" s="40" t="s">
        <v>29</v>
      </c>
      <c r="G10" s="41" t="s">
        <v>30</v>
      </c>
      <c r="K10" s="43" t="s">
        <v>31</v>
      </c>
    </row>
    <row r="11" spans="3:11" ht="34.5">
      <c r="C11" s="44" t="s">
        <v>32</v>
      </c>
      <c r="D11" s="40" t="s">
        <v>33</v>
      </c>
      <c r="G11" s="41" t="s">
        <v>34</v>
      </c>
      <c r="K11" s="43" t="s">
        <v>35</v>
      </c>
    </row>
    <row r="12" spans="3:11" ht="34.5">
      <c r="C12" s="44" t="s">
        <v>36</v>
      </c>
      <c r="D12" s="40" t="s">
        <v>37</v>
      </c>
      <c r="G12" s="41" t="s">
        <v>38</v>
      </c>
      <c r="K12" s="43" t="s">
        <v>39</v>
      </c>
    </row>
    <row r="13" spans="3:11" ht="34.5">
      <c r="C13" s="44" t="s">
        <v>40</v>
      </c>
      <c r="D13" s="40" t="s">
        <v>41</v>
      </c>
      <c r="G13" s="41" t="s">
        <v>42</v>
      </c>
      <c r="K13" s="43" t="s">
        <v>43</v>
      </c>
    </row>
    <row r="14" spans="3:11" ht="34.5">
      <c r="C14" s="44" t="s">
        <v>44</v>
      </c>
      <c r="D14" s="40" t="s">
        <v>45</v>
      </c>
      <c r="G14" s="41" t="s">
        <v>46</v>
      </c>
      <c r="K14" s="43" t="s">
        <v>47</v>
      </c>
    </row>
    <row r="15" spans="3:11" ht="34.5">
      <c r="C15" s="44" t="s">
        <v>48</v>
      </c>
      <c r="D15" s="40" t="s">
        <v>49</v>
      </c>
      <c r="G15" s="41" t="s">
        <v>50</v>
      </c>
      <c r="K15" s="43" t="s">
        <v>51</v>
      </c>
    </row>
    <row r="16" spans="3:11" ht="51.75">
      <c r="C16" s="44" t="s">
        <v>52</v>
      </c>
      <c r="D16" s="40" t="s">
        <v>53</v>
      </c>
      <c r="G16" s="41" t="s">
        <v>54</v>
      </c>
      <c r="K16" s="43" t="s">
        <v>55</v>
      </c>
    </row>
    <row r="17" spans="3:11" ht="51.75">
      <c r="C17" s="44" t="s">
        <v>56</v>
      </c>
      <c r="D17" s="40" t="s">
        <v>57</v>
      </c>
      <c r="G17" s="42" t="s">
        <v>58</v>
      </c>
      <c r="K17" s="43" t="s">
        <v>59</v>
      </c>
    </row>
    <row r="18" spans="3:11" ht="51.75">
      <c r="C18" s="44" t="s">
        <v>60</v>
      </c>
      <c r="D18" s="40" t="s">
        <v>61</v>
      </c>
      <c r="G18" s="42" t="s">
        <v>62</v>
      </c>
      <c r="K18" s="43" t="s">
        <v>63</v>
      </c>
    </row>
    <row r="19" spans="3:11" ht="17.25">
      <c r="C19" s="44" t="s">
        <v>64</v>
      </c>
      <c r="D19" s="40" t="s">
        <v>65</v>
      </c>
      <c r="G19" s="41" t="s">
        <v>66</v>
      </c>
      <c r="K19" s="43" t="s">
        <v>67</v>
      </c>
    </row>
    <row r="20" spans="3:11" ht="34.5">
      <c r="C20" s="44" t="s">
        <v>68</v>
      </c>
      <c r="D20" s="40" t="s">
        <v>69</v>
      </c>
      <c r="G20" s="41" t="s">
        <v>70</v>
      </c>
      <c r="K20" s="43" t="s">
        <v>71</v>
      </c>
    </row>
    <row r="21" spans="3:11" ht="34.5">
      <c r="D21" s="40" t="s">
        <v>72</v>
      </c>
    </row>
    <row r="22" spans="3:11" ht="34.5">
      <c r="C22" s="4" t="s">
        <v>73</v>
      </c>
      <c r="D22" s="40" t="s">
        <v>74</v>
      </c>
    </row>
    <row r="23" spans="3:11" ht="17.25">
      <c r="C23" s="4" t="s">
        <v>75</v>
      </c>
      <c r="D23" s="40" t="s">
        <v>76</v>
      </c>
      <c r="G23" s="41"/>
    </row>
    <row r="24" spans="3:11" ht="17.25">
      <c r="C24" s="4" t="s">
        <v>77</v>
      </c>
      <c r="D24" s="40" t="s">
        <v>78</v>
      </c>
    </row>
    <row r="25" spans="3:11" ht="34.5">
      <c r="D25" s="40" t="s">
        <v>79</v>
      </c>
    </row>
    <row r="26" spans="3:11" ht="17.25">
      <c r="D26" s="40" t="s">
        <v>80</v>
      </c>
    </row>
    <row r="27" spans="3:11" ht="51.75">
      <c r="C27" s="45" t="s">
        <v>81</v>
      </c>
      <c r="D27" s="40" t="s">
        <v>82</v>
      </c>
    </row>
    <row r="28" spans="3:11" ht="34.5">
      <c r="C28" s="45" t="s">
        <v>83</v>
      </c>
      <c r="D28" s="40" t="s">
        <v>84</v>
      </c>
      <c r="G28" s="41"/>
    </row>
    <row r="29" spans="3:11" ht="51.75">
      <c r="C29" s="45" t="s">
        <v>85</v>
      </c>
      <c r="D29" s="40" t="s">
        <v>86</v>
      </c>
      <c r="G29" s="41"/>
    </row>
    <row r="30" spans="3:11" ht="60">
      <c r="C30" s="45" t="s">
        <v>87</v>
      </c>
      <c r="D30" s="40" t="s">
        <v>88</v>
      </c>
      <c r="G30" s="41"/>
    </row>
    <row r="31" spans="3:11" ht="34.5">
      <c r="C31" s="45" t="s">
        <v>89</v>
      </c>
      <c r="D31" s="40" t="s">
        <v>90</v>
      </c>
      <c r="G31" s="41"/>
    </row>
    <row r="32" spans="3:11" ht="30">
      <c r="C32" s="45" t="s">
        <v>91</v>
      </c>
      <c r="D32" s="40" t="s">
        <v>92</v>
      </c>
      <c r="G32" s="41"/>
    </row>
    <row r="33" spans="3:7" ht="45">
      <c r="C33" s="45" t="s">
        <v>93</v>
      </c>
      <c r="D33" s="40" t="s">
        <v>94</v>
      </c>
    </row>
    <row r="34" spans="3:7" ht="45">
      <c r="C34" s="45" t="s">
        <v>95</v>
      </c>
      <c r="D34" s="40" t="s">
        <v>96</v>
      </c>
      <c r="G34" s="41"/>
    </row>
    <row r="35" spans="3:7" ht="34.5">
      <c r="C35" s="45" t="s">
        <v>97</v>
      </c>
      <c r="D35" s="40" t="s">
        <v>98</v>
      </c>
      <c r="G35" s="41"/>
    </row>
    <row r="36" spans="3:7" ht="17.25">
      <c r="C36" s="45"/>
      <c r="D36" s="40" t="s">
        <v>99</v>
      </c>
      <c r="G36" s="41"/>
    </row>
    <row r="37" spans="3:7" ht="34.5">
      <c r="C37" s="45"/>
      <c r="D37" s="40" t="s">
        <v>100</v>
      </c>
      <c r="G37" s="41"/>
    </row>
    <row r="38" spans="3:7" ht="17.25">
      <c r="C38" s="45"/>
      <c r="D38" s="40" t="s">
        <v>101</v>
      </c>
      <c r="G38" s="41"/>
    </row>
    <row r="39" spans="3:7" ht="45">
      <c r="C39" s="45" t="s">
        <v>102</v>
      </c>
      <c r="D39" s="40" t="s">
        <v>103</v>
      </c>
      <c r="G39" s="41"/>
    </row>
    <row r="40" spans="3:7" ht="34.5">
      <c r="C40" s="45" t="s">
        <v>104</v>
      </c>
      <c r="D40" s="40" t="s">
        <v>105</v>
      </c>
      <c r="G40" s="41"/>
    </row>
    <row r="41" spans="3:7" ht="34.5">
      <c r="C41" s="45" t="s">
        <v>106</v>
      </c>
      <c r="D41" s="40" t="s">
        <v>107</v>
      </c>
    </row>
    <row r="42" spans="3:7" ht="34.5">
      <c r="C42" s="45" t="s">
        <v>108</v>
      </c>
      <c r="D42" s="40" t="s">
        <v>109</v>
      </c>
    </row>
    <row r="43" spans="3:7" ht="34.5">
      <c r="C43" s="45" t="s">
        <v>110</v>
      </c>
      <c r="D43" s="40" t="s">
        <v>111</v>
      </c>
    </row>
    <row r="44" spans="3:7" ht="45">
      <c r="C44" s="45" t="s">
        <v>112</v>
      </c>
      <c r="D44" s="40" t="s">
        <v>113</v>
      </c>
    </row>
    <row r="45" spans="3:7" ht="51.75">
      <c r="C45" s="45" t="s">
        <v>114</v>
      </c>
      <c r="D45" s="40" t="s">
        <v>115</v>
      </c>
    </row>
    <row r="46" spans="3:7" ht="34.5">
      <c r="C46" s="45" t="s">
        <v>116</v>
      </c>
      <c r="D46" s="40" t="s">
        <v>117</v>
      </c>
    </row>
    <row r="47" spans="3:7" ht="34.5">
      <c r="C47" s="45" t="s">
        <v>118</v>
      </c>
      <c r="D47" s="40" t="s">
        <v>119</v>
      </c>
    </row>
    <row r="48" spans="3:7" ht="51.75">
      <c r="C48" s="45" t="s">
        <v>120</v>
      </c>
      <c r="D48" s="40" t="s">
        <v>121</v>
      </c>
    </row>
    <row r="49" spans="3:4" ht="34.5">
      <c r="C49" s="45" t="s">
        <v>122</v>
      </c>
      <c r="D49" s="40" t="s">
        <v>123</v>
      </c>
    </row>
    <row r="50" spans="3:4" ht="51.75">
      <c r="C50" s="45" t="s">
        <v>124</v>
      </c>
      <c r="D50" s="40" t="s">
        <v>125</v>
      </c>
    </row>
    <row r="51" spans="3:4" ht="30">
      <c r="C51" s="45" t="s">
        <v>126</v>
      </c>
      <c r="D51" s="40" t="s">
        <v>127</v>
      </c>
    </row>
    <row r="52" spans="3:4" ht="34.5">
      <c r="C52" s="45" t="s">
        <v>128</v>
      </c>
      <c r="D52" s="40" t="s">
        <v>129</v>
      </c>
    </row>
    <row r="53" spans="3:4" ht="51.75">
      <c r="C53" s="45" t="s">
        <v>130</v>
      </c>
      <c r="D53" s="40" t="s">
        <v>131</v>
      </c>
    </row>
    <row r="54" spans="3:4" ht="34.5">
      <c r="C54" s="45" t="s">
        <v>132</v>
      </c>
      <c r="D54" s="40" t="s">
        <v>133</v>
      </c>
    </row>
    <row r="55" spans="3:4" ht="34.5">
      <c r="C55" s="45" t="s">
        <v>134</v>
      </c>
      <c r="D55" s="40" t="s">
        <v>135</v>
      </c>
    </row>
    <row r="56" spans="3:4" ht="34.5">
      <c r="C56" s="45" t="s">
        <v>136</v>
      </c>
      <c r="D56" s="40" t="s">
        <v>137</v>
      </c>
    </row>
    <row r="57" spans="3:4" ht="34.5">
      <c r="D57" s="40" t="s">
        <v>138</v>
      </c>
    </row>
    <row r="58" spans="3:4" ht="90">
      <c r="C58" s="45" t="s">
        <v>139</v>
      </c>
      <c r="D58" s="40" t="s">
        <v>140</v>
      </c>
    </row>
    <row r="59" spans="3:4" ht="45">
      <c r="C59" s="45" t="s">
        <v>141</v>
      </c>
      <c r="D59" s="40" t="s">
        <v>142</v>
      </c>
    </row>
    <row r="60" spans="3:4" ht="60">
      <c r="C60" s="45" t="s">
        <v>143</v>
      </c>
      <c r="D60" s="40" t="s">
        <v>144</v>
      </c>
    </row>
    <row r="61" spans="3:4" ht="60">
      <c r="C61" s="45" t="s">
        <v>145</v>
      </c>
      <c r="D61" s="40" t="s">
        <v>146</v>
      </c>
    </row>
    <row r="62" spans="3:4" ht="60">
      <c r="C62" s="45" t="s">
        <v>147</v>
      </c>
      <c r="D62" s="40" t="s">
        <v>148</v>
      </c>
    </row>
    <row r="63" spans="3:4" ht="34.5">
      <c r="C63" s="45" t="s">
        <v>149</v>
      </c>
      <c r="D63" s="40" t="s">
        <v>150</v>
      </c>
    </row>
    <row r="64" spans="3:4" ht="30">
      <c r="C64" s="45" t="s">
        <v>151</v>
      </c>
      <c r="D64" s="40" t="s">
        <v>152</v>
      </c>
    </row>
    <row r="65" spans="3:4" ht="34.5">
      <c r="C65" s="45" t="s">
        <v>153</v>
      </c>
      <c r="D65" s="40" t="s">
        <v>154</v>
      </c>
    </row>
    <row r="66" spans="3:4" ht="51.75">
      <c r="C66" s="45" t="s">
        <v>155</v>
      </c>
      <c r="D66" s="40" t="s">
        <v>156</v>
      </c>
    </row>
    <row r="67" spans="3:4" ht="34.5">
      <c r="C67" s="45" t="s">
        <v>157</v>
      </c>
      <c r="D67" s="40" t="s">
        <v>158</v>
      </c>
    </row>
    <row r="68" spans="3:4" ht="45">
      <c r="C68" s="45" t="s">
        <v>159</v>
      </c>
      <c r="D68" s="40" t="s">
        <v>160</v>
      </c>
    </row>
    <row r="69" spans="3:4" ht="30">
      <c r="C69" s="45" t="s">
        <v>161</v>
      </c>
      <c r="D69" s="40" t="s">
        <v>162</v>
      </c>
    </row>
    <row r="70" spans="3:4" ht="60">
      <c r="C70" s="45" t="s">
        <v>163</v>
      </c>
      <c r="D70" s="40" t="s">
        <v>164</v>
      </c>
    </row>
    <row r="71" spans="3:4" ht="45">
      <c r="C71" s="45" t="s">
        <v>165</v>
      </c>
      <c r="D71" s="40" t="s">
        <v>166</v>
      </c>
    </row>
    <row r="72" spans="3:4" ht="34.5">
      <c r="C72" s="45" t="s">
        <v>167</v>
      </c>
      <c r="D72" s="40" t="s">
        <v>168</v>
      </c>
    </row>
    <row r="73" spans="3:4" ht="34.5">
      <c r="C73" s="45" t="s">
        <v>169</v>
      </c>
      <c r="D73" s="40" t="s">
        <v>170</v>
      </c>
    </row>
    <row r="74" spans="3:4" ht="34.5">
      <c r="C74" s="45" t="s">
        <v>171</v>
      </c>
      <c r="D74" s="40" t="s">
        <v>172</v>
      </c>
    </row>
    <row r="75" spans="3:4" ht="60">
      <c r="C75" s="45" t="s">
        <v>173</v>
      </c>
      <c r="D75" s="40" t="s">
        <v>174</v>
      </c>
    </row>
    <row r="76" spans="3:4" ht="60">
      <c r="C76" s="45" t="s">
        <v>175</v>
      </c>
      <c r="D76" s="40" t="s">
        <v>176</v>
      </c>
    </row>
    <row r="77" spans="3:4" ht="34.5">
      <c r="C77" s="45" t="s">
        <v>177</v>
      </c>
      <c r="D77" s="40" t="s">
        <v>178</v>
      </c>
    </row>
    <row r="78" spans="3:4" ht="34.5">
      <c r="C78" s="45" t="s">
        <v>179</v>
      </c>
      <c r="D78" s="40" t="s">
        <v>180</v>
      </c>
    </row>
    <row r="79" spans="3:4" ht="45">
      <c r="C79" s="45" t="s">
        <v>181</v>
      </c>
      <c r="D79" s="40" t="s">
        <v>182</v>
      </c>
    </row>
    <row r="80" spans="3:4" ht="45">
      <c r="C80" s="45" t="s">
        <v>183</v>
      </c>
      <c r="D80" s="40" t="s">
        <v>184</v>
      </c>
    </row>
    <row r="81" spans="3:4" ht="45">
      <c r="C81" s="45" t="s">
        <v>185</v>
      </c>
      <c r="D81" s="40" t="s">
        <v>186</v>
      </c>
    </row>
    <row r="82" spans="3:4" ht="45">
      <c r="C82" s="45" t="s">
        <v>187</v>
      </c>
      <c r="D82" s="40" t="s">
        <v>188</v>
      </c>
    </row>
    <row r="83" spans="3:4" ht="34.5">
      <c r="C83" s="45" t="s">
        <v>189</v>
      </c>
      <c r="D83" s="40" t="s">
        <v>190</v>
      </c>
    </row>
    <row r="84" spans="3:4" ht="30">
      <c r="C84" s="45" t="s">
        <v>191</v>
      </c>
      <c r="D84" s="40" t="s">
        <v>192</v>
      </c>
    </row>
    <row r="85" spans="3:4" ht="34.5">
      <c r="C85" s="45" t="s">
        <v>193</v>
      </c>
      <c r="D85" s="40" t="s">
        <v>194</v>
      </c>
    </row>
    <row r="86" spans="3:4" ht="45">
      <c r="C86" s="45" t="s">
        <v>195</v>
      </c>
      <c r="D86" s="40" t="s">
        <v>196</v>
      </c>
    </row>
    <row r="87" spans="3:4" ht="34.5">
      <c r="C87" s="45" t="s">
        <v>197</v>
      </c>
      <c r="D87" s="40" t="s">
        <v>198</v>
      </c>
    </row>
    <row r="88" spans="3:4" ht="34.5">
      <c r="C88" s="45" t="s">
        <v>199</v>
      </c>
      <c r="D88" s="40" t="s">
        <v>200</v>
      </c>
    </row>
    <row r="89" spans="3:4" ht="51.75">
      <c r="C89" s="45" t="s">
        <v>201</v>
      </c>
      <c r="D89" s="40" t="s">
        <v>202</v>
      </c>
    </row>
    <row r="90" spans="3:4" ht="45">
      <c r="C90" s="45" t="s">
        <v>203</v>
      </c>
      <c r="D90" s="40" t="s">
        <v>204</v>
      </c>
    </row>
    <row r="91" spans="3:4" ht="60">
      <c r="C91" s="45" t="s">
        <v>205</v>
      </c>
      <c r="D91" s="40" t="s">
        <v>206</v>
      </c>
    </row>
    <row r="92" spans="3:4" ht="60">
      <c r="C92" s="45" t="s">
        <v>207</v>
      </c>
      <c r="D92" s="40" t="s">
        <v>208</v>
      </c>
    </row>
    <row r="93" spans="3:4" ht="45">
      <c r="C93" s="45" t="s">
        <v>209</v>
      </c>
      <c r="D93" s="40" t="s">
        <v>210</v>
      </c>
    </row>
    <row r="94" spans="3:4" ht="30">
      <c r="C94" s="45" t="s">
        <v>211</v>
      </c>
      <c r="D94" s="40" t="s">
        <v>212</v>
      </c>
    </row>
    <row r="95" spans="3:4" ht="34.5">
      <c r="C95" s="45" t="s">
        <v>213</v>
      </c>
      <c r="D95" s="40" t="s">
        <v>214</v>
      </c>
    </row>
    <row r="96" spans="3:4" ht="17.25">
      <c r="D96" s="40" t="s">
        <v>215</v>
      </c>
    </row>
    <row r="97" spans="3:4" ht="34.5">
      <c r="D97" s="40" t="s">
        <v>216</v>
      </c>
    </row>
    <row r="98" spans="3:4" ht="34.5">
      <c r="C98" s="43" t="s">
        <v>217</v>
      </c>
      <c r="D98" s="40" t="s">
        <v>218</v>
      </c>
    </row>
    <row r="99" spans="3:4" ht="34.5">
      <c r="C99" s="43" t="s">
        <v>219</v>
      </c>
      <c r="D99" s="40" t="s">
        <v>220</v>
      </c>
    </row>
    <row r="100" spans="3:4" ht="34.5">
      <c r="C100" s="43" t="s">
        <v>221</v>
      </c>
      <c r="D100" s="40" t="s">
        <v>222</v>
      </c>
    </row>
    <row r="101" spans="3:4" ht="34.5">
      <c r="C101" s="43" t="s">
        <v>223</v>
      </c>
      <c r="D101" s="40" t="s">
        <v>224</v>
      </c>
    </row>
    <row r="102" spans="3:4" ht="51.75">
      <c r="C102" s="43" t="s">
        <v>225</v>
      </c>
      <c r="D102" s="40" t="s">
        <v>226</v>
      </c>
    </row>
    <row r="103" spans="3:4" ht="51.75">
      <c r="C103" s="43" t="s">
        <v>227</v>
      </c>
      <c r="D103" s="40" t="s">
        <v>228</v>
      </c>
    </row>
    <row r="104" spans="3:4" ht="34.5">
      <c r="C104" s="43" t="s">
        <v>229</v>
      </c>
      <c r="D104" s="40" t="s">
        <v>230</v>
      </c>
    </row>
    <row r="105" spans="3:4" ht="34.5">
      <c r="C105" s="43" t="s">
        <v>231</v>
      </c>
      <c r="D105" s="40" t="s">
        <v>232</v>
      </c>
    </row>
    <row r="106" spans="3:4" ht="34.5">
      <c r="C106" s="43" t="s">
        <v>233</v>
      </c>
      <c r="D106" s="40" t="s">
        <v>234</v>
      </c>
    </row>
    <row r="107" spans="3:4" ht="34.5">
      <c r="C107" s="43" t="s">
        <v>235</v>
      </c>
      <c r="D107" s="40" t="s">
        <v>236</v>
      </c>
    </row>
    <row r="108" spans="3:4" ht="34.5">
      <c r="C108" s="43" t="s">
        <v>237</v>
      </c>
      <c r="D108" s="40" t="s">
        <v>238</v>
      </c>
    </row>
    <row r="109" spans="3:4" ht="34.5">
      <c r="C109" s="43" t="s">
        <v>239</v>
      </c>
      <c r="D109" s="40" t="s">
        <v>240</v>
      </c>
    </row>
    <row r="110" spans="3:4" ht="34.5">
      <c r="C110" s="43" t="s">
        <v>241</v>
      </c>
      <c r="D110" s="40" t="s">
        <v>242</v>
      </c>
    </row>
    <row r="111" spans="3:4" ht="34.5">
      <c r="C111" s="43" t="s">
        <v>243</v>
      </c>
      <c r="D111" s="40" t="s">
        <v>244</v>
      </c>
    </row>
    <row r="112" spans="3:4" ht="34.5">
      <c r="C112" s="43" t="s">
        <v>245</v>
      </c>
      <c r="D112" s="40" t="s">
        <v>246</v>
      </c>
    </row>
    <row r="113" spans="3:4" ht="51.75">
      <c r="C113" s="43" t="s">
        <v>247</v>
      </c>
      <c r="D113" s="40" t="s">
        <v>248</v>
      </c>
    </row>
    <row r="114" spans="3:4" ht="34.5">
      <c r="C114" s="43" t="s">
        <v>249</v>
      </c>
      <c r="D114" s="40" t="s">
        <v>250</v>
      </c>
    </row>
    <row r="115" spans="3:4" ht="51.75">
      <c r="C115" s="43" t="s">
        <v>251</v>
      </c>
      <c r="D115" s="40" t="s">
        <v>252</v>
      </c>
    </row>
    <row r="116" spans="3:4" ht="17.25">
      <c r="C116" s="43" t="s">
        <v>253</v>
      </c>
      <c r="D116" s="40" t="s">
        <v>254</v>
      </c>
    </row>
    <row r="117" spans="3:4" ht="51.75">
      <c r="C117" s="43" t="s">
        <v>255</v>
      </c>
      <c r="D117" s="40" t="s">
        <v>256</v>
      </c>
    </row>
    <row r="118" spans="3:4" ht="51.75">
      <c r="C118" s="43" t="s">
        <v>257</v>
      </c>
      <c r="D118" s="40" t="s">
        <v>258</v>
      </c>
    </row>
    <row r="119" spans="3:4" ht="34.5">
      <c r="C119" s="43" t="s">
        <v>259</v>
      </c>
      <c r="D119" s="40" t="s">
        <v>260</v>
      </c>
    </row>
    <row r="120" spans="3:4" ht="17.25">
      <c r="C120" s="43" t="s">
        <v>261</v>
      </c>
      <c r="D120" s="40" t="s">
        <v>262</v>
      </c>
    </row>
    <row r="121" spans="3:4" ht="17.25">
      <c r="C121" s="43" t="s">
        <v>263</v>
      </c>
      <c r="D121" s="40" t="s">
        <v>264</v>
      </c>
    </row>
    <row r="122" spans="3:4" ht="17.25">
      <c r="C122" s="43" t="s">
        <v>265</v>
      </c>
      <c r="D122" s="40" t="s">
        <v>266</v>
      </c>
    </row>
    <row r="123" spans="3:4" ht="17.25">
      <c r="C123" s="43" t="s">
        <v>267</v>
      </c>
      <c r="D123" s="40" t="s">
        <v>268</v>
      </c>
    </row>
    <row r="124" spans="3:4" ht="17.25">
      <c r="C124" s="43" t="s">
        <v>269</v>
      </c>
      <c r="D124" s="40" t="s">
        <v>270</v>
      </c>
    </row>
    <row r="125" spans="3:4" ht="34.5">
      <c r="C125" s="43" t="s">
        <v>271</v>
      </c>
      <c r="D125" s="40" t="s">
        <v>272</v>
      </c>
    </row>
    <row r="126" spans="3:4" ht="34.5">
      <c r="C126" s="43" t="s">
        <v>273</v>
      </c>
      <c r="D126" s="40" t="s">
        <v>274</v>
      </c>
    </row>
    <row r="127" spans="3:4" ht="51.75">
      <c r="C127" s="43" t="s">
        <v>275</v>
      </c>
      <c r="D127" s="40" t="s">
        <v>276</v>
      </c>
    </row>
    <row r="128" spans="3:4" ht="17.25">
      <c r="C128" s="43" t="s">
        <v>277</v>
      </c>
      <c r="D128" s="40" t="s">
        <v>278</v>
      </c>
    </row>
    <row r="129" spans="3:4" ht="34.5">
      <c r="C129" s="43" t="s">
        <v>279</v>
      </c>
      <c r="D129" s="40" t="s">
        <v>280</v>
      </c>
    </row>
    <row r="130" spans="3:4" ht="34.5">
      <c r="C130" s="43" t="s">
        <v>281</v>
      </c>
      <c r="D130" s="40" t="s">
        <v>282</v>
      </c>
    </row>
    <row r="131" spans="3:4" ht="34.5">
      <c r="C131" s="43" t="s">
        <v>283</v>
      </c>
      <c r="D131" s="40" t="s">
        <v>284</v>
      </c>
    </row>
    <row r="132" spans="3:4" ht="34.5">
      <c r="C132" s="43" t="s">
        <v>285</v>
      </c>
      <c r="D132" s="40" t="s">
        <v>286</v>
      </c>
    </row>
    <row r="133" spans="3:4" ht="34.5">
      <c r="C133" s="43" t="s">
        <v>287</v>
      </c>
      <c r="D133" s="40" t="s">
        <v>288</v>
      </c>
    </row>
    <row r="134" spans="3:4" ht="34.5">
      <c r="C134" s="43" t="s">
        <v>289</v>
      </c>
      <c r="D134" s="40" t="s">
        <v>290</v>
      </c>
    </row>
    <row r="135" spans="3:4" ht="51.75">
      <c r="C135" s="43" t="s">
        <v>291</v>
      </c>
      <c r="D135" s="40" t="s">
        <v>292</v>
      </c>
    </row>
    <row r="136" spans="3:4" ht="34.5">
      <c r="C136" s="43" t="s">
        <v>293</v>
      </c>
      <c r="D136" s="40" t="s">
        <v>294</v>
      </c>
    </row>
    <row r="137" spans="3:4" ht="34.5">
      <c r="C137" s="43" t="s">
        <v>295</v>
      </c>
      <c r="D137" s="40" t="s">
        <v>296</v>
      </c>
    </row>
    <row r="138" spans="3:4" ht="34.5">
      <c r="C138" s="43" t="s">
        <v>297</v>
      </c>
      <c r="D138" s="40" t="s">
        <v>298</v>
      </c>
    </row>
    <row r="139" spans="3:4" ht="51.75">
      <c r="C139" s="43" t="s">
        <v>299</v>
      </c>
      <c r="D139" s="40" t="s">
        <v>300</v>
      </c>
    </row>
    <row r="140" spans="3:4" ht="34.5">
      <c r="C140" s="43" t="s">
        <v>301</v>
      </c>
      <c r="D140" s="40" t="s">
        <v>302</v>
      </c>
    </row>
    <row r="141" spans="3:4" ht="17.25">
      <c r="C141" s="43" t="s">
        <v>303</v>
      </c>
      <c r="D141" s="40" t="s">
        <v>304</v>
      </c>
    </row>
    <row r="142" spans="3:4" ht="17.25">
      <c r="C142" s="43" t="s">
        <v>305</v>
      </c>
      <c r="D142" s="40" t="s">
        <v>306</v>
      </c>
    </row>
    <row r="143" spans="3:4" ht="34.5">
      <c r="C143" s="43" t="s">
        <v>307</v>
      </c>
      <c r="D143" s="40" t="s">
        <v>308</v>
      </c>
    </row>
    <row r="144" spans="3:4" ht="34.5">
      <c r="C144" s="43" t="s">
        <v>309</v>
      </c>
      <c r="D144" s="40" t="s">
        <v>310</v>
      </c>
    </row>
    <row r="145" spans="3:4" ht="34.5">
      <c r="C145" s="43" t="s">
        <v>311</v>
      </c>
      <c r="D145" s="40" t="s">
        <v>312</v>
      </c>
    </row>
    <row r="146" spans="3:4" ht="17.25">
      <c r="C146" s="43" t="s">
        <v>313</v>
      </c>
      <c r="D146" s="40" t="s">
        <v>314</v>
      </c>
    </row>
    <row r="147" spans="3:4" ht="34.5">
      <c r="C147" s="43" t="s">
        <v>315</v>
      </c>
      <c r="D147" s="40" t="s">
        <v>316</v>
      </c>
    </row>
    <row r="148" spans="3:4" ht="34.5">
      <c r="C148" s="43" t="s">
        <v>317</v>
      </c>
      <c r="D148" s="40" t="s">
        <v>318</v>
      </c>
    </row>
    <row r="149" spans="3:4" ht="34.5">
      <c r="C149" s="43" t="s">
        <v>319</v>
      </c>
      <c r="D149" s="40" t="s">
        <v>320</v>
      </c>
    </row>
    <row r="150" spans="3:4" ht="34.5">
      <c r="C150" s="43" t="s">
        <v>321</v>
      </c>
      <c r="D150" s="40" t="s">
        <v>322</v>
      </c>
    </row>
    <row r="151" spans="3:4" ht="51.75">
      <c r="C151" s="43" t="s">
        <v>323</v>
      </c>
      <c r="D151" s="40" t="s">
        <v>324</v>
      </c>
    </row>
    <row r="152" spans="3:4" ht="34.5">
      <c r="C152" s="43" t="s">
        <v>325</v>
      </c>
      <c r="D152" s="40" t="s">
        <v>326</v>
      </c>
    </row>
    <row r="153" spans="3:4" ht="34.5">
      <c r="C153" s="43" t="s">
        <v>327</v>
      </c>
      <c r="D153" s="40" t="s">
        <v>328</v>
      </c>
    </row>
    <row r="154" spans="3:4" ht="34.5">
      <c r="C154" s="43" t="s">
        <v>329</v>
      </c>
      <c r="D154" s="40" t="s">
        <v>330</v>
      </c>
    </row>
    <row r="155" spans="3:4" ht="34.5">
      <c r="C155" s="43" t="s">
        <v>331</v>
      </c>
      <c r="D155" s="40" t="s">
        <v>332</v>
      </c>
    </row>
    <row r="156" spans="3:4" ht="34.5">
      <c r="C156" s="43" t="s">
        <v>333</v>
      </c>
      <c r="D156" s="40" t="s">
        <v>334</v>
      </c>
    </row>
    <row r="157" spans="3:4" ht="34.5">
      <c r="C157" s="43" t="s">
        <v>335</v>
      </c>
      <c r="D157" s="40" t="s">
        <v>336</v>
      </c>
    </row>
    <row r="158" spans="3:4" ht="34.5">
      <c r="C158" s="43" t="s">
        <v>337</v>
      </c>
      <c r="D158" s="40" t="s">
        <v>338</v>
      </c>
    </row>
    <row r="159" spans="3:4" ht="34.5">
      <c r="C159" s="43" t="s">
        <v>339</v>
      </c>
      <c r="D159" s="40" t="s">
        <v>340</v>
      </c>
    </row>
    <row r="160" spans="3:4" ht="34.5">
      <c r="C160" s="43" t="s">
        <v>341</v>
      </c>
      <c r="D160" s="40" t="s">
        <v>342</v>
      </c>
    </row>
    <row r="161" spans="3:4" ht="51.75">
      <c r="C161" s="43" t="s">
        <v>343</v>
      </c>
      <c r="D161" s="40" t="s">
        <v>344</v>
      </c>
    </row>
    <row r="162" spans="3:4" ht="34.5">
      <c r="C162" s="43" t="s">
        <v>345</v>
      </c>
      <c r="D162" s="40" t="s">
        <v>346</v>
      </c>
    </row>
    <row r="163" spans="3:4" ht="34.5">
      <c r="C163" s="43" t="s">
        <v>347</v>
      </c>
      <c r="D163" s="40" t="s">
        <v>348</v>
      </c>
    </row>
    <row r="164" spans="3:4" ht="34.5">
      <c r="C164" s="43" t="s">
        <v>349</v>
      </c>
      <c r="D164" s="40" t="s">
        <v>350</v>
      </c>
    </row>
    <row r="165" spans="3:4" ht="34.5">
      <c r="C165" s="43" t="s">
        <v>351</v>
      </c>
      <c r="D165" s="40" t="s">
        <v>352</v>
      </c>
    </row>
    <row r="166" spans="3:4" ht="34.5">
      <c r="C166" s="43" t="s">
        <v>353</v>
      </c>
      <c r="D166" s="40" t="s">
        <v>354</v>
      </c>
    </row>
    <row r="167" spans="3:4" ht="34.5">
      <c r="C167" s="43" t="s">
        <v>355</v>
      </c>
      <c r="D167" s="40" t="s">
        <v>356</v>
      </c>
    </row>
    <row r="168" spans="3:4" ht="51.75">
      <c r="C168" s="43" t="s">
        <v>357</v>
      </c>
      <c r="D168" s="40" t="s">
        <v>358</v>
      </c>
    </row>
    <row r="169" spans="3:4" ht="34.5">
      <c r="C169" s="43" t="s">
        <v>359</v>
      </c>
      <c r="D169" s="40" t="s">
        <v>360</v>
      </c>
    </row>
    <row r="170" spans="3:4" ht="17.25">
      <c r="C170" s="43" t="s">
        <v>361</v>
      </c>
      <c r="D170" s="40" t="s">
        <v>362</v>
      </c>
    </row>
    <row r="171" spans="3:4" ht="34.5">
      <c r="C171" s="43" t="s">
        <v>363</v>
      </c>
      <c r="D171" s="40" t="s">
        <v>364</v>
      </c>
    </row>
    <row r="172" spans="3:4" ht="17.25">
      <c r="C172" s="43" t="s">
        <v>365</v>
      </c>
      <c r="D172" s="40" t="s">
        <v>366</v>
      </c>
    </row>
    <row r="173" spans="3:4">
      <c r="C173" s="43" t="s">
        <v>367</v>
      </c>
    </row>
    <row r="174" spans="3:4">
      <c r="C174" s="43" t="s">
        <v>368</v>
      </c>
    </row>
    <row r="175" spans="3:4">
      <c r="C175" s="43" t="s">
        <v>369</v>
      </c>
    </row>
    <row r="176" spans="3:4">
      <c r="C176" s="43" t="s">
        <v>370</v>
      </c>
    </row>
    <row r="177" spans="3:3">
      <c r="C177" s="43" t="s">
        <v>371</v>
      </c>
    </row>
    <row r="178" spans="3:3">
      <c r="C178" s="43" t="s">
        <v>372</v>
      </c>
    </row>
    <row r="179" spans="3:3">
      <c r="C179" s="43" t="s">
        <v>373</v>
      </c>
    </row>
    <row r="180" spans="3:3">
      <c r="C180" s="43" t="s">
        <v>374</v>
      </c>
    </row>
    <row r="181" spans="3:3">
      <c r="C181" s="43" t="s">
        <v>375</v>
      </c>
    </row>
    <row r="182" spans="3:3">
      <c r="C182" s="43" t="s">
        <v>376</v>
      </c>
    </row>
    <row r="183" spans="3:3">
      <c r="C183" s="43" t="s">
        <v>377</v>
      </c>
    </row>
    <row r="184" spans="3:3">
      <c r="C184" s="43" t="s">
        <v>378</v>
      </c>
    </row>
    <row r="185" spans="3:3">
      <c r="C185" s="43" t="s">
        <v>379</v>
      </c>
    </row>
    <row r="186" spans="3:3">
      <c r="C186" s="43" t="s">
        <v>380</v>
      </c>
    </row>
    <row r="187" spans="3:3">
      <c r="C187" s="43" t="s">
        <v>381</v>
      </c>
    </row>
    <row r="188" spans="3:3">
      <c r="C188" s="43" t="s">
        <v>382</v>
      </c>
    </row>
    <row r="189" spans="3:3">
      <c r="C189" s="43" t="s">
        <v>383</v>
      </c>
    </row>
    <row r="190" spans="3:3">
      <c r="C190" s="43" t="s">
        <v>384</v>
      </c>
    </row>
    <row r="191" spans="3:3">
      <c r="C191" s="43" t="s">
        <v>385</v>
      </c>
    </row>
    <row r="192" spans="3:3">
      <c r="C192" s="43" t="s">
        <v>386</v>
      </c>
    </row>
    <row r="193" spans="3:3">
      <c r="C193" s="43"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23B12-B471-444C-9572-B3FEBEA61983}">
  <dimension ref="A1:J38"/>
  <sheetViews>
    <sheetView workbookViewId="0">
      <selection activeCell="G16" sqref="G16:J17"/>
    </sheetView>
  </sheetViews>
  <sheetFormatPr baseColWidth="10" defaultColWidth="11.5703125" defaultRowHeight="14.25"/>
  <cols>
    <col min="1" max="1" width="27.28515625" style="64" customWidth="1"/>
    <col min="2" max="8" width="11.5703125" style="64"/>
    <col min="9" max="9" width="98.28515625" style="64" customWidth="1"/>
    <col min="10" max="16384" width="11.5703125" style="64"/>
  </cols>
  <sheetData>
    <row r="1" spans="1:10" ht="71.25">
      <c r="A1" s="64" t="s">
        <v>388</v>
      </c>
      <c r="B1" s="64" t="s">
        <v>389</v>
      </c>
      <c r="C1" s="64" t="s">
        <v>390</v>
      </c>
      <c r="D1" s="64" t="s">
        <v>391</v>
      </c>
      <c r="E1" s="64" t="s">
        <v>392</v>
      </c>
      <c r="F1" s="64" t="s">
        <v>393</v>
      </c>
      <c r="G1" s="64" t="s">
        <v>394</v>
      </c>
      <c r="H1" s="64" t="s">
        <v>395</v>
      </c>
      <c r="I1" s="65" t="s">
        <v>139</v>
      </c>
      <c r="J1" s="64" t="s">
        <v>396</v>
      </c>
    </row>
    <row r="2" spans="1:10" ht="28.5">
      <c r="A2" s="64" t="s">
        <v>397</v>
      </c>
      <c r="B2" s="64" t="s">
        <v>398</v>
      </c>
      <c r="C2" s="64" t="s">
        <v>399</v>
      </c>
      <c r="D2" s="64" t="s">
        <v>400</v>
      </c>
      <c r="E2" s="64" t="s">
        <v>401</v>
      </c>
      <c r="F2" s="64" t="s">
        <v>402</v>
      </c>
      <c r="G2" s="64" t="s">
        <v>403</v>
      </c>
      <c r="H2" s="64" t="s">
        <v>404</v>
      </c>
      <c r="I2" s="65" t="s">
        <v>141</v>
      </c>
      <c r="J2" s="64" t="s">
        <v>405</v>
      </c>
    </row>
    <row r="3" spans="1:10" ht="42.75">
      <c r="A3" s="64" t="s">
        <v>406</v>
      </c>
      <c r="B3" s="64" t="s">
        <v>407</v>
      </c>
      <c r="D3" s="64" t="s">
        <v>408</v>
      </c>
      <c r="E3" s="64" t="s">
        <v>409</v>
      </c>
      <c r="F3" s="64" t="s">
        <v>410</v>
      </c>
      <c r="G3" s="64" t="s">
        <v>411</v>
      </c>
      <c r="H3" s="64" t="s">
        <v>412</v>
      </c>
      <c r="I3" s="65" t="s">
        <v>143</v>
      </c>
      <c r="J3" s="64" t="s">
        <v>413</v>
      </c>
    </row>
    <row r="4" spans="1:10" ht="42.75">
      <c r="A4" s="64" t="s">
        <v>414</v>
      </c>
      <c r="B4" s="64" t="s">
        <v>415</v>
      </c>
      <c r="D4" s="64" t="s">
        <v>416</v>
      </c>
      <c r="E4" s="64" t="s">
        <v>417</v>
      </c>
      <c r="F4" s="64" t="s">
        <v>19</v>
      </c>
      <c r="G4" s="64" t="s">
        <v>418</v>
      </c>
      <c r="H4" s="64" t="s">
        <v>67</v>
      </c>
      <c r="I4" s="65" t="s">
        <v>145</v>
      </c>
      <c r="J4" s="64" t="s">
        <v>419</v>
      </c>
    </row>
    <row r="5" spans="1:10" ht="57">
      <c r="A5" s="64" t="s">
        <v>420</v>
      </c>
      <c r="B5" s="64" t="s">
        <v>421</v>
      </c>
      <c r="D5" s="64" t="s">
        <v>422</v>
      </c>
      <c r="E5" s="64" t="s">
        <v>423</v>
      </c>
      <c r="F5" s="64" t="s">
        <v>424</v>
      </c>
      <c r="G5" s="64" t="s">
        <v>425</v>
      </c>
      <c r="I5" s="65" t="s">
        <v>147</v>
      </c>
    </row>
    <row r="6" spans="1:10">
      <c r="A6" s="64" t="s">
        <v>426</v>
      </c>
      <c r="B6" s="64" t="s">
        <v>427</v>
      </c>
      <c r="D6" s="64" t="s">
        <v>428</v>
      </c>
      <c r="E6" s="64" t="s">
        <v>429</v>
      </c>
      <c r="F6" s="64" t="s">
        <v>430</v>
      </c>
      <c r="G6" s="64" t="s">
        <v>431</v>
      </c>
      <c r="I6" s="65" t="s">
        <v>149</v>
      </c>
    </row>
    <row r="7" spans="1:10" ht="28.5">
      <c r="A7" s="64" t="s">
        <v>432</v>
      </c>
      <c r="B7" s="64" t="s">
        <v>433</v>
      </c>
      <c r="D7" s="64" t="s">
        <v>434</v>
      </c>
      <c r="E7" s="64" t="s">
        <v>435</v>
      </c>
      <c r="F7" s="64" t="s">
        <v>436</v>
      </c>
      <c r="G7" s="64" t="s">
        <v>437</v>
      </c>
      <c r="I7" s="65" t="s">
        <v>151</v>
      </c>
    </row>
    <row r="8" spans="1:10" ht="28.5">
      <c r="A8" s="64" t="s">
        <v>438</v>
      </c>
      <c r="E8" s="64" t="s">
        <v>439</v>
      </c>
      <c r="F8" s="64" t="s">
        <v>35</v>
      </c>
      <c r="G8" s="64" t="s">
        <v>440</v>
      </c>
      <c r="I8" s="65" t="s">
        <v>153</v>
      </c>
    </row>
    <row r="9" spans="1:10">
      <c r="E9" s="64" t="s">
        <v>441</v>
      </c>
      <c r="F9" s="64" t="s">
        <v>39</v>
      </c>
      <c r="G9" s="64" t="s">
        <v>442</v>
      </c>
      <c r="I9" s="65" t="s">
        <v>155</v>
      </c>
    </row>
    <row r="10" spans="1:10">
      <c r="E10" s="64" t="s">
        <v>443</v>
      </c>
      <c r="F10" s="64" t="s">
        <v>444</v>
      </c>
      <c r="G10" s="64" t="s">
        <v>445</v>
      </c>
      <c r="I10" s="65" t="s">
        <v>157</v>
      </c>
    </row>
    <row r="11" spans="1:10" ht="42.75">
      <c r="F11" s="64" t="s">
        <v>446</v>
      </c>
      <c r="G11" s="64" t="s">
        <v>447</v>
      </c>
      <c r="I11" s="65" t="s">
        <v>159</v>
      </c>
    </row>
    <row r="12" spans="1:10" ht="28.5">
      <c r="F12" s="64" t="s">
        <v>448</v>
      </c>
      <c r="G12" s="64" t="s">
        <v>449</v>
      </c>
      <c r="I12" s="65" t="s">
        <v>161</v>
      </c>
    </row>
    <row r="13" spans="1:10" ht="42.75">
      <c r="F13" s="64" t="s">
        <v>450</v>
      </c>
      <c r="G13" s="64" t="s">
        <v>451</v>
      </c>
      <c r="I13" s="65" t="s">
        <v>163</v>
      </c>
    </row>
    <row r="14" spans="1:10" ht="28.5">
      <c r="F14" s="64" t="s">
        <v>452</v>
      </c>
      <c r="G14" s="64" t="s">
        <v>453</v>
      </c>
      <c r="I14" s="65" t="s">
        <v>165</v>
      </c>
    </row>
    <row r="15" spans="1:10">
      <c r="F15" s="64" t="s">
        <v>59</v>
      </c>
      <c r="G15" s="64" t="s">
        <v>454</v>
      </c>
      <c r="I15" s="65" t="s">
        <v>167</v>
      </c>
    </row>
    <row r="16" spans="1:10" ht="28.5">
      <c r="F16" s="64" t="s">
        <v>455</v>
      </c>
      <c r="G16" s="64" t="s">
        <v>456</v>
      </c>
      <c r="I16" s="65" t="s">
        <v>169</v>
      </c>
    </row>
    <row r="17" spans="6:9" ht="28.5">
      <c r="F17" s="64" t="s">
        <v>67</v>
      </c>
      <c r="G17" s="64" t="s">
        <v>457</v>
      </c>
      <c r="I17" s="65" t="s">
        <v>171</v>
      </c>
    </row>
    <row r="18" spans="6:9" ht="42.75">
      <c r="F18" s="64" t="s">
        <v>458</v>
      </c>
      <c r="G18" s="64" t="s">
        <v>459</v>
      </c>
      <c r="I18" s="65" t="s">
        <v>173</v>
      </c>
    </row>
    <row r="19" spans="6:9" ht="42.75">
      <c r="I19" s="65" t="s">
        <v>175</v>
      </c>
    </row>
    <row r="20" spans="6:9">
      <c r="I20" s="65" t="s">
        <v>177</v>
      </c>
    </row>
    <row r="21" spans="6:9" ht="28.5">
      <c r="I21" s="65" t="s">
        <v>179</v>
      </c>
    </row>
    <row r="22" spans="6:9" ht="28.5">
      <c r="I22" s="65" t="s">
        <v>181</v>
      </c>
    </row>
    <row r="23" spans="6:9" ht="28.5">
      <c r="I23" s="65" t="s">
        <v>183</v>
      </c>
    </row>
    <row r="24" spans="6:9" ht="28.5">
      <c r="I24" s="65" t="s">
        <v>185</v>
      </c>
    </row>
    <row r="25" spans="6:9" ht="28.5">
      <c r="I25" s="65" t="s">
        <v>187</v>
      </c>
    </row>
    <row r="26" spans="6:9">
      <c r="I26" s="65" t="s">
        <v>189</v>
      </c>
    </row>
    <row r="27" spans="6:9">
      <c r="I27" s="65" t="s">
        <v>191</v>
      </c>
    </row>
    <row r="28" spans="6:9" ht="28.5">
      <c r="I28" s="65" t="s">
        <v>193</v>
      </c>
    </row>
    <row r="29" spans="6:9" ht="28.5">
      <c r="I29" s="65" t="s">
        <v>195</v>
      </c>
    </row>
    <row r="30" spans="6:9">
      <c r="I30" s="65" t="s">
        <v>197</v>
      </c>
    </row>
    <row r="31" spans="6:9" ht="28.5">
      <c r="I31" s="65" t="s">
        <v>199</v>
      </c>
    </row>
    <row r="32" spans="6:9">
      <c r="I32" s="65" t="s">
        <v>201</v>
      </c>
    </row>
    <row r="33" spans="9:9" ht="28.5">
      <c r="I33" s="65" t="s">
        <v>203</v>
      </c>
    </row>
    <row r="34" spans="9:9" ht="42.75">
      <c r="I34" s="65" t="s">
        <v>460</v>
      </c>
    </row>
    <row r="35" spans="9:9" ht="42.75">
      <c r="I35" s="65" t="s">
        <v>207</v>
      </c>
    </row>
    <row r="36" spans="9:9" ht="28.5">
      <c r="I36" s="65" t="s">
        <v>209</v>
      </c>
    </row>
    <row r="37" spans="9:9" ht="28.5">
      <c r="I37" s="65" t="s">
        <v>211</v>
      </c>
    </row>
    <row r="38" spans="9:9">
      <c r="I38" s="65" t="s">
        <v>213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AW149"/>
  <sheetViews>
    <sheetView tabSelected="1" topLeftCell="A90" zoomScale="60" zoomScaleNormal="60" workbookViewId="0">
      <selection activeCell="F93" sqref="F93:F96"/>
    </sheetView>
  </sheetViews>
  <sheetFormatPr baseColWidth="10" defaultColWidth="11.42578125" defaultRowHeight="15"/>
  <cols>
    <col min="1" max="1" width="34" style="1" customWidth="1"/>
    <col min="2" max="2" width="36.140625" style="1" customWidth="1"/>
    <col min="3" max="3" width="63.7109375" style="1" customWidth="1"/>
    <col min="4" max="4" width="46.28515625" style="1" customWidth="1"/>
    <col min="5" max="5" width="58.28515625" style="1" customWidth="1"/>
    <col min="6" max="6" width="41.140625" style="1" customWidth="1"/>
    <col min="7" max="7" width="39.5703125" style="1" customWidth="1"/>
    <col min="8" max="8" width="48.42578125" style="1" customWidth="1"/>
    <col min="9" max="9" width="43" style="1" customWidth="1"/>
    <col min="10" max="10" width="43.7109375" style="1" customWidth="1"/>
    <col min="11" max="11" width="39.28515625" style="1" customWidth="1"/>
    <col min="12" max="12" width="35.42578125" style="1" customWidth="1"/>
    <col min="13" max="13" width="25" style="1" customWidth="1"/>
    <col min="14" max="38" width="11.42578125" style="1" customWidth="1"/>
    <col min="39" max="39" width="50.42578125" style="1" customWidth="1"/>
    <col min="40" max="40" width="53.42578125" style="1" customWidth="1"/>
    <col min="41" max="41" width="79.7109375" style="1" customWidth="1"/>
    <col min="42" max="42" width="91.5703125" style="1" customWidth="1"/>
    <col min="43" max="43" width="50.42578125" style="1" customWidth="1"/>
    <col min="44" max="44" width="22.5703125" style="1" customWidth="1"/>
    <col min="45" max="45" width="27.7109375" style="1" customWidth="1"/>
    <col min="46" max="16384" width="11.42578125" style="1"/>
  </cols>
  <sheetData>
    <row r="1" spans="1:49" ht="24" customHeight="1">
      <c r="A1" s="319"/>
      <c r="B1" s="311" t="s">
        <v>461</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2"/>
      <c r="AD1" s="312"/>
      <c r="AE1" s="312"/>
      <c r="AF1" s="312"/>
      <c r="AG1" s="312"/>
      <c r="AH1" s="312"/>
      <c r="AI1" s="312"/>
      <c r="AJ1" s="312"/>
      <c r="AK1" s="312"/>
      <c r="AL1" s="312"/>
      <c r="AM1" s="312"/>
      <c r="AN1" s="312"/>
      <c r="AO1" s="312"/>
      <c r="AP1" s="312"/>
      <c r="AQ1" s="312"/>
      <c r="AR1" s="11" t="s">
        <v>462</v>
      </c>
      <c r="AS1" s="36" t="s">
        <v>463</v>
      </c>
      <c r="AT1" s="12"/>
      <c r="AU1" s="12"/>
      <c r="AV1" s="12"/>
      <c r="AW1" s="12"/>
    </row>
    <row r="2" spans="1:49" ht="24" customHeight="1">
      <c r="A2" s="320"/>
      <c r="B2" s="313"/>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c r="AG2" s="314"/>
      <c r="AH2" s="314"/>
      <c r="AI2" s="314"/>
      <c r="AJ2" s="314"/>
      <c r="AK2" s="314"/>
      <c r="AL2" s="314"/>
      <c r="AM2" s="314"/>
      <c r="AN2" s="314"/>
      <c r="AO2" s="314"/>
      <c r="AP2" s="314"/>
      <c r="AQ2" s="314"/>
      <c r="AR2" s="11" t="s">
        <v>464</v>
      </c>
      <c r="AS2" s="36">
        <v>15</v>
      </c>
      <c r="AT2" s="12"/>
      <c r="AU2" s="12"/>
      <c r="AV2" s="12"/>
      <c r="AW2" s="12"/>
    </row>
    <row r="3" spans="1:49" ht="24" customHeight="1">
      <c r="A3" s="320"/>
      <c r="B3" s="315" t="s">
        <v>465</v>
      </c>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11" t="s">
        <v>466</v>
      </c>
      <c r="AS3" s="36" t="s">
        <v>467</v>
      </c>
      <c r="AT3" s="12"/>
      <c r="AU3" s="12"/>
      <c r="AV3" s="12"/>
      <c r="AW3" s="12"/>
    </row>
    <row r="4" spans="1:49" ht="24" customHeight="1">
      <c r="A4" s="321"/>
      <c r="B4" s="317"/>
      <c r="C4" s="318"/>
      <c r="D4" s="318"/>
      <c r="E4" s="318"/>
      <c r="F4" s="318"/>
      <c r="G4" s="318"/>
      <c r="H4" s="318"/>
      <c r="I4" s="318"/>
      <c r="J4" s="318"/>
      <c r="K4" s="318"/>
      <c r="L4" s="318"/>
      <c r="M4" s="318"/>
      <c r="N4" s="318"/>
      <c r="O4" s="318"/>
      <c r="P4" s="318"/>
      <c r="Q4" s="318"/>
      <c r="R4" s="318"/>
      <c r="S4" s="318"/>
      <c r="T4" s="318"/>
      <c r="U4" s="318"/>
      <c r="V4" s="318"/>
      <c r="W4" s="318"/>
      <c r="X4" s="318"/>
      <c r="Y4" s="318"/>
      <c r="Z4" s="318"/>
      <c r="AA4" s="318"/>
      <c r="AB4" s="318"/>
      <c r="AC4" s="318"/>
      <c r="AD4" s="318"/>
      <c r="AE4" s="318"/>
      <c r="AF4" s="318"/>
      <c r="AG4" s="318"/>
      <c r="AH4" s="318"/>
      <c r="AI4" s="318"/>
      <c r="AJ4" s="318"/>
      <c r="AK4" s="318"/>
      <c r="AL4" s="318"/>
      <c r="AM4" s="318"/>
      <c r="AN4" s="318"/>
      <c r="AO4" s="318"/>
      <c r="AP4" s="318"/>
      <c r="AQ4" s="318"/>
      <c r="AR4" s="13" t="s">
        <v>468</v>
      </c>
      <c r="AS4" s="37">
        <v>44838</v>
      </c>
      <c r="AT4" s="12"/>
      <c r="AU4" s="12"/>
      <c r="AV4" s="12"/>
      <c r="AW4" s="12"/>
    </row>
    <row r="5" spans="1:49">
      <c r="A5" s="14"/>
      <c r="B5" s="14"/>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6"/>
      <c r="AS5" s="16"/>
      <c r="AT5" s="12"/>
      <c r="AU5" s="12"/>
      <c r="AV5" s="12"/>
      <c r="AW5" s="12"/>
    </row>
    <row r="6" spans="1:49" ht="15.75" thickBot="1">
      <c r="A6" s="17"/>
      <c r="B6" s="17"/>
      <c r="C6" s="17"/>
      <c r="D6" s="17"/>
      <c r="E6" s="17"/>
      <c r="F6" s="17"/>
      <c r="G6" s="17"/>
      <c r="H6" s="17"/>
      <c r="I6" s="17"/>
      <c r="J6" s="17"/>
      <c r="K6" s="17"/>
      <c r="L6" s="17"/>
      <c r="M6" s="17"/>
      <c r="N6" s="17"/>
      <c r="O6" s="17"/>
      <c r="P6" s="17"/>
      <c r="Q6" s="17"/>
      <c r="R6" s="17"/>
      <c r="S6" s="12"/>
      <c r="T6" s="12"/>
      <c r="U6" s="12"/>
      <c r="V6" s="12"/>
      <c r="W6" s="12"/>
      <c r="X6" s="12"/>
      <c r="Y6" s="12"/>
      <c r="Z6" s="12"/>
      <c r="AA6" s="12"/>
      <c r="AB6" s="12"/>
      <c r="AC6" s="12"/>
      <c r="AD6" s="12"/>
      <c r="AE6" s="12"/>
      <c r="AF6" s="12"/>
      <c r="AG6" s="12"/>
      <c r="AH6" s="12"/>
      <c r="AI6" s="12"/>
      <c r="AJ6" s="12"/>
      <c r="AK6" s="12"/>
      <c r="AL6" s="18"/>
      <c r="AM6" s="18"/>
      <c r="AN6" s="18"/>
      <c r="AO6" s="18"/>
      <c r="AP6" s="18"/>
      <c r="AQ6" s="18"/>
      <c r="AR6" s="18"/>
      <c r="AS6" s="12"/>
      <c r="AT6" s="12"/>
      <c r="AU6" s="12"/>
      <c r="AV6" s="12"/>
      <c r="AW6" s="12"/>
    </row>
    <row r="7" spans="1:49" ht="15.75" thickBot="1">
      <c r="A7" s="19" t="s">
        <v>469</v>
      </c>
      <c r="B7" s="20"/>
      <c r="C7" s="66" t="s">
        <v>470</v>
      </c>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row>
    <row r="8" spans="1:49" ht="15.75" thickBot="1">
      <c r="A8" s="21"/>
      <c r="B8" s="17"/>
      <c r="C8" s="17"/>
      <c r="D8" s="22"/>
      <c r="E8" s="22"/>
      <c r="F8" s="22"/>
      <c r="G8" s="22"/>
      <c r="H8" s="22"/>
      <c r="I8" s="2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row>
    <row r="9" spans="1:49" ht="15.75" thickBot="1">
      <c r="A9" s="23" t="s">
        <v>471</v>
      </c>
      <c r="B9" s="17"/>
      <c r="C9" s="67">
        <v>2022</v>
      </c>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row>
    <row r="10" spans="1:49" ht="15.75" thickBot="1">
      <c r="A10" s="21"/>
      <c r="B10" s="17"/>
      <c r="C10" s="17"/>
      <c r="D10" s="22"/>
      <c r="E10" s="22"/>
      <c r="F10" s="22"/>
      <c r="G10" s="22"/>
      <c r="H10" s="22"/>
      <c r="I10" s="2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row>
    <row r="11" spans="1:49" ht="15.75" thickBot="1">
      <c r="A11" s="23" t="s">
        <v>472</v>
      </c>
      <c r="B11" s="20"/>
      <c r="C11" s="9" t="s">
        <v>77</v>
      </c>
      <c r="D11" s="22"/>
      <c r="E11" s="22"/>
      <c r="F11" s="22"/>
      <c r="G11" s="22"/>
      <c r="H11" s="22"/>
      <c r="I11" s="2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row>
    <row r="12" spans="1:49" ht="15.75" thickBot="1">
      <c r="A12" s="21"/>
      <c r="B12" s="17"/>
      <c r="C12" s="17"/>
      <c r="D12" s="22"/>
      <c r="E12" s="22"/>
      <c r="F12" s="22"/>
      <c r="G12" s="22"/>
      <c r="H12" s="22"/>
      <c r="I12" s="2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row>
    <row r="13" spans="1:49" ht="15.75" thickBot="1">
      <c r="A13" s="19" t="s">
        <v>473</v>
      </c>
      <c r="B13" s="17"/>
      <c r="C13" s="9" t="s">
        <v>18</v>
      </c>
      <c r="D13" s="22"/>
      <c r="E13" s="22"/>
      <c r="F13" s="22"/>
      <c r="G13" s="22"/>
      <c r="H13" s="22"/>
      <c r="I13" s="2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row>
    <row r="14" spans="1:49" ht="15.75" thickBot="1">
      <c r="A14" s="21"/>
      <c r="B14" s="17"/>
      <c r="C14" s="17"/>
      <c r="D14" s="22"/>
      <c r="E14" s="22"/>
      <c r="F14" s="22"/>
      <c r="G14" s="22"/>
      <c r="H14" s="22"/>
      <c r="I14" s="2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row>
    <row r="15" spans="1:49" ht="15.75" thickBot="1">
      <c r="A15" s="19" t="s">
        <v>474</v>
      </c>
      <c r="B15" s="20"/>
      <c r="C15" s="9" t="s">
        <v>11</v>
      </c>
      <c r="D15" s="22"/>
      <c r="E15" s="22"/>
      <c r="F15" s="22"/>
      <c r="G15" s="22"/>
      <c r="H15" s="22"/>
      <c r="I15" s="2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row>
    <row r="16" spans="1:49" ht="15.75" thickBo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row>
    <row r="17" spans="1:49" ht="15.75" thickBot="1">
      <c r="A17" s="35" t="s">
        <v>475</v>
      </c>
      <c r="B17"/>
      <c r="C17" s="9" t="s">
        <v>476</v>
      </c>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row>
    <row r="18" spans="1:49" ht="16.5">
      <c r="A18" s="22"/>
      <c r="B18" s="22"/>
      <c r="C18" s="22"/>
      <c r="D18" s="22"/>
      <c r="E18" s="22"/>
      <c r="F18" s="22"/>
      <c r="G18" s="22"/>
      <c r="H18" s="22"/>
      <c r="I18" s="22"/>
      <c r="J18" s="22"/>
      <c r="K18" s="22"/>
      <c r="L18" s="24"/>
      <c r="M18" s="22"/>
      <c r="N18" s="22"/>
      <c r="O18" s="22"/>
      <c r="P18" s="22"/>
      <c r="Q18" s="22"/>
      <c r="R18" s="22"/>
      <c r="S18" s="22"/>
      <c r="T18" s="22"/>
      <c r="U18" s="24"/>
      <c r="V18" s="25"/>
      <c r="W18" s="26"/>
      <c r="X18" s="25"/>
      <c r="Y18" s="25"/>
      <c r="Z18" s="25"/>
      <c r="AA18" s="25"/>
      <c r="AB18" s="25"/>
      <c r="AC18" s="27"/>
      <c r="AD18" s="25"/>
      <c r="AE18" s="25"/>
      <c r="AF18" s="25"/>
      <c r="AG18" s="3"/>
      <c r="AH18" s="3"/>
      <c r="AI18" s="3"/>
      <c r="AJ18" s="3"/>
      <c r="AK18" s="3"/>
      <c r="AL18" s="25"/>
      <c r="AM18" s="25"/>
      <c r="AN18" s="25"/>
      <c r="AO18" s="25"/>
      <c r="AP18" s="25"/>
      <c r="AQ18" s="25"/>
      <c r="AR18" s="25"/>
      <c r="AS18" s="25"/>
      <c r="AT18" s="12"/>
      <c r="AU18" s="12"/>
      <c r="AV18" s="12"/>
      <c r="AW18" s="12"/>
    </row>
    <row r="19" spans="1:49" ht="64.5" customHeight="1">
      <c r="A19" s="299" t="s">
        <v>477</v>
      </c>
      <c r="B19" s="299"/>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299"/>
      <c r="AE19" s="299"/>
      <c r="AF19" s="299"/>
      <c r="AG19" s="299"/>
      <c r="AH19" s="299"/>
      <c r="AI19" s="299"/>
      <c r="AJ19" s="299"/>
      <c r="AK19" s="299"/>
      <c r="AL19" s="299"/>
      <c r="AM19" s="299"/>
      <c r="AN19" s="299"/>
      <c r="AO19" s="299"/>
      <c r="AP19" s="299"/>
      <c r="AQ19" s="299"/>
      <c r="AR19" s="299"/>
      <c r="AS19" s="299"/>
      <c r="AT19" s="12"/>
      <c r="AU19" s="12"/>
      <c r="AV19" s="12"/>
      <c r="AW19" s="12"/>
    </row>
    <row r="20" spans="1:49">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row>
    <row r="21" spans="1:49" ht="15.75" thickBo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row>
    <row r="22" spans="1:49" ht="18.75" thickBot="1">
      <c r="A22" s="229" t="s">
        <v>478</v>
      </c>
      <c r="B22" s="230"/>
      <c r="C22" s="230"/>
      <c r="D22" s="230"/>
      <c r="E22" s="230"/>
      <c r="F22" s="230"/>
      <c r="G22" s="230"/>
      <c r="H22" s="230"/>
      <c r="I22" s="230"/>
      <c r="J22" s="230"/>
      <c r="K22" s="230"/>
      <c r="L22" s="230"/>
      <c r="M22" s="230"/>
      <c r="N22" s="231" t="s">
        <v>479</v>
      </c>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3"/>
      <c r="AO22" s="208" t="s">
        <v>480</v>
      </c>
      <c r="AP22" s="208"/>
      <c r="AQ22" s="208"/>
      <c r="AR22" s="208"/>
      <c r="AS22" s="209"/>
      <c r="AT22" s="12"/>
      <c r="AU22" s="12"/>
      <c r="AV22" s="12"/>
      <c r="AW22" s="12"/>
    </row>
    <row r="23" spans="1:49" ht="27.75" customHeight="1" thickBot="1">
      <c r="A23" s="236" t="s">
        <v>481</v>
      </c>
      <c r="B23" s="237"/>
      <c r="C23" s="237"/>
      <c r="D23" s="237"/>
      <c r="E23" s="238"/>
      <c r="F23" s="236" t="s">
        <v>482</v>
      </c>
      <c r="G23" s="237"/>
      <c r="H23" s="237"/>
      <c r="I23" s="237"/>
      <c r="J23" s="237"/>
      <c r="K23" s="237"/>
      <c r="L23" s="237"/>
      <c r="M23" s="238"/>
      <c r="N23" s="234" t="s">
        <v>483</v>
      </c>
      <c r="O23" s="176"/>
      <c r="P23" s="175" t="s">
        <v>484</v>
      </c>
      <c r="Q23" s="176"/>
      <c r="R23" s="175" t="s">
        <v>485</v>
      </c>
      <c r="S23" s="176"/>
      <c r="T23" s="175" t="s">
        <v>486</v>
      </c>
      <c r="U23" s="176"/>
      <c r="V23" s="175" t="s">
        <v>487</v>
      </c>
      <c r="W23" s="176"/>
      <c r="X23" s="175" t="s">
        <v>488</v>
      </c>
      <c r="Y23" s="176"/>
      <c r="Z23" s="175" t="s">
        <v>489</v>
      </c>
      <c r="AA23" s="176"/>
      <c r="AB23" s="175" t="s">
        <v>490</v>
      </c>
      <c r="AC23" s="176"/>
      <c r="AD23" s="175" t="s">
        <v>491</v>
      </c>
      <c r="AE23" s="176"/>
      <c r="AF23" s="175" t="s">
        <v>492</v>
      </c>
      <c r="AG23" s="176"/>
      <c r="AH23" s="175" t="s">
        <v>493</v>
      </c>
      <c r="AI23" s="176"/>
      <c r="AJ23" s="175" t="s">
        <v>494</v>
      </c>
      <c r="AK23" s="176"/>
      <c r="AL23" s="175" t="s">
        <v>495</v>
      </c>
      <c r="AM23" s="176"/>
      <c r="AN23" s="223" t="s">
        <v>496</v>
      </c>
      <c r="AO23" s="210"/>
      <c r="AP23" s="210"/>
      <c r="AQ23" s="211"/>
      <c r="AR23" s="210"/>
      <c r="AS23" s="212"/>
      <c r="AT23" s="12"/>
      <c r="AU23" s="12"/>
      <c r="AV23" s="12"/>
      <c r="AW23" s="12"/>
    </row>
    <row r="24" spans="1:49" ht="48.75" customHeight="1" thickBot="1">
      <c r="A24" s="175" t="s">
        <v>497</v>
      </c>
      <c r="B24" s="175" t="s">
        <v>498</v>
      </c>
      <c r="C24" s="175" t="s">
        <v>499</v>
      </c>
      <c r="D24" s="175" t="s">
        <v>500</v>
      </c>
      <c r="E24" s="175" t="s">
        <v>501</v>
      </c>
      <c r="F24" s="175" t="s">
        <v>502</v>
      </c>
      <c r="G24" s="175" t="s">
        <v>503</v>
      </c>
      <c r="H24" s="322" t="s">
        <v>504</v>
      </c>
      <c r="I24" s="322" t="s">
        <v>421</v>
      </c>
      <c r="J24" s="300" t="s">
        <v>505</v>
      </c>
      <c r="K24" s="300" t="s">
        <v>506</v>
      </c>
      <c r="L24" s="300" t="s">
        <v>507</v>
      </c>
      <c r="M24" s="300" t="s">
        <v>508</v>
      </c>
      <c r="N24" s="177"/>
      <c r="O24" s="178"/>
      <c r="P24" s="177"/>
      <c r="Q24" s="178"/>
      <c r="R24" s="177"/>
      <c r="S24" s="178"/>
      <c r="T24" s="177"/>
      <c r="U24" s="178"/>
      <c r="V24" s="177"/>
      <c r="W24" s="178"/>
      <c r="X24" s="177"/>
      <c r="Y24" s="178"/>
      <c r="Z24" s="177"/>
      <c r="AA24" s="178"/>
      <c r="AB24" s="177"/>
      <c r="AC24" s="178"/>
      <c r="AD24" s="177"/>
      <c r="AE24" s="178"/>
      <c r="AF24" s="177"/>
      <c r="AG24" s="178"/>
      <c r="AH24" s="177" t="s">
        <v>485</v>
      </c>
      <c r="AI24" s="178"/>
      <c r="AJ24" s="177"/>
      <c r="AK24" s="178"/>
      <c r="AL24" s="177" t="s">
        <v>485</v>
      </c>
      <c r="AM24" s="178"/>
      <c r="AN24" s="223"/>
      <c r="AO24" s="213" t="s">
        <v>509</v>
      </c>
      <c r="AP24" s="215" t="s">
        <v>510</v>
      </c>
      <c r="AQ24" s="199" t="s">
        <v>511</v>
      </c>
      <c r="AR24" s="217" t="s">
        <v>512</v>
      </c>
      <c r="AS24" s="219" t="s">
        <v>513</v>
      </c>
      <c r="AT24" s="12"/>
      <c r="AU24" s="12"/>
      <c r="AV24" s="12"/>
      <c r="AW24" s="12"/>
    </row>
    <row r="25" spans="1:49" ht="36.75" customHeight="1" thickBot="1">
      <c r="A25" s="177"/>
      <c r="B25" s="177"/>
      <c r="C25" s="177"/>
      <c r="D25" s="235"/>
      <c r="E25" s="235"/>
      <c r="F25" s="235"/>
      <c r="G25" s="235"/>
      <c r="H25" s="301"/>
      <c r="I25" s="301"/>
      <c r="J25" s="301"/>
      <c r="K25" s="301"/>
      <c r="L25" s="301"/>
      <c r="M25" s="301"/>
      <c r="N25" s="28" t="s">
        <v>514</v>
      </c>
      <c r="O25" s="28" t="s">
        <v>515</v>
      </c>
      <c r="P25" s="28" t="s">
        <v>516</v>
      </c>
      <c r="Q25" s="28" t="s">
        <v>517</v>
      </c>
      <c r="R25" s="28" t="s">
        <v>516</v>
      </c>
      <c r="S25" s="28" t="s">
        <v>517</v>
      </c>
      <c r="T25" s="28" t="s">
        <v>516</v>
      </c>
      <c r="U25" s="28" t="s">
        <v>517</v>
      </c>
      <c r="V25" s="28" t="s">
        <v>516</v>
      </c>
      <c r="W25" s="28" t="s">
        <v>517</v>
      </c>
      <c r="X25" s="28" t="s">
        <v>516</v>
      </c>
      <c r="Y25" s="28" t="s">
        <v>517</v>
      </c>
      <c r="Z25" s="28" t="s">
        <v>516</v>
      </c>
      <c r="AA25" s="28" t="s">
        <v>517</v>
      </c>
      <c r="AB25" s="28" t="s">
        <v>516</v>
      </c>
      <c r="AC25" s="28" t="s">
        <v>517</v>
      </c>
      <c r="AD25" s="28" t="s">
        <v>516</v>
      </c>
      <c r="AE25" s="28" t="s">
        <v>517</v>
      </c>
      <c r="AF25" s="28" t="s">
        <v>516</v>
      </c>
      <c r="AG25" s="28" t="s">
        <v>517</v>
      </c>
      <c r="AH25" s="28" t="s">
        <v>516</v>
      </c>
      <c r="AI25" s="28" t="s">
        <v>517</v>
      </c>
      <c r="AJ25" s="28" t="s">
        <v>516</v>
      </c>
      <c r="AK25" s="28" t="s">
        <v>517</v>
      </c>
      <c r="AL25" s="28" t="s">
        <v>516</v>
      </c>
      <c r="AM25" s="28" t="s">
        <v>517</v>
      </c>
      <c r="AN25" s="224"/>
      <c r="AO25" s="214"/>
      <c r="AP25" s="216"/>
      <c r="AQ25" s="305"/>
      <c r="AR25" s="218"/>
      <c r="AS25" s="220"/>
      <c r="AT25" s="12"/>
      <c r="AU25" s="12"/>
      <c r="AV25" s="12"/>
      <c r="AW25" s="12"/>
    </row>
    <row r="26" spans="1:49" ht="181.15" customHeight="1" thickBot="1">
      <c r="A26" s="221" t="s">
        <v>91</v>
      </c>
      <c r="B26" s="221" t="s">
        <v>112</v>
      </c>
      <c r="C26" s="222" t="s">
        <v>518</v>
      </c>
      <c r="D26" s="222" t="s">
        <v>519</v>
      </c>
      <c r="E26" s="222" t="s">
        <v>520</v>
      </c>
      <c r="F26" s="130" t="s">
        <v>521</v>
      </c>
      <c r="G26" s="127" t="s">
        <v>522</v>
      </c>
      <c r="H26" s="323" t="s">
        <v>523</v>
      </c>
      <c r="I26" s="127" t="s">
        <v>524</v>
      </c>
      <c r="J26" s="239" t="s">
        <v>525</v>
      </c>
      <c r="K26" s="242">
        <v>44562</v>
      </c>
      <c r="L26" s="242">
        <v>44864</v>
      </c>
      <c r="M26" s="226" t="s">
        <v>402</v>
      </c>
      <c r="N26" s="141">
        <v>0.5</v>
      </c>
      <c r="O26" s="141">
        <f>N26*(P26+R26+T26+V26+X26+Z26+AB26+AD26+AF26+AH26+AJ26+AL26)</f>
        <v>0.5</v>
      </c>
      <c r="P26" s="141"/>
      <c r="Q26" s="141"/>
      <c r="R26" s="141"/>
      <c r="S26" s="141"/>
      <c r="T26" s="141">
        <v>0.2</v>
      </c>
      <c r="U26" s="141">
        <v>0.15</v>
      </c>
      <c r="V26" s="141"/>
      <c r="W26" s="141"/>
      <c r="X26" s="141"/>
      <c r="Y26" s="141"/>
      <c r="Z26" s="141">
        <v>0.2</v>
      </c>
      <c r="AA26" s="141">
        <v>0.25</v>
      </c>
      <c r="AB26" s="141"/>
      <c r="AC26" s="141"/>
      <c r="AD26" s="141">
        <v>0.2</v>
      </c>
      <c r="AE26" s="141">
        <v>0.15</v>
      </c>
      <c r="AF26" s="141">
        <v>0.2</v>
      </c>
      <c r="AG26" s="141">
        <v>0.15</v>
      </c>
      <c r="AH26" s="141">
        <v>0.2</v>
      </c>
      <c r="AI26" s="141"/>
      <c r="AJ26" s="141"/>
      <c r="AK26" s="141"/>
      <c r="AL26" s="141"/>
      <c r="AM26" s="141"/>
      <c r="AN26" s="245">
        <f>N26*(Q26+S26+U26+W26+Y26+AA26+AC26+AE26+AG26+AI26+AK26+AM26)</f>
        <v>0.35000000000000003</v>
      </c>
      <c r="AO26" s="68" t="s">
        <v>526</v>
      </c>
      <c r="AP26" s="70" t="s">
        <v>527</v>
      </c>
      <c r="AQ26" s="71" t="s">
        <v>525</v>
      </c>
      <c r="AR26" s="29">
        <f>+Q26+S26+U26</f>
        <v>0.15</v>
      </c>
      <c r="AS26" s="164">
        <f>AR26+AR27+AR28+AR29</f>
        <v>0.7</v>
      </c>
      <c r="AT26" s="12"/>
      <c r="AU26" s="12"/>
      <c r="AV26" s="12"/>
      <c r="AW26" s="12"/>
    </row>
    <row r="27" spans="1:49" ht="152.44999999999999" customHeight="1" thickBot="1">
      <c r="A27" s="221"/>
      <c r="B27" s="221"/>
      <c r="C27" s="222"/>
      <c r="D27" s="222"/>
      <c r="E27" s="222"/>
      <c r="F27" s="132"/>
      <c r="G27" s="128"/>
      <c r="H27" s="324"/>
      <c r="I27" s="128"/>
      <c r="J27" s="240"/>
      <c r="K27" s="243"/>
      <c r="L27" s="243"/>
      <c r="M27" s="227"/>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246"/>
      <c r="AO27" s="74" t="s">
        <v>528</v>
      </c>
      <c r="AP27" s="72" t="s">
        <v>529</v>
      </c>
      <c r="AQ27" s="71" t="s">
        <v>525</v>
      </c>
      <c r="AR27" s="30">
        <f>+W26+Y26+AA26</f>
        <v>0.25</v>
      </c>
      <c r="AS27" s="165"/>
      <c r="AT27" s="12"/>
      <c r="AU27" s="12"/>
      <c r="AV27" s="12"/>
      <c r="AW27" s="12"/>
    </row>
    <row r="28" spans="1:49" ht="120.6" customHeight="1" thickBot="1">
      <c r="A28" s="221"/>
      <c r="B28" s="221"/>
      <c r="C28" s="222"/>
      <c r="D28" s="222"/>
      <c r="E28" s="222"/>
      <c r="F28" s="132"/>
      <c r="G28" s="128"/>
      <c r="H28" s="324"/>
      <c r="I28" s="128"/>
      <c r="J28" s="240"/>
      <c r="K28" s="243"/>
      <c r="L28" s="243"/>
      <c r="M28" s="227"/>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246"/>
      <c r="AO28" s="69" t="s">
        <v>530</v>
      </c>
      <c r="AP28" s="72" t="s">
        <v>531</v>
      </c>
      <c r="AQ28" s="71" t="s">
        <v>532</v>
      </c>
      <c r="AR28" s="30">
        <f>+AC26+AE26+AG26</f>
        <v>0.3</v>
      </c>
      <c r="AS28" s="165"/>
      <c r="AT28" s="12"/>
      <c r="AU28" s="12"/>
      <c r="AV28" s="12"/>
      <c r="AW28" s="12"/>
    </row>
    <row r="29" spans="1:49" ht="35.25" customHeight="1" thickBot="1">
      <c r="A29" s="221"/>
      <c r="B29" s="221"/>
      <c r="C29" s="222"/>
      <c r="D29" s="222"/>
      <c r="E29" s="222"/>
      <c r="F29" s="134"/>
      <c r="G29" s="129"/>
      <c r="H29" s="325"/>
      <c r="I29" s="129"/>
      <c r="J29" s="241"/>
      <c r="K29" s="244"/>
      <c r="L29" s="244"/>
      <c r="M29" s="228"/>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247"/>
      <c r="AO29" s="7" t="s">
        <v>533</v>
      </c>
      <c r="AP29" s="8"/>
      <c r="AQ29" s="8" t="s">
        <v>533</v>
      </c>
      <c r="AR29" s="31">
        <f>+AI26+AK26+AM26</f>
        <v>0</v>
      </c>
      <c r="AS29" s="166"/>
      <c r="AT29" s="12"/>
      <c r="AU29" s="12"/>
      <c r="AV29" s="12"/>
      <c r="AW29" s="12"/>
    </row>
    <row r="30" spans="1:49" ht="108" customHeight="1" thickBot="1">
      <c r="A30" s="221"/>
      <c r="B30" s="221"/>
      <c r="C30" s="222"/>
      <c r="D30" s="222"/>
      <c r="E30" s="222"/>
      <c r="F30" s="130" t="s">
        <v>534</v>
      </c>
      <c r="G30" s="127" t="s">
        <v>535</v>
      </c>
      <c r="H30" s="287" t="s">
        <v>536</v>
      </c>
      <c r="I30" s="287" t="s">
        <v>537</v>
      </c>
      <c r="J30" s="239" t="s">
        <v>525</v>
      </c>
      <c r="K30" s="242">
        <v>44562</v>
      </c>
      <c r="L30" s="242">
        <v>44895</v>
      </c>
      <c r="M30" s="226" t="s">
        <v>402</v>
      </c>
      <c r="N30" s="141">
        <v>0.5</v>
      </c>
      <c r="O30" s="141">
        <f t="shared" ref="O30" si="0">N30*(P30+R30+T30+V30+X30+Z30+AB30+AD30+AF30+AH30+AJ30+AL30)</f>
        <v>0.5</v>
      </c>
      <c r="P30" s="141">
        <v>0.1</v>
      </c>
      <c r="Q30" s="141"/>
      <c r="R30" s="141">
        <v>0.1</v>
      </c>
      <c r="S30" s="141"/>
      <c r="T30" s="141">
        <v>0.1</v>
      </c>
      <c r="U30" s="141">
        <v>0.2</v>
      </c>
      <c r="V30" s="141">
        <v>0.1</v>
      </c>
      <c r="W30" s="141"/>
      <c r="X30" s="141">
        <v>0.1</v>
      </c>
      <c r="Y30" s="141"/>
      <c r="Z30" s="141">
        <v>0.1</v>
      </c>
      <c r="AA30" s="141">
        <v>0.3</v>
      </c>
      <c r="AB30" s="141">
        <v>0.1</v>
      </c>
      <c r="AC30" s="141"/>
      <c r="AD30" s="141">
        <v>0.1</v>
      </c>
      <c r="AE30" s="141">
        <v>0.1</v>
      </c>
      <c r="AF30" s="141">
        <v>0.1</v>
      </c>
      <c r="AG30" s="141">
        <v>0.1</v>
      </c>
      <c r="AH30" s="141">
        <v>0.05</v>
      </c>
      <c r="AI30" s="141"/>
      <c r="AJ30" s="141">
        <v>0.05</v>
      </c>
      <c r="AK30" s="141"/>
      <c r="AL30" s="141"/>
      <c r="AM30" s="141"/>
      <c r="AN30" s="245">
        <f>N30*(Q30+S30+U30+W30+Y30+AA30+AC30+AE30+AG30+AI30+AK30+AM30)</f>
        <v>0.35</v>
      </c>
      <c r="AO30" s="68" t="s">
        <v>538</v>
      </c>
      <c r="AP30" s="70" t="s">
        <v>539</v>
      </c>
      <c r="AQ30" s="5"/>
      <c r="AR30" s="29">
        <f>+Q30+S30+U30</f>
        <v>0.2</v>
      </c>
      <c r="AS30" s="164">
        <f>AR30+AR31+AR32+AR33</f>
        <v>0.7</v>
      </c>
      <c r="AT30" s="12"/>
      <c r="AU30" s="12"/>
      <c r="AV30" s="12"/>
      <c r="AW30" s="12"/>
    </row>
    <row r="31" spans="1:49" ht="66.599999999999994" customHeight="1" thickBot="1">
      <c r="A31" s="221"/>
      <c r="B31" s="221"/>
      <c r="C31" s="222"/>
      <c r="D31" s="222"/>
      <c r="E31" s="222"/>
      <c r="F31" s="132"/>
      <c r="G31" s="128"/>
      <c r="H31" s="288"/>
      <c r="I31" s="288"/>
      <c r="J31" s="240"/>
      <c r="K31" s="243"/>
      <c r="L31" s="243"/>
      <c r="M31" s="227"/>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246"/>
      <c r="AO31" s="69" t="s">
        <v>540</v>
      </c>
      <c r="AP31" s="72" t="s">
        <v>541</v>
      </c>
      <c r="AQ31" s="6"/>
      <c r="AR31" s="30">
        <f>+W30+Y30+AA30</f>
        <v>0.3</v>
      </c>
      <c r="AS31" s="165"/>
      <c r="AT31" s="12"/>
      <c r="AU31" s="12"/>
      <c r="AV31" s="12"/>
      <c r="AW31" s="12"/>
    </row>
    <row r="32" spans="1:49" ht="60.6" customHeight="1" thickBot="1">
      <c r="A32" s="221"/>
      <c r="B32" s="221"/>
      <c r="C32" s="222"/>
      <c r="D32" s="222"/>
      <c r="E32" s="222"/>
      <c r="F32" s="132"/>
      <c r="G32" s="128"/>
      <c r="H32" s="288"/>
      <c r="I32" s="288"/>
      <c r="J32" s="240"/>
      <c r="K32" s="243"/>
      <c r="L32" s="243"/>
      <c r="M32" s="227"/>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246"/>
      <c r="AO32" s="69" t="s">
        <v>542</v>
      </c>
      <c r="AP32" s="72" t="s">
        <v>543</v>
      </c>
      <c r="AQ32" s="73" t="s">
        <v>525</v>
      </c>
      <c r="AR32" s="30">
        <f>+AC30+AE30+AG30</f>
        <v>0.2</v>
      </c>
      <c r="AS32" s="165"/>
      <c r="AT32" s="12"/>
      <c r="AU32" s="12"/>
      <c r="AV32" s="12"/>
      <c r="AW32" s="12"/>
    </row>
    <row r="33" spans="1:49" ht="35.25" customHeight="1" thickBot="1">
      <c r="A33" s="221"/>
      <c r="B33" s="221"/>
      <c r="C33" s="222"/>
      <c r="D33" s="225"/>
      <c r="E33" s="225"/>
      <c r="F33" s="132"/>
      <c r="G33" s="128"/>
      <c r="H33" s="288"/>
      <c r="I33" s="288"/>
      <c r="J33" s="240"/>
      <c r="K33" s="243"/>
      <c r="L33" s="243"/>
      <c r="M33" s="227"/>
      <c r="N33" s="143"/>
      <c r="O33" s="143"/>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247"/>
      <c r="AO33" s="7" t="s">
        <v>533</v>
      </c>
      <c r="AP33" s="8" t="s">
        <v>533</v>
      </c>
      <c r="AQ33" s="8" t="s">
        <v>533</v>
      </c>
      <c r="AR33" s="31">
        <f>+AI30+AK30+AM30</f>
        <v>0</v>
      </c>
      <c r="AS33" s="166"/>
      <c r="AT33" s="12"/>
      <c r="AU33" s="12"/>
      <c r="AV33" s="12"/>
      <c r="AW33" s="12"/>
    </row>
    <row r="34" spans="1:49" ht="122.45" customHeight="1" thickBot="1">
      <c r="A34" s="221" t="s">
        <v>91</v>
      </c>
      <c r="B34" s="221" t="s">
        <v>112</v>
      </c>
      <c r="C34" s="221" t="s">
        <v>544</v>
      </c>
      <c r="D34" s="221" t="s">
        <v>545</v>
      </c>
      <c r="E34" s="221" t="s">
        <v>546</v>
      </c>
      <c r="F34" s="130" t="s">
        <v>547</v>
      </c>
      <c r="G34" s="130" t="s">
        <v>548</v>
      </c>
      <c r="H34" s="130" t="s">
        <v>549</v>
      </c>
      <c r="I34" s="127" t="s">
        <v>550</v>
      </c>
      <c r="J34" s="239" t="s">
        <v>525</v>
      </c>
      <c r="K34" s="242">
        <v>44562</v>
      </c>
      <c r="L34" s="242">
        <v>44926</v>
      </c>
      <c r="M34" s="226" t="s">
        <v>402</v>
      </c>
      <c r="N34" s="141">
        <v>0.5</v>
      </c>
      <c r="O34" s="141">
        <f>N34*(P34+R34+T34+V34+X34+Z34+AB34+AD34+AF34+AH34+AJ34+AL34)</f>
        <v>0.5</v>
      </c>
      <c r="P34" s="141"/>
      <c r="Q34" s="141"/>
      <c r="R34" s="141"/>
      <c r="S34" s="141"/>
      <c r="T34" s="141">
        <v>0.25</v>
      </c>
      <c r="U34" s="141">
        <v>0.25</v>
      </c>
      <c r="V34" s="141"/>
      <c r="W34" s="141"/>
      <c r="X34" s="141"/>
      <c r="Y34" s="141"/>
      <c r="Z34" s="141">
        <v>0.25</v>
      </c>
      <c r="AA34" s="141">
        <v>0.25</v>
      </c>
      <c r="AB34" s="141"/>
      <c r="AC34" s="141"/>
      <c r="AD34" s="141"/>
      <c r="AE34" s="141"/>
      <c r="AF34" s="141">
        <v>0.25</v>
      </c>
      <c r="AG34" s="141">
        <v>0.25</v>
      </c>
      <c r="AH34" s="141"/>
      <c r="AI34" s="141"/>
      <c r="AJ34" s="141"/>
      <c r="AK34" s="141"/>
      <c r="AL34" s="141">
        <v>0.25</v>
      </c>
      <c r="AM34" s="141"/>
      <c r="AN34" s="245">
        <f>N34*(Q34+S34+U34+W34+Y34+AA34+AC34+AE34+AG34+AI34+AK34+AM34)</f>
        <v>0.375</v>
      </c>
      <c r="AO34" s="68" t="s">
        <v>551</v>
      </c>
      <c r="AP34" s="70" t="s">
        <v>552</v>
      </c>
      <c r="AQ34" s="71" t="s">
        <v>525</v>
      </c>
      <c r="AR34" s="29">
        <f>+Q34+S34+U34</f>
        <v>0.25</v>
      </c>
      <c r="AS34" s="164">
        <f>AR34+AR35+AR36+AR37</f>
        <v>0.75</v>
      </c>
      <c r="AT34" s="12"/>
      <c r="AU34" s="12"/>
      <c r="AV34" s="12"/>
      <c r="AW34" s="12"/>
    </row>
    <row r="35" spans="1:49" ht="171.6" customHeight="1" thickBot="1">
      <c r="A35" s="221"/>
      <c r="B35" s="221"/>
      <c r="C35" s="221"/>
      <c r="D35" s="221"/>
      <c r="E35" s="221"/>
      <c r="F35" s="132"/>
      <c r="G35" s="132"/>
      <c r="H35" s="132"/>
      <c r="I35" s="128"/>
      <c r="J35" s="240"/>
      <c r="K35" s="243"/>
      <c r="L35" s="243"/>
      <c r="M35" s="227"/>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246"/>
      <c r="AO35" s="69" t="s">
        <v>553</v>
      </c>
      <c r="AP35" s="70" t="s">
        <v>554</v>
      </c>
      <c r="AQ35" s="71" t="s">
        <v>525</v>
      </c>
      <c r="AR35" s="30">
        <f>+W34+Y34+AA34</f>
        <v>0.25</v>
      </c>
      <c r="AS35" s="165"/>
      <c r="AT35" s="12"/>
      <c r="AU35" s="12"/>
      <c r="AV35" s="12"/>
      <c r="AW35" s="12"/>
    </row>
    <row r="36" spans="1:49" ht="127.9" customHeight="1" thickBot="1">
      <c r="A36" s="221"/>
      <c r="B36" s="221"/>
      <c r="C36" s="221"/>
      <c r="D36" s="221"/>
      <c r="E36" s="221"/>
      <c r="F36" s="132"/>
      <c r="G36" s="132"/>
      <c r="H36" s="132"/>
      <c r="I36" s="128"/>
      <c r="J36" s="240"/>
      <c r="K36" s="243"/>
      <c r="L36" s="243"/>
      <c r="M36" s="227"/>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246"/>
      <c r="AO36" s="69" t="s">
        <v>555</v>
      </c>
      <c r="AP36" s="72" t="s">
        <v>556</v>
      </c>
      <c r="AQ36" s="71" t="s">
        <v>525</v>
      </c>
      <c r="AR36" s="30">
        <f>+AC34+AE34+AG34</f>
        <v>0.25</v>
      </c>
      <c r="AS36" s="165"/>
      <c r="AT36" s="12"/>
      <c r="AU36" s="12"/>
      <c r="AV36" s="12"/>
      <c r="AW36" s="12"/>
    </row>
    <row r="37" spans="1:49" ht="35.25" customHeight="1" thickBot="1">
      <c r="A37" s="221"/>
      <c r="B37" s="221"/>
      <c r="C37" s="221"/>
      <c r="D37" s="221"/>
      <c r="E37" s="221"/>
      <c r="F37" s="134"/>
      <c r="G37" s="134"/>
      <c r="H37" s="134"/>
      <c r="I37" s="129"/>
      <c r="J37" s="240"/>
      <c r="K37" s="244"/>
      <c r="L37" s="244"/>
      <c r="M37" s="227"/>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247"/>
      <c r="AO37" s="7" t="s">
        <v>533</v>
      </c>
      <c r="AP37" s="8" t="s">
        <v>533</v>
      </c>
      <c r="AQ37" s="8" t="s">
        <v>533</v>
      </c>
      <c r="AR37" s="31">
        <f>+AI34+AK34+AM34</f>
        <v>0</v>
      </c>
      <c r="AS37" s="166"/>
      <c r="AT37" s="12"/>
      <c r="AU37" s="12"/>
      <c r="AV37" s="12"/>
      <c r="AW37" s="12"/>
    </row>
    <row r="38" spans="1:49" ht="133.9" customHeight="1" thickBot="1">
      <c r="A38" s="221"/>
      <c r="B38" s="221"/>
      <c r="C38" s="221"/>
      <c r="D38" s="221"/>
      <c r="E38" s="221"/>
      <c r="F38" s="287" t="s">
        <v>557</v>
      </c>
      <c r="G38" s="287" t="s">
        <v>558</v>
      </c>
      <c r="H38" s="130" t="s">
        <v>559</v>
      </c>
      <c r="I38" s="127" t="s">
        <v>560</v>
      </c>
      <c r="J38" s="239" t="s">
        <v>525</v>
      </c>
      <c r="K38" s="242">
        <v>44562</v>
      </c>
      <c r="L38" s="242">
        <v>44926</v>
      </c>
      <c r="M38" s="226" t="s">
        <v>402</v>
      </c>
      <c r="N38" s="141">
        <v>0.5</v>
      </c>
      <c r="O38" s="141">
        <v>0.5</v>
      </c>
      <c r="P38" s="141"/>
      <c r="Q38" s="141"/>
      <c r="R38" s="141"/>
      <c r="S38" s="141"/>
      <c r="T38" s="141">
        <v>0.2</v>
      </c>
      <c r="U38" s="141">
        <v>0.43</v>
      </c>
      <c r="V38" s="141"/>
      <c r="W38" s="141"/>
      <c r="X38" s="141"/>
      <c r="Y38" s="141"/>
      <c r="Z38" s="141">
        <v>0.2</v>
      </c>
      <c r="AA38" s="141">
        <v>0.28000000000000003</v>
      </c>
      <c r="AB38" s="141"/>
      <c r="AC38" s="141"/>
      <c r="AD38" s="141"/>
      <c r="AE38" s="141"/>
      <c r="AF38" s="141">
        <v>0.3</v>
      </c>
      <c r="AG38" s="141">
        <v>0.28999999999999998</v>
      </c>
      <c r="AH38" s="141"/>
      <c r="AI38" s="141"/>
      <c r="AJ38" s="141"/>
      <c r="AK38" s="141"/>
      <c r="AL38" s="141">
        <v>0.3</v>
      </c>
      <c r="AM38" s="141"/>
      <c r="AN38" s="245">
        <f>N38*(Q38+S38+U38+W38+Y38+AA38+AC38+AE38+AG38+AI38+AK38+AM38)</f>
        <v>0.5</v>
      </c>
      <c r="AO38" s="68" t="s">
        <v>561</v>
      </c>
      <c r="AP38" s="70" t="s">
        <v>562</v>
      </c>
      <c r="AQ38" s="71" t="s">
        <v>525</v>
      </c>
      <c r="AR38" s="29">
        <f>+Q38+S38+U38</f>
        <v>0.43</v>
      </c>
      <c r="AS38" s="164">
        <f>AR38+AR39+AR40+AR41</f>
        <v>1</v>
      </c>
      <c r="AT38" s="12"/>
      <c r="AU38" s="12"/>
      <c r="AV38" s="12"/>
      <c r="AW38" s="12"/>
    </row>
    <row r="39" spans="1:49" ht="78" customHeight="1" thickBot="1">
      <c r="A39" s="221"/>
      <c r="B39" s="221"/>
      <c r="C39" s="221"/>
      <c r="D39" s="221"/>
      <c r="E39" s="221"/>
      <c r="F39" s="288"/>
      <c r="G39" s="288"/>
      <c r="H39" s="132"/>
      <c r="I39" s="128"/>
      <c r="J39" s="240"/>
      <c r="K39" s="243"/>
      <c r="L39" s="243"/>
      <c r="M39" s="227"/>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246"/>
      <c r="AO39" s="69" t="s">
        <v>563</v>
      </c>
      <c r="AP39" s="72" t="s">
        <v>564</v>
      </c>
      <c r="AQ39" s="71" t="s">
        <v>525</v>
      </c>
      <c r="AR39" s="30">
        <f>+W38+Y38+AA38</f>
        <v>0.28000000000000003</v>
      </c>
      <c r="AS39" s="165"/>
      <c r="AT39" s="12"/>
      <c r="AU39" s="12"/>
      <c r="AV39" s="12"/>
      <c r="AW39" s="12"/>
    </row>
    <row r="40" spans="1:49" ht="118.15" customHeight="1" thickBot="1">
      <c r="A40" s="221"/>
      <c r="B40" s="221"/>
      <c r="C40" s="221"/>
      <c r="D40" s="221"/>
      <c r="E40" s="221"/>
      <c r="F40" s="288"/>
      <c r="G40" s="288"/>
      <c r="H40" s="132"/>
      <c r="I40" s="128"/>
      <c r="J40" s="240"/>
      <c r="K40" s="243"/>
      <c r="L40" s="243"/>
      <c r="M40" s="227"/>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246"/>
      <c r="AO40" s="69" t="s">
        <v>565</v>
      </c>
      <c r="AP40" s="72" t="s">
        <v>566</v>
      </c>
      <c r="AQ40" s="71" t="s">
        <v>525</v>
      </c>
      <c r="AR40" s="121">
        <f>+AC38+AE38+AG38</f>
        <v>0.28999999999999998</v>
      </c>
      <c r="AS40" s="165"/>
      <c r="AT40" s="12"/>
      <c r="AU40" s="12"/>
      <c r="AV40" s="12"/>
      <c r="AW40" s="12"/>
    </row>
    <row r="41" spans="1:49" ht="16.5" customHeight="1" thickBot="1">
      <c r="A41" s="221"/>
      <c r="B41" s="221"/>
      <c r="C41" s="221"/>
      <c r="D41" s="221"/>
      <c r="E41" s="221"/>
      <c r="F41" s="289"/>
      <c r="G41" s="289"/>
      <c r="H41" s="134"/>
      <c r="I41" s="129"/>
      <c r="J41" s="240"/>
      <c r="K41" s="244"/>
      <c r="L41" s="244"/>
      <c r="M41" s="227"/>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247"/>
      <c r="AO41" s="7" t="s">
        <v>533</v>
      </c>
      <c r="AP41" s="8" t="s">
        <v>533</v>
      </c>
      <c r="AQ41" s="8" t="s">
        <v>533</v>
      </c>
      <c r="AR41" s="31">
        <f>+AI38+AK38+AM38</f>
        <v>0</v>
      </c>
      <c r="AS41" s="166"/>
      <c r="AT41" s="12"/>
      <c r="AU41" s="12"/>
      <c r="AV41" s="12"/>
      <c r="AW41" s="12"/>
    </row>
    <row r="42" spans="1:49" ht="100.15" customHeight="1" thickBot="1">
      <c r="A42" s="221" t="s">
        <v>87</v>
      </c>
      <c r="B42" s="221" t="s">
        <v>128</v>
      </c>
      <c r="C42" s="221" t="s">
        <v>189</v>
      </c>
      <c r="D42" s="221" t="s">
        <v>567</v>
      </c>
      <c r="E42" s="221" t="s">
        <v>568</v>
      </c>
      <c r="F42" s="130" t="s">
        <v>569</v>
      </c>
      <c r="G42" s="130" t="s">
        <v>570</v>
      </c>
      <c r="H42" s="130" t="s">
        <v>571</v>
      </c>
      <c r="I42" s="127" t="s">
        <v>572</v>
      </c>
      <c r="J42" s="264" t="s">
        <v>573</v>
      </c>
      <c r="K42" s="242">
        <v>44563</v>
      </c>
      <c r="L42" s="242">
        <v>44915</v>
      </c>
      <c r="M42" s="226" t="s">
        <v>402</v>
      </c>
      <c r="N42" s="141">
        <v>0.34</v>
      </c>
      <c r="O42" s="141">
        <f>N42*(P42+R42+T42+V42+X42+Z42+AB42+AD42+AF42+AH42+AJ42+AL42)</f>
        <v>0.37400000000000005</v>
      </c>
      <c r="P42" s="141">
        <v>0.1</v>
      </c>
      <c r="Q42" s="141"/>
      <c r="R42" s="141"/>
      <c r="S42" s="141"/>
      <c r="T42" s="141"/>
      <c r="U42" s="141">
        <v>0.3</v>
      </c>
      <c r="V42" s="141">
        <v>0.1</v>
      </c>
      <c r="W42" s="141"/>
      <c r="X42" s="141"/>
      <c r="Y42" s="141"/>
      <c r="Z42" s="141">
        <v>0.1</v>
      </c>
      <c r="AA42" s="141">
        <v>0.2</v>
      </c>
      <c r="AB42" s="141">
        <v>0.22</v>
      </c>
      <c r="AC42" s="141">
        <v>0.22</v>
      </c>
      <c r="AD42" s="141">
        <v>0.1</v>
      </c>
      <c r="AE42" s="141">
        <v>0.1</v>
      </c>
      <c r="AF42" s="141">
        <v>0.1</v>
      </c>
      <c r="AG42" s="141">
        <v>0.1</v>
      </c>
      <c r="AH42" s="141">
        <v>0.16</v>
      </c>
      <c r="AI42" s="141"/>
      <c r="AJ42" s="141"/>
      <c r="AK42" s="141"/>
      <c r="AL42" s="141">
        <v>0.22</v>
      </c>
      <c r="AM42" s="141"/>
      <c r="AN42" s="245">
        <f>N42*(Q42+S42+U42+W42+Y42+AA42+AC42+AE42+AG42+AI42+AK42+AM42)</f>
        <v>0.31280000000000002</v>
      </c>
      <c r="AO42" s="68" t="s">
        <v>574</v>
      </c>
      <c r="AP42" s="70" t="s">
        <v>575</v>
      </c>
      <c r="AQ42" s="71" t="s">
        <v>525</v>
      </c>
      <c r="AR42" s="29">
        <f>+Q42+S42+U42</f>
        <v>0.3</v>
      </c>
      <c r="AS42" s="164">
        <f>AR42+AR43+AR44+AR45</f>
        <v>0.92</v>
      </c>
      <c r="AT42" s="12"/>
      <c r="AU42" s="12"/>
      <c r="AV42" s="12"/>
      <c r="AW42" s="12"/>
    </row>
    <row r="43" spans="1:49" ht="93" customHeight="1" thickBot="1">
      <c r="A43" s="221"/>
      <c r="B43" s="221"/>
      <c r="C43" s="221"/>
      <c r="D43" s="221"/>
      <c r="E43" s="221"/>
      <c r="F43" s="132"/>
      <c r="G43" s="132"/>
      <c r="H43" s="132"/>
      <c r="I43" s="128"/>
      <c r="J43" s="265"/>
      <c r="K43" s="243"/>
      <c r="L43" s="243"/>
      <c r="M43" s="227"/>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246"/>
      <c r="AO43" s="69" t="s">
        <v>576</v>
      </c>
      <c r="AP43" s="72" t="s">
        <v>577</v>
      </c>
      <c r="AQ43" s="73" t="s">
        <v>525</v>
      </c>
      <c r="AR43" s="30">
        <f>+W42+Y42+AA42</f>
        <v>0.2</v>
      </c>
      <c r="AS43" s="165"/>
      <c r="AT43" s="12"/>
      <c r="AU43" s="12"/>
      <c r="AV43" s="12"/>
      <c r="AW43" s="12"/>
    </row>
    <row r="44" spans="1:49" ht="86.45" customHeight="1" thickBot="1">
      <c r="A44" s="221"/>
      <c r="B44" s="221"/>
      <c r="C44" s="221"/>
      <c r="D44" s="221"/>
      <c r="E44" s="221"/>
      <c r="F44" s="132"/>
      <c r="G44" s="132"/>
      <c r="H44" s="132"/>
      <c r="I44" s="128"/>
      <c r="J44" s="265"/>
      <c r="K44" s="243"/>
      <c r="L44" s="243"/>
      <c r="M44" s="227"/>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246"/>
      <c r="AO44" s="69" t="s">
        <v>578</v>
      </c>
      <c r="AP44" s="72" t="s">
        <v>579</v>
      </c>
      <c r="AQ44" s="73" t="s">
        <v>525</v>
      </c>
      <c r="AR44" s="30">
        <f>+AC42+AE42+AG42</f>
        <v>0.42000000000000004</v>
      </c>
      <c r="AS44" s="165"/>
      <c r="AT44" s="12"/>
      <c r="AU44" s="12"/>
      <c r="AV44" s="12"/>
      <c r="AW44" s="12"/>
    </row>
    <row r="45" spans="1:49" ht="29.25" customHeight="1" thickBot="1">
      <c r="A45" s="221"/>
      <c r="B45" s="221"/>
      <c r="C45" s="221"/>
      <c r="D45" s="221"/>
      <c r="E45" s="221"/>
      <c r="F45" s="134"/>
      <c r="G45" s="132"/>
      <c r="H45" s="132"/>
      <c r="I45" s="128"/>
      <c r="J45" s="265"/>
      <c r="K45" s="243"/>
      <c r="L45" s="244"/>
      <c r="M45" s="227"/>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247"/>
      <c r="AO45" s="7" t="s">
        <v>533</v>
      </c>
      <c r="AP45" s="8" t="s">
        <v>533</v>
      </c>
      <c r="AQ45" s="8" t="s">
        <v>533</v>
      </c>
      <c r="AR45" s="31">
        <f>+AI42+AK42+AM42</f>
        <v>0</v>
      </c>
      <c r="AS45" s="166"/>
      <c r="AT45" s="12"/>
      <c r="AU45" s="12"/>
      <c r="AV45" s="12"/>
      <c r="AW45" s="12"/>
    </row>
    <row r="46" spans="1:49" ht="93.6" customHeight="1" thickBot="1">
      <c r="A46" s="221"/>
      <c r="B46" s="221"/>
      <c r="C46" s="221"/>
      <c r="D46" s="221"/>
      <c r="E46" s="221"/>
      <c r="F46" s="130" t="s">
        <v>580</v>
      </c>
      <c r="G46" s="130" t="s">
        <v>581</v>
      </c>
      <c r="H46" s="277" t="s">
        <v>582</v>
      </c>
      <c r="I46" s="294" t="s">
        <v>583</v>
      </c>
      <c r="J46" s="255" t="s">
        <v>584</v>
      </c>
      <c r="K46" s="258">
        <v>44621</v>
      </c>
      <c r="L46" s="261">
        <v>44925</v>
      </c>
      <c r="M46" s="138" t="s">
        <v>402</v>
      </c>
      <c r="N46" s="290">
        <v>0.33</v>
      </c>
      <c r="O46" s="141">
        <f t="shared" ref="O46" si="1">N46*(P46+R46+T46+V46+X46+Z46+AB46+AD46+AF46+AH46+AJ46+AL46)</f>
        <v>0.33</v>
      </c>
      <c r="P46" s="141"/>
      <c r="Q46" s="141"/>
      <c r="R46" s="141"/>
      <c r="S46" s="141"/>
      <c r="T46" s="141">
        <v>0.25</v>
      </c>
      <c r="U46" s="141">
        <v>0.1</v>
      </c>
      <c r="V46" s="141"/>
      <c r="W46" s="141"/>
      <c r="X46" s="141"/>
      <c r="Y46" s="141"/>
      <c r="Z46" s="141">
        <v>0.25</v>
      </c>
      <c r="AA46" s="141">
        <v>0.25</v>
      </c>
      <c r="AB46" s="141"/>
      <c r="AC46" s="141"/>
      <c r="AD46" s="141"/>
      <c r="AE46" s="141"/>
      <c r="AF46" s="141">
        <v>0.25</v>
      </c>
      <c r="AG46" s="141">
        <v>0.15</v>
      </c>
      <c r="AH46" s="141"/>
      <c r="AI46" s="141"/>
      <c r="AJ46" s="141"/>
      <c r="AK46" s="141"/>
      <c r="AL46" s="141">
        <v>0.25</v>
      </c>
      <c r="AM46" s="141"/>
      <c r="AN46" s="245">
        <f>N46*(Q46+S46+U46+W46+Y46+AA46+AC46+AE46+AG46+AI46+AK46+AM46)</f>
        <v>0.16500000000000001</v>
      </c>
      <c r="AO46" s="68" t="s">
        <v>585</v>
      </c>
      <c r="AP46" s="70" t="s">
        <v>586</v>
      </c>
      <c r="AQ46" s="70" t="s">
        <v>587</v>
      </c>
      <c r="AR46" s="29">
        <f>+Q46+S46+U46</f>
        <v>0.1</v>
      </c>
      <c r="AS46" s="164">
        <f>AR46+AR47+AR48+AR49</f>
        <v>0.5</v>
      </c>
      <c r="AT46" s="12"/>
      <c r="AU46" s="12"/>
      <c r="AV46" s="12"/>
      <c r="AW46" s="12"/>
    </row>
    <row r="47" spans="1:49" ht="157.15" customHeight="1" thickBot="1">
      <c r="A47" s="221"/>
      <c r="B47" s="221"/>
      <c r="C47" s="221"/>
      <c r="D47" s="221"/>
      <c r="E47" s="221"/>
      <c r="F47" s="132"/>
      <c r="G47" s="132"/>
      <c r="H47" s="278"/>
      <c r="I47" s="295"/>
      <c r="J47" s="256"/>
      <c r="K47" s="259"/>
      <c r="L47" s="262"/>
      <c r="M47" s="139"/>
      <c r="N47" s="291"/>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246"/>
      <c r="AO47" s="69" t="s">
        <v>588</v>
      </c>
      <c r="AP47" s="72" t="s">
        <v>589</v>
      </c>
      <c r="AQ47" s="70" t="s">
        <v>590</v>
      </c>
      <c r="AR47" s="30">
        <f>+W46+Y46+AA46</f>
        <v>0.25</v>
      </c>
      <c r="AS47" s="165"/>
      <c r="AT47" s="12"/>
      <c r="AU47" s="12"/>
      <c r="AV47" s="12"/>
      <c r="AW47" s="12"/>
    </row>
    <row r="48" spans="1:49" ht="129" customHeight="1" thickBot="1">
      <c r="A48" s="221"/>
      <c r="B48" s="221"/>
      <c r="C48" s="221"/>
      <c r="D48" s="221"/>
      <c r="E48" s="221"/>
      <c r="F48" s="132"/>
      <c r="G48" s="132"/>
      <c r="H48" s="278"/>
      <c r="I48" s="295"/>
      <c r="J48" s="256"/>
      <c r="K48" s="259"/>
      <c r="L48" s="262"/>
      <c r="M48" s="139"/>
      <c r="N48" s="291"/>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246"/>
      <c r="AO48" s="69" t="s">
        <v>591</v>
      </c>
      <c r="AP48" s="109" t="s">
        <v>592</v>
      </c>
      <c r="AQ48" s="72" t="s">
        <v>593</v>
      </c>
      <c r="AR48" s="30">
        <f>+AC46+AE46+AG46</f>
        <v>0.15</v>
      </c>
      <c r="AS48" s="165"/>
      <c r="AT48" s="12"/>
      <c r="AU48" s="12"/>
      <c r="AV48" s="12"/>
      <c r="AW48" s="12"/>
    </row>
    <row r="49" spans="1:49" ht="60" customHeight="1" thickBot="1">
      <c r="A49" s="221"/>
      <c r="B49" s="221"/>
      <c r="C49" s="221"/>
      <c r="D49" s="221"/>
      <c r="E49" s="221"/>
      <c r="F49" s="134"/>
      <c r="G49" s="134"/>
      <c r="H49" s="293"/>
      <c r="I49" s="296"/>
      <c r="J49" s="257"/>
      <c r="K49" s="260"/>
      <c r="L49" s="263"/>
      <c r="M49" s="140"/>
      <c r="N49" s="292"/>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247"/>
      <c r="AO49" s="7" t="s">
        <v>533</v>
      </c>
      <c r="AP49" s="8" t="s">
        <v>533</v>
      </c>
      <c r="AQ49" s="8" t="s">
        <v>533</v>
      </c>
      <c r="AR49" s="31">
        <f>+AI46+AK46+AM46</f>
        <v>0</v>
      </c>
      <c r="AS49" s="166"/>
      <c r="AT49" s="12"/>
      <c r="AU49" s="12"/>
      <c r="AV49" s="12"/>
      <c r="AW49" s="12"/>
    </row>
    <row r="50" spans="1:49" ht="216.6" customHeight="1" thickBot="1">
      <c r="A50" s="221"/>
      <c r="B50" s="221"/>
      <c r="C50" s="221"/>
      <c r="D50" s="221"/>
      <c r="E50" s="221"/>
      <c r="F50" s="130" t="s">
        <v>594</v>
      </c>
      <c r="G50" s="130" t="s">
        <v>595</v>
      </c>
      <c r="H50" s="130" t="s">
        <v>596</v>
      </c>
      <c r="I50" s="127" t="s">
        <v>597</v>
      </c>
      <c r="J50" s="255" t="s">
        <v>598</v>
      </c>
      <c r="K50" s="242">
        <v>44635</v>
      </c>
      <c r="L50" s="242">
        <v>44895</v>
      </c>
      <c r="M50" s="138" t="s">
        <v>402</v>
      </c>
      <c r="N50" s="141">
        <v>0.33</v>
      </c>
      <c r="O50" s="141">
        <f t="shared" ref="O50" si="2">N50*(P50+R50+T50+V50+X50+Z50+AB50+AD50+AF50+AH50+AJ50+AL50)</f>
        <v>0.33</v>
      </c>
      <c r="P50" s="141"/>
      <c r="Q50" s="141"/>
      <c r="R50" s="141"/>
      <c r="S50" s="141"/>
      <c r="T50" s="141"/>
      <c r="U50" s="141">
        <v>0.05</v>
      </c>
      <c r="V50" s="141"/>
      <c r="W50" s="141"/>
      <c r="X50" s="141"/>
      <c r="Y50" s="141"/>
      <c r="Z50" s="141">
        <v>0.5</v>
      </c>
      <c r="AA50" s="141">
        <v>0.25</v>
      </c>
      <c r="AB50" s="141"/>
      <c r="AC50" s="141"/>
      <c r="AD50" s="141"/>
      <c r="AE50" s="141"/>
      <c r="AF50" s="141"/>
      <c r="AG50" s="141">
        <v>0.25</v>
      </c>
      <c r="AH50" s="141"/>
      <c r="AI50" s="141"/>
      <c r="AJ50" s="141">
        <v>0.5</v>
      </c>
      <c r="AK50" s="141"/>
      <c r="AL50" s="141"/>
      <c r="AM50" s="141"/>
      <c r="AN50" s="245">
        <f>N50*(Q50+S50+U50+W50+Y50+AA50+AC50+AE50+AG50+AI50+AK50+AM50)</f>
        <v>0.18150000000000002</v>
      </c>
      <c r="AO50" s="68" t="s">
        <v>599</v>
      </c>
      <c r="AP50" s="70" t="s">
        <v>600</v>
      </c>
      <c r="AQ50" s="71" t="s">
        <v>525</v>
      </c>
      <c r="AR50" s="29">
        <f>+Q50+S50+U50</f>
        <v>0.05</v>
      </c>
      <c r="AS50" s="164">
        <f>AR50+AR51+AR52+AR53</f>
        <v>0.55000000000000004</v>
      </c>
      <c r="AT50" s="12"/>
      <c r="AU50" s="12"/>
      <c r="AV50" s="12"/>
      <c r="AW50" s="12"/>
    </row>
    <row r="51" spans="1:49" ht="153.6" customHeight="1" thickBot="1">
      <c r="A51" s="221"/>
      <c r="B51" s="221"/>
      <c r="C51" s="221"/>
      <c r="D51" s="221"/>
      <c r="E51" s="221"/>
      <c r="F51" s="132"/>
      <c r="G51" s="132"/>
      <c r="H51" s="132"/>
      <c r="I51" s="128"/>
      <c r="J51" s="256"/>
      <c r="K51" s="243"/>
      <c r="L51" s="243"/>
      <c r="M51" s="139"/>
      <c r="N51" s="142"/>
      <c r="O51" s="142"/>
      <c r="P51" s="142"/>
      <c r="Q51" s="142"/>
      <c r="R51" s="142"/>
      <c r="S51" s="142"/>
      <c r="T51" s="142"/>
      <c r="U51" s="142"/>
      <c r="V51" s="142"/>
      <c r="W51" s="142"/>
      <c r="X51" s="142"/>
      <c r="Y51" s="142"/>
      <c r="Z51" s="142"/>
      <c r="AA51" s="142"/>
      <c r="AB51" s="142"/>
      <c r="AC51" s="142"/>
      <c r="AD51" s="142"/>
      <c r="AE51" s="142"/>
      <c r="AF51" s="142"/>
      <c r="AG51" s="142"/>
      <c r="AH51" s="142"/>
      <c r="AI51" s="142"/>
      <c r="AJ51" s="142"/>
      <c r="AK51" s="142"/>
      <c r="AL51" s="142"/>
      <c r="AM51" s="142"/>
      <c r="AN51" s="246"/>
      <c r="AO51" s="69" t="s">
        <v>601</v>
      </c>
      <c r="AP51" s="72" t="s">
        <v>602</v>
      </c>
      <c r="AQ51" s="73" t="s">
        <v>525</v>
      </c>
      <c r="AR51" s="30">
        <f>+W50+Y50+AA50</f>
        <v>0.25</v>
      </c>
      <c r="AS51" s="165"/>
      <c r="AT51" s="12"/>
      <c r="AU51" s="12"/>
      <c r="AV51" s="12"/>
      <c r="AW51" s="12"/>
    </row>
    <row r="52" spans="1:49" ht="83.45" customHeight="1" thickBot="1">
      <c r="A52" s="221"/>
      <c r="B52" s="221"/>
      <c r="C52" s="221"/>
      <c r="D52" s="221"/>
      <c r="E52" s="221"/>
      <c r="F52" s="132"/>
      <c r="G52" s="132"/>
      <c r="H52" s="132"/>
      <c r="I52" s="128"/>
      <c r="J52" s="256"/>
      <c r="K52" s="243"/>
      <c r="L52" s="243"/>
      <c r="M52" s="139"/>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42"/>
      <c r="AL52" s="142"/>
      <c r="AM52" s="142"/>
      <c r="AN52" s="246"/>
      <c r="AO52" s="69" t="s">
        <v>603</v>
      </c>
      <c r="AP52" s="110" t="s">
        <v>604</v>
      </c>
      <c r="AQ52" s="73" t="s">
        <v>525</v>
      </c>
      <c r="AR52" s="30">
        <f>+AC50+AE50+AG50</f>
        <v>0.25</v>
      </c>
      <c r="AS52" s="165"/>
      <c r="AT52" s="12"/>
      <c r="AU52" s="12"/>
      <c r="AV52" s="12"/>
      <c r="AW52" s="12"/>
    </row>
    <row r="53" spans="1:49" ht="45" customHeight="1" thickBot="1">
      <c r="A53" s="221"/>
      <c r="B53" s="221"/>
      <c r="C53" s="221"/>
      <c r="D53" s="221"/>
      <c r="E53" s="221"/>
      <c r="F53" s="134"/>
      <c r="G53" s="134"/>
      <c r="H53" s="134"/>
      <c r="I53" s="129"/>
      <c r="J53" s="257"/>
      <c r="K53" s="244"/>
      <c r="L53" s="244"/>
      <c r="M53" s="140"/>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247"/>
      <c r="AO53" s="7" t="s">
        <v>533</v>
      </c>
      <c r="AP53" s="8" t="s">
        <v>533</v>
      </c>
      <c r="AQ53" s="8" t="s">
        <v>533</v>
      </c>
      <c r="AR53" s="31">
        <f>+AI50+AK50+AM50</f>
        <v>0</v>
      </c>
      <c r="AS53" s="166"/>
      <c r="AT53" s="12"/>
      <c r="AU53" s="12"/>
      <c r="AV53" s="12"/>
      <c r="AW53" s="12"/>
    </row>
    <row r="54" spans="1:49" ht="106.15" customHeight="1" thickBot="1">
      <c r="A54" s="221" t="s">
        <v>97</v>
      </c>
      <c r="B54" s="221" t="s">
        <v>134</v>
      </c>
      <c r="C54" s="221" t="s">
        <v>203</v>
      </c>
      <c r="D54" s="221" t="s">
        <v>605</v>
      </c>
      <c r="E54" s="221" t="s">
        <v>606</v>
      </c>
      <c r="F54" s="130" t="s">
        <v>607</v>
      </c>
      <c r="G54" s="130" t="s">
        <v>608</v>
      </c>
      <c r="H54" s="127" t="s">
        <v>609</v>
      </c>
      <c r="I54" s="127" t="s">
        <v>610</v>
      </c>
      <c r="J54" s="255" t="s">
        <v>611</v>
      </c>
      <c r="K54" s="242">
        <v>44621</v>
      </c>
      <c r="L54" s="242">
        <v>44925</v>
      </c>
      <c r="M54" s="138" t="s">
        <v>402</v>
      </c>
      <c r="N54" s="141">
        <v>1</v>
      </c>
      <c r="O54" s="141">
        <f>N54*(P54+R54+T54+V54+X54+Z54+AB54+AD54+AF54+AH54+AJ54+AL54)</f>
        <v>1</v>
      </c>
      <c r="P54" s="141">
        <v>0.05</v>
      </c>
      <c r="Q54" s="141"/>
      <c r="R54" s="141">
        <v>0.05</v>
      </c>
      <c r="S54" s="141"/>
      <c r="T54" s="141">
        <v>0.1</v>
      </c>
      <c r="U54" s="141"/>
      <c r="V54" s="141">
        <v>0.1</v>
      </c>
      <c r="W54" s="141"/>
      <c r="X54" s="141">
        <v>0.1</v>
      </c>
      <c r="Y54" s="141">
        <v>0.2</v>
      </c>
      <c r="Z54" s="141">
        <v>0.1</v>
      </c>
      <c r="AA54" s="141">
        <v>0.3</v>
      </c>
      <c r="AB54" s="141">
        <v>0.1</v>
      </c>
      <c r="AC54" s="141">
        <v>0.1</v>
      </c>
      <c r="AD54" s="141">
        <v>0.1</v>
      </c>
      <c r="AE54" s="141">
        <v>0.1</v>
      </c>
      <c r="AF54" s="141">
        <v>0.1</v>
      </c>
      <c r="AG54" s="141">
        <v>0.1</v>
      </c>
      <c r="AH54" s="141">
        <v>0.1</v>
      </c>
      <c r="AI54" s="141"/>
      <c r="AJ54" s="141">
        <v>0.05</v>
      </c>
      <c r="AK54" s="141"/>
      <c r="AL54" s="141">
        <v>0.05</v>
      </c>
      <c r="AM54" s="141"/>
      <c r="AN54" s="245">
        <f>N54*(Q54+S54+U54+W54+Y54+AA54+AC54+AE54+AG54+AI54+AK54+AM54)</f>
        <v>0.79999999999999993</v>
      </c>
      <c r="AO54" s="68" t="s">
        <v>612</v>
      </c>
      <c r="AP54" s="70" t="s">
        <v>613</v>
      </c>
      <c r="AQ54" s="70" t="s">
        <v>614</v>
      </c>
      <c r="AR54" s="29">
        <f>+Q54+S54+U54</f>
        <v>0</v>
      </c>
      <c r="AS54" s="164">
        <f>AR54+AR55+AR56+AR57</f>
        <v>0.8</v>
      </c>
      <c r="AT54" s="12"/>
      <c r="AU54" s="12"/>
      <c r="AV54" s="12"/>
      <c r="AW54" s="12"/>
    </row>
    <row r="55" spans="1:49" ht="68.25" customHeight="1" thickBot="1">
      <c r="A55" s="221"/>
      <c r="B55" s="221"/>
      <c r="C55" s="221"/>
      <c r="D55" s="221"/>
      <c r="E55" s="221"/>
      <c r="F55" s="132"/>
      <c r="G55" s="132"/>
      <c r="H55" s="128"/>
      <c r="I55" s="128"/>
      <c r="J55" s="256"/>
      <c r="K55" s="243"/>
      <c r="L55" s="243"/>
      <c r="M55" s="139"/>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246"/>
      <c r="AO55" s="68" t="s">
        <v>615</v>
      </c>
      <c r="AP55" s="72" t="s">
        <v>616</v>
      </c>
      <c r="AQ55" s="6"/>
      <c r="AR55" s="30">
        <f>+W54+Y54+AA54</f>
        <v>0.5</v>
      </c>
      <c r="AS55" s="165"/>
      <c r="AT55" s="12"/>
      <c r="AU55" s="12"/>
      <c r="AV55" s="12"/>
      <c r="AW55" s="12"/>
    </row>
    <row r="56" spans="1:49" ht="83.45" customHeight="1" thickBot="1">
      <c r="A56" s="221"/>
      <c r="B56" s="221"/>
      <c r="C56" s="221"/>
      <c r="D56" s="221"/>
      <c r="E56" s="221"/>
      <c r="F56" s="132"/>
      <c r="G56" s="132"/>
      <c r="H56" s="128"/>
      <c r="I56" s="128"/>
      <c r="J56" s="256"/>
      <c r="K56" s="243"/>
      <c r="L56" s="243"/>
      <c r="M56" s="139"/>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246"/>
      <c r="AO56" s="69" t="s">
        <v>617</v>
      </c>
      <c r="AP56" s="72"/>
      <c r="AQ56" s="6" t="s">
        <v>618</v>
      </c>
      <c r="AR56" s="30">
        <f>+AC54+AE54+AG54</f>
        <v>0.30000000000000004</v>
      </c>
      <c r="AS56" s="165"/>
      <c r="AT56" s="12"/>
      <c r="AU56" s="12"/>
      <c r="AV56" s="12"/>
      <c r="AW56" s="12"/>
    </row>
    <row r="57" spans="1:49" ht="42" customHeight="1" thickBot="1">
      <c r="A57" s="221"/>
      <c r="B57" s="221"/>
      <c r="C57" s="221"/>
      <c r="D57" s="221"/>
      <c r="E57" s="221"/>
      <c r="F57" s="134"/>
      <c r="G57" s="134"/>
      <c r="H57" s="129"/>
      <c r="I57" s="129"/>
      <c r="J57" s="257"/>
      <c r="K57" s="244"/>
      <c r="L57" s="244"/>
      <c r="M57" s="140"/>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247"/>
      <c r="AO57" s="7" t="s">
        <v>533</v>
      </c>
      <c r="AP57" s="8" t="s">
        <v>533</v>
      </c>
      <c r="AQ57" s="8" t="s">
        <v>533</v>
      </c>
      <c r="AR57" s="31">
        <f>+AI54+AK54+AM54</f>
        <v>0</v>
      </c>
      <c r="AS57" s="166"/>
      <c r="AT57" s="12"/>
      <c r="AU57" s="12"/>
      <c r="AV57" s="12"/>
      <c r="AW57" s="12"/>
    </row>
    <row r="58" spans="1:49" ht="76.5" customHeight="1" thickBot="1">
      <c r="A58" s="271" t="s">
        <v>89</v>
      </c>
      <c r="B58" s="271" t="s">
        <v>136</v>
      </c>
      <c r="C58" s="271" t="s">
        <v>157</v>
      </c>
      <c r="D58" s="271" t="s">
        <v>619</v>
      </c>
      <c r="E58" s="274" t="s">
        <v>620</v>
      </c>
      <c r="F58" s="130" t="s">
        <v>621</v>
      </c>
      <c r="G58" s="277" t="s">
        <v>622</v>
      </c>
      <c r="H58" s="277" t="s">
        <v>623</v>
      </c>
      <c r="I58" s="277" t="s">
        <v>572</v>
      </c>
      <c r="J58" s="281" t="s">
        <v>525</v>
      </c>
      <c r="K58" s="284">
        <v>44682</v>
      </c>
      <c r="L58" s="284">
        <v>44926</v>
      </c>
      <c r="M58" s="138" t="s">
        <v>402</v>
      </c>
      <c r="N58" s="248">
        <v>1</v>
      </c>
      <c r="O58" s="141">
        <f>N58*(P58+R58+T58+V58+X58+Z58+AB58+AD58+AF58+AH58+AJ58+AL58)</f>
        <v>1</v>
      </c>
      <c r="P58" s="248"/>
      <c r="Q58" s="248"/>
      <c r="R58" s="248"/>
      <c r="S58" s="248">
        <v>0.33</v>
      </c>
      <c r="T58" s="248"/>
      <c r="U58" s="248"/>
      <c r="V58" s="248"/>
      <c r="W58" s="248"/>
      <c r="X58" s="253">
        <v>0.33</v>
      </c>
      <c r="Y58" s="248"/>
      <c r="Z58" s="248"/>
      <c r="AA58" s="248">
        <v>0.33</v>
      </c>
      <c r="AB58" s="248"/>
      <c r="AC58" s="248"/>
      <c r="AD58" s="253">
        <v>0.33</v>
      </c>
      <c r="AE58" s="248"/>
      <c r="AF58" s="248"/>
      <c r="AG58" s="248">
        <v>0.34</v>
      </c>
      <c r="AH58" s="248"/>
      <c r="AI58" s="248"/>
      <c r="AJ58" s="248"/>
      <c r="AK58" s="248"/>
      <c r="AL58" s="251">
        <v>0.34</v>
      </c>
      <c r="AM58" s="248"/>
      <c r="AN58" s="245">
        <f>N58*(Q58+S58+U58+W58+Y58+AA58+AC58+AE58+AG58+AI58+AK58+AM58)</f>
        <v>1</v>
      </c>
      <c r="AO58" s="68" t="s">
        <v>624</v>
      </c>
      <c r="AP58" s="70" t="s">
        <v>625</v>
      </c>
      <c r="AQ58" s="71" t="s">
        <v>525</v>
      </c>
      <c r="AR58" s="29">
        <f>+Q58+S58+U58</f>
        <v>0.33</v>
      </c>
      <c r="AS58" s="164">
        <f>AR58+AR59+AR60+AR61</f>
        <v>1</v>
      </c>
      <c r="AT58" s="12"/>
      <c r="AU58" s="12"/>
      <c r="AV58" s="12"/>
      <c r="AW58" s="12"/>
    </row>
    <row r="59" spans="1:49" ht="82.15" customHeight="1">
      <c r="A59" s="272"/>
      <c r="B59" s="272"/>
      <c r="C59" s="272"/>
      <c r="D59" s="272"/>
      <c r="E59" s="275"/>
      <c r="F59" s="132"/>
      <c r="G59" s="278"/>
      <c r="H59" s="278"/>
      <c r="I59" s="278"/>
      <c r="J59" s="282"/>
      <c r="K59" s="285"/>
      <c r="L59" s="285"/>
      <c r="M59" s="139"/>
      <c r="N59" s="249"/>
      <c r="O59" s="142"/>
      <c r="P59" s="249"/>
      <c r="Q59" s="249"/>
      <c r="R59" s="249"/>
      <c r="S59" s="249"/>
      <c r="T59" s="249"/>
      <c r="U59" s="249"/>
      <c r="V59" s="249"/>
      <c r="W59" s="249"/>
      <c r="X59" s="254"/>
      <c r="Y59" s="249"/>
      <c r="Z59" s="249"/>
      <c r="AA59" s="249"/>
      <c r="AB59" s="249"/>
      <c r="AC59" s="249"/>
      <c r="AD59" s="254"/>
      <c r="AE59" s="249"/>
      <c r="AF59" s="249"/>
      <c r="AG59" s="249"/>
      <c r="AH59" s="249"/>
      <c r="AI59" s="249"/>
      <c r="AJ59" s="249"/>
      <c r="AK59" s="249"/>
      <c r="AL59" s="252"/>
      <c r="AM59" s="249"/>
      <c r="AN59" s="246"/>
      <c r="AO59" s="69" t="s">
        <v>626</v>
      </c>
      <c r="AP59" s="72" t="s">
        <v>627</v>
      </c>
      <c r="AQ59" s="71" t="s">
        <v>525</v>
      </c>
      <c r="AR59" s="30">
        <f>+W58+Y58+AA58</f>
        <v>0.33</v>
      </c>
      <c r="AS59" s="165"/>
      <c r="AT59" s="12"/>
      <c r="AU59" s="12"/>
      <c r="AV59" s="12"/>
      <c r="AW59" s="12"/>
    </row>
    <row r="60" spans="1:49" ht="66" customHeight="1">
      <c r="A60" s="272"/>
      <c r="B60" s="272"/>
      <c r="C60" s="272"/>
      <c r="D60" s="272"/>
      <c r="E60" s="275"/>
      <c r="F60" s="132"/>
      <c r="G60" s="278"/>
      <c r="H60" s="278"/>
      <c r="I60" s="278"/>
      <c r="J60" s="282"/>
      <c r="K60" s="285"/>
      <c r="L60" s="285"/>
      <c r="M60" s="139"/>
      <c r="N60" s="249"/>
      <c r="O60" s="142"/>
      <c r="P60" s="249"/>
      <c r="Q60" s="249"/>
      <c r="R60" s="249"/>
      <c r="S60" s="249"/>
      <c r="T60" s="249"/>
      <c r="U60" s="249"/>
      <c r="V60" s="249"/>
      <c r="W60" s="249"/>
      <c r="X60" s="254"/>
      <c r="Y60" s="249"/>
      <c r="Z60" s="249"/>
      <c r="AA60" s="249"/>
      <c r="AB60" s="249"/>
      <c r="AC60" s="249"/>
      <c r="AD60" s="254"/>
      <c r="AE60" s="249"/>
      <c r="AF60" s="249"/>
      <c r="AG60" s="249"/>
      <c r="AH60" s="249"/>
      <c r="AI60" s="249"/>
      <c r="AJ60" s="249"/>
      <c r="AK60" s="249"/>
      <c r="AL60" s="252"/>
      <c r="AM60" s="249"/>
      <c r="AN60" s="246"/>
      <c r="AO60" s="69" t="s">
        <v>628</v>
      </c>
      <c r="AP60" s="72" t="s">
        <v>627</v>
      </c>
      <c r="AQ60" s="6" t="s">
        <v>618</v>
      </c>
      <c r="AR60" s="121">
        <f>+AC58+AE58+AG58</f>
        <v>0.34</v>
      </c>
      <c r="AS60" s="165"/>
      <c r="AT60" s="12"/>
      <c r="AU60" s="12"/>
      <c r="AV60" s="12"/>
      <c r="AW60" s="12"/>
    </row>
    <row r="61" spans="1:49" ht="16.5" customHeight="1" thickBot="1">
      <c r="A61" s="273"/>
      <c r="B61" s="273"/>
      <c r="C61" s="273"/>
      <c r="D61" s="273"/>
      <c r="E61" s="276"/>
      <c r="F61" s="134"/>
      <c r="G61" s="279"/>
      <c r="H61" s="279"/>
      <c r="I61" s="279"/>
      <c r="J61" s="283"/>
      <c r="K61" s="286"/>
      <c r="L61" s="286"/>
      <c r="M61" s="140"/>
      <c r="N61" s="250"/>
      <c r="O61" s="143"/>
      <c r="P61" s="250"/>
      <c r="Q61" s="250"/>
      <c r="R61" s="250"/>
      <c r="S61" s="250"/>
      <c r="T61" s="250"/>
      <c r="U61" s="250"/>
      <c r="V61" s="250"/>
      <c r="W61" s="250"/>
      <c r="X61" s="254"/>
      <c r="Y61" s="250"/>
      <c r="Z61" s="250"/>
      <c r="AA61" s="250"/>
      <c r="AB61" s="250"/>
      <c r="AC61" s="250"/>
      <c r="AD61" s="254"/>
      <c r="AE61" s="250"/>
      <c r="AF61" s="250"/>
      <c r="AG61" s="250"/>
      <c r="AH61" s="250"/>
      <c r="AI61" s="250"/>
      <c r="AJ61" s="250"/>
      <c r="AK61" s="250"/>
      <c r="AL61" s="252"/>
      <c r="AM61" s="250"/>
      <c r="AN61" s="247"/>
      <c r="AO61" s="46" t="s">
        <v>533</v>
      </c>
      <c r="AP61" s="8" t="s">
        <v>533</v>
      </c>
      <c r="AQ61" s="8" t="s">
        <v>533</v>
      </c>
      <c r="AR61" s="31">
        <f>+AI58+AK58+AM58</f>
        <v>0</v>
      </c>
      <c r="AS61" s="166"/>
      <c r="AT61" s="12"/>
      <c r="AU61" s="12"/>
      <c r="AV61" s="12"/>
      <c r="AW61" s="12"/>
    </row>
    <row r="62" spans="1:49" ht="15.75" customHeight="1" thickBo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302" t="s">
        <v>629</v>
      </c>
      <c r="AQ62" s="303"/>
      <c r="AR62" s="304"/>
      <c r="AS62" s="10">
        <f>AVERAGE(AS26:AS61)</f>
        <v>0.76888888888888884</v>
      </c>
      <c r="AT62" s="12"/>
      <c r="AU62" s="12"/>
      <c r="AV62" s="12"/>
      <c r="AW62" s="12"/>
    </row>
    <row r="63" spans="1:49">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row>
    <row r="64" spans="1:49">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row>
    <row r="65" spans="1:49" s="2" customFormat="1" ht="43.5" customHeight="1">
      <c r="A65" s="326" t="s">
        <v>630</v>
      </c>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c r="AL65" s="326"/>
      <c r="AM65" s="326"/>
      <c r="AN65" s="326"/>
      <c r="AO65" s="326"/>
      <c r="AP65" s="326"/>
      <c r="AQ65" s="326"/>
      <c r="AR65" s="326"/>
      <c r="AS65" s="326"/>
      <c r="AT65" s="22"/>
      <c r="AU65" s="22"/>
      <c r="AV65" s="22"/>
      <c r="AW65" s="22"/>
    </row>
    <row r="66" spans="1:49">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row>
    <row r="67" spans="1:49">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row>
    <row r="68" spans="1:49" ht="15.75" thickBo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c r="AR68" s="12"/>
      <c r="AS68" s="12"/>
      <c r="AT68" s="12"/>
      <c r="AU68" s="12"/>
      <c r="AV68" s="12"/>
      <c r="AW68" s="12"/>
    </row>
    <row r="69" spans="1:49" ht="18.75" customHeight="1">
      <c r="A69" s="205" t="s">
        <v>631</v>
      </c>
      <c r="B69" s="205" t="s">
        <v>502</v>
      </c>
      <c r="C69" s="266" t="s">
        <v>632</v>
      </c>
      <c r="D69" s="267"/>
      <c r="E69" s="205" t="s">
        <v>504</v>
      </c>
      <c r="F69" s="205" t="s">
        <v>421</v>
      </c>
      <c r="G69" s="205" t="s">
        <v>506</v>
      </c>
      <c r="H69" s="205" t="s">
        <v>507</v>
      </c>
      <c r="I69" s="266" t="s">
        <v>508</v>
      </c>
      <c r="J69" s="280" t="s">
        <v>479</v>
      </c>
      <c r="K69" s="280"/>
      <c r="L69" s="280"/>
      <c r="M69" s="280"/>
      <c r="N69" s="280"/>
      <c r="O69" s="280"/>
      <c r="P69" s="280"/>
      <c r="Q69" s="280"/>
      <c r="R69" s="280"/>
      <c r="S69" s="280"/>
      <c r="T69" s="280"/>
      <c r="U69" s="280"/>
      <c r="V69" s="280"/>
      <c r="W69" s="280"/>
      <c r="X69" s="280"/>
      <c r="Y69" s="280"/>
      <c r="Z69" s="280"/>
      <c r="AA69" s="280"/>
      <c r="AB69" s="280"/>
      <c r="AC69" s="280"/>
      <c r="AD69" s="280"/>
      <c r="AE69" s="280"/>
      <c r="AF69" s="280"/>
      <c r="AG69" s="280"/>
      <c r="AH69" s="280"/>
      <c r="AI69" s="280"/>
      <c r="AJ69" s="280"/>
      <c r="AK69" s="185" t="s">
        <v>633</v>
      </c>
      <c r="AL69" s="186"/>
      <c r="AM69" s="186"/>
      <c r="AN69" s="186"/>
      <c r="AO69" s="186"/>
      <c r="AP69" s="186"/>
      <c r="AQ69" s="187"/>
      <c r="AT69" s="12"/>
      <c r="AU69" s="12"/>
      <c r="AV69" s="12"/>
      <c r="AW69" s="12"/>
    </row>
    <row r="70" spans="1:49" ht="48" customHeight="1" thickBot="1">
      <c r="A70" s="206"/>
      <c r="B70" s="206"/>
      <c r="C70" s="203"/>
      <c r="D70" s="268"/>
      <c r="E70" s="206"/>
      <c r="F70" s="206"/>
      <c r="G70" s="206"/>
      <c r="H70" s="206"/>
      <c r="I70" s="206"/>
      <c r="J70" s="203" t="s">
        <v>483</v>
      </c>
      <c r="K70" s="176"/>
      <c r="L70" s="175" t="s">
        <v>484</v>
      </c>
      <c r="M70" s="176"/>
      <c r="N70" s="175" t="s">
        <v>485</v>
      </c>
      <c r="O70" s="176"/>
      <c r="P70" s="175" t="s">
        <v>486</v>
      </c>
      <c r="Q70" s="176"/>
      <c r="R70" s="175" t="s">
        <v>487</v>
      </c>
      <c r="S70" s="176"/>
      <c r="T70" s="175" t="s">
        <v>488</v>
      </c>
      <c r="U70" s="176"/>
      <c r="V70" s="175" t="s">
        <v>489</v>
      </c>
      <c r="W70" s="176"/>
      <c r="X70" s="175" t="s">
        <v>490</v>
      </c>
      <c r="Y70" s="176"/>
      <c r="Z70" s="175" t="s">
        <v>491</v>
      </c>
      <c r="AA70" s="176"/>
      <c r="AB70" s="175" t="s">
        <v>492</v>
      </c>
      <c r="AC70" s="176"/>
      <c r="AD70" s="175" t="s">
        <v>493</v>
      </c>
      <c r="AE70" s="176"/>
      <c r="AF70" s="175" t="s">
        <v>494</v>
      </c>
      <c r="AG70" s="176"/>
      <c r="AH70" s="175" t="s">
        <v>495</v>
      </c>
      <c r="AI70" s="176"/>
      <c r="AJ70" s="179" t="s">
        <v>496</v>
      </c>
      <c r="AK70" s="188"/>
      <c r="AL70" s="189"/>
      <c r="AM70" s="189"/>
      <c r="AN70" s="189"/>
      <c r="AO70" s="189"/>
      <c r="AP70" s="189"/>
      <c r="AQ70" s="190"/>
      <c r="AT70" s="12"/>
      <c r="AU70" s="12"/>
      <c r="AV70" s="12"/>
      <c r="AW70" s="12"/>
    </row>
    <row r="71" spans="1:49" ht="44.25" customHeight="1" thickBot="1">
      <c r="A71" s="206"/>
      <c r="B71" s="206"/>
      <c r="C71" s="203"/>
      <c r="D71" s="268"/>
      <c r="E71" s="206"/>
      <c r="F71" s="206"/>
      <c r="G71" s="206"/>
      <c r="H71" s="206"/>
      <c r="I71" s="206"/>
      <c r="J71" s="204"/>
      <c r="K71" s="178"/>
      <c r="L71" s="177"/>
      <c r="M71" s="178"/>
      <c r="N71" s="177"/>
      <c r="O71" s="178"/>
      <c r="P71" s="177"/>
      <c r="Q71" s="178"/>
      <c r="R71" s="177"/>
      <c r="S71" s="178"/>
      <c r="T71" s="177"/>
      <c r="U71" s="178"/>
      <c r="V71" s="177"/>
      <c r="W71" s="178"/>
      <c r="X71" s="177"/>
      <c r="Y71" s="178"/>
      <c r="Z71" s="177"/>
      <c r="AA71" s="178"/>
      <c r="AB71" s="177"/>
      <c r="AC71" s="178"/>
      <c r="AD71" s="177"/>
      <c r="AE71" s="178"/>
      <c r="AF71" s="177"/>
      <c r="AG71" s="178"/>
      <c r="AH71" s="177"/>
      <c r="AI71" s="178"/>
      <c r="AJ71" s="180"/>
      <c r="AK71" s="191" t="s">
        <v>509</v>
      </c>
      <c r="AL71" s="192"/>
      <c r="AM71" s="193"/>
      <c r="AN71" s="197" t="s">
        <v>634</v>
      </c>
      <c r="AO71" s="199" t="s">
        <v>511</v>
      </c>
      <c r="AP71" s="201" t="s">
        <v>512</v>
      </c>
      <c r="AQ71" s="197" t="s">
        <v>513</v>
      </c>
      <c r="AT71" s="12"/>
      <c r="AU71" s="12"/>
      <c r="AV71" s="12"/>
      <c r="AW71" s="12"/>
    </row>
    <row r="72" spans="1:49" ht="124.9" customHeight="1" thickBot="1">
      <c r="A72" s="207"/>
      <c r="B72" s="207"/>
      <c r="C72" s="269"/>
      <c r="D72" s="270"/>
      <c r="E72" s="207"/>
      <c r="F72" s="207"/>
      <c r="G72" s="207"/>
      <c r="H72" s="207"/>
      <c r="I72" s="207"/>
      <c r="J72" s="32" t="s">
        <v>514</v>
      </c>
      <c r="K72" s="28" t="s">
        <v>515</v>
      </c>
      <c r="L72" s="28" t="s">
        <v>516</v>
      </c>
      <c r="M72" s="28" t="s">
        <v>517</v>
      </c>
      <c r="N72" s="28" t="s">
        <v>516</v>
      </c>
      <c r="O72" s="28" t="s">
        <v>517</v>
      </c>
      <c r="P72" s="28" t="s">
        <v>516</v>
      </c>
      <c r="Q72" s="28" t="s">
        <v>517</v>
      </c>
      <c r="R72" s="28" t="s">
        <v>516</v>
      </c>
      <c r="S72" s="28" t="s">
        <v>517</v>
      </c>
      <c r="T72" s="28" t="s">
        <v>516</v>
      </c>
      <c r="U72" s="28" t="s">
        <v>517</v>
      </c>
      <c r="V72" s="28" t="s">
        <v>516</v>
      </c>
      <c r="W72" s="28" t="s">
        <v>517</v>
      </c>
      <c r="X72" s="28" t="s">
        <v>516</v>
      </c>
      <c r="Y72" s="28" t="s">
        <v>517</v>
      </c>
      <c r="Z72" s="28" t="s">
        <v>516</v>
      </c>
      <c r="AA72" s="28" t="s">
        <v>517</v>
      </c>
      <c r="AB72" s="28" t="s">
        <v>516</v>
      </c>
      <c r="AC72" s="28" t="s">
        <v>517</v>
      </c>
      <c r="AD72" s="28" t="s">
        <v>516</v>
      </c>
      <c r="AE72" s="28" t="s">
        <v>517</v>
      </c>
      <c r="AF72" s="28" t="s">
        <v>516</v>
      </c>
      <c r="AG72" s="28" t="s">
        <v>517</v>
      </c>
      <c r="AH72" s="28" t="s">
        <v>516</v>
      </c>
      <c r="AI72" s="28" t="s">
        <v>517</v>
      </c>
      <c r="AJ72" s="181"/>
      <c r="AK72" s="194"/>
      <c r="AL72" s="195"/>
      <c r="AM72" s="196"/>
      <c r="AN72" s="198"/>
      <c r="AO72" s="200"/>
      <c r="AP72" s="202"/>
      <c r="AQ72" s="198"/>
      <c r="AT72" s="12"/>
      <c r="AU72" s="12"/>
      <c r="AV72" s="12"/>
      <c r="AW72" s="12"/>
    </row>
    <row r="73" spans="1:49" ht="126.6" customHeight="1" thickBot="1">
      <c r="A73" s="161" t="s">
        <v>635</v>
      </c>
      <c r="B73" s="127" t="s">
        <v>636</v>
      </c>
      <c r="C73" s="130" t="s">
        <v>637</v>
      </c>
      <c r="D73" s="131"/>
      <c r="E73" s="127" t="s">
        <v>638</v>
      </c>
      <c r="F73" s="127" t="s">
        <v>639</v>
      </c>
      <c r="G73" s="158">
        <v>44594</v>
      </c>
      <c r="H73" s="158">
        <v>44895</v>
      </c>
      <c r="I73" s="138" t="s">
        <v>402</v>
      </c>
      <c r="J73" s="141">
        <v>0.5</v>
      </c>
      <c r="K73" s="141">
        <v>0.5</v>
      </c>
      <c r="L73" s="141"/>
      <c r="M73" s="141"/>
      <c r="N73" s="141"/>
      <c r="O73" s="141"/>
      <c r="P73" s="141">
        <v>0.25</v>
      </c>
      <c r="Q73" s="141"/>
      <c r="R73" s="141"/>
      <c r="S73" s="141"/>
      <c r="T73" s="141"/>
      <c r="U73" s="141">
        <v>0.25</v>
      </c>
      <c r="V73" s="141">
        <v>0.25</v>
      </c>
      <c r="W73" s="141">
        <v>0.25</v>
      </c>
      <c r="X73" s="141"/>
      <c r="Y73" s="141"/>
      <c r="Z73" s="141"/>
      <c r="AA73" s="141"/>
      <c r="AB73" s="141">
        <v>0.25</v>
      </c>
      <c r="AC73" s="141">
        <v>0.25</v>
      </c>
      <c r="AD73" s="141"/>
      <c r="AE73" s="141"/>
      <c r="AF73" s="141"/>
      <c r="AG73" s="141"/>
      <c r="AH73" s="141">
        <v>0.25</v>
      </c>
      <c r="AI73" s="141"/>
      <c r="AJ73" s="182">
        <f>J73*(M73+O73+Q73+S73+U73+W73+Y73+AA73+AC73+AE73+AG73+AI73)</f>
        <v>0.375</v>
      </c>
      <c r="AK73" s="171" t="s">
        <v>640</v>
      </c>
      <c r="AL73" s="172"/>
      <c r="AM73" s="172"/>
      <c r="AN73" s="68" t="s">
        <v>641</v>
      </c>
      <c r="AO73" s="75" t="s">
        <v>614</v>
      </c>
      <c r="AP73" s="48">
        <f>M73+O73+Q73</f>
        <v>0</v>
      </c>
      <c r="AQ73" s="164">
        <f>SUM(AP73:AP76)</f>
        <v>0.75</v>
      </c>
      <c r="AT73" s="12"/>
      <c r="AU73" s="12"/>
      <c r="AV73" s="12"/>
      <c r="AW73" s="12"/>
    </row>
    <row r="74" spans="1:49" ht="108.6" customHeight="1" thickBot="1">
      <c r="A74" s="162"/>
      <c r="B74" s="128"/>
      <c r="C74" s="132"/>
      <c r="D74" s="133"/>
      <c r="E74" s="128"/>
      <c r="F74" s="128"/>
      <c r="G74" s="128"/>
      <c r="H74" s="128"/>
      <c r="I74" s="139"/>
      <c r="J74" s="142"/>
      <c r="K74" s="142"/>
      <c r="L74" s="142"/>
      <c r="M74" s="142"/>
      <c r="N74" s="142"/>
      <c r="O74" s="142"/>
      <c r="P74" s="142"/>
      <c r="Q74" s="142"/>
      <c r="R74" s="142"/>
      <c r="S74" s="142"/>
      <c r="T74" s="142"/>
      <c r="U74" s="142"/>
      <c r="V74" s="142"/>
      <c r="W74" s="142"/>
      <c r="X74" s="142"/>
      <c r="Y74" s="142"/>
      <c r="Z74" s="142"/>
      <c r="AA74" s="142"/>
      <c r="AB74" s="142"/>
      <c r="AC74" s="142"/>
      <c r="AD74" s="142"/>
      <c r="AE74" s="142"/>
      <c r="AF74" s="142"/>
      <c r="AG74" s="142"/>
      <c r="AH74" s="142"/>
      <c r="AI74" s="142"/>
      <c r="AJ74" s="183"/>
      <c r="AK74" s="167" t="s">
        <v>642</v>
      </c>
      <c r="AL74" s="168"/>
      <c r="AM74" s="168"/>
      <c r="AN74" s="68" t="s">
        <v>643</v>
      </c>
      <c r="AO74" s="75" t="s">
        <v>644</v>
      </c>
      <c r="AP74" s="47">
        <f>S73+U73+W73</f>
        <v>0.5</v>
      </c>
      <c r="AQ74" s="165"/>
      <c r="AT74" s="12"/>
      <c r="AU74" s="12"/>
      <c r="AV74" s="12"/>
      <c r="AW74" s="12"/>
    </row>
    <row r="75" spans="1:49" ht="135.6" customHeight="1">
      <c r="A75" s="162"/>
      <c r="B75" s="128"/>
      <c r="C75" s="132"/>
      <c r="D75" s="133"/>
      <c r="E75" s="128"/>
      <c r="F75" s="128"/>
      <c r="G75" s="128"/>
      <c r="H75" s="128"/>
      <c r="I75" s="139"/>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83"/>
      <c r="AK75" s="167" t="s">
        <v>645</v>
      </c>
      <c r="AL75" s="168"/>
      <c r="AM75" s="168"/>
      <c r="AN75" s="77" t="s">
        <v>646</v>
      </c>
      <c r="AO75" s="75" t="s">
        <v>644</v>
      </c>
      <c r="AP75" s="47">
        <f>Y73+AA73+AC73</f>
        <v>0.25</v>
      </c>
      <c r="AQ75" s="165"/>
      <c r="AT75" s="12"/>
      <c r="AU75" s="12"/>
      <c r="AV75" s="12"/>
      <c r="AW75" s="12"/>
    </row>
    <row r="76" spans="1:49" ht="15.75" customHeight="1" thickBot="1">
      <c r="A76" s="162"/>
      <c r="B76" s="129"/>
      <c r="C76" s="134"/>
      <c r="D76" s="135"/>
      <c r="E76" s="129"/>
      <c r="F76" s="129"/>
      <c r="G76" s="129"/>
      <c r="H76" s="129"/>
      <c r="I76" s="140"/>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84"/>
      <c r="AK76" s="169" t="s">
        <v>533</v>
      </c>
      <c r="AL76" s="170"/>
      <c r="AM76" s="170"/>
      <c r="AN76" s="49" t="s">
        <v>533</v>
      </c>
      <c r="AO76" s="49" t="s">
        <v>533</v>
      </c>
      <c r="AP76" s="50">
        <f>AE73+AG73+AI73</f>
        <v>0</v>
      </c>
      <c r="AQ76" s="166"/>
      <c r="AT76" s="12"/>
      <c r="AU76" s="12"/>
      <c r="AV76" s="12"/>
      <c r="AW76" s="12"/>
    </row>
    <row r="77" spans="1:49" ht="114" customHeight="1">
      <c r="A77" s="162"/>
      <c r="B77" s="127" t="s">
        <v>647</v>
      </c>
      <c r="C77" s="130" t="s">
        <v>648</v>
      </c>
      <c r="D77" s="131"/>
      <c r="E77" s="127" t="s">
        <v>649</v>
      </c>
      <c r="F77" s="127" t="s">
        <v>650</v>
      </c>
      <c r="G77" s="158">
        <v>44563</v>
      </c>
      <c r="H77" s="158">
        <v>44910</v>
      </c>
      <c r="I77" s="138" t="s">
        <v>402</v>
      </c>
      <c r="J77" s="141">
        <v>0.5</v>
      </c>
      <c r="K77" s="141">
        <v>0.5</v>
      </c>
      <c r="L77" s="141"/>
      <c r="M77" s="141"/>
      <c r="N77" s="141"/>
      <c r="O77" s="141"/>
      <c r="P77" s="141"/>
      <c r="Q77" s="141"/>
      <c r="R77" s="141"/>
      <c r="S77" s="141"/>
      <c r="T77" s="141"/>
      <c r="U77" s="141">
        <v>0.33</v>
      </c>
      <c r="V77" s="141"/>
      <c r="W77" s="141">
        <v>0.33</v>
      </c>
      <c r="X77" s="141">
        <v>0.5</v>
      </c>
      <c r="Y77" s="141"/>
      <c r="Z77" s="141"/>
      <c r="AA77" s="141"/>
      <c r="AB77" s="141"/>
      <c r="AC77" s="141">
        <v>0.34</v>
      </c>
      <c r="AD77" s="141"/>
      <c r="AE77" s="141"/>
      <c r="AF77" s="141"/>
      <c r="AG77" s="141"/>
      <c r="AH77" s="141">
        <v>0.5</v>
      </c>
      <c r="AI77" s="141"/>
      <c r="AJ77" s="182">
        <f>J77*(M77+O77+Q77+S77+U77+W77+Y77+AA77+AC77+AE77+AG77+AI77)</f>
        <v>0.5</v>
      </c>
      <c r="AK77" s="171" t="s">
        <v>651</v>
      </c>
      <c r="AL77" s="172"/>
      <c r="AM77" s="172"/>
      <c r="AN77" s="68" t="s">
        <v>652</v>
      </c>
      <c r="AO77" s="75" t="s">
        <v>614</v>
      </c>
      <c r="AP77" s="48">
        <f>M77+O77+Q77</f>
        <v>0</v>
      </c>
      <c r="AQ77" s="164">
        <f t="shared" ref="AQ77" si="3">SUM(AP77:AP80)</f>
        <v>1</v>
      </c>
      <c r="AT77" s="12"/>
      <c r="AU77" s="12"/>
      <c r="AV77" s="12"/>
      <c r="AW77" s="12"/>
    </row>
    <row r="78" spans="1:49" ht="100.15" customHeight="1">
      <c r="A78" s="162"/>
      <c r="B78" s="128"/>
      <c r="C78" s="132"/>
      <c r="D78" s="133"/>
      <c r="E78" s="128"/>
      <c r="F78" s="128"/>
      <c r="G78" s="128"/>
      <c r="H78" s="128"/>
      <c r="I78" s="139"/>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83"/>
      <c r="AK78" s="167" t="s">
        <v>653</v>
      </c>
      <c r="AL78" s="168"/>
      <c r="AM78" s="168"/>
      <c r="AN78" s="77" t="s">
        <v>654</v>
      </c>
      <c r="AO78" s="76" t="s">
        <v>644</v>
      </c>
      <c r="AP78" s="47">
        <f>S77+U77+W77</f>
        <v>0.66</v>
      </c>
      <c r="AQ78" s="165"/>
      <c r="AT78" s="12"/>
      <c r="AU78" s="12"/>
      <c r="AV78" s="12"/>
      <c r="AW78" s="12"/>
    </row>
    <row r="79" spans="1:49" ht="108.6" customHeight="1">
      <c r="A79" s="162"/>
      <c r="B79" s="128"/>
      <c r="C79" s="132"/>
      <c r="D79" s="133"/>
      <c r="E79" s="128"/>
      <c r="F79" s="128"/>
      <c r="G79" s="128"/>
      <c r="H79" s="128"/>
      <c r="I79" s="139"/>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83"/>
      <c r="AK79" s="167" t="s">
        <v>655</v>
      </c>
      <c r="AL79" s="168"/>
      <c r="AM79" s="168"/>
      <c r="AN79" s="77" t="s">
        <v>656</v>
      </c>
      <c r="AO79" s="76" t="s">
        <v>644</v>
      </c>
      <c r="AP79" s="122">
        <f>Y77+AA77+AC77</f>
        <v>0.34</v>
      </c>
      <c r="AQ79" s="165"/>
      <c r="AT79" s="12"/>
      <c r="AU79" s="12"/>
      <c r="AV79" s="12"/>
      <c r="AW79" s="12"/>
    </row>
    <row r="80" spans="1:49" ht="15.75" customHeight="1" thickBot="1">
      <c r="A80" s="162"/>
      <c r="B80" s="129"/>
      <c r="C80" s="134"/>
      <c r="D80" s="135"/>
      <c r="E80" s="129"/>
      <c r="F80" s="129"/>
      <c r="G80" s="129"/>
      <c r="H80" s="129"/>
      <c r="I80" s="140"/>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84"/>
      <c r="AK80" s="169" t="s">
        <v>533</v>
      </c>
      <c r="AL80" s="170"/>
      <c r="AM80" s="170"/>
      <c r="AN80" s="49" t="s">
        <v>533</v>
      </c>
      <c r="AO80" s="49" t="s">
        <v>533</v>
      </c>
      <c r="AP80" s="50">
        <f>AE77+AG77+AI77</f>
        <v>0</v>
      </c>
      <c r="AQ80" s="166"/>
      <c r="AT80" s="12"/>
      <c r="AU80" s="12"/>
      <c r="AV80" s="12"/>
      <c r="AW80" s="12"/>
    </row>
    <row r="81" spans="1:49" ht="120.6" customHeight="1">
      <c r="A81" s="162"/>
      <c r="B81" s="127" t="s">
        <v>657</v>
      </c>
      <c r="C81" s="130" t="s">
        <v>658</v>
      </c>
      <c r="D81" s="131"/>
      <c r="E81" s="127" t="s">
        <v>659</v>
      </c>
      <c r="F81" s="127" t="s">
        <v>660</v>
      </c>
      <c r="G81" s="158">
        <v>44594</v>
      </c>
      <c r="H81" s="158">
        <v>44772</v>
      </c>
      <c r="I81" s="138" t="s">
        <v>402</v>
      </c>
      <c r="J81" s="141">
        <v>0.5</v>
      </c>
      <c r="K81" s="141">
        <v>0.5</v>
      </c>
      <c r="L81" s="141"/>
      <c r="M81" s="141"/>
      <c r="N81" s="141"/>
      <c r="O81" s="141"/>
      <c r="P81" s="141"/>
      <c r="Q81" s="141"/>
      <c r="R81" s="141"/>
      <c r="S81" s="141"/>
      <c r="T81" s="141"/>
      <c r="U81" s="141">
        <v>0.2</v>
      </c>
      <c r="V81" s="141"/>
      <c r="W81" s="141">
        <v>0.2</v>
      </c>
      <c r="X81" s="141">
        <v>0.5</v>
      </c>
      <c r="Y81" s="141"/>
      <c r="Z81" s="141"/>
      <c r="AA81" s="141"/>
      <c r="AB81" s="141"/>
      <c r="AC81" s="141">
        <v>0.4</v>
      </c>
      <c r="AD81" s="141"/>
      <c r="AE81" s="141"/>
      <c r="AF81" s="141"/>
      <c r="AG81" s="141"/>
      <c r="AH81" s="141">
        <v>0.5</v>
      </c>
      <c r="AI81" s="141"/>
      <c r="AJ81" s="182">
        <f>J81*(M81+O81+Q81+S81+U81+W81+Y81+AA81+AC81+AE81+AG81+AI81)</f>
        <v>0.4</v>
      </c>
      <c r="AK81" s="171" t="s">
        <v>661</v>
      </c>
      <c r="AL81" s="172"/>
      <c r="AM81" s="172"/>
      <c r="AN81" s="68" t="s">
        <v>662</v>
      </c>
      <c r="AO81" s="75" t="s">
        <v>614</v>
      </c>
      <c r="AP81" s="48">
        <f>M81+O81+Q81</f>
        <v>0</v>
      </c>
      <c r="AQ81" s="164">
        <f t="shared" ref="AQ81" si="4">SUM(AP81:AP84)</f>
        <v>0.8</v>
      </c>
      <c r="AT81" s="12"/>
      <c r="AU81" s="12"/>
      <c r="AV81" s="12"/>
      <c r="AW81" s="12"/>
    </row>
    <row r="82" spans="1:49" ht="172.9" customHeight="1">
      <c r="A82" s="162"/>
      <c r="B82" s="128"/>
      <c r="C82" s="132"/>
      <c r="D82" s="133"/>
      <c r="E82" s="128"/>
      <c r="F82" s="128"/>
      <c r="G82" s="128"/>
      <c r="H82" s="128"/>
      <c r="I82" s="139"/>
      <c r="J82" s="142"/>
      <c r="K82" s="142"/>
      <c r="L82" s="142"/>
      <c r="M82" s="142"/>
      <c r="N82" s="142"/>
      <c r="O82" s="142"/>
      <c r="P82" s="142"/>
      <c r="Q82" s="142"/>
      <c r="R82" s="142"/>
      <c r="S82" s="142"/>
      <c r="T82" s="142"/>
      <c r="U82" s="142"/>
      <c r="V82" s="142"/>
      <c r="W82" s="142"/>
      <c r="X82" s="142"/>
      <c r="Y82" s="142"/>
      <c r="Z82" s="142"/>
      <c r="AA82" s="142"/>
      <c r="AB82" s="142"/>
      <c r="AC82" s="142"/>
      <c r="AD82" s="142"/>
      <c r="AE82" s="142"/>
      <c r="AF82" s="142"/>
      <c r="AG82" s="142"/>
      <c r="AH82" s="142"/>
      <c r="AI82" s="142"/>
      <c r="AJ82" s="183"/>
      <c r="AK82" s="167" t="s">
        <v>663</v>
      </c>
      <c r="AL82" s="168"/>
      <c r="AM82" s="168"/>
      <c r="AN82" s="77" t="s">
        <v>664</v>
      </c>
      <c r="AO82" s="77" t="s">
        <v>665</v>
      </c>
      <c r="AP82" s="47">
        <f>S81+U81+W81</f>
        <v>0.4</v>
      </c>
      <c r="AQ82" s="165"/>
      <c r="AT82" s="12"/>
      <c r="AU82" s="12"/>
      <c r="AV82" s="12"/>
      <c r="AW82" s="12"/>
    </row>
    <row r="83" spans="1:49" ht="96" customHeight="1">
      <c r="A83" s="162"/>
      <c r="B83" s="128"/>
      <c r="C83" s="132"/>
      <c r="D83" s="133"/>
      <c r="E83" s="128"/>
      <c r="F83" s="128"/>
      <c r="G83" s="128"/>
      <c r="H83" s="128"/>
      <c r="I83" s="139"/>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83"/>
      <c r="AK83" s="167" t="s">
        <v>666</v>
      </c>
      <c r="AL83" s="168"/>
      <c r="AM83" s="168"/>
      <c r="AN83" s="77" t="s">
        <v>667</v>
      </c>
      <c r="AO83" s="76" t="s">
        <v>644</v>
      </c>
      <c r="AP83" s="47">
        <f>Y81+AA81+AC81</f>
        <v>0.4</v>
      </c>
      <c r="AQ83" s="165"/>
      <c r="AT83" s="12"/>
      <c r="AU83" s="12"/>
      <c r="AV83" s="12"/>
      <c r="AW83" s="12"/>
    </row>
    <row r="84" spans="1:49" ht="15.75" customHeight="1" thickBot="1">
      <c r="A84" s="162"/>
      <c r="B84" s="129"/>
      <c r="C84" s="134"/>
      <c r="D84" s="135"/>
      <c r="E84" s="129"/>
      <c r="F84" s="129"/>
      <c r="G84" s="129"/>
      <c r="H84" s="129"/>
      <c r="I84" s="140"/>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84"/>
      <c r="AK84" s="169" t="s">
        <v>533</v>
      </c>
      <c r="AL84" s="170"/>
      <c r="AM84" s="170"/>
      <c r="AN84" s="49" t="s">
        <v>533</v>
      </c>
      <c r="AO84" s="49" t="s">
        <v>533</v>
      </c>
      <c r="AP84" s="50">
        <f>AE81+AG81+AI81</f>
        <v>0</v>
      </c>
      <c r="AQ84" s="166"/>
      <c r="AT84" s="12"/>
      <c r="AU84" s="12"/>
      <c r="AV84" s="12"/>
      <c r="AW84" s="12"/>
    </row>
    <row r="85" spans="1:49" ht="171.6" customHeight="1">
      <c r="A85" s="162"/>
      <c r="B85" s="127" t="s">
        <v>668</v>
      </c>
      <c r="C85" s="130" t="s">
        <v>669</v>
      </c>
      <c r="D85" s="131"/>
      <c r="E85" s="127" t="s">
        <v>670</v>
      </c>
      <c r="F85" s="127" t="s">
        <v>671</v>
      </c>
      <c r="G85" s="158">
        <v>44563</v>
      </c>
      <c r="H85" s="158">
        <v>44910</v>
      </c>
      <c r="I85" s="138" t="s">
        <v>402</v>
      </c>
      <c r="J85" s="141">
        <v>0.5</v>
      </c>
      <c r="K85" s="141">
        <v>0.5</v>
      </c>
      <c r="L85" s="141"/>
      <c r="M85" s="141"/>
      <c r="N85" s="141"/>
      <c r="O85" s="141"/>
      <c r="P85" s="141"/>
      <c r="Q85" s="141"/>
      <c r="R85" s="141"/>
      <c r="S85" s="141"/>
      <c r="T85" s="141"/>
      <c r="U85" s="141"/>
      <c r="V85" s="141">
        <v>0.33</v>
      </c>
      <c r="W85" s="141">
        <v>0.33</v>
      </c>
      <c r="X85" s="141"/>
      <c r="Y85" s="141"/>
      <c r="Z85" s="141"/>
      <c r="AA85" s="141"/>
      <c r="AB85" s="141">
        <v>0.33</v>
      </c>
      <c r="AC85" s="141">
        <v>0.33</v>
      </c>
      <c r="AD85" s="141"/>
      <c r="AE85" s="141"/>
      <c r="AF85" s="141"/>
      <c r="AG85" s="141"/>
      <c r="AH85" s="141">
        <v>0.34</v>
      </c>
      <c r="AI85" s="141"/>
      <c r="AJ85" s="182">
        <f>J85*(M85+O85+Q85+S85+U85+W85+Y85+AA85+AC85+AE85+AG85+AI85)</f>
        <v>0.33</v>
      </c>
      <c r="AK85" s="171" t="s">
        <v>672</v>
      </c>
      <c r="AL85" s="172"/>
      <c r="AM85" s="172"/>
      <c r="AN85" s="77" t="s">
        <v>673</v>
      </c>
      <c r="AO85" s="75" t="s">
        <v>614</v>
      </c>
      <c r="AP85" s="48">
        <f>M85+O85+Q85</f>
        <v>0</v>
      </c>
      <c r="AQ85" s="164">
        <f t="shared" ref="AQ85" si="5">SUM(AP85:AP88)</f>
        <v>0.66</v>
      </c>
      <c r="AT85" s="12"/>
      <c r="AU85" s="12"/>
      <c r="AV85" s="12"/>
      <c r="AW85" s="12"/>
    </row>
    <row r="86" spans="1:49" ht="82.15" customHeight="1">
      <c r="A86" s="162"/>
      <c r="B86" s="128"/>
      <c r="C86" s="132"/>
      <c r="D86" s="133"/>
      <c r="E86" s="128"/>
      <c r="F86" s="128"/>
      <c r="G86" s="128"/>
      <c r="H86" s="128"/>
      <c r="I86" s="139"/>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83"/>
      <c r="AK86" s="167" t="s">
        <v>674</v>
      </c>
      <c r="AL86" s="168"/>
      <c r="AM86" s="168"/>
      <c r="AN86" s="79" t="s">
        <v>675</v>
      </c>
      <c r="AO86" s="76" t="s">
        <v>644</v>
      </c>
      <c r="AP86" s="47">
        <f>S85+U85+W85</f>
        <v>0.33</v>
      </c>
      <c r="AQ86" s="165"/>
      <c r="AT86" s="12"/>
      <c r="AU86" s="12"/>
      <c r="AV86" s="12"/>
      <c r="AW86" s="12"/>
    </row>
    <row r="87" spans="1:49" ht="101.45" customHeight="1">
      <c r="A87" s="162"/>
      <c r="B87" s="128"/>
      <c r="C87" s="132"/>
      <c r="D87" s="133"/>
      <c r="E87" s="128"/>
      <c r="F87" s="128"/>
      <c r="G87" s="128"/>
      <c r="H87" s="128"/>
      <c r="I87" s="139"/>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83"/>
      <c r="AK87" s="167" t="s">
        <v>676</v>
      </c>
      <c r="AL87" s="168"/>
      <c r="AM87" s="168"/>
      <c r="AN87" s="77" t="s">
        <v>677</v>
      </c>
      <c r="AO87" s="76" t="s">
        <v>644</v>
      </c>
      <c r="AP87" s="47">
        <f>Y85+AA85+AC85</f>
        <v>0.33</v>
      </c>
      <c r="AQ87" s="165"/>
      <c r="AT87" s="12"/>
      <c r="AU87" s="12"/>
      <c r="AV87" s="12"/>
      <c r="AW87" s="12"/>
    </row>
    <row r="88" spans="1:49" ht="27.75" customHeight="1" thickBot="1">
      <c r="A88" s="162"/>
      <c r="B88" s="129"/>
      <c r="C88" s="134"/>
      <c r="D88" s="135"/>
      <c r="E88" s="129"/>
      <c r="F88" s="129"/>
      <c r="G88" s="129"/>
      <c r="H88" s="129"/>
      <c r="I88" s="140"/>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84"/>
      <c r="AK88" s="169" t="s">
        <v>533</v>
      </c>
      <c r="AL88" s="170"/>
      <c r="AM88" s="170"/>
      <c r="AN88" s="49" t="s">
        <v>533</v>
      </c>
      <c r="AO88" s="49" t="s">
        <v>533</v>
      </c>
      <c r="AP88" s="50">
        <f>AE85+AG85+AI85</f>
        <v>0</v>
      </c>
      <c r="AQ88" s="166"/>
      <c r="AT88" s="12"/>
      <c r="AU88" s="12"/>
      <c r="AV88" s="12"/>
      <c r="AW88" s="12"/>
    </row>
    <row r="89" spans="1:49" ht="129" customHeight="1">
      <c r="A89" s="162"/>
      <c r="B89" s="127" t="s">
        <v>678</v>
      </c>
      <c r="C89" s="130" t="s">
        <v>679</v>
      </c>
      <c r="D89" s="131"/>
      <c r="E89" s="127" t="s">
        <v>680</v>
      </c>
      <c r="F89" s="127" t="s">
        <v>681</v>
      </c>
      <c r="G89" s="158">
        <v>44593</v>
      </c>
      <c r="H89" s="158">
        <v>44903</v>
      </c>
      <c r="I89" s="138" t="s">
        <v>402</v>
      </c>
      <c r="J89" s="141">
        <v>0.5</v>
      </c>
      <c r="K89" s="141">
        <v>0.5</v>
      </c>
      <c r="L89" s="141"/>
      <c r="M89" s="141"/>
      <c r="N89" s="141"/>
      <c r="O89" s="141"/>
      <c r="P89" s="141">
        <v>0.25</v>
      </c>
      <c r="Q89" s="141"/>
      <c r="R89" s="141"/>
      <c r="S89" s="141"/>
      <c r="T89" s="141"/>
      <c r="U89" s="141">
        <v>0.33</v>
      </c>
      <c r="V89" s="141">
        <v>0.25</v>
      </c>
      <c r="W89" s="141">
        <v>0.33</v>
      </c>
      <c r="X89" s="141"/>
      <c r="Y89" s="141"/>
      <c r="Z89" s="141"/>
      <c r="AA89" s="141"/>
      <c r="AB89" s="141">
        <v>0.25</v>
      </c>
      <c r="AC89" s="141">
        <v>0.25</v>
      </c>
      <c r="AD89" s="141"/>
      <c r="AE89" s="141"/>
      <c r="AF89" s="141"/>
      <c r="AG89" s="141"/>
      <c r="AH89" s="141">
        <v>0.25</v>
      </c>
      <c r="AI89" s="141"/>
      <c r="AJ89" s="182">
        <f>J89*(M89+O89+Q89+S89+U89+W89+Y89+AA89+AC89+AE89+AG89+AI89)</f>
        <v>0.45500000000000002</v>
      </c>
      <c r="AK89" s="171" t="s">
        <v>682</v>
      </c>
      <c r="AL89" s="172"/>
      <c r="AM89" s="172"/>
      <c r="AN89" s="78" t="s">
        <v>683</v>
      </c>
      <c r="AO89" s="75" t="s">
        <v>614</v>
      </c>
      <c r="AP89" s="48">
        <f>M89+O89+Q89</f>
        <v>0</v>
      </c>
      <c r="AQ89" s="164">
        <f>SUM(AP89:AP92)</f>
        <v>0.91</v>
      </c>
      <c r="AT89" s="12"/>
      <c r="AU89" s="12"/>
      <c r="AV89" s="12"/>
      <c r="AW89" s="12"/>
    </row>
    <row r="90" spans="1:49" ht="100.15" customHeight="1">
      <c r="A90" s="162"/>
      <c r="B90" s="128"/>
      <c r="C90" s="132"/>
      <c r="D90" s="133"/>
      <c r="E90" s="128"/>
      <c r="F90" s="128"/>
      <c r="G90" s="128"/>
      <c r="H90" s="128"/>
      <c r="I90" s="139"/>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c r="AH90" s="142"/>
      <c r="AI90" s="142"/>
      <c r="AJ90" s="183"/>
      <c r="AK90" s="167" t="s">
        <v>684</v>
      </c>
      <c r="AL90" s="168"/>
      <c r="AM90" s="168"/>
      <c r="AN90" s="79" t="s">
        <v>685</v>
      </c>
      <c r="AO90" s="76" t="s">
        <v>644</v>
      </c>
      <c r="AP90" s="47">
        <f>S89+U89+W89</f>
        <v>0.66</v>
      </c>
      <c r="AQ90" s="165"/>
      <c r="AT90" s="12"/>
      <c r="AU90" s="12"/>
      <c r="AV90" s="12"/>
      <c r="AW90" s="12"/>
    </row>
    <row r="91" spans="1:49" ht="141.6" customHeight="1">
      <c r="A91" s="162"/>
      <c r="B91" s="128"/>
      <c r="C91" s="132"/>
      <c r="D91" s="133"/>
      <c r="E91" s="128"/>
      <c r="F91" s="128"/>
      <c r="G91" s="128"/>
      <c r="H91" s="128"/>
      <c r="I91" s="139"/>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c r="AH91" s="142"/>
      <c r="AI91" s="142"/>
      <c r="AJ91" s="183"/>
      <c r="AK91" s="167" t="s">
        <v>686</v>
      </c>
      <c r="AL91" s="168"/>
      <c r="AM91" s="168"/>
      <c r="AN91" s="77" t="s">
        <v>687</v>
      </c>
      <c r="AO91" s="76" t="s">
        <v>644</v>
      </c>
      <c r="AP91" s="47">
        <f>Y89+AA89+AC89</f>
        <v>0.25</v>
      </c>
      <c r="AQ91" s="165"/>
      <c r="AT91" s="12"/>
      <c r="AU91" s="12"/>
      <c r="AV91" s="12"/>
      <c r="AW91" s="12"/>
    </row>
    <row r="92" spans="1:49" ht="27.75" customHeight="1" thickBot="1">
      <c r="A92" s="162"/>
      <c r="B92" s="129"/>
      <c r="C92" s="134"/>
      <c r="D92" s="135"/>
      <c r="E92" s="129"/>
      <c r="F92" s="129"/>
      <c r="G92" s="129"/>
      <c r="H92" s="129"/>
      <c r="I92" s="140"/>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84"/>
      <c r="AK92" s="169" t="s">
        <v>533</v>
      </c>
      <c r="AL92" s="170"/>
      <c r="AM92" s="170"/>
      <c r="AN92" s="49" t="s">
        <v>533</v>
      </c>
      <c r="AO92" s="49" t="s">
        <v>533</v>
      </c>
      <c r="AP92" s="50">
        <f>AE89+AG89+AI89</f>
        <v>0</v>
      </c>
      <c r="AQ92" s="166"/>
      <c r="AT92" s="12"/>
      <c r="AU92" s="12"/>
      <c r="AV92" s="12"/>
      <c r="AW92" s="12"/>
    </row>
    <row r="93" spans="1:49" ht="134.44999999999999" customHeight="1">
      <c r="A93" s="162"/>
      <c r="B93" s="127" t="s">
        <v>688</v>
      </c>
      <c r="C93" s="130" t="s">
        <v>689</v>
      </c>
      <c r="D93" s="131"/>
      <c r="E93" s="127" t="s">
        <v>690</v>
      </c>
      <c r="F93" s="127" t="s">
        <v>691</v>
      </c>
      <c r="G93" s="158">
        <v>44576</v>
      </c>
      <c r="H93" s="158">
        <v>44903</v>
      </c>
      <c r="I93" s="138" t="s">
        <v>402</v>
      </c>
      <c r="J93" s="141">
        <v>0.5</v>
      </c>
      <c r="K93" s="141">
        <v>0.5</v>
      </c>
      <c r="L93" s="141"/>
      <c r="M93" s="141"/>
      <c r="N93" s="141"/>
      <c r="O93" s="141"/>
      <c r="P93" s="141"/>
      <c r="Q93" s="141"/>
      <c r="R93" s="141"/>
      <c r="S93" s="141"/>
      <c r="T93" s="141"/>
      <c r="U93" s="141">
        <v>0.25</v>
      </c>
      <c r="V93" s="141">
        <v>0.25</v>
      </c>
      <c r="W93" s="141">
        <v>0.25</v>
      </c>
      <c r="X93" s="141"/>
      <c r="Y93" s="141"/>
      <c r="Z93" s="141"/>
      <c r="AA93" s="141"/>
      <c r="AB93" s="141">
        <v>0.25</v>
      </c>
      <c r="AC93" s="141">
        <v>0.25</v>
      </c>
      <c r="AD93" s="141"/>
      <c r="AE93" s="141"/>
      <c r="AF93" s="141"/>
      <c r="AG93" s="141"/>
      <c r="AH93" s="141">
        <v>0.5</v>
      </c>
      <c r="AI93" s="141"/>
      <c r="AJ93" s="182">
        <f>J93*(M93+O93+Q93+S93+U93+W93+Y93+AA93+AC93+AE93+AG93+AI93)</f>
        <v>0.375</v>
      </c>
      <c r="AK93" s="171" t="s">
        <v>692</v>
      </c>
      <c r="AL93" s="172"/>
      <c r="AM93" s="172"/>
      <c r="AN93" s="78" t="s">
        <v>693</v>
      </c>
      <c r="AO93" s="75" t="s">
        <v>614</v>
      </c>
      <c r="AP93" s="48">
        <f>M93+O93+Q93</f>
        <v>0</v>
      </c>
      <c r="AQ93" s="164">
        <f t="shared" ref="AQ93" si="6">SUM(AP93:AP96)</f>
        <v>0.75</v>
      </c>
      <c r="AT93" s="12"/>
      <c r="AU93" s="12"/>
      <c r="AV93" s="12"/>
      <c r="AW93" s="12"/>
    </row>
    <row r="94" spans="1:49" ht="127.9" customHeight="1">
      <c r="A94" s="162"/>
      <c r="B94" s="128"/>
      <c r="C94" s="132"/>
      <c r="D94" s="133"/>
      <c r="E94" s="128"/>
      <c r="F94" s="128"/>
      <c r="G94" s="128"/>
      <c r="H94" s="128"/>
      <c r="I94" s="139"/>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83"/>
      <c r="AK94" s="167" t="s">
        <v>694</v>
      </c>
      <c r="AL94" s="168"/>
      <c r="AM94" s="168"/>
      <c r="AN94" s="77" t="s">
        <v>695</v>
      </c>
      <c r="AO94" s="76" t="s">
        <v>696</v>
      </c>
      <c r="AP94" s="47">
        <f>S93+U93+W93</f>
        <v>0.5</v>
      </c>
      <c r="AQ94" s="165"/>
      <c r="AT94" s="12"/>
      <c r="AU94" s="12"/>
      <c r="AV94" s="12"/>
      <c r="AW94" s="12"/>
    </row>
    <row r="95" spans="1:49" ht="121.9" customHeight="1">
      <c r="A95" s="162"/>
      <c r="B95" s="128"/>
      <c r="C95" s="132"/>
      <c r="D95" s="133"/>
      <c r="E95" s="128"/>
      <c r="F95" s="128"/>
      <c r="G95" s="128"/>
      <c r="H95" s="128"/>
      <c r="I95" s="139"/>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83"/>
      <c r="AK95" s="173" t="s">
        <v>697</v>
      </c>
      <c r="AL95" s="174"/>
      <c r="AM95" s="174"/>
      <c r="AN95" s="77" t="s">
        <v>698</v>
      </c>
      <c r="AO95" s="76" t="s">
        <v>696</v>
      </c>
      <c r="AP95" s="47">
        <f>Y93+AA93+AC93</f>
        <v>0.25</v>
      </c>
      <c r="AQ95" s="165"/>
      <c r="AT95" s="12"/>
      <c r="AU95" s="12"/>
      <c r="AV95" s="12"/>
      <c r="AW95" s="12"/>
    </row>
    <row r="96" spans="1:49" ht="16.149999999999999" customHeight="1" thickBot="1">
      <c r="A96" s="163"/>
      <c r="B96" s="129"/>
      <c r="C96" s="134"/>
      <c r="D96" s="135"/>
      <c r="E96" s="129"/>
      <c r="F96" s="129"/>
      <c r="G96" s="129"/>
      <c r="H96" s="129"/>
      <c r="I96" s="140"/>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84"/>
      <c r="AK96" s="169" t="s">
        <v>533</v>
      </c>
      <c r="AL96" s="170"/>
      <c r="AM96" s="170"/>
      <c r="AN96" s="49" t="s">
        <v>533</v>
      </c>
      <c r="AO96" s="49" t="s">
        <v>533</v>
      </c>
      <c r="AP96" s="50">
        <f>AE93+AG93+AI93</f>
        <v>0</v>
      </c>
      <c r="AQ96" s="166"/>
      <c r="AT96" s="12"/>
      <c r="AU96" s="12"/>
      <c r="AV96" s="12"/>
      <c r="AW96" s="12"/>
    </row>
    <row r="97" spans="1:49" ht="111.6" customHeight="1" thickBot="1">
      <c r="A97" s="161" t="s">
        <v>699</v>
      </c>
      <c r="B97" s="127" t="s">
        <v>700</v>
      </c>
      <c r="C97" s="130" t="s">
        <v>701</v>
      </c>
      <c r="D97" s="131"/>
      <c r="E97" s="153" t="s">
        <v>702</v>
      </c>
      <c r="F97" s="127" t="s">
        <v>572</v>
      </c>
      <c r="G97" s="136">
        <v>44621</v>
      </c>
      <c r="H97" s="136">
        <v>44915</v>
      </c>
      <c r="I97" s="138" t="s">
        <v>402</v>
      </c>
      <c r="J97" s="123">
        <v>0.33</v>
      </c>
      <c r="K97" s="123">
        <f>J97*(L97+N97+P97+R97+T97+V97+X97+Z97+AB97+AD97+AF97+AH97)</f>
        <v>0.33</v>
      </c>
      <c r="L97" s="123"/>
      <c r="M97" s="123"/>
      <c r="N97" s="123"/>
      <c r="O97" s="123"/>
      <c r="P97" s="123">
        <v>0.25</v>
      </c>
      <c r="Q97" s="123"/>
      <c r="R97" s="123"/>
      <c r="S97" s="123"/>
      <c r="T97" s="123"/>
      <c r="U97" s="123">
        <v>0.25</v>
      </c>
      <c r="V97" s="123">
        <v>0.25</v>
      </c>
      <c r="W97" s="123">
        <v>0.15</v>
      </c>
      <c r="X97" s="123"/>
      <c r="Y97" s="123"/>
      <c r="Z97" s="123"/>
      <c r="AA97" s="123"/>
      <c r="AB97" s="123">
        <v>0.25</v>
      </c>
      <c r="AC97" s="123">
        <v>0.25</v>
      </c>
      <c r="AD97" s="123"/>
      <c r="AE97" s="123"/>
      <c r="AF97" s="123"/>
      <c r="AG97" s="123"/>
      <c r="AH97" s="123">
        <v>0.25</v>
      </c>
      <c r="AI97" s="123"/>
      <c r="AJ97" s="182">
        <f>J97*(M97+O97+Q97+S97+U97+W97+Y97+AA97+AC97+AE97+AG97+AI97)</f>
        <v>0.21450000000000002</v>
      </c>
      <c r="AK97" s="171" t="s">
        <v>703</v>
      </c>
      <c r="AL97" s="172"/>
      <c r="AM97" s="172"/>
      <c r="AN97" s="68" t="s">
        <v>704</v>
      </c>
      <c r="AO97" s="68" t="s">
        <v>614</v>
      </c>
      <c r="AP97" s="48">
        <f>M97+O97+Q97</f>
        <v>0</v>
      </c>
      <c r="AQ97" s="164">
        <f>SUM(AP97:AP100)</f>
        <v>0.65</v>
      </c>
      <c r="AT97" s="12"/>
      <c r="AU97" s="12"/>
      <c r="AV97" s="12"/>
      <c r="AW97" s="12"/>
    </row>
    <row r="98" spans="1:49" ht="124.15" customHeight="1" thickBot="1">
      <c r="A98" s="162"/>
      <c r="B98" s="128"/>
      <c r="C98" s="132"/>
      <c r="D98" s="133"/>
      <c r="E98" s="128"/>
      <c r="F98" s="128"/>
      <c r="G98" s="137"/>
      <c r="H98" s="137"/>
      <c r="I98" s="139"/>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83"/>
      <c r="AK98" s="167" t="s">
        <v>705</v>
      </c>
      <c r="AL98" s="168"/>
      <c r="AM98" s="168"/>
      <c r="AN98" s="77" t="s">
        <v>706</v>
      </c>
      <c r="AO98" s="76" t="s">
        <v>525</v>
      </c>
      <c r="AP98" s="47">
        <f>S97+U97+W97</f>
        <v>0.4</v>
      </c>
      <c r="AQ98" s="165"/>
      <c r="AT98" s="12"/>
      <c r="AU98" s="12"/>
      <c r="AV98" s="12"/>
      <c r="AW98" s="12"/>
    </row>
    <row r="99" spans="1:49" ht="110.45" customHeight="1" thickBot="1">
      <c r="A99" s="162"/>
      <c r="B99" s="128"/>
      <c r="C99" s="132"/>
      <c r="D99" s="133"/>
      <c r="E99" s="128"/>
      <c r="F99" s="128"/>
      <c r="G99" s="137"/>
      <c r="H99" s="137"/>
      <c r="I99" s="139"/>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83"/>
      <c r="AK99" s="167" t="s">
        <v>707</v>
      </c>
      <c r="AL99" s="168"/>
      <c r="AM99" s="168"/>
      <c r="AN99" s="77" t="s">
        <v>708</v>
      </c>
      <c r="AO99" s="76" t="s">
        <v>525</v>
      </c>
      <c r="AP99" s="47">
        <f>Y97+AA97+AC97</f>
        <v>0.25</v>
      </c>
      <c r="AQ99" s="165"/>
      <c r="AT99" s="12"/>
      <c r="AU99" s="12"/>
      <c r="AV99" s="12"/>
      <c r="AW99" s="12"/>
    </row>
    <row r="100" spans="1:49" ht="37.5" customHeight="1" thickBot="1">
      <c r="A100" s="162"/>
      <c r="B100" s="129"/>
      <c r="C100" s="134"/>
      <c r="D100" s="135"/>
      <c r="E100" s="129"/>
      <c r="F100" s="129"/>
      <c r="G100" s="137"/>
      <c r="H100" s="137"/>
      <c r="I100" s="140"/>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84"/>
      <c r="AK100" s="169" t="s">
        <v>533</v>
      </c>
      <c r="AL100" s="170"/>
      <c r="AM100" s="170"/>
      <c r="AN100" s="49" t="s">
        <v>533</v>
      </c>
      <c r="AO100" s="49" t="s">
        <v>533</v>
      </c>
      <c r="AP100" s="50">
        <f>AE97+AG97+AI97</f>
        <v>0</v>
      </c>
      <c r="AQ100" s="166"/>
      <c r="AT100" s="12"/>
      <c r="AU100" s="12"/>
      <c r="AV100" s="12"/>
      <c r="AW100" s="12"/>
    </row>
    <row r="101" spans="1:49" ht="112.9" customHeight="1" thickBot="1">
      <c r="A101" s="162"/>
      <c r="B101" s="127" t="s">
        <v>709</v>
      </c>
      <c r="C101" s="130" t="s">
        <v>710</v>
      </c>
      <c r="D101" s="131"/>
      <c r="E101" s="127" t="s">
        <v>623</v>
      </c>
      <c r="F101" s="127" t="s">
        <v>572</v>
      </c>
      <c r="G101" s="158">
        <v>44713</v>
      </c>
      <c r="H101" s="136">
        <v>44915</v>
      </c>
      <c r="I101" s="138" t="s">
        <v>402</v>
      </c>
      <c r="J101" s="141">
        <v>0.33</v>
      </c>
      <c r="K101" s="141">
        <f t="shared" ref="K101" si="7">J101*(L101+N101+P101+R101+T101+V101+X101+Z101+AB101+AD101+AF101+AH101)</f>
        <v>0.32996700000000001</v>
      </c>
      <c r="L101" s="123"/>
      <c r="M101" s="123"/>
      <c r="N101" s="123"/>
      <c r="O101" s="123"/>
      <c r="P101" s="123"/>
      <c r="Q101" s="123"/>
      <c r="R101" s="123"/>
      <c r="S101" s="123"/>
      <c r="T101" s="123"/>
      <c r="U101" s="123"/>
      <c r="V101" s="123">
        <v>0.33329999999999999</v>
      </c>
      <c r="W101" s="123">
        <v>0.2</v>
      </c>
      <c r="X101" s="123"/>
      <c r="Y101" s="123"/>
      <c r="Z101" s="123"/>
      <c r="AA101" s="123"/>
      <c r="AB101" s="123">
        <v>0.33329999999999999</v>
      </c>
      <c r="AC101" s="123">
        <v>0.43</v>
      </c>
      <c r="AD101" s="123"/>
      <c r="AE101" s="123"/>
      <c r="AF101" s="123"/>
      <c r="AG101" s="123"/>
      <c r="AH101" s="123">
        <v>0.33329999999999999</v>
      </c>
      <c r="AI101" s="123"/>
      <c r="AJ101" s="182">
        <f>J101*(M101+O101+Q101+S101+U101+W101+Y101+AA101+AC101+AE101+AG101+AI101)</f>
        <v>0.2079</v>
      </c>
      <c r="AK101" s="171" t="s">
        <v>711</v>
      </c>
      <c r="AL101" s="172"/>
      <c r="AM101" s="172"/>
      <c r="AN101" s="80" t="s">
        <v>525</v>
      </c>
      <c r="AO101" s="75" t="s">
        <v>712</v>
      </c>
      <c r="AP101" s="48">
        <f>M101+O101+Q101</f>
        <v>0</v>
      </c>
      <c r="AQ101" s="164">
        <f t="shared" ref="AQ101" si="8">SUM(AP101:AP104)</f>
        <v>0.63</v>
      </c>
      <c r="AT101" s="12"/>
      <c r="AU101" s="12"/>
      <c r="AV101" s="12"/>
      <c r="AW101" s="12"/>
    </row>
    <row r="102" spans="1:49" ht="133.15" customHeight="1" thickBot="1">
      <c r="A102" s="162"/>
      <c r="B102" s="128"/>
      <c r="C102" s="132"/>
      <c r="D102" s="133"/>
      <c r="E102" s="128"/>
      <c r="F102" s="128"/>
      <c r="G102" s="159"/>
      <c r="H102" s="137"/>
      <c r="I102" s="139"/>
      <c r="J102" s="142"/>
      <c r="K102" s="142"/>
      <c r="L102" s="123"/>
      <c r="M102" s="123"/>
      <c r="N102" s="123"/>
      <c r="O102" s="123"/>
      <c r="P102" s="123"/>
      <c r="Q102" s="123"/>
      <c r="R102" s="123"/>
      <c r="S102" s="123"/>
      <c r="T102" s="123"/>
      <c r="U102" s="123"/>
      <c r="V102" s="123"/>
      <c r="W102" s="123"/>
      <c r="X102" s="123"/>
      <c r="Y102" s="123"/>
      <c r="Z102" s="123"/>
      <c r="AA102" s="123"/>
      <c r="AB102" s="123"/>
      <c r="AC102" s="123"/>
      <c r="AD102" s="123"/>
      <c r="AE102" s="123"/>
      <c r="AF102" s="123"/>
      <c r="AG102" s="123"/>
      <c r="AH102" s="123"/>
      <c r="AI102" s="123"/>
      <c r="AJ102" s="183"/>
      <c r="AK102" s="167" t="s">
        <v>713</v>
      </c>
      <c r="AL102" s="168"/>
      <c r="AM102" s="168"/>
      <c r="AN102" s="77" t="s">
        <v>714</v>
      </c>
      <c r="AO102" s="76" t="s">
        <v>525</v>
      </c>
      <c r="AP102" s="47">
        <f>S101+U101+W101</f>
        <v>0.2</v>
      </c>
      <c r="AQ102" s="165"/>
      <c r="AT102" s="12"/>
      <c r="AU102" s="12"/>
      <c r="AV102" s="12"/>
      <c r="AW102" s="12"/>
    </row>
    <row r="103" spans="1:49" ht="70.150000000000006" customHeight="1" thickBot="1">
      <c r="A103" s="162"/>
      <c r="B103" s="128"/>
      <c r="C103" s="132"/>
      <c r="D103" s="133"/>
      <c r="E103" s="128"/>
      <c r="F103" s="128"/>
      <c r="G103" s="159"/>
      <c r="H103" s="137"/>
      <c r="I103" s="139"/>
      <c r="J103" s="142"/>
      <c r="K103" s="142"/>
      <c r="L103" s="123"/>
      <c r="M103" s="123"/>
      <c r="N103" s="123"/>
      <c r="O103" s="123"/>
      <c r="P103" s="123"/>
      <c r="Q103" s="123"/>
      <c r="R103" s="123"/>
      <c r="S103" s="123"/>
      <c r="T103" s="123"/>
      <c r="U103" s="123"/>
      <c r="V103" s="123"/>
      <c r="W103" s="123"/>
      <c r="X103" s="123"/>
      <c r="Y103" s="123"/>
      <c r="Z103" s="123"/>
      <c r="AA103" s="123"/>
      <c r="AB103" s="123"/>
      <c r="AC103" s="123"/>
      <c r="AD103" s="123"/>
      <c r="AE103" s="123"/>
      <c r="AF103" s="123"/>
      <c r="AG103" s="123"/>
      <c r="AH103" s="123"/>
      <c r="AI103" s="123"/>
      <c r="AJ103" s="183"/>
      <c r="AK103" s="167" t="s">
        <v>715</v>
      </c>
      <c r="AL103" s="168"/>
      <c r="AM103" s="168"/>
      <c r="AN103" s="77" t="s">
        <v>716</v>
      </c>
      <c r="AO103" s="76" t="s">
        <v>525</v>
      </c>
      <c r="AP103" s="47">
        <f>Y101+AA101+AC101</f>
        <v>0.43</v>
      </c>
      <c r="AQ103" s="165"/>
      <c r="AT103" s="12"/>
      <c r="AU103" s="12"/>
      <c r="AV103" s="12"/>
      <c r="AW103" s="12"/>
    </row>
    <row r="104" spans="1:49" ht="37.5" customHeight="1" thickBot="1">
      <c r="A104" s="162"/>
      <c r="B104" s="129"/>
      <c r="C104" s="134"/>
      <c r="D104" s="135"/>
      <c r="E104" s="129"/>
      <c r="F104" s="129"/>
      <c r="G104" s="160"/>
      <c r="H104" s="137"/>
      <c r="I104" s="140"/>
      <c r="J104" s="143"/>
      <c r="K104" s="143"/>
      <c r="L104" s="123"/>
      <c r="M104" s="123"/>
      <c r="N104" s="123"/>
      <c r="O104" s="123"/>
      <c r="P104" s="123"/>
      <c r="Q104" s="123"/>
      <c r="R104" s="123"/>
      <c r="S104" s="123"/>
      <c r="T104" s="123"/>
      <c r="U104" s="123"/>
      <c r="V104" s="123"/>
      <c r="W104" s="123"/>
      <c r="X104" s="123"/>
      <c r="Y104" s="123"/>
      <c r="Z104" s="123"/>
      <c r="AA104" s="123"/>
      <c r="AB104" s="123"/>
      <c r="AC104" s="123"/>
      <c r="AD104" s="123"/>
      <c r="AE104" s="123"/>
      <c r="AF104" s="123"/>
      <c r="AG104" s="123"/>
      <c r="AH104" s="123"/>
      <c r="AI104" s="123"/>
      <c r="AJ104" s="184"/>
      <c r="AK104" s="169" t="s">
        <v>533</v>
      </c>
      <c r="AL104" s="170"/>
      <c r="AM104" s="170"/>
      <c r="AN104" s="49" t="s">
        <v>533</v>
      </c>
      <c r="AO104" s="49" t="s">
        <v>533</v>
      </c>
      <c r="AP104" s="50">
        <f>AE101+AG101+AI101</f>
        <v>0</v>
      </c>
      <c r="AQ104" s="166"/>
      <c r="AT104" s="12"/>
      <c r="AU104" s="12"/>
      <c r="AV104" s="12"/>
      <c r="AW104" s="12"/>
    </row>
    <row r="105" spans="1:49" ht="118.9" customHeight="1" thickBot="1">
      <c r="A105" s="162"/>
      <c r="B105" s="127" t="s">
        <v>717</v>
      </c>
      <c r="C105" s="130" t="s">
        <v>718</v>
      </c>
      <c r="D105" s="131"/>
      <c r="E105" s="127" t="s">
        <v>623</v>
      </c>
      <c r="F105" s="127" t="s">
        <v>572</v>
      </c>
      <c r="G105" s="136">
        <v>44682</v>
      </c>
      <c r="H105" s="136">
        <v>44915</v>
      </c>
      <c r="I105" s="138" t="s">
        <v>402</v>
      </c>
      <c r="J105" s="141">
        <v>0.34</v>
      </c>
      <c r="K105" s="141">
        <f t="shared" ref="K105" si="9">J105*(L105+N105+P105+R105+T105+V105+X105+Z105+AB105+AD105+AF105+AH105)</f>
        <v>0.34</v>
      </c>
      <c r="L105" s="123"/>
      <c r="M105" s="123"/>
      <c r="N105" s="123"/>
      <c r="O105" s="123"/>
      <c r="P105" s="123"/>
      <c r="Q105" s="123"/>
      <c r="R105" s="123"/>
      <c r="S105" s="123"/>
      <c r="T105" s="123">
        <v>0.33</v>
      </c>
      <c r="U105" s="123"/>
      <c r="V105" s="123"/>
      <c r="W105" s="123">
        <v>0.33</v>
      </c>
      <c r="X105" s="123"/>
      <c r="Y105" s="123"/>
      <c r="Z105" s="123"/>
      <c r="AA105" s="123"/>
      <c r="AB105" s="123">
        <v>0.33</v>
      </c>
      <c r="AC105" s="123">
        <v>0.33</v>
      </c>
      <c r="AD105" s="123"/>
      <c r="AE105" s="123"/>
      <c r="AF105" s="123"/>
      <c r="AG105" s="123"/>
      <c r="AH105" s="123">
        <v>0.34</v>
      </c>
      <c r="AI105" s="123"/>
      <c r="AJ105" s="182">
        <f>J105*(M105+O105+Q105+S105+U105+W105+Y105+AA105+AC105+AE105+AG105+AI105)</f>
        <v>0.22440000000000002</v>
      </c>
      <c r="AK105" s="171" t="s">
        <v>719</v>
      </c>
      <c r="AL105" s="172"/>
      <c r="AM105" s="172"/>
      <c r="AN105" s="68" t="s">
        <v>720</v>
      </c>
      <c r="AO105" s="75" t="s">
        <v>614</v>
      </c>
      <c r="AP105" s="48">
        <f>M105+O105+Q105</f>
        <v>0</v>
      </c>
      <c r="AQ105" s="164">
        <f t="shared" ref="AQ105" si="10">SUM(AP105:AP108)</f>
        <v>0.66</v>
      </c>
      <c r="AT105" s="12"/>
      <c r="AU105" s="12"/>
      <c r="AV105" s="12"/>
      <c r="AW105" s="12"/>
    </row>
    <row r="106" spans="1:49" ht="94.9" customHeight="1" thickBot="1">
      <c r="A106" s="162"/>
      <c r="B106" s="128"/>
      <c r="C106" s="132"/>
      <c r="D106" s="133"/>
      <c r="E106" s="128"/>
      <c r="F106" s="128"/>
      <c r="G106" s="137"/>
      <c r="H106" s="137"/>
      <c r="I106" s="139"/>
      <c r="J106" s="142"/>
      <c r="K106" s="142"/>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83"/>
      <c r="AK106" s="167" t="s">
        <v>721</v>
      </c>
      <c r="AL106" s="168"/>
      <c r="AM106" s="168"/>
      <c r="AN106" s="77" t="s">
        <v>722</v>
      </c>
      <c r="AO106" s="76" t="s">
        <v>723</v>
      </c>
      <c r="AP106" s="47">
        <f>S105+U105+W105</f>
        <v>0.33</v>
      </c>
      <c r="AQ106" s="165"/>
      <c r="AT106" s="12"/>
      <c r="AU106" s="12"/>
      <c r="AV106" s="12"/>
      <c r="AW106" s="12"/>
    </row>
    <row r="107" spans="1:49" ht="83.45" customHeight="1" thickBot="1">
      <c r="A107" s="162"/>
      <c r="B107" s="128"/>
      <c r="C107" s="132"/>
      <c r="D107" s="133"/>
      <c r="E107" s="128"/>
      <c r="F107" s="128"/>
      <c r="G107" s="137"/>
      <c r="H107" s="137"/>
      <c r="I107" s="139"/>
      <c r="J107" s="142"/>
      <c r="K107" s="142"/>
      <c r="L107" s="123"/>
      <c r="M107" s="123"/>
      <c r="N107" s="123"/>
      <c r="O107" s="123"/>
      <c r="P107" s="123"/>
      <c r="Q107" s="123"/>
      <c r="R107" s="123"/>
      <c r="S107" s="123"/>
      <c r="T107" s="123"/>
      <c r="U107" s="123"/>
      <c r="V107" s="123"/>
      <c r="W107" s="123"/>
      <c r="X107" s="123"/>
      <c r="Y107" s="123"/>
      <c r="Z107" s="123"/>
      <c r="AA107" s="123"/>
      <c r="AB107" s="123"/>
      <c r="AC107" s="123"/>
      <c r="AD107" s="123"/>
      <c r="AE107" s="123"/>
      <c r="AF107" s="123"/>
      <c r="AG107" s="123"/>
      <c r="AH107" s="123"/>
      <c r="AI107" s="123"/>
      <c r="AJ107" s="183"/>
      <c r="AK107" s="167" t="s">
        <v>724</v>
      </c>
      <c r="AL107" s="168"/>
      <c r="AM107" s="168"/>
      <c r="AN107" s="77" t="s">
        <v>725</v>
      </c>
      <c r="AO107" s="76" t="s">
        <v>723</v>
      </c>
      <c r="AP107" s="47">
        <f>Y105+AA105+AC105</f>
        <v>0.33</v>
      </c>
      <c r="AQ107" s="165"/>
      <c r="AT107" s="12"/>
      <c r="AU107" s="12"/>
      <c r="AV107" s="12"/>
      <c r="AW107" s="12"/>
    </row>
    <row r="108" spans="1:49" ht="37.5" customHeight="1" thickBot="1">
      <c r="A108" s="163"/>
      <c r="B108" s="129"/>
      <c r="C108" s="134"/>
      <c r="D108" s="135"/>
      <c r="E108" s="129"/>
      <c r="F108" s="129"/>
      <c r="G108" s="137"/>
      <c r="H108" s="137"/>
      <c r="I108" s="140"/>
      <c r="J108" s="143"/>
      <c r="K108" s="143"/>
      <c r="L108" s="123"/>
      <c r="M108" s="123"/>
      <c r="N108" s="123"/>
      <c r="O108" s="123"/>
      <c r="P108" s="123"/>
      <c r="Q108" s="123"/>
      <c r="R108" s="123"/>
      <c r="S108" s="123"/>
      <c r="T108" s="123"/>
      <c r="U108" s="123"/>
      <c r="V108" s="123"/>
      <c r="W108" s="123"/>
      <c r="X108" s="123"/>
      <c r="Y108" s="123"/>
      <c r="Z108" s="123"/>
      <c r="AA108" s="123"/>
      <c r="AB108" s="123"/>
      <c r="AC108" s="123"/>
      <c r="AD108" s="123"/>
      <c r="AE108" s="123"/>
      <c r="AF108" s="123"/>
      <c r="AG108" s="123"/>
      <c r="AH108" s="123"/>
      <c r="AI108" s="123"/>
      <c r="AJ108" s="184"/>
      <c r="AK108" s="169" t="s">
        <v>533</v>
      </c>
      <c r="AL108" s="170"/>
      <c r="AM108" s="170"/>
      <c r="AN108" s="49" t="s">
        <v>533</v>
      </c>
      <c r="AO108" s="49" t="s">
        <v>533</v>
      </c>
      <c r="AP108" s="50">
        <f>AE105+AG105+AI105</f>
        <v>0</v>
      </c>
      <c r="AQ108" s="166"/>
      <c r="AT108" s="12"/>
      <c r="AU108" s="12"/>
      <c r="AV108" s="12"/>
      <c r="AW108" s="12"/>
    </row>
    <row r="109" spans="1:49" ht="1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63"/>
      <c r="AO109" s="63"/>
      <c r="AP109" s="63"/>
      <c r="AQ109" s="63"/>
      <c r="AT109" s="12"/>
      <c r="AU109" s="12"/>
      <c r="AV109" s="12"/>
      <c r="AW109" s="12"/>
    </row>
    <row r="110" spans="1:49" ht="1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63"/>
      <c r="AO110" s="63"/>
      <c r="AP110" s="63"/>
      <c r="AQ110" s="63"/>
      <c r="AT110" s="12"/>
      <c r="AU110" s="12"/>
      <c r="AV110" s="12"/>
      <c r="AW110" s="12"/>
    </row>
    <row r="111" spans="1:49">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row>
    <row r="112" spans="1:49">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row>
    <row r="113" spans="1:49" ht="15.75" thickBo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c r="AR113" s="12"/>
      <c r="AS113" s="12"/>
      <c r="AT113" s="12"/>
      <c r="AU113" s="12"/>
      <c r="AV113" s="12"/>
      <c r="AW113" s="12"/>
    </row>
    <row r="114" spans="1:49" ht="18.75" thickBot="1">
      <c r="A114" s="306" t="s">
        <v>726</v>
      </c>
      <c r="B114" s="307"/>
      <c r="C114" s="307"/>
      <c r="D114" s="307"/>
      <c r="E114" s="307"/>
      <c r="F114" s="307"/>
      <c r="G114" s="307"/>
      <c r="H114" s="307"/>
      <c r="I114" s="307"/>
      <c r="J114" s="307"/>
      <c r="K114" s="307"/>
      <c r="L114" s="307"/>
      <c r="M114" s="307"/>
      <c r="N114" s="307"/>
      <c r="O114" s="307"/>
      <c r="P114" s="307"/>
      <c r="Q114" s="33"/>
      <c r="R114" s="308">
        <f>AVERAGE(AQ97+AS62)</f>
        <v>1.4188888888888889</v>
      </c>
      <c r="S114" s="308"/>
      <c r="T114" s="308"/>
      <c r="U114" s="308"/>
      <c r="V114" s="308"/>
      <c r="W114" s="308"/>
      <c r="X114" s="308"/>
      <c r="Y114" s="308"/>
      <c r="Z114" s="308"/>
      <c r="AA114" s="308"/>
      <c r="AB114" s="308"/>
      <c r="AC114" s="308"/>
      <c r="AD114" s="308"/>
      <c r="AE114" s="308"/>
      <c r="AF114" s="308"/>
      <c r="AG114" s="308"/>
      <c r="AH114" s="308"/>
      <c r="AI114" s="309"/>
      <c r="AJ114" s="20"/>
      <c r="AK114" s="17"/>
      <c r="AL114" s="18"/>
      <c r="AM114" s="18"/>
      <c r="AN114" s="18"/>
      <c r="AO114" s="18"/>
      <c r="AP114" s="18"/>
      <c r="AQ114" s="18"/>
      <c r="AR114" s="18"/>
      <c r="AS114" s="25"/>
      <c r="AT114" s="12"/>
      <c r="AU114" s="12"/>
      <c r="AV114" s="12"/>
      <c r="AW114" s="12"/>
    </row>
    <row r="115" spans="1:49">
      <c r="A115" s="17"/>
      <c r="B115" s="155"/>
      <c r="C115" s="155"/>
      <c r="D115" s="155"/>
      <c r="E115" s="18"/>
      <c r="F115" s="18"/>
      <c r="G115" s="18"/>
      <c r="H115" s="18"/>
      <c r="I115" s="18"/>
      <c r="J115" s="155"/>
      <c r="K115" s="155"/>
      <c r="L115" s="155"/>
      <c r="M115" s="155"/>
      <c r="N115" s="155"/>
      <c r="O115" s="155"/>
      <c r="P115" s="155"/>
      <c r="Q115" s="155"/>
      <c r="R115" s="155"/>
      <c r="S115" s="155"/>
      <c r="T115" s="155"/>
      <c r="U115" s="155"/>
      <c r="V115" s="155"/>
      <c r="W115" s="310"/>
      <c r="X115" s="310"/>
      <c r="Y115" s="310"/>
      <c r="Z115" s="310"/>
      <c r="AA115" s="310"/>
      <c r="AB115" s="310"/>
      <c r="AC115" s="310"/>
      <c r="AD115" s="310"/>
      <c r="AE115" s="310"/>
      <c r="AF115" s="310"/>
      <c r="AG115" s="12"/>
      <c r="AH115" s="12"/>
      <c r="AI115" s="12"/>
      <c r="AJ115" s="12"/>
      <c r="AK115" s="24"/>
      <c r="AL115" s="18"/>
      <c r="AM115" s="18"/>
      <c r="AN115" s="18"/>
      <c r="AO115" s="18"/>
      <c r="AP115" s="18"/>
      <c r="AQ115" s="18"/>
      <c r="AR115" s="18"/>
      <c r="AS115" s="25"/>
      <c r="AT115" s="12"/>
      <c r="AU115" s="12"/>
      <c r="AV115" s="12"/>
      <c r="AW115" s="12"/>
    </row>
    <row r="116" spans="1:49">
      <c r="A116" s="17"/>
      <c r="B116" s="17"/>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8"/>
      <c r="AM116" s="18"/>
      <c r="AN116" s="18"/>
      <c r="AO116" s="18"/>
      <c r="AP116" s="18"/>
      <c r="AQ116" s="18"/>
      <c r="AR116" s="18"/>
      <c r="AS116" s="17"/>
      <c r="AT116" s="12"/>
      <c r="AU116" s="12"/>
      <c r="AV116" s="12"/>
      <c r="AW116" s="12"/>
    </row>
    <row r="117" spans="1:49" ht="18">
      <c r="A117" s="297" t="s">
        <v>727</v>
      </c>
      <c r="B117" s="297"/>
      <c r="C117" s="297"/>
      <c r="D117" s="297"/>
      <c r="E117" s="297"/>
      <c r="F117" s="297"/>
      <c r="G117" s="297"/>
      <c r="H117" s="297"/>
      <c r="I117" s="297"/>
      <c r="J117" s="297"/>
      <c r="K117" s="297"/>
      <c r="L117" s="297"/>
      <c r="M117" s="297"/>
      <c r="N117" s="297"/>
      <c r="O117" s="297"/>
      <c r="P117" s="297"/>
      <c r="Q117" s="297"/>
      <c r="R117" s="297"/>
      <c r="S117" s="297"/>
      <c r="T117" s="297"/>
      <c r="U117" s="297"/>
      <c r="V117" s="297"/>
      <c r="W117" s="297"/>
      <c r="X117" s="297"/>
      <c r="Y117" s="297"/>
      <c r="Z117" s="297"/>
      <c r="AA117" s="297"/>
      <c r="AB117" s="297"/>
      <c r="AC117" s="297"/>
      <c r="AD117" s="297"/>
      <c r="AE117" s="297"/>
      <c r="AF117" s="297"/>
      <c r="AG117" s="297"/>
      <c r="AH117" s="297"/>
      <c r="AI117" s="297"/>
      <c r="AJ117" s="297"/>
      <c r="AK117" s="297"/>
      <c r="AL117" s="17"/>
      <c r="AM117" s="17"/>
      <c r="AN117" s="17"/>
      <c r="AO117" s="17"/>
      <c r="AP117" s="17"/>
      <c r="AQ117" s="17"/>
      <c r="AR117" s="17"/>
      <c r="AS117" s="17"/>
      <c r="AT117" s="12"/>
      <c r="AU117" s="12"/>
      <c r="AV117" s="12"/>
      <c r="AW117" s="12"/>
    </row>
    <row r="118" spans="1:49">
      <c r="A118" s="298"/>
      <c r="B118" s="298"/>
      <c r="C118" s="298"/>
      <c r="D118" s="298"/>
      <c r="E118" s="298"/>
      <c r="F118" s="298"/>
      <c r="G118" s="298"/>
      <c r="H118" s="298"/>
      <c r="I118" s="298"/>
      <c r="J118" s="298"/>
      <c r="K118" s="298"/>
      <c r="L118" s="298"/>
      <c r="M118" s="298"/>
      <c r="N118" s="298"/>
      <c r="O118" s="298"/>
      <c r="P118" s="298"/>
      <c r="Q118" s="298"/>
      <c r="R118" s="298"/>
      <c r="S118" s="298"/>
      <c r="T118" s="298"/>
      <c r="U118" s="298"/>
      <c r="V118" s="298"/>
      <c r="W118" s="298"/>
      <c r="X118" s="298"/>
      <c r="Y118" s="298"/>
      <c r="Z118" s="298"/>
      <c r="AA118" s="298"/>
      <c r="AB118" s="298"/>
      <c r="AC118" s="298"/>
      <c r="AD118" s="298"/>
      <c r="AE118" s="298"/>
      <c r="AF118" s="298"/>
      <c r="AG118" s="298"/>
      <c r="AH118" s="298"/>
      <c r="AI118" s="298"/>
      <c r="AJ118" s="298"/>
      <c r="AK118" s="298"/>
      <c r="AL118" s="17"/>
      <c r="AM118" s="17"/>
      <c r="AN118" s="17"/>
      <c r="AO118" s="17"/>
      <c r="AP118" s="17"/>
      <c r="AQ118" s="17"/>
      <c r="AR118" s="17"/>
      <c r="AS118" s="18"/>
      <c r="AT118" s="12"/>
      <c r="AU118" s="12"/>
      <c r="AV118" s="12"/>
      <c r="AW118" s="12"/>
    </row>
    <row r="119" spans="1:49">
      <c r="A119" s="17"/>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8"/>
      <c r="AM119" s="18"/>
      <c r="AN119" s="18"/>
      <c r="AO119" s="18"/>
      <c r="AP119" s="18"/>
      <c r="AQ119" s="18"/>
      <c r="AR119" s="18"/>
      <c r="AS119" s="18"/>
      <c r="AT119" s="12"/>
      <c r="AU119" s="12"/>
      <c r="AV119" s="12"/>
      <c r="AW119" s="12"/>
    </row>
    <row r="120" spans="1:49" ht="15.75" thickBot="1">
      <c r="A120" s="17"/>
      <c r="B120" s="17"/>
      <c r="C120" s="17"/>
      <c r="D120" s="17"/>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8"/>
      <c r="AM120" s="18"/>
      <c r="AN120" s="18"/>
      <c r="AO120" s="18"/>
      <c r="AP120" s="18"/>
      <c r="AQ120" s="18"/>
      <c r="AR120" s="18"/>
      <c r="AS120" s="18"/>
      <c r="AT120" s="12"/>
      <c r="AU120" s="12"/>
      <c r="AV120" s="12"/>
      <c r="AW120" s="12"/>
    </row>
    <row r="121" spans="1:49" ht="36.75" thickBot="1">
      <c r="A121" s="52" t="s">
        <v>728</v>
      </c>
      <c r="B121" s="52" t="s">
        <v>729</v>
      </c>
      <c r="C121" s="55" t="s">
        <v>730</v>
      </c>
      <c r="D121" s="157" t="s">
        <v>731</v>
      </c>
      <c r="E121" s="157"/>
      <c r="F121" s="53" t="s">
        <v>732</v>
      </c>
      <c r="G121" s="56" t="s">
        <v>733</v>
      </c>
      <c r="Q121" s="17"/>
      <c r="R121" s="17"/>
      <c r="S121" s="17"/>
      <c r="T121" s="17"/>
      <c r="U121" s="17"/>
      <c r="V121" s="17"/>
      <c r="W121" s="17"/>
      <c r="X121" s="17"/>
      <c r="Y121" s="17"/>
      <c r="Z121" s="17"/>
      <c r="AA121" s="17"/>
      <c r="AB121" s="17"/>
      <c r="AC121" s="17"/>
      <c r="AD121" s="17"/>
      <c r="AE121" s="17"/>
      <c r="AF121" s="17"/>
      <c r="AG121" s="17"/>
      <c r="AH121" s="17"/>
      <c r="AI121" s="17"/>
      <c r="AJ121" s="17"/>
      <c r="AK121" s="17"/>
      <c r="AL121" s="18"/>
      <c r="AM121" s="18"/>
      <c r="AN121" s="18"/>
      <c r="AO121" s="18"/>
      <c r="AP121" s="18"/>
      <c r="AQ121" s="18"/>
      <c r="AR121" s="18"/>
      <c r="AS121" s="18"/>
      <c r="AT121" s="12"/>
      <c r="AU121" s="12"/>
      <c r="AV121" s="12"/>
      <c r="AW121" s="12"/>
    </row>
    <row r="122" spans="1:49" ht="15.75" thickBot="1">
      <c r="A122" s="51">
        <v>1</v>
      </c>
      <c r="B122" s="57">
        <v>44592</v>
      </c>
      <c r="C122" s="58" t="s">
        <v>734</v>
      </c>
      <c r="D122" s="154" t="s">
        <v>525</v>
      </c>
      <c r="E122" s="154"/>
      <c r="F122" s="54" t="s">
        <v>525</v>
      </c>
      <c r="G122" s="59" t="s">
        <v>525</v>
      </c>
      <c r="Q122" s="17"/>
      <c r="R122" s="17"/>
      <c r="S122" s="17"/>
      <c r="T122" s="17"/>
      <c r="U122" s="17"/>
      <c r="V122" s="17"/>
      <c r="W122" s="17"/>
      <c r="X122" s="17"/>
      <c r="Y122" s="17"/>
      <c r="Z122" s="17"/>
      <c r="AA122" s="17"/>
      <c r="AB122" s="17"/>
      <c r="AC122" s="17"/>
      <c r="AD122" s="17"/>
      <c r="AE122" s="17"/>
      <c r="AF122" s="17"/>
      <c r="AG122" s="17"/>
      <c r="AH122" s="17"/>
      <c r="AI122" s="17"/>
      <c r="AJ122" s="17"/>
      <c r="AK122" s="17"/>
      <c r="AL122" s="18"/>
      <c r="AM122" s="18"/>
      <c r="AN122" s="18"/>
      <c r="AO122" s="18"/>
      <c r="AP122" s="18"/>
      <c r="AQ122" s="18"/>
      <c r="AR122" s="18"/>
      <c r="AS122" s="18"/>
      <c r="AT122" s="12"/>
      <c r="AU122" s="12"/>
      <c r="AV122" s="12"/>
      <c r="AW122" s="12"/>
    </row>
    <row r="123" spans="1:49" ht="371.25" thickBot="1">
      <c r="A123" s="51">
        <v>2</v>
      </c>
      <c r="B123" s="57">
        <v>44764</v>
      </c>
      <c r="C123" s="58" t="s">
        <v>735</v>
      </c>
      <c r="D123" s="154" t="s">
        <v>736</v>
      </c>
      <c r="E123" s="154"/>
      <c r="F123" s="54" t="s">
        <v>737</v>
      </c>
      <c r="G123" s="60">
        <v>44592</v>
      </c>
      <c r="Q123" s="17"/>
      <c r="R123" s="17"/>
      <c r="S123" s="17"/>
      <c r="T123" s="17"/>
      <c r="U123" s="17"/>
      <c r="V123" s="17"/>
      <c r="W123" s="17"/>
      <c r="X123" s="17"/>
      <c r="Y123" s="17"/>
      <c r="Z123" s="17"/>
      <c r="AA123" s="17"/>
      <c r="AB123" s="17"/>
      <c r="AC123" s="17"/>
      <c r="AD123" s="17"/>
      <c r="AE123" s="17"/>
      <c r="AF123" s="17"/>
      <c r="AG123" s="17"/>
      <c r="AH123" s="17"/>
      <c r="AI123" s="17"/>
      <c r="AJ123" s="17"/>
      <c r="AK123" s="17"/>
      <c r="AL123" s="18"/>
      <c r="AM123" s="18"/>
      <c r="AN123" s="18"/>
      <c r="AO123" s="18"/>
      <c r="AP123" s="18"/>
      <c r="AQ123" s="18"/>
      <c r="AR123" s="18"/>
      <c r="AS123" s="18"/>
      <c r="AT123" s="12"/>
      <c r="AU123" s="12"/>
      <c r="AV123" s="12"/>
      <c r="AW123" s="12"/>
    </row>
    <row r="124" spans="1:49" ht="15.75" thickBot="1">
      <c r="A124" s="34"/>
      <c r="B124" s="51"/>
      <c r="C124" s="58"/>
      <c r="D124" s="154" t="s">
        <v>738</v>
      </c>
      <c r="E124" s="154"/>
      <c r="F124" s="54"/>
      <c r="G124" s="59"/>
      <c r="Q124" s="17"/>
      <c r="R124" s="17"/>
      <c r="S124" s="17"/>
      <c r="T124" s="17"/>
      <c r="U124" s="17"/>
      <c r="V124" s="17"/>
      <c r="W124" s="17"/>
      <c r="X124" s="17"/>
      <c r="Y124" s="17"/>
      <c r="Z124" s="17"/>
      <c r="AA124" s="17"/>
      <c r="AB124" s="17"/>
      <c r="AC124" s="17"/>
      <c r="AD124" s="17"/>
      <c r="AE124" s="17"/>
      <c r="AF124" s="17"/>
      <c r="AG124" s="17"/>
      <c r="AH124" s="17"/>
      <c r="AI124" s="17"/>
      <c r="AJ124" s="17"/>
      <c r="AK124" s="17"/>
      <c r="AL124" s="18"/>
      <c r="AM124" s="18"/>
      <c r="AN124" s="18"/>
      <c r="AO124" s="18"/>
      <c r="AP124" s="18"/>
      <c r="AQ124" s="18"/>
      <c r="AR124" s="18"/>
      <c r="AS124" s="18"/>
      <c r="AT124" s="12"/>
      <c r="AU124" s="12"/>
      <c r="AV124" s="12"/>
      <c r="AW124" s="12"/>
    </row>
    <row r="125" spans="1:49" ht="15.75" thickBot="1">
      <c r="A125" s="34"/>
      <c r="B125" s="51"/>
      <c r="C125" s="58"/>
      <c r="D125" s="154"/>
      <c r="E125" s="154"/>
      <c r="F125" s="54"/>
      <c r="G125" s="59"/>
      <c r="Q125" s="17"/>
      <c r="R125" s="17"/>
      <c r="S125" s="17"/>
      <c r="T125" s="17"/>
      <c r="U125" s="17"/>
      <c r="V125" s="17"/>
      <c r="W125" s="17"/>
      <c r="X125" s="17"/>
      <c r="Y125" s="17"/>
      <c r="Z125" s="17"/>
      <c r="AA125" s="17"/>
      <c r="AB125" s="17"/>
      <c r="AC125" s="17"/>
      <c r="AD125" s="17"/>
      <c r="AE125" s="17"/>
      <c r="AF125" s="17"/>
      <c r="AG125" s="17"/>
      <c r="AH125" s="17"/>
      <c r="AI125" s="17"/>
      <c r="AJ125" s="17"/>
      <c r="AK125" s="17"/>
      <c r="AL125" s="18"/>
      <c r="AM125" s="18"/>
      <c r="AN125" s="18"/>
      <c r="AO125" s="18"/>
      <c r="AP125" s="18"/>
      <c r="AQ125" s="18"/>
      <c r="AR125" s="18"/>
      <c r="AS125" s="18"/>
      <c r="AT125" s="12"/>
      <c r="AU125" s="12"/>
      <c r="AV125" s="12"/>
      <c r="AW125" s="12"/>
    </row>
    <row r="126" spans="1:49" ht="15.75" thickBot="1">
      <c r="A126" s="34"/>
      <c r="B126" s="51"/>
      <c r="C126" s="58"/>
      <c r="D126" s="154"/>
      <c r="E126" s="154"/>
      <c r="F126" s="54"/>
      <c r="G126" s="59"/>
      <c r="Q126" s="17"/>
      <c r="R126" s="17"/>
      <c r="S126" s="17"/>
      <c r="T126" s="17"/>
      <c r="U126" s="17"/>
      <c r="V126" s="17"/>
      <c r="W126" s="17"/>
      <c r="X126" s="17"/>
      <c r="Y126" s="17"/>
      <c r="Z126" s="17"/>
      <c r="AA126" s="17"/>
      <c r="AB126" s="17"/>
      <c r="AC126" s="17"/>
      <c r="AD126" s="17"/>
      <c r="AE126" s="17"/>
      <c r="AF126" s="17"/>
      <c r="AG126" s="17"/>
      <c r="AH126" s="17"/>
      <c r="AI126" s="17"/>
      <c r="AJ126" s="17"/>
      <c r="AK126" s="17"/>
      <c r="AL126" s="18"/>
      <c r="AM126" s="18"/>
      <c r="AN126" s="18"/>
      <c r="AO126" s="18"/>
      <c r="AP126" s="18"/>
      <c r="AQ126" s="18"/>
      <c r="AR126" s="18"/>
      <c r="AS126" s="18"/>
      <c r="AT126" s="12"/>
      <c r="AU126" s="12"/>
      <c r="AV126" s="12"/>
      <c r="AW126" s="12"/>
    </row>
    <row r="127" spans="1:49" ht="15.75" thickBot="1">
      <c r="A127" s="34"/>
      <c r="B127" s="51"/>
      <c r="C127" s="58"/>
      <c r="D127" s="154"/>
      <c r="E127" s="154"/>
      <c r="F127" s="54"/>
      <c r="G127" s="59"/>
      <c r="Q127" s="17"/>
      <c r="R127" s="17"/>
      <c r="S127" s="17"/>
      <c r="T127" s="17"/>
      <c r="U127" s="17"/>
      <c r="V127" s="17"/>
      <c r="W127" s="17"/>
      <c r="X127" s="17"/>
      <c r="Y127" s="17"/>
      <c r="Z127" s="17"/>
      <c r="AA127" s="17"/>
      <c r="AB127" s="17"/>
      <c r="AC127" s="17"/>
      <c r="AD127" s="17"/>
      <c r="AE127" s="17"/>
      <c r="AF127" s="17"/>
      <c r="AG127" s="17"/>
      <c r="AH127" s="17"/>
      <c r="AI127" s="17"/>
      <c r="AJ127" s="17"/>
      <c r="AK127" s="17"/>
      <c r="AL127" s="18"/>
      <c r="AM127" s="18"/>
      <c r="AN127" s="18"/>
      <c r="AO127" s="18"/>
      <c r="AP127" s="18"/>
      <c r="AQ127" s="18"/>
      <c r="AR127" s="18"/>
      <c r="AS127" s="18"/>
      <c r="AT127" s="12"/>
      <c r="AU127" s="12"/>
      <c r="AV127" s="12"/>
      <c r="AW127" s="12"/>
    </row>
    <row r="128" spans="1:49" ht="15.75" thickBot="1">
      <c r="A128" s="34"/>
      <c r="B128" s="51"/>
      <c r="C128" s="58"/>
      <c r="D128" s="154"/>
      <c r="E128" s="154"/>
      <c r="F128" s="54"/>
      <c r="G128" s="59"/>
      <c r="Q128" s="17"/>
      <c r="R128" s="17"/>
      <c r="S128" s="17"/>
      <c r="T128" s="17"/>
      <c r="U128" s="17"/>
      <c r="V128" s="17"/>
      <c r="W128" s="17"/>
      <c r="X128" s="17"/>
      <c r="Y128" s="17"/>
      <c r="Z128" s="17"/>
      <c r="AA128" s="17"/>
      <c r="AB128" s="17"/>
      <c r="AC128" s="17"/>
      <c r="AD128" s="17"/>
      <c r="AE128" s="17"/>
      <c r="AF128" s="17"/>
      <c r="AG128" s="17"/>
      <c r="AH128" s="17"/>
      <c r="AI128" s="17"/>
      <c r="AJ128" s="17"/>
      <c r="AK128" s="17"/>
      <c r="AL128" s="18"/>
      <c r="AM128" s="18"/>
      <c r="AN128" s="18"/>
      <c r="AO128" s="18"/>
      <c r="AP128" s="18"/>
      <c r="AQ128" s="18"/>
      <c r="AR128" s="18"/>
      <c r="AS128" s="18"/>
      <c r="AT128" s="12"/>
      <c r="AU128" s="12"/>
      <c r="AV128" s="12"/>
      <c r="AW128" s="12"/>
    </row>
    <row r="129" spans="1:49" ht="15.75" thickBot="1">
      <c r="A129" s="34"/>
      <c r="B129" s="51"/>
      <c r="C129" s="58"/>
      <c r="D129" s="154"/>
      <c r="E129" s="154"/>
      <c r="F129" s="54"/>
      <c r="G129" s="59"/>
      <c r="Q129" s="17"/>
      <c r="R129" s="17"/>
      <c r="S129" s="17"/>
      <c r="T129" s="17"/>
      <c r="U129" s="17"/>
      <c r="V129" s="17"/>
      <c r="W129" s="17"/>
      <c r="X129" s="17"/>
      <c r="Y129" s="17"/>
      <c r="Z129" s="17"/>
      <c r="AA129" s="17"/>
      <c r="AB129" s="17"/>
      <c r="AC129" s="17"/>
      <c r="AD129" s="17"/>
      <c r="AE129" s="17"/>
      <c r="AF129" s="17"/>
      <c r="AG129" s="17"/>
      <c r="AH129" s="17"/>
      <c r="AI129" s="17"/>
      <c r="AJ129" s="17"/>
      <c r="AK129" s="17"/>
      <c r="AL129" s="18"/>
      <c r="AM129" s="18"/>
      <c r="AN129" s="18"/>
      <c r="AO129" s="18"/>
      <c r="AP129" s="18"/>
      <c r="AQ129" s="18"/>
      <c r="AR129" s="18"/>
      <c r="AS129" s="18"/>
      <c r="AT129" s="12"/>
      <c r="AU129" s="12"/>
      <c r="AV129" s="12"/>
      <c r="AW129" s="12"/>
    </row>
    <row r="130" spans="1:49" ht="15.75" thickBot="1">
      <c r="A130" s="34"/>
      <c r="B130" s="34"/>
      <c r="C130" s="58"/>
      <c r="D130" s="154"/>
      <c r="E130" s="154"/>
      <c r="F130" s="54"/>
      <c r="G130" s="59"/>
      <c r="Q130" s="17"/>
      <c r="R130" s="17"/>
      <c r="S130" s="17"/>
      <c r="T130" s="17"/>
      <c r="U130" s="17"/>
      <c r="V130" s="17"/>
      <c r="W130" s="17"/>
      <c r="X130" s="17"/>
      <c r="Y130" s="17"/>
      <c r="Z130" s="17"/>
      <c r="AA130" s="17"/>
      <c r="AB130" s="17"/>
      <c r="AC130" s="17"/>
      <c r="AD130" s="17"/>
      <c r="AE130" s="17"/>
      <c r="AF130" s="17"/>
      <c r="AG130" s="17"/>
      <c r="AH130" s="17"/>
      <c r="AI130" s="17"/>
      <c r="AJ130" s="17"/>
      <c r="AK130" s="17"/>
      <c r="AL130" s="18"/>
      <c r="AM130" s="18"/>
      <c r="AN130" s="18"/>
      <c r="AO130" s="18"/>
      <c r="AP130" s="18"/>
      <c r="AQ130" s="18"/>
      <c r="AR130" s="18"/>
      <c r="AS130" s="18"/>
      <c r="AT130" s="12"/>
      <c r="AU130" s="12"/>
      <c r="AV130" s="12"/>
      <c r="AW130" s="12"/>
    </row>
    <row r="131" spans="1:49">
      <c r="A131" s="17"/>
      <c r="B131" s="155"/>
      <c r="C131" s="155"/>
      <c r="D131" s="155"/>
      <c r="E131" s="18"/>
      <c r="F131" s="18"/>
      <c r="G131"/>
      <c r="Q131" s="17"/>
      <c r="R131" s="17"/>
      <c r="S131" s="17"/>
      <c r="T131" s="17"/>
      <c r="U131" s="17"/>
      <c r="V131" s="17"/>
      <c r="W131" s="17"/>
      <c r="X131" s="17"/>
      <c r="Y131" s="17"/>
      <c r="Z131" s="17"/>
      <c r="AA131" s="17"/>
      <c r="AB131" s="17"/>
      <c r="AC131" s="17"/>
      <c r="AD131" s="17"/>
      <c r="AE131" s="17"/>
      <c r="AF131" s="17"/>
      <c r="AG131" s="17"/>
      <c r="AH131" s="17"/>
      <c r="AI131" s="17"/>
      <c r="AJ131" s="17"/>
      <c r="AK131" s="17"/>
      <c r="AL131" s="18"/>
      <c r="AM131" s="18"/>
      <c r="AN131" s="18"/>
      <c r="AO131" s="18"/>
      <c r="AP131" s="18"/>
      <c r="AQ131" s="18"/>
      <c r="AR131" s="18"/>
      <c r="AS131" s="18"/>
      <c r="AT131" s="12"/>
      <c r="AU131" s="12"/>
      <c r="AV131" s="12"/>
      <c r="AW131" s="12"/>
    </row>
    <row r="132" spans="1:49" ht="15.75" thickBot="1">
      <c r="A132" s="17"/>
      <c r="B132" s="17"/>
      <c r="C132" s="17"/>
      <c r="D132" s="17"/>
      <c r="F132" s="17"/>
      <c r="G132" s="17"/>
      <c r="I132"/>
      <c r="Q132" s="17"/>
      <c r="R132" s="17"/>
      <c r="S132" s="17"/>
      <c r="T132" s="17"/>
      <c r="U132" s="17"/>
      <c r="V132" s="17"/>
      <c r="W132" s="17"/>
      <c r="X132" s="17"/>
      <c r="Y132" s="17"/>
      <c r="Z132" s="17"/>
      <c r="AA132" s="17"/>
      <c r="AB132" s="17"/>
      <c r="AC132" s="17"/>
      <c r="AD132" s="17"/>
      <c r="AE132" s="17"/>
      <c r="AF132" s="17"/>
      <c r="AG132" s="17"/>
      <c r="AH132" s="17"/>
      <c r="AI132" s="17"/>
      <c r="AJ132" s="12"/>
      <c r="AK132" s="12"/>
      <c r="AL132" s="12"/>
      <c r="AM132" s="12"/>
      <c r="AN132" s="12"/>
      <c r="AO132" s="12"/>
      <c r="AP132" s="12"/>
      <c r="AQ132" s="12"/>
      <c r="AR132" s="12"/>
      <c r="AS132" s="12"/>
      <c r="AT132" s="12"/>
      <c r="AU132" s="12"/>
      <c r="AV132" s="12"/>
      <c r="AW132" s="12"/>
    </row>
    <row r="133" spans="1:49" ht="16.5" thickTop="1" thickBot="1">
      <c r="A133" s="156" t="s">
        <v>739</v>
      </c>
      <c r="B133" s="156"/>
      <c r="C133" s="156"/>
      <c r="D133" s="156"/>
      <c r="E133" s="156" t="s">
        <v>740</v>
      </c>
      <c r="F133" s="156"/>
      <c r="G133" s="156"/>
      <c r="H133" s="156"/>
      <c r="I133" s="156" t="s">
        <v>741</v>
      </c>
      <c r="J133" s="156"/>
      <c r="K133" s="156"/>
      <c r="L133" s="156"/>
      <c r="Q133" s="17"/>
      <c r="R133" s="17"/>
      <c r="S133" s="17"/>
      <c r="T133" s="17"/>
      <c r="U133" s="17"/>
      <c r="V133" s="17"/>
      <c r="W133" s="17"/>
      <c r="X133" s="17"/>
      <c r="Y133" s="17"/>
      <c r="Z133" s="17"/>
      <c r="AA133" s="17"/>
      <c r="AB133" s="17"/>
      <c r="AC133" s="17"/>
      <c r="AD133" s="17"/>
      <c r="AE133" s="17"/>
      <c r="AF133" s="17"/>
      <c r="AG133" s="17"/>
      <c r="AH133" s="17"/>
      <c r="AI133" s="17"/>
      <c r="AJ133" s="12"/>
      <c r="AK133" s="12"/>
      <c r="AL133" s="12"/>
      <c r="AM133" s="12"/>
      <c r="AN133" s="12"/>
      <c r="AO133" s="12"/>
      <c r="AP133" s="12"/>
      <c r="AQ133" s="12"/>
      <c r="AR133" s="12"/>
      <c r="AS133" s="12"/>
      <c r="AT133" s="12"/>
      <c r="AU133" s="12"/>
      <c r="AV133" s="12"/>
      <c r="AW133" s="12"/>
    </row>
    <row r="134" spans="1:49" ht="16.5" thickTop="1" thickBot="1">
      <c r="A134" s="156"/>
      <c r="B134" s="156"/>
      <c r="C134" s="156"/>
      <c r="D134" s="156"/>
      <c r="E134" s="156"/>
      <c r="F134" s="156"/>
      <c r="G134" s="156"/>
      <c r="H134" s="156"/>
      <c r="I134" s="156"/>
      <c r="J134" s="156"/>
      <c r="K134" s="156"/>
      <c r="L134" s="156"/>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row>
    <row r="135" spans="1:49" ht="16.5" thickTop="1" thickBot="1">
      <c r="A135" s="156"/>
      <c r="B135" s="156"/>
      <c r="C135" s="156"/>
      <c r="D135" s="156"/>
      <c r="E135" s="156"/>
      <c r="F135" s="156"/>
      <c r="G135" s="156"/>
      <c r="H135" s="156"/>
      <c r="I135" s="156"/>
      <c r="J135" s="156"/>
      <c r="K135" s="156"/>
      <c r="L135" s="156"/>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row>
    <row r="136" spans="1:49" ht="16.5" thickTop="1" thickBot="1">
      <c r="A136" s="152" t="s">
        <v>742</v>
      </c>
      <c r="B136" s="152"/>
      <c r="C136" s="152"/>
      <c r="D136" s="152"/>
      <c r="E136" s="152" t="s">
        <v>743</v>
      </c>
      <c r="F136" s="152"/>
      <c r="G136" s="152"/>
      <c r="H136" s="152"/>
      <c r="I136" s="61" t="s">
        <v>744</v>
      </c>
      <c r="J136" s="144" t="s">
        <v>745</v>
      </c>
      <c r="K136" s="144"/>
      <c r="L136" s="144"/>
      <c r="M136" s="62"/>
      <c r="N136" s="62"/>
      <c r="O136" s="62"/>
      <c r="P136" s="6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row>
    <row r="137" spans="1:49" ht="16.5" thickTop="1" thickBot="1">
      <c r="A137" s="61" t="s">
        <v>744</v>
      </c>
      <c r="B137" s="144" t="s">
        <v>746</v>
      </c>
      <c r="C137" s="144"/>
      <c r="D137" s="144"/>
      <c r="E137" s="61" t="s">
        <v>744</v>
      </c>
      <c r="F137" s="144" t="s">
        <v>747</v>
      </c>
      <c r="G137" s="144"/>
      <c r="H137" s="144"/>
      <c r="I137" s="61" t="s">
        <v>744</v>
      </c>
      <c r="J137" s="144"/>
      <c r="K137" s="144"/>
      <c r="L137" s="144"/>
      <c r="M137" s="62"/>
      <c r="N137" s="62"/>
      <c r="O137" s="62"/>
      <c r="P137" s="6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row>
    <row r="138" spans="1:49" ht="16.5" thickTop="1" thickBot="1">
      <c r="A138" s="61" t="s">
        <v>748</v>
      </c>
      <c r="B138" s="148">
        <v>44864</v>
      </c>
      <c r="C138" s="148"/>
      <c r="D138" s="148"/>
      <c r="E138" s="61" t="s">
        <v>749</v>
      </c>
      <c r="F138" s="148">
        <v>44764</v>
      </c>
      <c r="G138" s="148"/>
      <c r="H138" s="148"/>
      <c r="I138" s="61" t="s">
        <v>744</v>
      </c>
      <c r="J138" s="124"/>
      <c r="K138" s="125"/>
      <c r="L138" s="126"/>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row>
    <row r="139" spans="1:49">
      <c r="A139" s="152" t="s">
        <v>750</v>
      </c>
      <c r="B139" s="152"/>
      <c r="C139" s="152"/>
      <c r="D139" s="152"/>
      <c r="E139" s="152" t="s">
        <v>743</v>
      </c>
      <c r="F139" s="152"/>
      <c r="G139" s="152"/>
      <c r="H139" s="152"/>
      <c r="I139" s="61" t="s">
        <v>744</v>
      </c>
      <c r="J139" s="124"/>
      <c r="K139" s="125"/>
      <c r="L139" s="126"/>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row>
    <row r="140" spans="1:49">
      <c r="A140" s="61" t="s">
        <v>744</v>
      </c>
      <c r="B140" s="144" t="s">
        <v>746</v>
      </c>
      <c r="C140" s="144"/>
      <c r="D140" s="144"/>
      <c r="E140" s="61" t="s">
        <v>744</v>
      </c>
      <c r="F140" s="144" t="s">
        <v>751</v>
      </c>
      <c r="G140" s="144"/>
      <c r="H140" s="144"/>
      <c r="I140" s="61" t="s">
        <v>744</v>
      </c>
      <c r="J140" s="124"/>
      <c r="K140" s="125"/>
      <c r="L140" s="126"/>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row>
    <row r="141" spans="1:49" ht="15.6" customHeight="1">
      <c r="A141" s="61" t="s">
        <v>748</v>
      </c>
      <c r="B141" s="145">
        <v>44864</v>
      </c>
      <c r="C141" s="146"/>
      <c r="D141" s="147"/>
      <c r="E141" s="61" t="s">
        <v>749</v>
      </c>
      <c r="F141" s="148">
        <v>44764</v>
      </c>
      <c r="G141" s="148"/>
      <c r="H141" s="148"/>
      <c r="I141" s="61" t="s">
        <v>744</v>
      </c>
      <c r="J141" s="124"/>
      <c r="K141" s="125"/>
      <c r="L141" s="126"/>
      <c r="Q141" s="12"/>
      <c r="R141" s="12"/>
      <c r="S141" s="12"/>
      <c r="T141" s="12"/>
      <c r="U141" s="12"/>
      <c r="V141" s="12"/>
      <c r="W141" s="12"/>
      <c r="X141" s="12"/>
      <c r="Y141" s="12"/>
      <c r="Z141" s="12"/>
      <c r="AA141" s="12"/>
      <c r="AB141" s="12"/>
      <c r="AC141" s="12"/>
      <c r="AD141" s="12"/>
      <c r="AE141" s="12"/>
      <c r="AF141" s="12"/>
      <c r="AG141" s="12"/>
      <c r="AH141" s="12"/>
      <c r="AI141" s="12"/>
    </row>
    <row r="142" spans="1:49" ht="15.6" customHeight="1">
      <c r="A142" s="149"/>
      <c r="B142" s="150"/>
      <c r="C142" s="150"/>
      <c r="D142" s="151"/>
      <c r="E142" s="152" t="s">
        <v>752</v>
      </c>
      <c r="F142" s="152"/>
      <c r="G142" s="152"/>
      <c r="H142" s="152"/>
      <c r="I142" s="61" t="s">
        <v>744</v>
      </c>
      <c r="J142" s="124"/>
      <c r="K142" s="125"/>
      <c r="L142" s="126"/>
      <c r="Q142" s="12"/>
      <c r="R142" s="12"/>
      <c r="S142" s="12"/>
      <c r="T142" s="12"/>
      <c r="U142" s="12"/>
      <c r="V142" s="12"/>
      <c r="W142" s="12"/>
      <c r="X142" s="12"/>
      <c r="Y142" s="12"/>
      <c r="Z142" s="12"/>
      <c r="AA142" s="12"/>
      <c r="AB142" s="12"/>
      <c r="AC142" s="12"/>
      <c r="AD142" s="12"/>
      <c r="AE142" s="12"/>
      <c r="AF142" s="12"/>
      <c r="AG142" s="12"/>
      <c r="AH142" s="12"/>
      <c r="AI142" s="12"/>
    </row>
    <row r="143" spans="1:49">
      <c r="A143" s="61" t="s">
        <v>744</v>
      </c>
      <c r="B143" s="144"/>
      <c r="C143" s="144"/>
      <c r="D143" s="144"/>
      <c r="E143" s="61" t="s">
        <v>744</v>
      </c>
      <c r="F143" s="144"/>
      <c r="G143" s="144"/>
      <c r="H143" s="144"/>
      <c r="I143" s="61" t="s">
        <v>744</v>
      </c>
      <c r="J143" s="124"/>
      <c r="K143" s="125"/>
      <c r="L143" s="126"/>
    </row>
    <row r="144" spans="1:49" ht="16.5" thickTop="1" thickBot="1">
      <c r="A144" s="61" t="s">
        <v>748</v>
      </c>
      <c r="B144" s="148"/>
      <c r="C144" s="148"/>
      <c r="D144" s="148"/>
      <c r="E144" s="61" t="s">
        <v>749</v>
      </c>
      <c r="F144" s="148"/>
      <c r="G144" s="148"/>
      <c r="H144" s="148"/>
      <c r="I144" s="61" t="s">
        <v>744</v>
      </c>
      <c r="J144" s="124"/>
      <c r="K144" s="125"/>
      <c r="L144" s="126"/>
    </row>
    <row r="145" spans="1:16" ht="15.75" thickTop="1">
      <c r="A145" s="17"/>
      <c r="B145" s="17"/>
      <c r="C145" s="17"/>
      <c r="D145" s="17"/>
      <c r="E145" s="17"/>
      <c r="F145" s="17"/>
      <c r="G145" s="17"/>
      <c r="H145" s="17"/>
      <c r="I145" s="17"/>
      <c r="J145" s="17"/>
      <c r="K145" s="17"/>
      <c r="L145" s="17"/>
      <c r="M145" s="22"/>
      <c r="N145" s="22"/>
      <c r="O145" s="22"/>
      <c r="P145" s="22"/>
    </row>
    <row r="146" spans="1:16">
      <c r="A146" s="17"/>
      <c r="B146" s="17"/>
      <c r="C146" s="17"/>
      <c r="D146" s="17"/>
      <c r="E146" s="17"/>
      <c r="F146" s="17"/>
      <c r="G146" s="17"/>
      <c r="H146" s="17"/>
      <c r="I146" s="17"/>
      <c r="J146" s="17"/>
      <c r="K146" s="17"/>
      <c r="L146" s="17"/>
      <c r="M146" s="22"/>
      <c r="N146" s="22"/>
      <c r="O146" s="22"/>
      <c r="P146" s="22"/>
    </row>
    <row r="147" spans="1:16">
      <c r="A147" s="17"/>
      <c r="B147" s="17"/>
      <c r="C147" s="17"/>
      <c r="D147" s="17"/>
      <c r="E147" s="17"/>
      <c r="F147" s="17"/>
      <c r="G147" s="17"/>
      <c r="H147" s="17"/>
      <c r="I147" s="17"/>
      <c r="J147" s="17"/>
      <c r="K147" s="17"/>
      <c r="L147" s="17"/>
      <c r="M147" s="22"/>
      <c r="N147" s="22"/>
      <c r="O147" s="22"/>
      <c r="P147" s="22"/>
    </row>
    <row r="148" spans="1:16">
      <c r="A148" s="17"/>
      <c r="B148" s="17"/>
      <c r="C148" s="17"/>
      <c r="D148" s="17"/>
      <c r="E148" s="17"/>
      <c r="F148" s="17"/>
      <c r="G148" s="17"/>
      <c r="H148" s="17"/>
      <c r="I148" s="17"/>
      <c r="J148" s="17"/>
      <c r="K148" s="17"/>
      <c r="L148" s="17"/>
      <c r="M148" s="22"/>
      <c r="N148" s="22"/>
      <c r="O148" s="22"/>
      <c r="P148" s="22"/>
    </row>
    <row r="149" spans="1:16">
      <c r="A149" s="17"/>
      <c r="B149" s="17"/>
      <c r="C149" s="17"/>
      <c r="D149" s="17"/>
      <c r="E149" s="17"/>
      <c r="F149" s="17"/>
      <c r="G149" s="17"/>
      <c r="H149" s="17"/>
      <c r="I149" s="17"/>
      <c r="J149" s="17"/>
      <c r="K149" s="17"/>
      <c r="L149" s="17"/>
      <c r="M149" s="22"/>
      <c r="N149" s="22"/>
      <c r="O149" s="22"/>
      <c r="P149" s="22"/>
    </row>
  </sheetData>
  <sheetProtection formatCells="0" formatColumns="0" formatRows="0" insertColumns="0" insertHyperlinks="0" deleteColumns="0" deleteRows="0" sort="0" autoFilter="0" pivotTables="0"/>
  <dataConsolidate/>
  <mergeCells count="823">
    <mergeCell ref="G81:G84"/>
    <mergeCell ref="G85:G88"/>
    <mergeCell ref="G89:G92"/>
    <mergeCell ref="G93:G96"/>
    <mergeCell ref="E69:E72"/>
    <mergeCell ref="E73:E76"/>
    <mergeCell ref="E77:E80"/>
    <mergeCell ref="E81:E84"/>
    <mergeCell ref="E85:E88"/>
    <mergeCell ref="F69:F72"/>
    <mergeCell ref="F73:F76"/>
    <mergeCell ref="F77:F80"/>
    <mergeCell ref="F81:F84"/>
    <mergeCell ref="F85:F88"/>
    <mergeCell ref="E89:E92"/>
    <mergeCell ref="B144:D144"/>
    <mergeCell ref="F144:H144"/>
    <mergeCell ref="B1:AQ2"/>
    <mergeCell ref="B3:AQ4"/>
    <mergeCell ref="A1:A4"/>
    <mergeCell ref="AQ71:AQ72"/>
    <mergeCell ref="I24:I25"/>
    <mergeCell ref="H26:H29"/>
    <mergeCell ref="I26:I29"/>
    <mergeCell ref="H30:H33"/>
    <mergeCell ref="I30:I33"/>
    <mergeCell ref="H34:H37"/>
    <mergeCell ref="I34:I37"/>
    <mergeCell ref="H38:H41"/>
    <mergeCell ref="I38:I41"/>
    <mergeCell ref="A65:AS65"/>
    <mergeCell ref="A69:A72"/>
    <mergeCell ref="H73:H76"/>
    <mergeCell ref="H81:H84"/>
    <mergeCell ref="H85:H88"/>
    <mergeCell ref="H93:H96"/>
    <mergeCell ref="G24:G25"/>
    <mergeCell ref="H24:H25"/>
    <mergeCell ref="F26:F29"/>
    <mergeCell ref="N93:N96"/>
    <mergeCell ref="E93:E96"/>
    <mergeCell ref="A114:P114"/>
    <mergeCell ref="R114:AI114"/>
    <mergeCell ref="B115:D115"/>
    <mergeCell ref="J115:O115"/>
    <mergeCell ref="P115:V115"/>
    <mergeCell ref="W115:AF115"/>
    <mergeCell ref="F93:F96"/>
    <mergeCell ref="AI105:AI108"/>
    <mergeCell ref="AG101:AG104"/>
    <mergeCell ref="AH101:AH104"/>
    <mergeCell ref="AI101:AI104"/>
    <mergeCell ref="AD101:AD104"/>
    <mergeCell ref="AE101:AE104"/>
    <mergeCell ref="AF101:AF104"/>
    <mergeCell ref="R101:R104"/>
    <mergeCell ref="S101:S104"/>
    <mergeCell ref="T101:T104"/>
    <mergeCell ref="U101:U104"/>
    <mergeCell ref="V101:V104"/>
    <mergeCell ref="W101:W104"/>
    <mergeCell ref="X101:X104"/>
    <mergeCell ref="Y101:Y104"/>
    <mergeCell ref="AE93:AE96"/>
    <mergeCell ref="AF93:AF96"/>
    <mergeCell ref="AG93:AG96"/>
    <mergeCell ref="AH93:AH96"/>
    <mergeCell ref="AI93:AI96"/>
    <mergeCell ref="AK96:AM96"/>
    <mergeCell ref="AJ93:AJ96"/>
    <mergeCell ref="R93:R96"/>
    <mergeCell ref="S93:S96"/>
    <mergeCell ref="T93:T96"/>
    <mergeCell ref="U93:U96"/>
    <mergeCell ref="V93:V96"/>
    <mergeCell ref="W93:W96"/>
    <mergeCell ref="P93:P96"/>
    <mergeCell ref="Q93:Q96"/>
    <mergeCell ref="X93:X96"/>
    <mergeCell ref="Y93:Y96"/>
    <mergeCell ref="Z93:Z96"/>
    <mergeCell ref="AA93:AA96"/>
    <mergeCell ref="AB93:AB96"/>
    <mergeCell ref="AC93:AC96"/>
    <mergeCell ref="AD93:AD96"/>
    <mergeCell ref="H89:H92"/>
    <mergeCell ref="F89:F92"/>
    <mergeCell ref="AK92:AM92"/>
    <mergeCell ref="AK89:AM89"/>
    <mergeCell ref="AK90:AM90"/>
    <mergeCell ref="AK91:AM91"/>
    <mergeCell ref="K89:K92"/>
    <mergeCell ref="AI89:AI92"/>
    <mergeCell ref="Q89:Q92"/>
    <mergeCell ref="R89:R92"/>
    <mergeCell ref="U89:U92"/>
    <mergeCell ref="W89:W92"/>
    <mergeCell ref="X89:X92"/>
    <mergeCell ref="Y89:Y92"/>
    <mergeCell ref="Z89:Z92"/>
    <mergeCell ref="AA89:AA92"/>
    <mergeCell ref="AG89:AG92"/>
    <mergeCell ref="AH89:AH92"/>
    <mergeCell ref="N85:N88"/>
    <mergeCell ref="O85:O88"/>
    <mergeCell ref="V81:V84"/>
    <mergeCell ref="I93:I96"/>
    <mergeCell ref="I85:I88"/>
    <mergeCell ref="I69:I72"/>
    <mergeCell ref="H69:H72"/>
    <mergeCell ref="G69:G72"/>
    <mergeCell ref="V89:V92"/>
    <mergeCell ref="J89:J92"/>
    <mergeCell ref="I89:I92"/>
    <mergeCell ref="L89:L92"/>
    <mergeCell ref="M89:M92"/>
    <mergeCell ref="N89:N92"/>
    <mergeCell ref="O89:O92"/>
    <mergeCell ref="P89:P92"/>
    <mergeCell ref="G73:G76"/>
    <mergeCell ref="G77:G80"/>
    <mergeCell ref="R85:R88"/>
    <mergeCell ref="S85:S88"/>
    <mergeCell ref="T85:T88"/>
    <mergeCell ref="U85:U88"/>
    <mergeCell ref="P73:P76"/>
    <mergeCell ref="Q73:Q76"/>
    <mergeCell ref="AC81:AC84"/>
    <mergeCell ref="AD81:AD84"/>
    <mergeCell ref="AE81:AE84"/>
    <mergeCell ref="AF81:AF84"/>
    <mergeCell ref="AA81:AA84"/>
    <mergeCell ref="AJ73:AJ76"/>
    <mergeCell ref="W81:W84"/>
    <mergeCell ref="X81:X84"/>
    <mergeCell ref="Y81:Y84"/>
    <mergeCell ref="Z81:Z84"/>
    <mergeCell ref="AB81:AB84"/>
    <mergeCell ref="AG85:AG88"/>
    <mergeCell ref="AH85:AH88"/>
    <mergeCell ref="AI85:AI88"/>
    <mergeCell ref="AJ85:AJ88"/>
    <mergeCell ref="V85:V88"/>
    <mergeCell ref="V73:V76"/>
    <mergeCell ref="W73:W76"/>
    <mergeCell ref="AB73:AB76"/>
    <mergeCell ref="AC73:AC76"/>
    <mergeCell ref="V77:V80"/>
    <mergeCell ref="W77:W80"/>
    <mergeCell ref="AC85:AC88"/>
    <mergeCell ref="AD85:AD88"/>
    <mergeCell ref="AE85:AE88"/>
    <mergeCell ref="AF85:AF88"/>
    <mergeCell ref="AB85:AB88"/>
    <mergeCell ref="AG81:AG84"/>
    <mergeCell ref="AH81:AH84"/>
    <mergeCell ref="AI81:AI84"/>
    <mergeCell ref="X77:X80"/>
    <mergeCell ref="Y77:Y80"/>
    <mergeCell ref="Z77:Z80"/>
    <mergeCell ref="AA77:AA80"/>
    <mergeCell ref="AB77:AB80"/>
    <mergeCell ref="P77:P80"/>
    <mergeCell ref="Q77:Q80"/>
    <mergeCell ref="R77:R80"/>
    <mergeCell ref="S77:S80"/>
    <mergeCell ref="U77:U80"/>
    <mergeCell ref="T77:T80"/>
    <mergeCell ref="I81:I84"/>
    <mergeCell ref="J73:J76"/>
    <mergeCell ref="I73:I76"/>
    <mergeCell ref="N73:N76"/>
    <mergeCell ref="O73:O76"/>
    <mergeCell ref="N77:N80"/>
    <mergeCell ref="O77:O80"/>
    <mergeCell ref="N81:N84"/>
    <mergeCell ref="O81:O84"/>
    <mergeCell ref="S81:S84"/>
    <mergeCell ref="T81:T84"/>
    <mergeCell ref="U81:U84"/>
    <mergeCell ref="A19:AS19"/>
    <mergeCell ref="J24:J25"/>
    <mergeCell ref="K24:K25"/>
    <mergeCell ref="L24:L25"/>
    <mergeCell ref="M24:M25"/>
    <mergeCell ref="AP62:AR62"/>
    <mergeCell ref="A24:A25"/>
    <mergeCell ref="B24:B25"/>
    <mergeCell ref="C24:C25"/>
    <mergeCell ref="E24:E25"/>
    <mergeCell ref="AQ24:AQ25"/>
    <mergeCell ref="G26:G29"/>
    <mergeCell ref="F30:F33"/>
    <mergeCell ref="G30:G33"/>
    <mergeCell ref="F42:F45"/>
    <mergeCell ref="G42:G45"/>
    <mergeCell ref="F46:F49"/>
    <mergeCell ref="G46:G49"/>
    <mergeCell ref="F50:F53"/>
    <mergeCell ref="G50:G53"/>
    <mergeCell ref="F54:F57"/>
    <mergeCell ref="G54:G57"/>
    <mergeCell ref="F24:F25"/>
    <mergeCell ref="F34:F37"/>
    <mergeCell ref="AJ105:AJ108"/>
    <mergeCell ref="AK105:AM105"/>
    <mergeCell ref="AQ105:AQ108"/>
    <mergeCell ref="AK106:AM106"/>
    <mergeCell ref="AK107:AM107"/>
    <mergeCell ref="AK108:AM108"/>
    <mergeCell ref="J138:L138"/>
    <mergeCell ref="J139:L139"/>
    <mergeCell ref="A117:AK117"/>
    <mergeCell ref="A118:AK118"/>
    <mergeCell ref="B138:D138"/>
    <mergeCell ref="F138:H138"/>
    <mergeCell ref="A139:D139"/>
    <mergeCell ref="E139:H139"/>
    <mergeCell ref="T105:T108"/>
    <mergeCell ref="U105:U108"/>
    <mergeCell ref="V105:V108"/>
    <mergeCell ref="B137:D137"/>
    <mergeCell ref="F137:H137"/>
    <mergeCell ref="J137:L137"/>
    <mergeCell ref="A97:A108"/>
    <mergeCell ref="L105:L108"/>
    <mergeCell ref="M105:M108"/>
    <mergeCell ref="N105:N108"/>
    <mergeCell ref="AJ101:AJ104"/>
    <mergeCell ref="AK101:AM101"/>
    <mergeCell ref="AQ101:AQ104"/>
    <mergeCell ref="AK102:AM102"/>
    <mergeCell ref="AK103:AM103"/>
    <mergeCell ref="AK104:AM104"/>
    <mergeCell ref="AG97:AG100"/>
    <mergeCell ref="AH97:AH100"/>
    <mergeCell ref="AI97:AI100"/>
    <mergeCell ref="AJ97:AJ100"/>
    <mergeCell ref="AK97:AM97"/>
    <mergeCell ref="AQ97:AQ100"/>
    <mergeCell ref="AK98:AM98"/>
    <mergeCell ref="AK99:AM99"/>
    <mergeCell ref="AK100:AM100"/>
    <mergeCell ref="AN46:AN49"/>
    <mergeCell ref="AS46:AS49"/>
    <mergeCell ref="V46:V49"/>
    <mergeCell ref="W46:W49"/>
    <mergeCell ref="AM50:AM53"/>
    <mergeCell ref="AN50:AN53"/>
    <mergeCell ref="AS50:AS53"/>
    <mergeCell ref="D42:D53"/>
    <mergeCell ref="D54:D57"/>
    <mergeCell ref="H54:H57"/>
    <mergeCell ref="I54:I57"/>
    <mergeCell ref="Z46:Z49"/>
    <mergeCell ref="AM46:AM49"/>
    <mergeCell ref="AG46:AG49"/>
    <mergeCell ref="AH46:AH49"/>
    <mergeCell ref="AI46:AI49"/>
    <mergeCell ref="AJ46:AJ49"/>
    <mergeCell ref="AK46:AK49"/>
    <mergeCell ref="AL46:AL49"/>
    <mergeCell ref="AB46:AB49"/>
    <mergeCell ref="AC46:AC49"/>
    <mergeCell ref="AD46:AD49"/>
    <mergeCell ref="AE46:AE49"/>
    <mergeCell ref="AF46:AF49"/>
    <mergeCell ref="H58:H61"/>
    <mergeCell ref="I58:I61"/>
    <mergeCell ref="U46:U49"/>
    <mergeCell ref="N46:N49"/>
    <mergeCell ref="O46:O49"/>
    <mergeCell ref="O50:O53"/>
    <mergeCell ref="N50:N53"/>
    <mergeCell ref="X46:X49"/>
    <mergeCell ref="Y46:Y49"/>
    <mergeCell ref="H46:H49"/>
    <mergeCell ref="I46:I49"/>
    <mergeCell ref="S50:S53"/>
    <mergeCell ref="H50:H53"/>
    <mergeCell ref="I50:I53"/>
    <mergeCell ref="J50:J53"/>
    <mergeCell ref="K50:K53"/>
    <mergeCell ref="L50:L53"/>
    <mergeCell ref="M50:M53"/>
    <mergeCell ref="L58:L61"/>
    <mergeCell ref="M58:M61"/>
    <mergeCell ref="N58:N61"/>
    <mergeCell ref="O58:O61"/>
    <mergeCell ref="V58:V61"/>
    <mergeCell ref="W58:W61"/>
    <mergeCell ref="D34:D41"/>
    <mergeCell ref="G34:G37"/>
    <mergeCell ref="F38:F41"/>
    <mergeCell ref="G38:G41"/>
    <mergeCell ref="H42:H45"/>
    <mergeCell ref="I42:I45"/>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U38:U41"/>
    <mergeCell ref="V38:V41"/>
    <mergeCell ref="W38:W41"/>
    <mergeCell ref="S38:S41"/>
    <mergeCell ref="Y30:Y33"/>
    <mergeCell ref="T38:T41"/>
    <mergeCell ref="Q38:Q41"/>
    <mergeCell ref="Z30:Z33"/>
    <mergeCell ref="Y34:Y37"/>
    <mergeCell ref="Z34:Z37"/>
    <mergeCell ref="AA34:AA37"/>
    <mergeCell ref="AB34:AB37"/>
    <mergeCell ref="Q34:Q37"/>
    <mergeCell ref="R34:R37"/>
    <mergeCell ref="S34:S37"/>
    <mergeCell ref="T34:T37"/>
    <mergeCell ref="U34:U37"/>
    <mergeCell ref="V34:V37"/>
    <mergeCell ref="V30:V33"/>
    <mergeCell ref="AA30:AA33"/>
    <mergeCell ref="AB30:AB33"/>
    <mergeCell ref="AC30:AC33"/>
    <mergeCell ref="AD30:AD33"/>
    <mergeCell ref="AE30:AE33"/>
    <mergeCell ref="K34:K37"/>
    <mergeCell ref="L34:L37"/>
    <mergeCell ref="M34:M37"/>
    <mergeCell ref="N34:N37"/>
    <mergeCell ref="O34:O37"/>
    <mergeCell ref="P34:P37"/>
    <mergeCell ref="AG50:AG53"/>
    <mergeCell ref="AH50:AH53"/>
    <mergeCell ref="AI50:AI53"/>
    <mergeCell ref="AJ50:AJ53"/>
    <mergeCell ref="AK50:AK53"/>
    <mergeCell ref="AL50:AL53"/>
    <mergeCell ref="AA50:AA53"/>
    <mergeCell ref="AB50:AB53"/>
    <mergeCell ref="AC50:AC53"/>
    <mergeCell ref="AD50:AD53"/>
    <mergeCell ref="AE50:AE53"/>
    <mergeCell ref="AF50:AF53"/>
    <mergeCell ref="AS58:AS61"/>
    <mergeCell ref="AN58:AN61"/>
    <mergeCell ref="W105:W108"/>
    <mergeCell ref="X105:X108"/>
    <mergeCell ref="Y105:Y108"/>
    <mergeCell ref="Z105:Z108"/>
    <mergeCell ref="AA105:AA108"/>
    <mergeCell ref="AB105:AB108"/>
    <mergeCell ref="AC105:AC108"/>
    <mergeCell ref="AD105:AD108"/>
    <mergeCell ref="AE105:AE108"/>
    <mergeCell ref="AF105:AF108"/>
    <mergeCell ref="AG105:AG108"/>
    <mergeCell ref="AH105:AH108"/>
    <mergeCell ref="W97:W100"/>
    <mergeCell ref="X97:X100"/>
    <mergeCell ref="Y97:Y100"/>
    <mergeCell ref="Z97:Z100"/>
    <mergeCell ref="AA97:AA100"/>
    <mergeCell ref="AB97:AB100"/>
    <mergeCell ref="AC97:AC100"/>
    <mergeCell ref="AD97:AD100"/>
    <mergeCell ref="AE97:AE100"/>
    <mergeCell ref="AF97:AF100"/>
    <mergeCell ref="D58:D61"/>
    <mergeCell ref="A58:A61"/>
    <mergeCell ref="B58:B61"/>
    <mergeCell ref="C58:C61"/>
    <mergeCell ref="E58:E61"/>
    <mergeCell ref="F58:F61"/>
    <mergeCell ref="G58:G61"/>
    <mergeCell ref="U97:U100"/>
    <mergeCell ref="V97:V100"/>
    <mergeCell ref="R97:R100"/>
    <mergeCell ref="S97:S100"/>
    <mergeCell ref="T97:T100"/>
    <mergeCell ref="I77:I80"/>
    <mergeCell ref="H77:H80"/>
    <mergeCell ref="J69:AJ69"/>
    <mergeCell ref="AH58:AH61"/>
    <mergeCell ref="AI58:AI61"/>
    <mergeCell ref="AJ58:AJ61"/>
    <mergeCell ref="Z58:Z61"/>
    <mergeCell ref="AA58:AA61"/>
    <mergeCell ref="T58:T61"/>
    <mergeCell ref="U58:U61"/>
    <mergeCell ref="J58:J61"/>
    <mergeCell ref="K58:K61"/>
    <mergeCell ref="Z101:Z104"/>
    <mergeCell ref="AA101:AA104"/>
    <mergeCell ref="AB101:AB104"/>
    <mergeCell ref="AC101:AC104"/>
    <mergeCell ref="A54:A57"/>
    <mergeCell ref="B54:B57"/>
    <mergeCell ref="C54:C57"/>
    <mergeCell ref="J54:J57"/>
    <mergeCell ref="K54:K57"/>
    <mergeCell ref="X54:X57"/>
    <mergeCell ref="Y54:Y57"/>
    <mergeCell ref="Z54:Z57"/>
    <mergeCell ref="AA54:AA57"/>
    <mergeCell ref="AB54:AB57"/>
    <mergeCell ref="AC54:AC57"/>
    <mergeCell ref="R54:R57"/>
    <mergeCell ref="P58:P61"/>
    <mergeCell ref="Q58:Q61"/>
    <mergeCell ref="R58:R61"/>
    <mergeCell ref="S58:S61"/>
    <mergeCell ref="Y58:Y61"/>
    <mergeCell ref="X58:X61"/>
    <mergeCell ref="B93:B96"/>
    <mergeCell ref="C69:D72"/>
    <mergeCell ref="AS54:AS57"/>
    <mergeCell ref="AJ54:AJ57"/>
    <mergeCell ref="AK54:AK57"/>
    <mergeCell ref="AL54:AL57"/>
    <mergeCell ref="AM54:AM57"/>
    <mergeCell ref="AN54:AN57"/>
    <mergeCell ref="AD54:AD57"/>
    <mergeCell ref="AE54:AE57"/>
    <mergeCell ref="AF54:AF57"/>
    <mergeCell ref="AG54:AG57"/>
    <mergeCell ref="AH54:AH57"/>
    <mergeCell ref="AI54:AI57"/>
    <mergeCell ref="AA46:AA49"/>
    <mergeCell ref="P46:P49"/>
    <mergeCell ref="Q46:Q49"/>
    <mergeCell ref="R46:R49"/>
    <mergeCell ref="U54:U57"/>
    <mergeCell ref="V54:V57"/>
    <mergeCell ref="W54:W57"/>
    <mergeCell ref="L54:L57"/>
    <mergeCell ref="M54:M57"/>
    <mergeCell ref="N54:N57"/>
    <mergeCell ref="O54:O57"/>
    <mergeCell ref="P54:P57"/>
    <mergeCell ref="Q54:Q57"/>
    <mergeCell ref="S54:S57"/>
    <mergeCell ref="T54:T57"/>
    <mergeCell ref="X50:X53"/>
    <mergeCell ref="Y50:Y53"/>
    <mergeCell ref="Z50:Z53"/>
    <mergeCell ref="T50:T53"/>
    <mergeCell ref="U50:U53"/>
    <mergeCell ref="V50:V53"/>
    <mergeCell ref="W50:W53"/>
    <mergeCell ref="P50:P53"/>
    <mergeCell ref="Q50:Q53"/>
    <mergeCell ref="A42:A53"/>
    <mergeCell ref="B42:B53"/>
    <mergeCell ref="C42:C53"/>
    <mergeCell ref="J42:J45"/>
    <mergeCell ref="K42:K45"/>
    <mergeCell ref="AS42:AS45"/>
    <mergeCell ref="AL42:AL45"/>
    <mergeCell ref="AM42:AM45"/>
    <mergeCell ref="AN42:AN45"/>
    <mergeCell ref="AD42:AD45"/>
    <mergeCell ref="AE42:AE45"/>
    <mergeCell ref="AF42:AF45"/>
    <mergeCell ref="AG42:AG45"/>
    <mergeCell ref="AH42:AH45"/>
    <mergeCell ref="AI42:AI45"/>
    <mergeCell ref="X42:X45"/>
    <mergeCell ref="Y42:Y45"/>
    <mergeCell ref="Z42:Z45"/>
    <mergeCell ref="AA42:AA45"/>
    <mergeCell ref="AB42:AB45"/>
    <mergeCell ref="AC42:AC45"/>
    <mergeCell ref="R42:R45"/>
    <mergeCell ref="S42:S45"/>
    <mergeCell ref="T42:T45"/>
    <mergeCell ref="AJ42:AJ45"/>
    <mergeCell ref="AK42:AK45"/>
    <mergeCell ref="U42:U45"/>
    <mergeCell ref="V42:V45"/>
    <mergeCell ref="W42:W45"/>
    <mergeCell ref="L42:L45"/>
    <mergeCell ref="M42:M45"/>
    <mergeCell ref="N42:N45"/>
    <mergeCell ref="O42:O45"/>
    <mergeCell ref="P42:P45"/>
    <mergeCell ref="Q42:Q45"/>
    <mergeCell ref="A34:A41"/>
    <mergeCell ref="B34:B41"/>
    <mergeCell ref="C34:C41"/>
    <mergeCell ref="J34:J37"/>
    <mergeCell ref="AS34:AS37"/>
    <mergeCell ref="AI34:AI37"/>
    <mergeCell ref="AJ34:AJ37"/>
    <mergeCell ref="AK34:AK37"/>
    <mergeCell ref="AL34:AL37"/>
    <mergeCell ref="AM34:AM37"/>
    <mergeCell ref="AN34:AN37"/>
    <mergeCell ref="AC34:AC37"/>
    <mergeCell ref="AD34:AD37"/>
    <mergeCell ref="AE34:AE37"/>
    <mergeCell ref="AF34:AF37"/>
    <mergeCell ref="AG34:AG37"/>
    <mergeCell ref="AH34:AH37"/>
    <mergeCell ref="W34:W37"/>
    <mergeCell ref="X34:X37"/>
    <mergeCell ref="X38:X41"/>
    <mergeCell ref="Y38:Y41"/>
    <mergeCell ref="Z38:Z41"/>
    <mergeCell ref="O38:O41"/>
    <mergeCell ref="P38:P41"/>
    <mergeCell ref="R50:R53"/>
    <mergeCell ref="T46:T49"/>
    <mergeCell ref="J46:J49"/>
    <mergeCell ref="K46:K49"/>
    <mergeCell ref="L46:L49"/>
    <mergeCell ref="M46:M49"/>
    <mergeCell ref="J30:J33"/>
    <mergeCell ref="K30:K33"/>
    <mergeCell ref="L30:L33"/>
    <mergeCell ref="M30:M33"/>
    <mergeCell ref="N30:N33"/>
    <mergeCell ref="O30:O33"/>
    <mergeCell ref="P30:P33"/>
    <mergeCell ref="Q30:Q33"/>
    <mergeCell ref="R30:R33"/>
    <mergeCell ref="S30:S33"/>
    <mergeCell ref="S46:S49"/>
    <mergeCell ref="J38:J41"/>
    <mergeCell ref="K38:K41"/>
    <mergeCell ref="L38:L41"/>
    <mergeCell ref="M38:M41"/>
    <mergeCell ref="N38:N41"/>
    <mergeCell ref="T30:T33"/>
    <mergeCell ref="R38:R41"/>
    <mergeCell ref="AK58:AK61"/>
    <mergeCell ref="AL58:AL61"/>
    <mergeCell ref="AM58:AM61"/>
    <mergeCell ref="AB58:AB61"/>
    <mergeCell ref="AC58:AC61"/>
    <mergeCell ref="AD58:AD61"/>
    <mergeCell ref="AE58:AE61"/>
    <mergeCell ref="AF58:AF61"/>
    <mergeCell ref="AG58:AG61"/>
    <mergeCell ref="AN30:AN33"/>
    <mergeCell ref="AL26:AL29"/>
    <mergeCell ref="AM26:AM29"/>
    <mergeCell ref="AN26:AN29"/>
    <mergeCell ref="AS26:AS29"/>
    <mergeCell ref="AF26:AF29"/>
    <mergeCell ref="AG26:AG29"/>
    <mergeCell ref="AH26:AH29"/>
    <mergeCell ref="AI26:AI29"/>
    <mergeCell ref="AJ26:AJ29"/>
    <mergeCell ref="AK26:AK29"/>
    <mergeCell ref="AM30:AM33"/>
    <mergeCell ref="AG30:AG33"/>
    <mergeCell ref="AH30:AH33"/>
    <mergeCell ref="AI30:AI33"/>
    <mergeCell ref="AJ30:AJ33"/>
    <mergeCell ref="AK30:AK33"/>
    <mergeCell ref="AL30:AL33"/>
    <mergeCell ref="V26:V29"/>
    <mergeCell ref="R26:R29"/>
    <mergeCell ref="S26:S29"/>
    <mergeCell ref="Z26:Z29"/>
    <mergeCell ref="AA26:AA29"/>
    <mergeCell ref="AB26:AB29"/>
    <mergeCell ref="AC26:AC29"/>
    <mergeCell ref="AD26:AD29"/>
    <mergeCell ref="AE26:AE29"/>
    <mergeCell ref="X26:X29"/>
    <mergeCell ref="Y26:Y29"/>
    <mergeCell ref="E54:E57"/>
    <mergeCell ref="E42:E53"/>
    <mergeCell ref="E26:E33"/>
    <mergeCell ref="E34:E41"/>
    <mergeCell ref="A22:M22"/>
    <mergeCell ref="N22:AN22"/>
    <mergeCell ref="AS30:AS33"/>
    <mergeCell ref="AF30:AF33"/>
    <mergeCell ref="U30:U33"/>
    <mergeCell ref="Z23:AA24"/>
    <mergeCell ref="AB23:AC24"/>
    <mergeCell ref="N23:O24"/>
    <mergeCell ref="P23:Q24"/>
    <mergeCell ref="W26:W29"/>
    <mergeCell ref="D24:D25"/>
    <mergeCell ref="A23:E23"/>
    <mergeCell ref="F23:M23"/>
    <mergeCell ref="N26:N29"/>
    <mergeCell ref="O26:O29"/>
    <mergeCell ref="P26:P29"/>
    <mergeCell ref="Q26:Q29"/>
    <mergeCell ref="J26:J29"/>
    <mergeCell ref="K26:K29"/>
    <mergeCell ref="L26:L29"/>
    <mergeCell ref="AO22:AS23"/>
    <mergeCell ref="AO24:AO25"/>
    <mergeCell ref="AP24:AP25"/>
    <mergeCell ref="AR24:AR25"/>
    <mergeCell ref="AS24:AS25"/>
    <mergeCell ref="A26:A33"/>
    <mergeCell ref="B26:B33"/>
    <mergeCell ref="C26:C33"/>
    <mergeCell ref="AD23:AE24"/>
    <mergeCell ref="AF23:AG24"/>
    <mergeCell ref="AH23:AI24"/>
    <mergeCell ref="AJ23:AK24"/>
    <mergeCell ref="AL23:AM24"/>
    <mergeCell ref="AN23:AN25"/>
    <mergeCell ref="R23:S24"/>
    <mergeCell ref="T23:U24"/>
    <mergeCell ref="V23:W24"/>
    <mergeCell ref="X23:Y24"/>
    <mergeCell ref="D26:D33"/>
    <mergeCell ref="W30:W33"/>
    <mergeCell ref="X30:X33"/>
    <mergeCell ref="M26:M29"/>
    <mergeCell ref="T26:T29"/>
    <mergeCell ref="U26:U29"/>
    <mergeCell ref="C73:D76"/>
    <mergeCell ref="C77:D80"/>
    <mergeCell ref="C81:D84"/>
    <mergeCell ref="C85:D88"/>
    <mergeCell ref="C89:D92"/>
    <mergeCell ref="C93:D96"/>
    <mergeCell ref="B69:B72"/>
    <mergeCell ref="B73:B76"/>
    <mergeCell ref="B77:B80"/>
    <mergeCell ref="B81:B84"/>
    <mergeCell ref="B85:B88"/>
    <mergeCell ref="B89:B92"/>
    <mergeCell ref="J70:K71"/>
    <mergeCell ref="L70:M71"/>
    <mergeCell ref="N70:O71"/>
    <mergeCell ref="P70:Q71"/>
    <mergeCell ref="R70:S71"/>
    <mergeCell ref="T70:U71"/>
    <mergeCell ref="V70:W71"/>
    <mergeCell ref="X70:Y71"/>
    <mergeCell ref="Z70:AA71"/>
    <mergeCell ref="AD70:AE71"/>
    <mergeCell ref="AF70:AG71"/>
    <mergeCell ref="AD73:AD76"/>
    <mergeCell ref="AE73:AE76"/>
    <mergeCell ref="AK69:AQ70"/>
    <mergeCell ref="AK71:AM72"/>
    <mergeCell ref="AN71:AN72"/>
    <mergeCell ref="AO71:AO72"/>
    <mergeCell ref="AK73:AM73"/>
    <mergeCell ref="AK74:AM74"/>
    <mergeCell ref="AK75:AM75"/>
    <mergeCell ref="AK76:AM76"/>
    <mergeCell ref="AI73:AI76"/>
    <mergeCell ref="AQ73:AQ76"/>
    <mergeCell ref="AP71:AP72"/>
    <mergeCell ref="O93:O96"/>
    <mergeCell ref="AH70:AI71"/>
    <mergeCell ref="AJ70:AJ72"/>
    <mergeCell ref="AJ77:AJ80"/>
    <mergeCell ref="AJ81:AJ84"/>
    <mergeCell ref="AJ89:AJ92"/>
    <mergeCell ref="AF73:AF76"/>
    <mergeCell ref="AG73:AG76"/>
    <mergeCell ref="X73:X76"/>
    <mergeCell ref="Y73:Y76"/>
    <mergeCell ref="Z73:Z76"/>
    <mergeCell ref="AA73:AA76"/>
    <mergeCell ref="R73:R76"/>
    <mergeCell ref="S73:S76"/>
    <mergeCell ref="T73:T76"/>
    <mergeCell ref="U73:U76"/>
    <mergeCell ref="AH73:AH76"/>
    <mergeCell ref="AB70:AC71"/>
    <mergeCell ref="AG77:AG80"/>
    <mergeCell ref="AH77:AH80"/>
    <mergeCell ref="AI77:AI80"/>
    <mergeCell ref="P81:P84"/>
    <mergeCell ref="Q81:Q84"/>
    <mergeCell ref="R81:R84"/>
    <mergeCell ref="J93:J96"/>
    <mergeCell ref="K93:K96"/>
    <mergeCell ref="L73:L76"/>
    <mergeCell ref="M73:M76"/>
    <mergeCell ref="L77:L80"/>
    <mergeCell ref="M77:M80"/>
    <mergeCell ref="L81:L84"/>
    <mergeCell ref="M81:M84"/>
    <mergeCell ref="L85:L88"/>
    <mergeCell ref="M85:M88"/>
    <mergeCell ref="J81:J84"/>
    <mergeCell ref="J77:J80"/>
    <mergeCell ref="L93:L96"/>
    <mergeCell ref="M93:M96"/>
    <mergeCell ref="AQ77:AQ80"/>
    <mergeCell ref="AQ81:AQ84"/>
    <mergeCell ref="AQ85:AQ88"/>
    <mergeCell ref="AQ89:AQ92"/>
    <mergeCell ref="AQ93:AQ96"/>
    <mergeCell ref="AK78:AM78"/>
    <mergeCell ref="AK79:AM79"/>
    <mergeCell ref="AK80:AM80"/>
    <mergeCell ref="AK81:AM81"/>
    <mergeCell ref="AK82:AM82"/>
    <mergeCell ref="AK83:AM83"/>
    <mergeCell ref="AK84:AM84"/>
    <mergeCell ref="AK85:AM85"/>
    <mergeCell ref="AK86:AM86"/>
    <mergeCell ref="AK87:AM87"/>
    <mergeCell ref="AK88:AM88"/>
    <mergeCell ref="AK77:AM77"/>
    <mergeCell ref="AK93:AM93"/>
    <mergeCell ref="AK94:AM94"/>
    <mergeCell ref="AK95:AM95"/>
    <mergeCell ref="A73:A96"/>
    <mergeCell ref="AC77:AC80"/>
    <mergeCell ref="AD77:AD80"/>
    <mergeCell ref="AE77:AE80"/>
    <mergeCell ref="AB89:AB92"/>
    <mergeCell ref="AC89:AC92"/>
    <mergeCell ref="AD89:AD92"/>
    <mergeCell ref="AE89:AE92"/>
    <mergeCell ref="AF89:AF92"/>
    <mergeCell ref="AF77:AF80"/>
    <mergeCell ref="P85:P88"/>
    <mergeCell ref="Q85:Q88"/>
    <mergeCell ref="W85:W88"/>
    <mergeCell ref="X85:X88"/>
    <mergeCell ref="Y85:Y88"/>
    <mergeCell ref="Z85:Z88"/>
    <mergeCell ref="AA85:AA88"/>
    <mergeCell ref="K73:K76"/>
    <mergeCell ref="K77:K80"/>
    <mergeCell ref="K81:K84"/>
    <mergeCell ref="J85:J88"/>
    <mergeCell ref="K85:K88"/>
    <mergeCell ref="S89:S92"/>
    <mergeCell ref="T89:T92"/>
    <mergeCell ref="B97:B100"/>
    <mergeCell ref="C97:D100"/>
    <mergeCell ref="D130:E130"/>
    <mergeCell ref="B131:D131"/>
    <mergeCell ref="A133:D135"/>
    <mergeCell ref="E133:H135"/>
    <mergeCell ref="I133:L135"/>
    <mergeCell ref="A136:D136"/>
    <mergeCell ref="E136:H136"/>
    <mergeCell ref="J136:L136"/>
    <mergeCell ref="D121:E121"/>
    <mergeCell ref="D122:E122"/>
    <mergeCell ref="D123:E123"/>
    <mergeCell ref="D124:E124"/>
    <mergeCell ref="D125:E125"/>
    <mergeCell ref="D126:E126"/>
    <mergeCell ref="D127:E127"/>
    <mergeCell ref="D128:E128"/>
    <mergeCell ref="D129:E129"/>
    <mergeCell ref="B101:B104"/>
    <mergeCell ref="C101:D104"/>
    <mergeCell ref="E101:E104"/>
    <mergeCell ref="F101:F104"/>
    <mergeCell ref="G101:G104"/>
    <mergeCell ref="H101:H104"/>
    <mergeCell ref="I101:I104"/>
    <mergeCell ref="J101:J104"/>
    <mergeCell ref="K101:K104"/>
    <mergeCell ref="E97:E100"/>
    <mergeCell ref="F97:F100"/>
    <mergeCell ref="G97:G100"/>
    <mergeCell ref="H97:H100"/>
    <mergeCell ref="I97:I100"/>
    <mergeCell ref="J97:J100"/>
    <mergeCell ref="O105:O108"/>
    <mergeCell ref="P105:P108"/>
    <mergeCell ref="Q105:Q108"/>
    <mergeCell ref="K97:K100"/>
    <mergeCell ref="L97:L100"/>
    <mergeCell ref="M97:M100"/>
    <mergeCell ref="N97:N100"/>
    <mergeCell ref="O97:O100"/>
    <mergeCell ref="P97:P100"/>
    <mergeCell ref="Q97:Q100"/>
    <mergeCell ref="L101:L104"/>
    <mergeCell ref="M101:M104"/>
    <mergeCell ref="N101:N104"/>
    <mergeCell ref="O101:O104"/>
    <mergeCell ref="P101:P104"/>
    <mergeCell ref="Q101:Q104"/>
    <mergeCell ref="R105:R108"/>
    <mergeCell ref="S105:S108"/>
    <mergeCell ref="J144:L144"/>
    <mergeCell ref="J140:L140"/>
    <mergeCell ref="J141:L141"/>
    <mergeCell ref="J142:L142"/>
    <mergeCell ref="B105:B108"/>
    <mergeCell ref="C105:D108"/>
    <mergeCell ref="E105:E108"/>
    <mergeCell ref="F105:F108"/>
    <mergeCell ref="G105:G108"/>
    <mergeCell ref="H105:H108"/>
    <mergeCell ref="I105:I108"/>
    <mergeCell ref="J105:J108"/>
    <mergeCell ref="K105:K108"/>
    <mergeCell ref="B140:D140"/>
    <mergeCell ref="F140:H140"/>
    <mergeCell ref="B141:D141"/>
    <mergeCell ref="F141:H141"/>
    <mergeCell ref="A142:D142"/>
    <mergeCell ref="E142:H142"/>
    <mergeCell ref="B143:D143"/>
    <mergeCell ref="F143:H143"/>
    <mergeCell ref="J143:L143"/>
  </mergeCells>
  <phoneticPr fontId="25" type="noConversion"/>
  <conditionalFormatting sqref="P34:Q34">
    <cfRule type="colorScale" priority="114">
      <colorScale>
        <cfvo type="min"/>
        <cfvo type="max"/>
        <color rgb="FFFFDB75"/>
        <color theme="9" tint="0.39997558519241921"/>
      </colorScale>
    </cfRule>
  </conditionalFormatting>
  <conditionalFormatting sqref="R34:AM34">
    <cfRule type="colorScale" priority="112">
      <colorScale>
        <cfvo type="min"/>
        <cfvo type="max"/>
        <color rgb="FFFFDB75"/>
        <color theme="9" tint="0.39997558519241921"/>
      </colorScale>
    </cfRule>
  </conditionalFormatting>
  <conditionalFormatting sqref="P54:Q54">
    <cfRule type="colorScale" priority="106">
      <colorScale>
        <cfvo type="min"/>
        <cfvo type="max"/>
        <color rgb="FFFFDB75"/>
        <color theme="9" tint="0.39997558519241921"/>
      </colorScale>
    </cfRule>
  </conditionalFormatting>
  <conditionalFormatting sqref="R54:AM54">
    <cfRule type="colorScale" priority="104">
      <colorScale>
        <cfvo type="min"/>
        <cfvo type="max"/>
        <color rgb="FFFFDB75"/>
        <color theme="9" tint="0.39997558519241921"/>
      </colorScale>
    </cfRule>
  </conditionalFormatting>
  <conditionalFormatting sqref="P38:Q38">
    <cfRule type="colorScale" priority="82">
      <colorScale>
        <cfvo type="min"/>
        <cfvo type="max"/>
        <color rgb="FFFFDB75"/>
        <color theme="9" tint="0.39997558519241921"/>
      </colorScale>
    </cfRule>
  </conditionalFormatting>
  <conditionalFormatting sqref="R38:AM38">
    <cfRule type="colorScale" priority="81">
      <colorScale>
        <cfvo type="min"/>
        <cfvo type="max"/>
        <color rgb="FFFFDB75"/>
        <color theme="9" tint="0.39997558519241921"/>
      </colorScale>
    </cfRule>
  </conditionalFormatting>
  <conditionalFormatting sqref="L73:M73">
    <cfRule type="colorScale" priority="32">
      <colorScale>
        <cfvo type="min"/>
        <cfvo type="max"/>
        <color rgb="FFFFDB75"/>
        <color theme="9" tint="0.39997558519241921"/>
      </colorScale>
    </cfRule>
  </conditionalFormatting>
  <conditionalFormatting sqref="N73:AI73">
    <cfRule type="colorScale" priority="31">
      <colorScale>
        <cfvo type="min"/>
        <cfvo type="max"/>
        <color rgb="FFFFDB75"/>
        <color theme="9" tint="0.39997558519241921"/>
      </colorScale>
    </cfRule>
  </conditionalFormatting>
  <conditionalFormatting sqref="Q26">
    <cfRule type="colorScale" priority="17">
      <colorScale>
        <cfvo type="min"/>
        <cfvo type="max"/>
        <color rgb="FFFFDB75"/>
        <color theme="9" tint="0.39997558519241921"/>
      </colorScale>
    </cfRule>
  </conditionalFormatting>
  <conditionalFormatting sqref="S26:AM26">
    <cfRule type="colorScale" priority="16">
      <colorScale>
        <cfvo type="min"/>
        <cfvo type="max"/>
        <color rgb="FFFFDB75"/>
        <color theme="9" tint="0.39997558519241921"/>
      </colorScale>
    </cfRule>
  </conditionalFormatting>
  <conditionalFormatting sqref="P30:Q30">
    <cfRule type="colorScale" priority="15">
      <colorScale>
        <cfvo type="min"/>
        <cfvo type="max"/>
        <color rgb="FFFFDB75"/>
        <color theme="9" tint="0.39997558519241921"/>
      </colorScale>
    </cfRule>
  </conditionalFormatting>
  <conditionalFormatting sqref="P26">
    <cfRule type="colorScale" priority="14">
      <colorScale>
        <cfvo type="min"/>
        <cfvo type="max"/>
        <color rgb="FFFFDB75"/>
        <color theme="9" tint="0.39997558519241921"/>
      </colorScale>
    </cfRule>
  </conditionalFormatting>
  <conditionalFormatting sqref="R26">
    <cfRule type="colorScale" priority="13">
      <colorScale>
        <cfvo type="min"/>
        <cfvo type="max"/>
        <color rgb="FFFFDB75"/>
        <color theme="9" tint="0.39997558519241921"/>
      </colorScale>
    </cfRule>
  </conditionalFormatting>
  <conditionalFormatting sqref="R30:AM30">
    <cfRule type="colorScale" priority="18">
      <colorScale>
        <cfvo type="min"/>
        <cfvo type="max"/>
        <color rgb="FFFFDB75"/>
        <color theme="9" tint="0.39997558519241921"/>
      </colorScale>
    </cfRule>
  </conditionalFormatting>
  <conditionalFormatting sqref="P42:AM42">
    <cfRule type="colorScale" priority="12">
      <colorScale>
        <cfvo type="min"/>
        <cfvo type="max"/>
        <color rgb="FFFFDB75"/>
        <color theme="9" tint="0.39997558519241921"/>
      </colorScale>
    </cfRule>
  </conditionalFormatting>
  <conditionalFormatting sqref="P46:Q46">
    <cfRule type="colorScale" priority="11">
      <colorScale>
        <cfvo type="min"/>
        <cfvo type="max"/>
        <color rgb="FFFFDB75"/>
        <color theme="9" tint="0.39997558519241921"/>
      </colorScale>
    </cfRule>
  </conditionalFormatting>
  <conditionalFormatting sqref="R46:AM46">
    <cfRule type="colorScale" priority="10">
      <colorScale>
        <cfvo type="min"/>
        <cfvo type="max"/>
        <color rgb="FFFFDB75"/>
        <color theme="9" tint="0.39997558519241921"/>
      </colorScale>
    </cfRule>
  </conditionalFormatting>
  <conditionalFormatting sqref="P50:Q50">
    <cfRule type="colorScale" priority="9">
      <colorScale>
        <cfvo type="min"/>
        <cfvo type="max"/>
        <color rgb="FFFFDB75"/>
        <color theme="9" tint="0.39997558519241921"/>
      </colorScale>
    </cfRule>
  </conditionalFormatting>
  <conditionalFormatting sqref="R50:AM50">
    <cfRule type="colorScale" priority="8">
      <colorScale>
        <cfvo type="min"/>
        <cfvo type="max"/>
        <color rgb="FFFFDB75"/>
        <color theme="9" tint="0.39997558519241921"/>
      </colorScale>
    </cfRule>
  </conditionalFormatting>
  <conditionalFormatting sqref="L89:M89 L77:M77 L81:M81 L85:M85 L93:M93">
    <cfRule type="colorScale" priority="115">
      <colorScale>
        <cfvo type="min"/>
        <cfvo type="max"/>
        <color rgb="FFFFDB75"/>
        <color theme="9" tint="0.39997558519241921"/>
      </colorScale>
    </cfRule>
  </conditionalFormatting>
  <conditionalFormatting sqref="N89:AI89 N77:AI77 N81:AI81 N85:AI85 N93:AI93">
    <cfRule type="colorScale" priority="121">
      <colorScale>
        <cfvo type="min"/>
        <cfvo type="max"/>
        <color rgb="FFFFDB75"/>
        <color theme="9" tint="0.39997558519241921"/>
      </colorScale>
    </cfRule>
  </conditionalFormatting>
  <conditionalFormatting sqref="L97:M97 L101:M101 L105:M105">
    <cfRule type="colorScale" priority="4">
      <colorScale>
        <cfvo type="min"/>
        <cfvo type="max"/>
        <color rgb="FFFFDB75"/>
        <color theme="9" tint="0.39997558519241921"/>
      </colorScale>
    </cfRule>
  </conditionalFormatting>
  <conditionalFormatting sqref="N97:AI97 N101:AI101 N105:Y105 AA105 AC105:AG105 AI105">
    <cfRule type="colorScale" priority="5">
      <colorScale>
        <cfvo type="min"/>
        <cfvo type="max"/>
        <color rgb="FFFFDB75"/>
        <color theme="9" tint="0.39997558519241921"/>
      </colorScale>
    </cfRule>
  </conditionalFormatting>
  <conditionalFormatting sqref="Z105">
    <cfRule type="colorScale" priority="3">
      <colorScale>
        <cfvo type="min"/>
        <cfvo type="max"/>
        <color rgb="FFFFDB75"/>
        <color theme="9" tint="0.39997558519241921"/>
      </colorScale>
    </cfRule>
  </conditionalFormatting>
  <conditionalFormatting sqref="AB105">
    <cfRule type="colorScale" priority="2">
      <colorScale>
        <cfvo type="min"/>
        <cfvo type="max"/>
        <color rgb="FFFFDB75"/>
        <color theme="9" tint="0.39997558519241921"/>
      </colorScale>
    </cfRule>
  </conditionalFormatting>
  <conditionalFormatting sqref="AH105">
    <cfRule type="colorScale" priority="1">
      <colorScale>
        <cfvo type="min"/>
        <cfvo type="max"/>
        <color rgb="FFFFDB75"/>
        <color theme="9" tint="0.39997558519241921"/>
      </colorScale>
    </cfRule>
  </conditionalFormatting>
  <hyperlinks>
    <hyperlink ref="AP48" r:id="rId1" xr:uid="{907D3F71-7EB0-45D5-ACDD-773AD0187151}"/>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6">
        <x14:dataValidation type="list" allowBlank="1" showInputMessage="1" showErrorMessage="1" xr:uid="{F82F73DB-7698-4EA5-9C33-E980F68CF36A}">
          <x14:formula1>
            <xm:f>Hoja1!$C$22:$C$24</xm:f>
          </x14:formula1>
          <xm:sqref>C11</xm:sqref>
        </x14:dataValidation>
        <x14:dataValidation type="list" allowBlank="1" showInputMessage="1" showErrorMessage="1" xr:uid="{43ADEB06-AEAC-4B37-997C-1DA91843A4AA}">
          <x14:formula1>
            <xm:f>Hoja1!$G$3:$G$20</xm:f>
          </x14:formula1>
          <xm:sqref>C13</xm:sqref>
        </x14:dataValidation>
        <x14:dataValidation type="list" allowBlank="1" showInputMessage="1" showErrorMessage="1" xr:uid="{86D14C1D-323B-4D85-B3CE-07D53F87E65F}">
          <x14:formula1>
            <xm:f>Hoja1!$K$3:$K$20</xm:f>
          </x14:formula1>
          <xm:sqref>C15</xm:sqref>
        </x14:dataValidation>
        <x14:dataValidation type="list" allowBlank="1" showInputMessage="1" showErrorMessage="1" xr:uid="{0D19AAF9-43C4-47D2-982E-9D472237597B}">
          <x14:formula1>
            <xm:f>Hoja1!$C$27:$C$35</xm:f>
          </x14:formula1>
          <xm:sqref>A54:A57</xm:sqref>
        </x14:dataValidation>
        <x14:dataValidation type="list" allowBlank="1" showInputMessage="1" showErrorMessage="1" xr:uid="{3571F767-D58D-4644-AC89-DC43340777FE}">
          <x14:formula1>
            <xm:f>Hoja1!$C$39:$C$56</xm:f>
          </x14:formula1>
          <xm:sqref>B54:B57</xm:sqref>
        </x14:dataValidation>
        <x14:dataValidation type="list" allowBlank="1" showInputMessage="1" showErrorMessage="1" xr:uid="{E45418D2-C9E8-4E1F-B99C-DBF422DE6A9C}">
          <x14:formula1>
            <xm:f>Hoja1!$C$58:$C$95</xm:f>
          </x14:formula1>
          <xm:sqref>C54:C57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C6280-0F95-4392-B1D3-97AABE4456BB}">
  <sheetPr>
    <pageSetUpPr fitToPage="1"/>
  </sheetPr>
  <dimension ref="B1:AC61"/>
  <sheetViews>
    <sheetView showGridLines="0" view="pageBreakPreview" zoomScaleNormal="100" zoomScaleSheetLayoutView="100" workbookViewId="0">
      <selection activeCell="B16" sqref="B16:F17"/>
    </sheetView>
  </sheetViews>
  <sheetFormatPr baseColWidth="10" defaultColWidth="5.140625" defaultRowHeight="13.5" customHeight="1"/>
  <cols>
    <col min="1" max="1" width="5.140625" style="113"/>
    <col min="2" max="2" width="14.28515625" style="113" customWidth="1"/>
    <col min="3" max="3" width="11.7109375" style="113" customWidth="1"/>
    <col min="4" max="4" width="12.7109375" style="105" customWidth="1"/>
    <col min="5" max="5" width="12.140625" style="105" customWidth="1"/>
    <col min="6" max="12" width="7.42578125" style="113" customWidth="1"/>
    <col min="13" max="13" width="11.85546875" style="113" customWidth="1"/>
    <col min="14" max="23" width="7.42578125" style="113" customWidth="1"/>
    <col min="24" max="24" width="10.5703125" style="113" customWidth="1"/>
    <col min="25" max="25" width="41.140625" style="113" customWidth="1"/>
    <col min="26" max="26" width="11.7109375" style="113" customWidth="1"/>
    <col min="27" max="27" width="29.7109375" style="113" customWidth="1"/>
    <col min="28" max="28" width="16.28515625" style="81" customWidth="1"/>
    <col min="29" max="29" width="5.140625" style="81"/>
    <col min="30" max="16384" width="5.140625" style="113"/>
  </cols>
  <sheetData>
    <row r="1" spans="2:27" ht="15.6" customHeight="1">
      <c r="B1" s="328"/>
      <c r="C1" s="328"/>
      <c r="D1" s="328" t="s">
        <v>753</v>
      </c>
      <c r="E1" s="328"/>
      <c r="F1" s="328"/>
      <c r="G1" s="328"/>
      <c r="H1" s="328"/>
      <c r="I1" s="328"/>
      <c r="J1" s="328"/>
      <c r="K1" s="328"/>
      <c r="L1" s="328"/>
      <c r="M1" s="328"/>
      <c r="N1" s="328"/>
      <c r="O1" s="328"/>
      <c r="P1" s="328"/>
      <c r="Q1" s="328"/>
      <c r="R1" s="328"/>
      <c r="S1" s="335" t="s">
        <v>462</v>
      </c>
      <c r="T1" s="335"/>
      <c r="U1" s="335"/>
      <c r="V1" s="335" t="s">
        <v>754</v>
      </c>
      <c r="W1" s="335"/>
      <c r="X1" s="335"/>
    </row>
    <row r="2" spans="2:27" ht="13.15" customHeight="1">
      <c r="B2" s="328"/>
      <c r="C2" s="328"/>
      <c r="D2" s="328"/>
      <c r="E2" s="328"/>
      <c r="F2" s="328"/>
      <c r="G2" s="328"/>
      <c r="H2" s="328"/>
      <c r="I2" s="328"/>
      <c r="J2" s="328"/>
      <c r="K2" s="328"/>
      <c r="L2" s="328"/>
      <c r="M2" s="328"/>
      <c r="N2" s="328"/>
      <c r="O2" s="328"/>
      <c r="P2" s="328"/>
      <c r="Q2" s="328"/>
      <c r="R2" s="328"/>
      <c r="S2" s="335" t="s">
        <v>464</v>
      </c>
      <c r="T2" s="335"/>
      <c r="U2" s="335"/>
      <c r="V2" s="336" t="s">
        <v>755</v>
      </c>
      <c r="W2" s="336"/>
      <c r="X2" s="336"/>
    </row>
    <row r="3" spans="2:27" ht="13.15" customHeight="1">
      <c r="B3" s="328"/>
      <c r="C3" s="328"/>
      <c r="D3" s="328" t="s">
        <v>756</v>
      </c>
      <c r="E3" s="328"/>
      <c r="F3" s="328"/>
      <c r="G3" s="328"/>
      <c r="H3" s="328"/>
      <c r="I3" s="328"/>
      <c r="J3" s="328"/>
      <c r="K3" s="328"/>
      <c r="L3" s="328"/>
      <c r="M3" s="328"/>
      <c r="N3" s="328"/>
      <c r="O3" s="328"/>
      <c r="P3" s="328"/>
      <c r="Q3" s="328"/>
      <c r="R3" s="328"/>
      <c r="S3" s="335" t="s">
        <v>466</v>
      </c>
      <c r="T3" s="335"/>
      <c r="U3" s="335"/>
      <c r="V3" s="335" t="s">
        <v>467</v>
      </c>
      <c r="W3" s="335"/>
      <c r="X3" s="335"/>
    </row>
    <row r="4" spans="2:27" ht="15.6" customHeight="1">
      <c r="B4" s="328"/>
      <c r="C4" s="328"/>
      <c r="D4" s="328"/>
      <c r="E4" s="328"/>
      <c r="F4" s="328"/>
      <c r="G4" s="328"/>
      <c r="H4" s="328"/>
      <c r="I4" s="328"/>
      <c r="J4" s="328"/>
      <c r="K4" s="328"/>
      <c r="L4" s="328"/>
      <c r="M4" s="328"/>
      <c r="N4" s="328"/>
      <c r="O4" s="328"/>
      <c r="P4" s="328"/>
      <c r="Q4" s="328"/>
      <c r="R4" s="328"/>
      <c r="S4" s="335" t="s">
        <v>757</v>
      </c>
      <c r="T4" s="335"/>
      <c r="U4" s="335"/>
      <c r="V4" s="327">
        <v>44838</v>
      </c>
      <c r="W4" s="328"/>
      <c r="X4" s="328"/>
    </row>
    <row r="5" spans="2:27" ht="9" customHeight="1">
      <c r="B5" s="329"/>
      <c r="C5" s="330"/>
      <c r="D5" s="330"/>
      <c r="E5" s="330"/>
      <c r="F5" s="330"/>
      <c r="G5" s="330"/>
      <c r="H5" s="330"/>
      <c r="I5" s="330"/>
      <c r="J5" s="330"/>
      <c r="K5" s="330"/>
      <c r="L5" s="330"/>
      <c r="M5" s="330"/>
      <c r="N5" s="330"/>
      <c r="O5" s="330"/>
      <c r="P5" s="330"/>
      <c r="Q5" s="330"/>
      <c r="R5" s="330"/>
      <c r="S5" s="330"/>
      <c r="T5" s="330"/>
      <c r="U5" s="330"/>
      <c r="V5" s="330"/>
      <c r="W5" s="330"/>
      <c r="X5" s="331"/>
    </row>
    <row r="6" spans="2:27" ht="18.600000000000001" customHeight="1">
      <c r="B6" s="332" t="s">
        <v>758</v>
      </c>
      <c r="C6" s="333"/>
      <c r="D6" s="333"/>
      <c r="E6" s="333"/>
      <c r="F6" s="333"/>
      <c r="G6" s="333"/>
      <c r="H6" s="333"/>
      <c r="I6" s="333"/>
      <c r="J6" s="333"/>
      <c r="K6" s="333"/>
      <c r="L6" s="333"/>
      <c r="M6" s="333"/>
      <c r="N6" s="333"/>
      <c r="O6" s="333"/>
      <c r="P6" s="333"/>
      <c r="Q6" s="333"/>
      <c r="R6" s="333"/>
      <c r="S6" s="333"/>
      <c r="T6" s="333"/>
      <c r="U6" s="333"/>
      <c r="V6" s="333"/>
      <c r="W6" s="333"/>
      <c r="X6" s="334"/>
    </row>
    <row r="7" spans="2:27" ht="16.899999999999999" customHeight="1">
      <c r="B7" s="329" t="s">
        <v>759</v>
      </c>
      <c r="C7" s="330"/>
      <c r="D7" s="330"/>
      <c r="E7" s="330"/>
      <c r="F7" s="330"/>
      <c r="G7" s="330"/>
      <c r="H7" s="331"/>
      <c r="I7" s="329" t="s">
        <v>760</v>
      </c>
      <c r="J7" s="330"/>
      <c r="K7" s="330"/>
      <c r="L7" s="330"/>
      <c r="M7" s="330"/>
      <c r="N7" s="330"/>
      <c r="O7" s="330"/>
      <c r="P7" s="330"/>
      <c r="Q7" s="330"/>
      <c r="R7" s="330"/>
      <c r="S7" s="330"/>
      <c r="T7" s="331"/>
      <c r="U7" s="329" t="s">
        <v>761</v>
      </c>
      <c r="V7" s="330"/>
      <c r="W7" s="330"/>
      <c r="X7" s="331"/>
    </row>
    <row r="8" spans="2:27" ht="26.65" customHeight="1">
      <c r="B8" s="341" t="s">
        <v>395</v>
      </c>
      <c r="C8" s="342"/>
      <c r="D8" s="342"/>
      <c r="E8" s="342"/>
      <c r="F8" s="342"/>
      <c r="G8" s="342"/>
      <c r="H8" s="343"/>
      <c r="I8" s="341" t="s">
        <v>402</v>
      </c>
      <c r="J8" s="342"/>
      <c r="K8" s="342"/>
      <c r="L8" s="342"/>
      <c r="M8" s="342"/>
      <c r="N8" s="342"/>
      <c r="O8" s="342"/>
      <c r="P8" s="342"/>
      <c r="Q8" s="342"/>
      <c r="R8" s="342"/>
      <c r="S8" s="342"/>
      <c r="T8" s="343"/>
      <c r="U8" s="341" t="s">
        <v>403</v>
      </c>
      <c r="V8" s="342"/>
      <c r="W8" s="342"/>
      <c r="X8" s="343"/>
    </row>
    <row r="9" spans="2:27" ht="19.149999999999999" customHeight="1">
      <c r="B9" s="332" t="s">
        <v>762</v>
      </c>
      <c r="C9" s="333"/>
      <c r="D9" s="333"/>
      <c r="E9" s="333"/>
      <c r="F9" s="333"/>
      <c r="G9" s="333"/>
      <c r="H9" s="333"/>
      <c r="I9" s="333"/>
      <c r="J9" s="333"/>
      <c r="K9" s="333"/>
      <c r="L9" s="333"/>
      <c r="M9" s="333"/>
      <c r="N9" s="333"/>
      <c r="O9" s="333"/>
      <c r="P9" s="333"/>
      <c r="Q9" s="333"/>
      <c r="R9" s="333"/>
      <c r="S9" s="333"/>
      <c r="T9" s="333"/>
      <c r="U9" s="333"/>
      <c r="V9" s="333"/>
      <c r="W9" s="333"/>
      <c r="X9" s="334"/>
    </row>
    <row r="10" spans="2:27" ht="15" customHeight="1">
      <c r="B10" s="328" t="s">
        <v>763</v>
      </c>
      <c r="C10" s="328"/>
      <c r="D10" s="328"/>
      <c r="E10" s="328"/>
      <c r="F10" s="328"/>
      <c r="G10" s="329" t="s">
        <v>764</v>
      </c>
      <c r="H10" s="330"/>
      <c r="I10" s="330"/>
      <c r="J10" s="330"/>
      <c r="K10" s="330"/>
      <c r="L10" s="330"/>
      <c r="M10" s="330"/>
      <c r="N10" s="330"/>
      <c r="O10" s="331"/>
      <c r="P10" s="329" t="s">
        <v>765</v>
      </c>
      <c r="Q10" s="330"/>
      <c r="R10" s="330"/>
      <c r="S10" s="330"/>
      <c r="T10" s="330"/>
      <c r="U10" s="331"/>
      <c r="V10" s="329" t="s">
        <v>464</v>
      </c>
      <c r="W10" s="330"/>
      <c r="X10" s="331"/>
    </row>
    <row r="11" spans="2:27" ht="34.9" customHeight="1">
      <c r="B11" s="337" t="s">
        <v>766</v>
      </c>
      <c r="C11" s="337"/>
      <c r="D11" s="337"/>
      <c r="E11" s="337"/>
      <c r="F11" s="337"/>
      <c r="G11" s="338" t="s">
        <v>406</v>
      </c>
      <c r="H11" s="339"/>
      <c r="I11" s="339"/>
      <c r="J11" s="339"/>
      <c r="K11" s="339"/>
      <c r="L11" s="339"/>
      <c r="M11" s="339"/>
      <c r="N11" s="339"/>
      <c r="O11" s="340"/>
      <c r="P11" s="341" t="s">
        <v>767</v>
      </c>
      <c r="Q11" s="342"/>
      <c r="R11" s="342"/>
      <c r="S11" s="342"/>
      <c r="T11" s="342"/>
      <c r="U11" s="343"/>
      <c r="V11" s="344" t="s">
        <v>768</v>
      </c>
      <c r="W11" s="345"/>
      <c r="X11" s="346"/>
    </row>
    <row r="12" spans="2:27" ht="49.9" customHeight="1">
      <c r="B12" s="328" t="s">
        <v>769</v>
      </c>
      <c r="C12" s="328"/>
      <c r="D12" s="328"/>
      <c r="E12" s="328"/>
      <c r="F12" s="328" t="s">
        <v>770</v>
      </c>
      <c r="G12" s="328"/>
      <c r="H12" s="328"/>
      <c r="I12" s="328"/>
      <c r="J12" s="328"/>
      <c r="K12" s="328"/>
      <c r="L12" s="328"/>
      <c r="M12" s="328"/>
      <c r="N12" s="347" t="s">
        <v>771</v>
      </c>
      <c r="O12" s="347"/>
      <c r="P12" s="347"/>
      <c r="Q12" s="347"/>
      <c r="R12" s="347"/>
      <c r="S12" s="328" t="s">
        <v>772</v>
      </c>
      <c r="T12" s="328"/>
      <c r="U12" s="328"/>
      <c r="V12" s="328"/>
      <c r="W12" s="328"/>
      <c r="X12" s="328"/>
    </row>
    <row r="13" spans="2:27" ht="81.599999999999994" customHeight="1">
      <c r="B13" s="337" t="s">
        <v>441</v>
      </c>
      <c r="C13" s="337"/>
      <c r="D13" s="337"/>
      <c r="E13" s="337"/>
      <c r="F13" s="337" t="s">
        <v>518</v>
      </c>
      <c r="G13" s="337"/>
      <c r="H13" s="337"/>
      <c r="I13" s="337"/>
      <c r="J13" s="337"/>
      <c r="K13" s="337"/>
      <c r="L13" s="337"/>
      <c r="M13" s="337"/>
      <c r="N13" s="337" t="s">
        <v>443</v>
      </c>
      <c r="O13" s="337"/>
      <c r="P13" s="337"/>
      <c r="Q13" s="337"/>
      <c r="R13" s="337"/>
      <c r="S13" s="337" t="s">
        <v>443</v>
      </c>
      <c r="T13" s="337"/>
      <c r="U13" s="337"/>
      <c r="V13" s="337"/>
      <c r="W13" s="337"/>
      <c r="X13" s="337"/>
    </row>
    <row r="14" spans="2:27" ht="16.149999999999999" customHeight="1">
      <c r="B14" s="353" t="s">
        <v>773</v>
      </c>
      <c r="C14" s="354"/>
      <c r="D14" s="354"/>
      <c r="E14" s="354"/>
      <c r="F14" s="355"/>
      <c r="G14" s="359" t="s">
        <v>774</v>
      </c>
      <c r="H14" s="360"/>
      <c r="I14" s="360"/>
      <c r="J14" s="361"/>
      <c r="K14" s="353" t="s">
        <v>775</v>
      </c>
      <c r="L14" s="354"/>
      <c r="M14" s="354"/>
      <c r="N14" s="355"/>
      <c r="O14" s="329" t="s">
        <v>776</v>
      </c>
      <c r="P14" s="330"/>
      <c r="Q14" s="330"/>
      <c r="R14" s="330"/>
      <c r="S14" s="330"/>
      <c r="T14" s="330"/>
      <c r="U14" s="330"/>
      <c r="V14" s="330"/>
      <c r="W14" s="330"/>
      <c r="X14" s="331"/>
      <c r="Y14" s="82"/>
      <c r="Z14" s="82"/>
      <c r="AA14" s="82"/>
    </row>
    <row r="15" spans="2:27" ht="64.900000000000006" customHeight="1">
      <c r="B15" s="356"/>
      <c r="C15" s="357"/>
      <c r="D15" s="357"/>
      <c r="E15" s="357"/>
      <c r="F15" s="358"/>
      <c r="G15" s="362"/>
      <c r="H15" s="363"/>
      <c r="I15" s="363"/>
      <c r="J15" s="364"/>
      <c r="K15" s="356"/>
      <c r="L15" s="357"/>
      <c r="M15" s="357"/>
      <c r="N15" s="358"/>
      <c r="O15" s="329" t="s">
        <v>777</v>
      </c>
      <c r="P15" s="330"/>
      <c r="Q15" s="330"/>
      <c r="R15" s="331"/>
      <c r="S15" s="348" t="s">
        <v>778</v>
      </c>
      <c r="T15" s="349"/>
      <c r="U15" s="350"/>
      <c r="V15" s="348" t="s">
        <v>779</v>
      </c>
      <c r="W15" s="349"/>
      <c r="X15" s="350"/>
      <c r="Y15" s="82"/>
      <c r="Z15" s="82"/>
      <c r="AA15" s="82"/>
    </row>
    <row r="16" spans="2:27" ht="25.9" customHeight="1">
      <c r="B16" s="337" t="s">
        <v>780</v>
      </c>
      <c r="C16" s="337"/>
      <c r="D16" s="337"/>
      <c r="E16" s="337"/>
      <c r="F16" s="337"/>
      <c r="G16" s="351" t="s">
        <v>389</v>
      </c>
      <c r="H16" s="351"/>
      <c r="I16" s="351"/>
      <c r="J16" s="351"/>
      <c r="K16" s="351">
        <v>0.25</v>
      </c>
      <c r="L16" s="351"/>
      <c r="M16" s="351"/>
      <c r="N16" s="351"/>
      <c r="O16" s="83" t="s">
        <v>781</v>
      </c>
      <c r="P16" s="83" t="s">
        <v>782</v>
      </c>
      <c r="Q16" s="83" t="s">
        <v>783</v>
      </c>
      <c r="R16" s="83" t="s">
        <v>784</v>
      </c>
      <c r="S16" s="337" t="s">
        <v>785</v>
      </c>
      <c r="T16" s="337"/>
      <c r="U16" s="337"/>
      <c r="V16" s="352" t="s">
        <v>782</v>
      </c>
      <c r="W16" s="352"/>
      <c r="X16" s="352"/>
    </row>
    <row r="17" spans="2:27" ht="88.9" customHeight="1">
      <c r="B17" s="337"/>
      <c r="C17" s="337"/>
      <c r="D17" s="337"/>
      <c r="E17" s="337"/>
      <c r="F17" s="337"/>
      <c r="G17" s="351"/>
      <c r="H17" s="351"/>
      <c r="I17" s="351"/>
      <c r="J17" s="351"/>
      <c r="K17" s="351"/>
      <c r="L17" s="351"/>
      <c r="M17" s="351"/>
      <c r="N17" s="351"/>
      <c r="O17" s="115">
        <v>0.4</v>
      </c>
      <c r="P17" s="115">
        <v>0.25</v>
      </c>
      <c r="Q17" s="115">
        <v>0.25</v>
      </c>
      <c r="R17" s="115">
        <v>0.1</v>
      </c>
      <c r="S17" s="337"/>
      <c r="T17" s="337"/>
      <c r="U17" s="337"/>
      <c r="V17" s="352"/>
      <c r="W17" s="352"/>
      <c r="X17" s="352"/>
    </row>
    <row r="18" spans="2:27" ht="18" customHeight="1">
      <c r="B18" s="332" t="s">
        <v>786</v>
      </c>
      <c r="C18" s="333"/>
      <c r="D18" s="333"/>
      <c r="E18" s="333"/>
      <c r="F18" s="333"/>
      <c r="G18" s="333"/>
      <c r="H18" s="333"/>
      <c r="I18" s="333"/>
      <c r="J18" s="333"/>
      <c r="K18" s="333"/>
      <c r="L18" s="333"/>
      <c r="M18" s="333"/>
      <c r="N18" s="333"/>
      <c r="O18" s="333"/>
      <c r="P18" s="333"/>
      <c r="Q18" s="333"/>
      <c r="R18" s="333"/>
      <c r="S18" s="333"/>
      <c r="T18" s="333"/>
      <c r="U18" s="333"/>
      <c r="V18" s="333"/>
      <c r="W18" s="333"/>
      <c r="X18" s="334"/>
      <c r="Z18" s="113" t="s">
        <v>738</v>
      </c>
    </row>
    <row r="19" spans="2:27" ht="34.9" customHeight="1">
      <c r="B19" s="365" t="s">
        <v>787</v>
      </c>
      <c r="C19" s="359" t="s">
        <v>788</v>
      </c>
      <c r="D19" s="361"/>
      <c r="E19" s="359" t="s">
        <v>789</v>
      </c>
      <c r="F19" s="361"/>
      <c r="G19" s="367" t="s">
        <v>790</v>
      </c>
      <c r="H19" s="368"/>
      <c r="I19" s="368"/>
      <c r="J19" s="368"/>
      <c r="K19" s="368"/>
      <c r="L19" s="368"/>
      <c r="M19" s="368"/>
      <c r="N19" s="368"/>
      <c r="O19" s="368"/>
      <c r="P19" s="368"/>
      <c r="Q19" s="368"/>
      <c r="R19" s="369"/>
      <c r="S19" s="359" t="s">
        <v>791</v>
      </c>
      <c r="T19" s="360"/>
      <c r="U19" s="360"/>
      <c r="V19" s="360"/>
      <c r="W19" s="360"/>
      <c r="X19" s="361"/>
    </row>
    <row r="20" spans="2:27" ht="28.5" customHeight="1">
      <c r="B20" s="366"/>
      <c r="C20" s="362"/>
      <c r="D20" s="364"/>
      <c r="E20" s="362"/>
      <c r="F20" s="364"/>
      <c r="G20" s="329" t="s">
        <v>792</v>
      </c>
      <c r="H20" s="330"/>
      <c r="I20" s="331"/>
      <c r="J20" s="329" t="s">
        <v>793</v>
      </c>
      <c r="K20" s="330"/>
      <c r="L20" s="331"/>
      <c r="M20" s="348" t="s">
        <v>794</v>
      </c>
      <c r="N20" s="349"/>
      <c r="O20" s="350"/>
      <c r="P20" s="348" t="s">
        <v>795</v>
      </c>
      <c r="Q20" s="349"/>
      <c r="R20" s="350"/>
      <c r="S20" s="362"/>
      <c r="T20" s="363"/>
      <c r="U20" s="363"/>
      <c r="V20" s="363"/>
      <c r="W20" s="363"/>
      <c r="X20" s="364"/>
    </row>
    <row r="21" spans="2:27" ht="89.45" customHeight="1">
      <c r="B21" s="111" t="s">
        <v>405</v>
      </c>
      <c r="C21" s="338" t="s">
        <v>428</v>
      </c>
      <c r="D21" s="340"/>
      <c r="E21" s="370">
        <v>0.25</v>
      </c>
      <c r="F21" s="371"/>
      <c r="G21" s="370">
        <v>0.25</v>
      </c>
      <c r="H21" s="339"/>
      <c r="I21" s="340"/>
      <c r="J21" s="370" t="s">
        <v>796</v>
      </c>
      <c r="K21" s="339"/>
      <c r="L21" s="340"/>
      <c r="M21" s="370" t="s">
        <v>797</v>
      </c>
      <c r="N21" s="339"/>
      <c r="O21" s="340"/>
      <c r="P21" s="338" t="s">
        <v>390</v>
      </c>
      <c r="Q21" s="339"/>
      <c r="R21" s="340"/>
      <c r="S21" s="338" t="s">
        <v>798</v>
      </c>
      <c r="T21" s="339"/>
      <c r="U21" s="339"/>
      <c r="V21" s="339"/>
      <c r="W21" s="339"/>
      <c r="X21" s="340"/>
    </row>
    <row r="22" spans="2:27" ht="25.15" customHeight="1">
      <c r="B22" s="328" t="s">
        <v>799</v>
      </c>
      <c r="C22" s="328"/>
      <c r="D22" s="328"/>
      <c r="E22" s="328"/>
      <c r="F22" s="328"/>
      <c r="G22" s="328"/>
      <c r="H22" s="328"/>
      <c r="I22" s="328"/>
      <c r="J22" s="328"/>
      <c r="K22" s="328"/>
      <c r="L22" s="328"/>
      <c r="M22" s="328"/>
      <c r="N22" s="328" t="s">
        <v>800</v>
      </c>
      <c r="O22" s="328"/>
      <c r="P22" s="328"/>
      <c r="Q22" s="328"/>
      <c r="R22" s="328"/>
      <c r="S22" s="328"/>
      <c r="T22" s="328"/>
      <c r="U22" s="328"/>
      <c r="V22" s="328"/>
      <c r="W22" s="328"/>
      <c r="X22" s="328"/>
    </row>
    <row r="23" spans="2:27" ht="45.4" customHeight="1">
      <c r="B23" s="337" t="s">
        <v>801</v>
      </c>
      <c r="C23" s="337"/>
      <c r="D23" s="337"/>
      <c r="E23" s="337"/>
      <c r="F23" s="337"/>
      <c r="G23" s="337"/>
      <c r="H23" s="337"/>
      <c r="I23" s="337"/>
      <c r="J23" s="337"/>
      <c r="K23" s="337"/>
      <c r="L23" s="337"/>
      <c r="M23" s="337"/>
      <c r="N23" s="337" t="s">
        <v>802</v>
      </c>
      <c r="O23" s="337"/>
      <c r="P23" s="337"/>
      <c r="Q23" s="337"/>
      <c r="R23" s="337"/>
      <c r="S23" s="337"/>
      <c r="T23" s="337"/>
      <c r="U23" s="337"/>
      <c r="V23" s="337"/>
      <c r="W23" s="337"/>
      <c r="X23" s="337"/>
      <c r="AA23" s="84"/>
    </row>
    <row r="24" spans="2:27" ht="19.149999999999999" customHeight="1">
      <c r="B24" s="332" t="s">
        <v>803</v>
      </c>
      <c r="C24" s="333"/>
      <c r="D24" s="333"/>
      <c r="E24" s="333"/>
      <c r="F24" s="333"/>
      <c r="G24" s="333"/>
      <c r="H24" s="333"/>
      <c r="I24" s="333"/>
      <c r="J24" s="333"/>
      <c r="K24" s="333"/>
      <c r="L24" s="333"/>
      <c r="M24" s="333"/>
      <c r="N24" s="333"/>
      <c r="O24" s="333"/>
      <c r="P24" s="333"/>
      <c r="Q24" s="333"/>
      <c r="R24" s="333"/>
      <c r="S24" s="333"/>
      <c r="T24" s="333"/>
      <c r="U24" s="333"/>
      <c r="V24" s="333"/>
      <c r="W24" s="333"/>
      <c r="X24" s="334"/>
    </row>
    <row r="25" spans="2:27" ht="19.149999999999999" customHeight="1">
      <c r="B25" s="378" t="s">
        <v>804</v>
      </c>
      <c r="C25" s="378"/>
      <c r="D25" s="375" t="s">
        <v>805</v>
      </c>
      <c r="E25" s="375"/>
      <c r="F25" s="373" t="s">
        <v>806</v>
      </c>
      <c r="G25" s="373"/>
      <c r="H25" s="374"/>
      <c r="I25" s="375" t="s">
        <v>807</v>
      </c>
      <c r="J25" s="375"/>
      <c r="K25" s="375"/>
      <c r="L25" s="372" t="s">
        <v>808</v>
      </c>
      <c r="M25" s="374"/>
      <c r="N25" s="375" t="s">
        <v>809</v>
      </c>
      <c r="O25" s="375"/>
      <c r="P25" s="375"/>
      <c r="Q25" s="372" t="s">
        <v>810</v>
      </c>
      <c r="R25" s="373"/>
      <c r="S25" s="374"/>
      <c r="T25" s="375" t="s">
        <v>811</v>
      </c>
      <c r="U25" s="375"/>
      <c r="V25" s="375"/>
      <c r="W25" s="376" t="s">
        <v>812</v>
      </c>
      <c r="X25" s="377"/>
    </row>
    <row r="26" spans="2:27" ht="19.149999999999999" customHeight="1">
      <c r="B26" s="378" t="s">
        <v>813</v>
      </c>
      <c r="C26" s="378"/>
      <c r="D26" s="379"/>
      <c r="E26" s="380"/>
      <c r="F26" s="379">
        <v>0</v>
      </c>
      <c r="G26" s="381"/>
      <c r="H26" s="380"/>
      <c r="I26" s="382">
        <v>3</v>
      </c>
      <c r="J26" s="383"/>
      <c r="K26" s="384"/>
      <c r="L26" s="382"/>
      <c r="M26" s="384"/>
      <c r="N26" s="382"/>
      <c r="O26" s="383"/>
      <c r="P26" s="384"/>
      <c r="Q26" s="382"/>
      <c r="R26" s="383"/>
      <c r="S26" s="384"/>
      <c r="T26" s="382"/>
      <c r="U26" s="383"/>
      <c r="V26" s="384"/>
      <c r="W26" s="382"/>
      <c r="X26" s="384"/>
      <c r="Z26" s="85"/>
      <c r="AA26" s="85"/>
    </row>
    <row r="27" spans="2:27" ht="19.149999999999999" customHeight="1">
      <c r="B27" s="378" t="s">
        <v>814</v>
      </c>
      <c r="C27" s="378"/>
      <c r="D27" s="379"/>
      <c r="E27" s="380"/>
      <c r="F27" s="379">
        <v>4</v>
      </c>
      <c r="G27" s="381"/>
      <c r="H27" s="380"/>
      <c r="I27" s="382">
        <v>4</v>
      </c>
      <c r="J27" s="383"/>
      <c r="K27" s="384"/>
      <c r="L27" s="382"/>
      <c r="M27" s="384"/>
      <c r="N27" s="382"/>
      <c r="O27" s="383"/>
      <c r="P27" s="384"/>
      <c r="Q27" s="382"/>
      <c r="R27" s="383"/>
      <c r="S27" s="384"/>
      <c r="T27" s="382"/>
      <c r="U27" s="383"/>
      <c r="V27" s="384"/>
      <c r="W27" s="382"/>
      <c r="X27" s="384"/>
      <c r="Y27" s="84"/>
    </row>
    <row r="28" spans="2:27" ht="19.899999999999999" customHeight="1">
      <c r="B28" s="385" t="s">
        <v>815</v>
      </c>
      <c r="C28" s="385"/>
      <c r="D28" s="385"/>
      <c r="E28" s="385"/>
      <c r="F28" s="385"/>
      <c r="G28" s="385"/>
      <c r="H28" s="385"/>
      <c r="I28" s="385"/>
      <c r="J28" s="385"/>
      <c r="K28" s="385"/>
      <c r="L28" s="385"/>
      <c r="M28" s="385"/>
      <c r="N28" s="385"/>
      <c r="O28" s="385"/>
      <c r="P28" s="385"/>
      <c r="Q28" s="385"/>
      <c r="R28" s="385"/>
      <c r="S28" s="385"/>
      <c r="T28" s="385"/>
      <c r="U28" s="385"/>
      <c r="V28" s="385"/>
      <c r="W28" s="385"/>
      <c r="X28" s="385"/>
    </row>
    <row r="29" spans="2:27" ht="19.899999999999999" customHeight="1">
      <c r="B29" s="116"/>
      <c r="C29" s="117"/>
      <c r="D29" s="117"/>
      <c r="E29" s="117"/>
      <c r="F29" s="117"/>
      <c r="G29" s="117"/>
      <c r="H29" s="117"/>
      <c r="I29" s="117"/>
      <c r="J29" s="117"/>
      <c r="K29" s="117"/>
      <c r="L29" s="117"/>
      <c r="M29" s="117"/>
      <c r="N29" s="117"/>
      <c r="O29" s="117"/>
      <c r="P29" s="117"/>
      <c r="Q29" s="117"/>
      <c r="R29" s="117"/>
      <c r="S29" s="117"/>
      <c r="T29" s="117"/>
      <c r="U29" s="117"/>
      <c r="V29" s="117"/>
      <c r="W29" s="117"/>
      <c r="X29" s="118"/>
    </row>
    <row r="30" spans="2:27" ht="38.25">
      <c r="B30" s="86" t="s">
        <v>816</v>
      </c>
      <c r="C30" s="87" t="s">
        <v>817</v>
      </c>
      <c r="D30" s="87" t="s">
        <v>818</v>
      </c>
      <c r="E30" s="87" t="s">
        <v>819</v>
      </c>
      <c r="H30" s="386"/>
      <c r="I30" s="386"/>
      <c r="J30" s="386"/>
      <c r="K30" s="386"/>
      <c r="L30" s="386"/>
      <c r="M30" s="386"/>
      <c r="N30" s="386"/>
      <c r="O30" s="386"/>
      <c r="P30" s="386"/>
      <c r="Q30" s="386"/>
      <c r="R30" s="386"/>
      <c r="S30" s="388"/>
      <c r="T30" s="388"/>
      <c r="U30" s="388"/>
      <c r="V30" s="388"/>
      <c r="W30" s="388"/>
      <c r="X30" s="389"/>
    </row>
    <row r="31" spans="2:27" ht="17.649999999999999" customHeight="1">
      <c r="B31" s="390" t="s">
        <v>820</v>
      </c>
      <c r="C31" s="392">
        <f>(F26/F27)*1</f>
        <v>0</v>
      </c>
      <c r="D31" s="394">
        <v>0.4</v>
      </c>
      <c r="E31" s="394">
        <f>SUM(C31:C38)</f>
        <v>0.75</v>
      </c>
      <c r="H31" s="387"/>
      <c r="I31" s="387"/>
      <c r="J31" s="386"/>
      <c r="K31" s="386"/>
      <c r="L31" s="88"/>
      <c r="M31" s="89"/>
      <c r="N31" s="387"/>
      <c r="O31" s="387"/>
      <c r="P31" s="387"/>
      <c r="Q31" s="387"/>
      <c r="R31" s="387"/>
      <c r="S31" s="402"/>
      <c r="T31" s="402"/>
      <c r="U31" s="402"/>
      <c r="V31" s="402"/>
      <c r="W31" s="402"/>
      <c r="X31" s="403"/>
    </row>
    <row r="32" spans="2:27" ht="17.649999999999999" customHeight="1">
      <c r="B32" s="391"/>
      <c r="C32" s="393"/>
      <c r="D32" s="395"/>
      <c r="E32" s="396"/>
      <c r="H32" s="386"/>
      <c r="I32" s="386"/>
      <c r="J32" s="386"/>
      <c r="K32" s="386"/>
      <c r="L32" s="90"/>
      <c r="M32" s="88"/>
      <c r="N32" s="386"/>
      <c r="O32" s="386"/>
      <c r="P32" s="386"/>
      <c r="Q32" s="386"/>
      <c r="R32" s="386"/>
      <c r="S32" s="402"/>
      <c r="T32" s="402"/>
      <c r="U32" s="402"/>
      <c r="V32" s="402"/>
      <c r="W32" s="402"/>
      <c r="X32" s="403"/>
    </row>
    <row r="33" spans="2:27" ht="17.649999999999999" customHeight="1">
      <c r="B33" s="390" t="s">
        <v>821</v>
      </c>
      <c r="C33" s="392">
        <f>(I26/I27)*1</f>
        <v>0.75</v>
      </c>
      <c r="D33" s="394">
        <v>0.25</v>
      </c>
      <c r="E33" s="396"/>
      <c r="H33" s="386"/>
      <c r="I33" s="386"/>
      <c r="J33" s="386"/>
      <c r="K33" s="386"/>
      <c r="L33" s="90"/>
      <c r="M33" s="88"/>
      <c r="N33" s="386"/>
      <c r="O33" s="386"/>
      <c r="P33" s="386"/>
      <c r="Q33" s="386"/>
      <c r="R33" s="386"/>
      <c r="S33" s="402"/>
      <c r="T33" s="402"/>
      <c r="U33" s="402"/>
      <c r="V33" s="402"/>
      <c r="W33" s="402"/>
      <c r="X33" s="403"/>
    </row>
    <row r="34" spans="2:27" ht="17.649999999999999" customHeight="1">
      <c r="B34" s="391"/>
      <c r="C34" s="393"/>
      <c r="D34" s="395"/>
      <c r="E34" s="396"/>
      <c r="H34" s="386"/>
      <c r="I34" s="386"/>
      <c r="J34" s="386"/>
      <c r="K34" s="386"/>
      <c r="L34" s="90"/>
      <c r="M34" s="88"/>
      <c r="N34" s="386"/>
      <c r="O34" s="386"/>
      <c r="P34" s="386"/>
      <c r="Q34" s="386"/>
      <c r="R34" s="386"/>
      <c r="S34" s="402"/>
      <c r="T34" s="402"/>
      <c r="U34" s="402"/>
      <c r="V34" s="402"/>
      <c r="W34" s="402"/>
      <c r="X34" s="403"/>
    </row>
    <row r="35" spans="2:27" ht="17.649999999999999" customHeight="1">
      <c r="B35" s="390" t="s">
        <v>822</v>
      </c>
      <c r="C35" s="392">
        <f>IF(ISERROR($N$26/$N$27),0,$N$26/$N$27)*0.1+IF(ISERROR($Q$26/$Q$27),0,$Q$26/$Q$27)*0.1</f>
        <v>0</v>
      </c>
      <c r="D35" s="394">
        <v>0.25</v>
      </c>
      <c r="E35" s="396"/>
      <c r="H35" s="386"/>
      <c r="I35" s="386"/>
      <c r="J35" s="386"/>
      <c r="K35" s="386"/>
      <c r="L35" s="90"/>
      <c r="M35" s="88"/>
      <c r="N35" s="386"/>
      <c r="O35" s="386"/>
      <c r="P35" s="386"/>
      <c r="Q35" s="386"/>
      <c r="R35" s="386"/>
      <c r="S35" s="402"/>
      <c r="T35" s="402"/>
      <c r="U35" s="402"/>
      <c r="V35" s="402"/>
      <c r="W35" s="402"/>
      <c r="X35" s="403"/>
    </row>
    <row r="36" spans="2:27" ht="17.649999999999999" customHeight="1">
      <c r="B36" s="391"/>
      <c r="C36" s="393"/>
      <c r="D36" s="395"/>
      <c r="E36" s="396"/>
      <c r="H36" s="386"/>
      <c r="I36" s="386"/>
      <c r="J36" s="386"/>
      <c r="K36" s="386"/>
      <c r="L36" s="90"/>
      <c r="M36" s="88"/>
      <c r="N36" s="386"/>
      <c r="O36" s="386"/>
      <c r="P36" s="386"/>
      <c r="Q36" s="386"/>
      <c r="R36" s="386"/>
      <c r="S36" s="402"/>
      <c r="T36" s="402"/>
      <c r="U36" s="402"/>
      <c r="V36" s="402"/>
      <c r="W36" s="402"/>
      <c r="X36" s="403"/>
    </row>
    <row r="37" spans="2:27" ht="17.649999999999999" customHeight="1">
      <c r="B37" s="390" t="s">
        <v>823</v>
      </c>
      <c r="C37" s="392">
        <f>IF(ISERROR($T$26/$T$27),0,$T$26/$T$27)*0.1+IF(ISERROR($W$26/$W$27),0,$W$26/$W$27)*0.1</f>
        <v>0</v>
      </c>
      <c r="D37" s="394">
        <v>0.25</v>
      </c>
      <c r="E37" s="396"/>
      <c r="H37" s="386"/>
      <c r="I37" s="386"/>
      <c r="J37" s="386"/>
      <c r="K37" s="386"/>
      <c r="L37" s="90"/>
      <c r="M37" s="88"/>
      <c r="N37" s="386"/>
      <c r="O37" s="386"/>
      <c r="P37" s="386"/>
      <c r="Q37" s="386"/>
      <c r="R37" s="386"/>
      <c r="S37" s="402"/>
      <c r="T37" s="402"/>
      <c r="U37" s="402"/>
      <c r="V37" s="402"/>
      <c r="W37" s="402"/>
      <c r="X37" s="403"/>
    </row>
    <row r="38" spans="2:27" ht="17.649999999999999" customHeight="1">
      <c r="B38" s="397"/>
      <c r="C38" s="393"/>
      <c r="D38" s="395"/>
      <c r="E38" s="395"/>
      <c r="H38" s="386"/>
      <c r="I38" s="386"/>
      <c r="J38" s="386"/>
      <c r="K38" s="386"/>
      <c r="L38" s="90"/>
      <c r="M38" s="88"/>
      <c r="N38" s="386"/>
      <c r="O38" s="386"/>
      <c r="P38" s="386"/>
      <c r="Q38" s="386"/>
      <c r="R38" s="386"/>
      <c r="S38" s="402"/>
      <c r="T38" s="402"/>
      <c r="U38" s="402"/>
      <c r="V38" s="402"/>
      <c r="W38" s="402"/>
      <c r="X38" s="403"/>
    </row>
    <row r="39" spans="2:27" ht="30" customHeight="1">
      <c r="B39" s="338" t="s">
        <v>824</v>
      </c>
      <c r="C39" s="339"/>
      <c r="D39" s="339"/>
      <c r="E39" s="340"/>
      <c r="H39" s="386"/>
      <c r="I39" s="386"/>
      <c r="J39" s="386"/>
      <c r="K39" s="386"/>
      <c r="L39" s="90"/>
      <c r="M39" s="88"/>
      <c r="N39" s="386"/>
      <c r="O39" s="386"/>
      <c r="P39" s="386"/>
      <c r="Q39" s="386"/>
      <c r="R39" s="386"/>
      <c r="S39" s="402"/>
      <c r="T39" s="402"/>
      <c r="U39" s="402"/>
      <c r="V39" s="402"/>
      <c r="W39" s="402"/>
      <c r="X39" s="403"/>
    </row>
    <row r="40" spans="2:27" ht="17.649999999999999" customHeight="1">
      <c r="B40" s="91"/>
      <c r="C40" s="92"/>
      <c r="D40" s="93"/>
      <c r="E40" s="93"/>
      <c r="H40" s="386"/>
      <c r="I40" s="386"/>
      <c r="J40" s="386"/>
      <c r="K40" s="386"/>
      <c r="L40" s="90"/>
      <c r="M40" s="88"/>
      <c r="N40" s="386"/>
      <c r="O40" s="386"/>
      <c r="P40" s="386"/>
      <c r="Q40" s="386"/>
      <c r="R40" s="386"/>
      <c r="S40" s="402"/>
      <c r="T40" s="402"/>
      <c r="U40" s="402"/>
      <c r="V40" s="402"/>
      <c r="W40" s="402"/>
      <c r="X40" s="403"/>
    </row>
    <row r="41" spans="2:27" ht="17.649999999999999" customHeight="1">
      <c r="B41" s="91"/>
      <c r="C41" s="92"/>
      <c r="D41" s="93"/>
      <c r="E41" s="93"/>
      <c r="H41" s="386"/>
      <c r="I41" s="386"/>
      <c r="J41" s="386"/>
      <c r="K41" s="386"/>
      <c r="L41" s="90"/>
      <c r="M41" s="88"/>
      <c r="N41" s="386"/>
      <c r="O41" s="386"/>
      <c r="P41" s="386"/>
      <c r="Q41" s="386"/>
      <c r="R41" s="386"/>
      <c r="S41" s="402"/>
      <c r="T41" s="402"/>
      <c r="U41" s="402"/>
      <c r="V41" s="402"/>
      <c r="W41" s="402"/>
      <c r="X41" s="403"/>
    </row>
    <row r="42" spans="2:27" ht="17.25" customHeight="1">
      <c r="B42" s="91"/>
      <c r="C42" s="92"/>
      <c r="D42" s="93"/>
      <c r="E42" s="93"/>
      <c r="H42" s="386"/>
      <c r="I42" s="386"/>
      <c r="J42" s="386"/>
      <c r="K42" s="386"/>
      <c r="L42" s="90"/>
      <c r="M42" s="88"/>
      <c r="N42" s="386"/>
      <c r="O42" s="386"/>
      <c r="P42" s="386"/>
      <c r="Q42" s="386"/>
      <c r="R42" s="386"/>
      <c r="S42" s="388"/>
      <c r="T42" s="388"/>
      <c r="U42" s="388"/>
      <c r="V42" s="388"/>
      <c r="W42" s="388"/>
      <c r="X42" s="389"/>
    </row>
    <row r="43" spans="2:27" ht="17.25" customHeight="1">
      <c r="B43" s="94"/>
      <c r="C43" s="95"/>
      <c r="D43" s="96"/>
      <c r="E43" s="96"/>
      <c r="F43" s="97"/>
      <c r="G43" s="97"/>
      <c r="H43" s="97"/>
      <c r="I43" s="97"/>
      <c r="J43" s="97"/>
      <c r="K43" s="97"/>
      <c r="L43" s="98"/>
      <c r="M43" s="119"/>
      <c r="N43" s="97"/>
      <c r="O43" s="97"/>
      <c r="P43" s="97"/>
      <c r="Q43" s="97"/>
      <c r="R43" s="97"/>
      <c r="S43" s="97"/>
      <c r="T43" s="97"/>
      <c r="U43" s="97"/>
      <c r="V43" s="97"/>
      <c r="W43" s="97"/>
      <c r="X43" s="99"/>
    </row>
    <row r="44" spans="2:27" ht="15.75" customHeight="1">
      <c r="B44" s="398" t="s">
        <v>825</v>
      </c>
      <c r="C44" s="398"/>
      <c r="D44" s="398"/>
      <c r="E44" s="398"/>
      <c r="F44" s="398"/>
      <c r="G44" s="398"/>
      <c r="H44" s="398"/>
      <c r="I44" s="398"/>
      <c r="J44" s="398"/>
      <c r="K44" s="398"/>
      <c r="L44" s="398"/>
      <c r="M44" s="398"/>
      <c r="N44" s="398"/>
      <c r="O44" s="398"/>
      <c r="P44" s="398"/>
      <c r="Q44" s="398"/>
      <c r="R44" s="398"/>
      <c r="S44" s="398"/>
      <c r="T44" s="398"/>
      <c r="U44" s="398"/>
      <c r="V44" s="398"/>
      <c r="W44" s="398"/>
      <c r="X44" s="398"/>
      <c r="Z44" s="100"/>
    </row>
    <row r="45" spans="2:27" ht="105.6" customHeight="1">
      <c r="B45" s="399" t="s">
        <v>826</v>
      </c>
      <c r="C45" s="400"/>
      <c r="D45" s="400"/>
      <c r="E45" s="400"/>
      <c r="F45" s="400"/>
      <c r="G45" s="400"/>
      <c r="H45" s="400"/>
      <c r="I45" s="400"/>
      <c r="J45" s="400"/>
      <c r="K45" s="400"/>
      <c r="L45" s="400"/>
      <c r="M45" s="400"/>
      <c r="N45" s="400"/>
      <c r="O45" s="400"/>
      <c r="P45" s="400"/>
      <c r="Q45" s="400"/>
      <c r="R45" s="400"/>
      <c r="S45" s="400"/>
      <c r="T45" s="400"/>
      <c r="U45" s="400"/>
      <c r="V45" s="400"/>
      <c r="W45" s="400"/>
      <c r="X45" s="401"/>
      <c r="Y45" s="88"/>
      <c r="Z45" s="88"/>
      <c r="AA45" s="88"/>
    </row>
    <row r="46" spans="2:27" ht="18" customHeight="1">
      <c r="B46" s="405" t="s">
        <v>827</v>
      </c>
      <c r="C46" s="405"/>
      <c r="D46" s="405"/>
      <c r="E46" s="405"/>
      <c r="F46" s="405"/>
      <c r="G46" s="405"/>
      <c r="H46" s="405"/>
      <c r="I46" s="405"/>
      <c r="J46" s="405"/>
      <c r="K46" s="405"/>
      <c r="L46" s="405"/>
      <c r="M46" s="405"/>
      <c r="N46" s="405"/>
      <c r="O46" s="405"/>
      <c r="P46" s="405"/>
      <c r="Q46" s="405"/>
      <c r="R46" s="405"/>
      <c r="S46" s="405"/>
      <c r="T46" s="405"/>
      <c r="U46" s="405"/>
      <c r="V46" s="405"/>
      <c r="W46" s="405"/>
      <c r="X46" s="405"/>
      <c r="Y46" s="101"/>
      <c r="Z46" s="92"/>
      <c r="AA46" s="90"/>
    </row>
    <row r="47" spans="2:27" ht="32.25" customHeight="1">
      <c r="B47" s="406" t="s">
        <v>873</v>
      </c>
      <c r="C47" s="407"/>
      <c r="D47" s="407"/>
      <c r="E47" s="407"/>
      <c r="F47" s="407"/>
      <c r="G47" s="407"/>
      <c r="H47" s="407"/>
      <c r="I47" s="407"/>
      <c r="J47" s="407"/>
      <c r="K47" s="407"/>
      <c r="L47" s="407"/>
      <c r="M47" s="407"/>
      <c r="N47" s="407"/>
      <c r="O47" s="407"/>
      <c r="P47" s="407"/>
      <c r="Q47" s="407"/>
      <c r="R47" s="407"/>
      <c r="S47" s="407"/>
      <c r="T47" s="407"/>
      <c r="U47" s="407"/>
      <c r="V47" s="407"/>
      <c r="W47" s="407"/>
      <c r="X47" s="408"/>
      <c r="Y47" s="101"/>
      <c r="Z47" s="92"/>
      <c r="AA47" s="90"/>
    </row>
    <row r="48" spans="2:27" ht="16.149999999999999" customHeight="1">
      <c r="B48" s="405" t="s">
        <v>828</v>
      </c>
      <c r="C48" s="405"/>
      <c r="D48" s="405"/>
      <c r="E48" s="405"/>
      <c r="F48" s="405"/>
      <c r="G48" s="405"/>
      <c r="H48" s="405"/>
      <c r="I48" s="405"/>
      <c r="J48" s="405"/>
      <c r="K48" s="405"/>
      <c r="L48" s="405"/>
      <c r="M48" s="405"/>
      <c r="N48" s="405"/>
      <c r="O48" s="405"/>
      <c r="P48" s="405"/>
      <c r="Q48" s="405"/>
      <c r="R48" s="405"/>
      <c r="S48" s="405"/>
      <c r="T48" s="405"/>
      <c r="U48" s="405"/>
      <c r="V48" s="405"/>
      <c r="W48" s="405"/>
      <c r="X48" s="405"/>
      <c r="Y48" s="101"/>
      <c r="Z48" s="92"/>
      <c r="AA48" s="90"/>
    </row>
    <row r="49" spans="2:27" ht="15.6" customHeight="1">
      <c r="B49" s="102" t="s">
        <v>464</v>
      </c>
      <c r="C49" s="409" t="s">
        <v>829</v>
      </c>
      <c r="D49" s="410"/>
      <c r="E49" s="411" t="s">
        <v>830</v>
      </c>
      <c r="F49" s="409"/>
      <c r="G49" s="409"/>
      <c r="H49" s="409"/>
      <c r="I49" s="409"/>
      <c r="J49" s="409"/>
      <c r="K49" s="410"/>
      <c r="L49" s="411" t="s">
        <v>831</v>
      </c>
      <c r="M49" s="409"/>
      <c r="N49" s="409"/>
      <c r="O49" s="409"/>
      <c r="P49" s="409"/>
      <c r="Q49" s="409"/>
      <c r="R49" s="409"/>
      <c r="S49" s="410"/>
      <c r="T49" s="411" t="s">
        <v>832</v>
      </c>
      <c r="U49" s="409"/>
      <c r="V49" s="409"/>
      <c r="W49" s="409"/>
      <c r="X49" s="410"/>
      <c r="Y49" s="101"/>
      <c r="Z49" s="92"/>
      <c r="AA49" s="90"/>
    </row>
    <row r="50" spans="2:27" ht="15" customHeight="1">
      <c r="B50" s="112">
        <v>1</v>
      </c>
      <c r="C50" s="404">
        <v>44301</v>
      </c>
      <c r="D50" s="337"/>
      <c r="E50" s="337" t="s">
        <v>833</v>
      </c>
      <c r="F50" s="337"/>
      <c r="G50" s="337"/>
      <c r="H50" s="337"/>
      <c r="I50" s="337"/>
      <c r="J50" s="337"/>
      <c r="K50" s="337"/>
      <c r="L50" s="337" t="s">
        <v>834</v>
      </c>
      <c r="M50" s="337"/>
      <c r="N50" s="337"/>
      <c r="O50" s="337"/>
      <c r="P50" s="337"/>
      <c r="Q50" s="337"/>
      <c r="R50" s="337"/>
      <c r="S50" s="337"/>
      <c r="T50" s="404">
        <v>44301</v>
      </c>
      <c r="U50" s="337"/>
      <c r="V50" s="337"/>
      <c r="W50" s="337"/>
      <c r="X50" s="337"/>
      <c r="Y50" s="101"/>
      <c r="Z50" s="92"/>
      <c r="AA50" s="90"/>
    </row>
    <row r="51" spans="2:27" ht="37.15" customHeight="1">
      <c r="B51" s="112">
        <v>2</v>
      </c>
      <c r="C51" s="404">
        <v>44785</v>
      </c>
      <c r="D51" s="337"/>
      <c r="E51" s="337" t="s">
        <v>835</v>
      </c>
      <c r="F51" s="337"/>
      <c r="G51" s="337"/>
      <c r="H51" s="337"/>
      <c r="I51" s="337"/>
      <c r="J51" s="337"/>
      <c r="K51" s="337"/>
      <c r="L51" s="337" t="s">
        <v>836</v>
      </c>
      <c r="M51" s="337"/>
      <c r="N51" s="337"/>
      <c r="O51" s="337"/>
      <c r="P51" s="337"/>
      <c r="Q51" s="337"/>
      <c r="R51" s="337"/>
      <c r="S51" s="337"/>
      <c r="T51" s="404">
        <v>44785</v>
      </c>
      <c r="U51" s="337"/>
      <c r="V51" s="337"/>
      <c r="W51" s="337"/>
      <c r="X51" s="337"/>
      <c r="Y51" s="101"/>
      <c r="Z51" s="92"/>
      <c r="AA51" s="90"/>
    </row>
    <row r="52" spans="2:27" ht="15" customHeight="1">
      <c r="B52" s="112"/>
      <c r="C52" s="337"/>
      <c r="D52" s="337"/>
      <c r="E52" s="337"/>
      <c r="F52" s="337"/>
      <c r="G52" s="337"/>
      <c r="H52" s="337"/>
      <c r="I52" s="337"/>
      <c r="J52" s="337"/>
      <c r="K52" s="337"/>
      <c r="L52" s="337"/>
      <c r="M52" s="337"/>
      <c r="N52" s="337"/>
      <c r="O52" s="337"/>
      <c r="P52" s="337"/>
      <c r="Q52" s="337"/>
      <c r="R52" s="337"/>
      <c r="S52" s="337"/>
      <c r="T52" s="337"/>
      <c r="U52" s="337"/>
      <c r="V52" s="337"/>
      <c r="W52" s="337"/>
      <c r="X52" s="337"/>
      <c r="Y52" s="101"/>
      <c r="Z52" s="92"/>
      <c r="AA52" s="90"/>
    </row>
    <row r="53" spans="2:27" ht="15" customHeight="1">
      <c r="B53" s="112"/>
      <c r="C53" s="337"/>
      <c r="D53" s="337"/>
      <c r="E53" s="337"/>
      <c r="F53" s="337"/>
      <c r="G53" s="337"/>
      <c r="H53" s="337"/>
      <c r="I53" s="337"/>
      <c r="J53" s="337"/>
      <c r="K53" s="337"/>
      <c r="L53" s="337"/>
      <c r="M53" s="337"/>
      <c r="N53" s="337"/>
      <c r="O53" s="337"/>
      <c r="P53" s="337"/>
      <c r="Q53" s="337"/>
      <c r="R53" s="337"/>
      <c r="S53" s="337"/>
      <c r="T53" s="337"/>
      <c r="U53" s="337"/>
      <c r="V53" s="337"/>
      <c r="W53" s="337"/>
      <c r="X53" s="337"/>
      <c r="Y53" s="101"/>
      <c r="Z53" s="92"/>
      <c r="AA53" s="90"/>
    </row>
    <row r="54" spans="2:27" ht="15" customHeight="1">
      <c r="B54" s="112"/>
      <c r="C54" s="337"/>
      <c r="D54" s="337"/>
      <c r="E54" s="337"/>
      <c r="F54" s="337"/>
      <c r="G54" s="337"/>
      <c r="H54" s="337"/>
      <c r="I54" s="337"/>
      <c r="J54" s="337"/>
      <c r="K54" s="337"/>
      <c r="L54" s="337"/>
      <c r="M54" s="337"/>
      <c r="N54" s="337"/>
      <c r="O54" s="337"/>
      <c r="P54" s="337"/>
      <c r="Q54" s="337"/>
      <c r="R54" s="337"/>
      <c r="S54" s="337"/>
      <c r="T54" s="337"/>
      <c r="U54" s="337"/>
      <c r="V54" s="337"/>
      <c r="W54" s="337"/>
      <c r="X54" s="337"/>
      <c r="Y54" s="101"/>
      <c r="Z54" s="92"/>
      <c r="AA54" s="90"/>
    </row>
    <row r="55" spans="2:27" ht="15.6" customHeight="1">
      <c r="B55" s="412" t="s">
        <v>837</v>
      </c>
      <c r="C55" s="413"/>
      <c r="D55" s="413"/>
      <c r="E55" s="413"/>
      <c r="F55" s="413"/>
      <c r="G55" s="413"/>
      <c r="H55" s="413"/>
      <c r="I55" s="413"/>
      <c r="J55" s="413"/>
      <c r="K55" s="413"/>
      <c r="L55" s="413"/>
      <c r="M55" s="413"/>
      <c r="N55" s="413"/>
      <c r="O55" s="413"/>
      <c r="P55" s="413"/>
      <c r="Q55" s="413"/>
      <c r="R55" s="413"/>
      <c r="S55" s="413"/>
      <c r="T55" s="413"/>
      <c r="U55" s="413"/>
      <c r="V55" s="413"/>
      <c r="W55" s="413"/>
      <c r="X55" s="414"/>
      <c r="Y55" s="101"/>
      <c r="Z55" s="92"/>
      <c r="AA55" s="90"/>
    </row>
    <row r="56" spans="2:27" ht="26.65" customHeight="1">
      <c r="B56" s="103" t="s">
        <v>838</v>
      </c>
      <c r="C56" s="338" t="s">
        <v>839</v>
      </c>
      <c r="D56" s="339"/>
      <c r="E56" s="339"/>
      <c r="F56" s="339"/>
      <c r="G56" s="339"/>
      <c r="H56" s="339"/>
      <c r="I56" s="339"/>
      <c r="J56" s="339"/>
      <c r="K56" s="339"/>
      <c r="L56" s="339"/>
      <c r="M56" s="340"/>
      <c r="N56" s="415" t="s">
        <v>840</v>
      </c>
      <c r="O56" s="416"/>
      <c r="P56" s="338" t="s">
        <v>841</v>
      </c>
      <c r="Q56" s="339"/>
      <c r="R56" s="339"/>
      <c r="S56" s="339"/>
      <c r="T56" s="339"/>
      <c r="U56" s="339"/>
      <c r="V56" s="339"/>
      <c r="W56" s="339"/>
      <c r="X56" s="340"/>
    </row>
    <row r="57" spans="2:27" ht="24.6" customHeight="1">
      <c r="B57" s="103" t="s">
        <v>842</v>
      </c>
      <c r="C57" s="338" t="s">
        <v>843</v>
      </c>
      <c r="D57" s="339"/>
      <c r="E57" s="339"/>
      <c r="F57" s="339"/>
      <c r="G57" s="339"/>
      <c r="H57" s="339"/>
      <c r="I57" s="339"/>
      <c r="J57" s="339"/>
      <c r="K57" s="339"/>
      <c r="L57" s="339"/>
      <c r="M57" s="340"/>
      <c r="N57" s="415" t="s">
        <v>840</v>
      </c>
      <c r="O57" s="416"/>
      <c r="P57" s="417" t="s">
        <v>844</v>
      </c>
      <c r="Q57" s="417"/>
      <c r="R57" s="417"/>
      <c r="S57" s="417"/>
      <c r="T57" s="417"/>
      <c r="U57" s="417"/>
      <c r="V57" s="417"/>
      <c r="W57" s="417"/>
      <c r="X57" s="417"/>
    </row>
    <row r="58" spans="2:27" ht="27.6" customHeight="1">
      <c r="B58" s="103" t="s">
        <v>845</v>
      </c>
      <c r="C58" s="338" t="s">
        <v>843</v>
      </c>
      <c r="D58" s="339"/>
      <c r="E58" s="339"/>
      <c r="F58" s="339"/>
      <c r="G58" s="339"/>
      <c r="H58" s="339"/>
      <c r="I58" s="339"/>
      <c r="J58" s="339"/>
      <c r="K58" s="339"/>
      <c r="L58" s="339"/>
      <c r="M58" s="340"/>
      <c r="N58" s="415" t="s">
        <v>840</v>
      </c>
      <c r="O58" s="416"/>
      <c r="P58" s="417" t="s">
        <v>844</v>
      </c>
      <c r="Q58" s="417"/>
      <c r="R58" s="417"/>
      <c r="S58" s="417"/>
      <c r="T58" s="417"/>
      <c r="U58" s="417"/>
      <c r="V58" s="417"/>
      <c r="W58" s="417"/>
      <c r="X58" s="417"/>
    </row>
    <row r="59" spans="2:27" ht="13.5" customHeight="1">
      <c r="B59" s="412" t="s">
        <v>846</v>
      </c>
      <c r="C59" s="413"/>
      <c r="D59" s="413"/>
      <c r="E59" s="413"/>
      <c r="F59" s="413"/>
      <c r="G59" s="413"/>
      <c r="H59" s="413"/>
      <c r="I59" s="413"/>
      <c r="J59" s="413"/>
      <c r="K59" s="413"/>
      <c r="L59" s="413"/>
      <c r="M59" s="413"/>
      <c r="N59" s="413"/>
      <c r="O59" s="413"/>
      <c r="P59" s="413"/>
      <c r="Q59" s="413"/>
      <c r="R59" s="413"/>
      <c r="S59" s="413"/>
      <c r="T59" s="413"/>
      <c r="U59" s="413"/>
      <c r="V59" s="413"/>
      <c r="W59" s="413"/>
      <c r="X59" s="414"/>
    </row>
    <row r="60" spans="2:27" ht="20.45" customHeight="1">
      <c r="B60" s="104" t="s">
        <v>847</v>
      </c>
      <c r="C60" s="338" t="s">
        <v>848</v>
      </c>
      <c r="D60" s="339"/>
      <c r="E60" s="339"/>
      <c r="F60" s="339"/>
      <c r="G60" s="339"/>
      <c r="H60" s="339"/>
      <c r="I60" s="339"/>
      <c r="J60" s="339"/>
      <c r="K60" s="339"/>
      <c r="L60" s="339"/>
      <c r="M60" s="340"/>
      <c r="N60" s="415" t="s">
        <v>840</v>
      </c>
      <c r="O60" s="416"/>
      <c r="P60" s="338" t="s">
        <v>849</v>
      </c>
      <c r="Q60" s="339"/>
      <c r="R60" s="339"/>
      <c r="S60" s="339"/>
      <c r="T60" s="339"/>
      <c r="U60" s="339"/>
      <c r="V60" s="339"/>
      <c r="W60" s="339"/>
      <c r="X60" s="340"/>
    </row>
    <row r="61" spans="2:27" ht="20.45" customHeight="1">
      <c r="B61" s="104" t="s">
        <v>850</v>
      </c>
      <c r="C61" s="338" t="s">
        <v>851</v>
      </c>
      <c r="D61" s="339"/>
      <c r="E61" s="339"/>
      <c r="F61" s="339"/>
      <c r="G61" s="339"/>
      <c r="H61" s="339"/>
      <c r="I61" s="339"/>
      <c r="J61" s="339"/>
      <c r="K61" s="339"/>
      <c r="L61" s="339"/>
      <c r="M61" s="340"/>
      <c r="N61" s="415" t="s">
        <v>840</v>
      </c>
      <c r="O61" s="416"/>
      <c r="P61" s="338" t="s">
        <v>849</v>
      </c>
      <c r="Q61" s="339"/>
      <c r="R61" s="339"/>
      <c r="S61" s="339"/>
      <c r="T61" s="339"/>
      <c r="U61" s="339"/>
      <c r="V61" s="339"/>
      <c r="W61" s="339"/>
      <c r="X61" s="340"/>
    </row>
  </sheetData>
  <sheetProtection selectLockedCells="1" selectUnlockedCells="1"/>
  <mergeCells count="209">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N38:O38"/>
    <mergeCell ref="P38:R38"/>
    <mergeCell ref="B39:E39"/>
    <mergeCell ref="H39:I39"/>
    <mergeCell ref="J39:K39"/>
    <mergeCell ref="N39:O39"/>
    <mergeCell ref="P39:R39"/>
    <mergeCell ref="P36:R36"/>
    <mergeCell ref="B37:B38"/>
    <mergeCell ref="C37:C38"/>
    <mergeCell ref="D37:D38"/>
    <mergeCell ref="H37:I37"/>
    <mergeCell ref="J37:K37"/>
    <mergeCell ref="N37:O37"/>
    <mergeCell ref="P37:R37"/>
    <mergeCell ref="H38:I38"/>
    <mergeCell ref="J38:K38"/>
    <mergeCell ref="B35:B36"/>
    <mergeCell ref="C35:C36"/>
    <mergeCell ref="D35:D36"/>
    <mergeCell ref="H35:I35"/>
    <mergeCell ref="J35:K35"/>
    <mergeCell ref="N35:O35"/>
    <mergeCell ref="H36:I36"/>
    <mergeCell ref="J36:K36"/>
    <mergeCell ref="N36:O36"/>
    <mergeCell ref="B33:B34"/>
    <mergeCell ref="C33:C34"/>
    <mergeCell ref="D33:D34"/>
    <mergeCell ref="H33:I33"/>
    <mergeCell ref="J33:K33"/>
    <mergeCell ref="N33:O33"/>
    <mergeCell ref="H34:I34"/>
    <mergeCell ref="J34:K34"/>
    <mergeCell ref="N34:O34"/>
    <mergeCell ref="E31:E38"/>
    <mergeCell ref="J31:K31"/>
    <mergeCell ref="S31:X42"/>
    <mergeCell ref="H32:I32"/>
    <mergeCell ref="J32:K32"/>
    <mergeCell ref="N32:O32"/>
    <mergeCell ref="P32:R32"/>
    <mergeCell ref="P33:R33"/>
    <mergeCell ref="P34:R34"/>
    <mergeCell ref="P35:R35"/>
    <mergeCell ref="W27:X27"/>
    <mergeCell ref="B28:X28"/>
    <mergeCell ref="H30:I31"/>
    <mergeCell ref="J30:M30"/>
    <mergeCell ref="N30:O31"/>
    <mergeCell ref="P30:R31"/>
    <mergeCell ref="S30:X30"/>
    <mergeCell ref="B31:B32"/>
    <mergeCell ref="C31:C32"/>
    <mergeCell ref="D31:D32"/>
    <mergeCell ref="T26:V26"/>
    <mergeCell ref="W26:X26"/>
    <mergeCell ref="B27:C27"/>
    <mergeCell ref="D27:E27"/>
    <mergeCell ref="F27:H27"/>
    <mergeCell ref="I27:K27"/>
    <mergeCell ref="L27:M27"/>
    <mergeCell ref="N27:P27"/>
    <mergeCell ref="Q27:S27"/>
    <mergeCell ref="T27:V27"/>
    <mergeCell ref="Q25:S25"/>
    <mergeCell ref="T25:V25"/>
    <mergeCell ref="W25:X25"/>
    <mergeCell ref="B26:C26"/>
    <mergeCell ref="D26:E26"/>
    <mergeCell ref="F26:H26"/>
    <mergeCell ref="I26:K26"/>
    <mergeCell ref="L26:M26"/>
    <mergeCell ref="N26:P26"/>
    <mergeCell ref="Q26:S26"/>
    <mergeCell ref="B25:C25"/>
    <mergeCell ref="D25:E25"/>
    <mergeCell ref="F25:H25"/>
    <mergeCell ref="I25:K25"/>
    <mergeCell ref="L25:M25"/>
    <mergeCell ref="N25:P25"/>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9"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454E2-898F-4A84-8201-B8E2B8BA24E5}">
  <sheetPr>
    <pageSetUpPr fitToPage="1"/>
  </sheetPr>
  <dimension ref="B1:AC61"/>
  <sheetViews>
    <sheetView showGridLines="0" view="pageBreakPreview" topLeftCell="A16" zoomScaleNormal="100" zoomScaleSheetLayoutView="100" workbookViewId="0">
      <selection activeCell="N26" sqref="N26:S26"/>
    </sheetView>
  </sheetViews>
  <sheetFormatPr baseColWidth="10" defaultColWidth="5.140625" defaultRowHeight="13.5" customHeight="1"/>
  <cols>
    <col min="1" max="1" width="5.140625" style="113"/>
    <col min="2" max="2" width="14.28515625" style="113" customWidth="1"/>
    <col min="3" max="3" width="11.7109375" style="113" customWidth="1"/>
    <col min="4" max="4" width="12.7109375" style="105" customWidth="1"/>
    <col min="5" max="5" width="10.7109375" style="105" customWidth="1"/>
    <col min="6" max="12" width="7.42578125" style="113" customWidth="1"/>
    <col min="13" max="13" width="11.85546875" style="113" customWidth="1"/>
    <col min="14" max="23" width="7.42578125" style="113" customWidth="1"/>
    <col min="24" max="24" width="10.5703125" style="113" customWidth="1"/>
    <col min="25" max="25" width="41.140625" style="113" customWidth="1"/>
    <col min="26" max="26" width="11.7109375" style="113" customWidth="1"/>
    <col min="27" max="27" width="29.7109375" style="113" customWidth="1"/>
    <col min="28" max="28" width="16.28515625" style="81" customWidth="1"/>
    <col min="29" max="29" width="5.140625" style="81"/>
    <col min="30" max="16384" width="5.140625" style="113"/>
  </cols>
  <sheetData>
    <row r="1" spans="2:27" s="81" customFormat="1" ht="15.6" customHeight="1">
      <c r="B1" s="328"/>
      <c r="C1" s="328"/>
      <c r="D1" s="328" t="s">
        <v>753</v>
      </c>
      <c r="E1" s="328"/>
      <c r="F1" s="328"/>
      <c r="G1" s="328"/>
      <c r="H1" s="328"/>
      <c r="I1" s="328"/>
      <c r="J1" s="328"/>
      <c r="K1" s="328"/>
      <c r="L1" s="328"/>
      <c r="M1" s="328"/>
      <c r="N1" s="328"/>
      <c r="O1" s="328"/>
      <c r="P1" s="328"/>
      <c r="Q1" s="328"/>
      <c r="R1" s="328"/>
      <c r="S1" s="335" t="s">
        <v>462</v>
      </c>
      <c r="T1" s="335"/>
      <c r="U1" s="335"/>
      <c r="V1" s="335" t="s">
        <v>754</v>
      </c>
      <c r="W1" s="335"/>
      <c r="X1" s="335"/>
      <c r="Y1" s="113"/>
      <c r="Z1" s="113"/>
      <c r="AA1" s="113"/>
    </row>
    <row r="2" spans="2:27" s="81" customFormat="1" ht="13.15" customHeight="1">
      <c r="B2" s="328"/>
      <c r="C2" s="328"/>
      <c r="D2" s="328"/>
      <c r="E2" s="328"/>
      <c r="F2" s="328"/>
      <c r="G2" s="328"/>
      <c r="H2" s="328"/>
      <c r="I2" s="328"/>
      <c r="J2" s="328"/>
      <c r="K2" s="328"/>
      <c r="L2" s="328"/>
      <c r="M2" s="328"/>
      <c r="N2" s="328"/>
      <c r="O2" s="328"/>
      <c r="P2" s="328"/>
      <c r="Q2" s="328"/>
      <c r="R2" s="328"/>
      <c r="S2" s="335" t="s">
        <v>464</v>
      </c>
      <c r="T2" s="335"/>
      <c r="U2" s="335"/>
      <c r="V2" s="336" t="s">
        <v>755</v>
      </c>
      <c r="W2" s="336"/>
      <c r="X2" s="336"/>
      <c r="Y2" s="113"/>
      <c r="Z2" s="113"/>
      <c r="AA2" s="113"/>
    </row>
    <row r="3" spans="2:27" s="81" customFormat="1" ht="13.15" customHeight="1">
      <c r="B3" s="328"/>
      <c r="C3" s="328"/>
      <c r="D3" s="328" t="s">
        <v>756</v>
      </c>
      <c r="E3" s="328"/>
      <c r="F3" s="328"/>
      <c r="G3" s="328"/>
      <c r="H3" s="328"/>
      <c r="I3" s="328"/>
      <c r="J3" s="328"/>
      <c r="K3" s="328"/>
      <c r="L3" s="328"/>
      <c r="M3" s="328"/>
      <c r="N3" s="328"/>
      <c r="O3" s="328"/>
      <c r="P3" s="328"/>
      <c r="Q3" s="328"/>
      <c r="R3" s="328"/>
      <c r="S3" s="335" t="s">
        <v>466</v>
      </c>
      <c r="T3" s="335"/>
      <c r="U3" s="335"/>
      <c r="V3" s="335" t="s">
        <v>467</v>
      </c>
      <c r="W3" s="335"/>
      <c r="X3" s="335"/>
      <c r="Y3" s="113"/>
      <c r="Z3" s="113"/>
      <c r="AA3" s="113"/>
    </row>
    <row r="4" spans="2:27" s="81" customFormat="1" ht="15.6" customHeight="1">
      <c r="B4" s="328"/>
      <c r="C4" s="328"/>
      <c r="D4" s="328"/>
      <c r="E4" s="328"/>
      <c r="F4" s="328"/>
      <c r="G4" s="328"/>
      <c r="H4" s="328"/>
      <c r="I4" s="328"/>
      <c r="J4" s="328"/>
      <c r="K4" s="328"/>
      <c r="L4" s="328"/>
      <c r="M4" s="328"/>
      <c r="N4" s="328"/>
      <c r="O4" s="328"/>
      <c r="P4" s="328"/>
      <c r="Q4" s="328"/>
      <c r="R4" s="328"/>
      <c r="S4" s="335" t="s">
        <v>757</v>
      </c>
      <c r="T4" s="335"/>
      <c r="U4" s="335"/>
      <c r="V4" s="327">
        <v>44838</v>
      </c>
      <c r="W4" s="328"/>
      <c r="X4" s="328"/>
      <c r="Y4" s="113"/>
      <c r="Z4" s="113"/>
      <c r="AA4" s="113"/>
    </row>
    <row r="5" spans="2:27" s="81" customFormat="1" ht="9" customHeight="1">
      <c r="B5" s="329"/>
      <c r="C5" s="330"/>
      <c r="D5" s="330"/>
      <c r="E5" s="330"/>
      <c r="F5" s="330"/>
      <c r="G5" s="330"/>
      <c r="H5" s="330"/>
      <c r="I5" s="330"/>
      <c r="J5" s="330"/>
      <c r="K5" s="330"/>
      <c r="L5" s="330"/>
      <c r="M5" s="330"/>
      <c r="N5" s="330"/>
      <c r="O5" s="330"/>
      <c r="P5" s="330"/>
      <c r="Q5" s="330"/>
      <c r="R5" s="330"/>
      <c r="S5" s="330"/>
      <c r="T5" s="330"/>
      <c r="U5" s="330"/>
      <c r="V5" s="330"/>
      <c r="W5" s="330"/>
      <c r="X5" s="331"/>
      <c r="Y5" s="113"/>
      <c r="Z5" s="113"/>
      <c r="AA5" s="113"/>
    </row>
    <row r="6" spans="2:27" s="81" customFormat="1" ht="18.600000000000001" customHeight="1">
      <c r="B6" s="332" t="s">
        <v>758</v>
      </c>
      <c r="C6" s="333"/>
      <c r="D6" s="333"/>
      <c r="E6" s="333"/>
      <c r="F6" s="333"/>
      <c r="G6" s="333"/>
      <c r="H6" s="333"/>
      <c r="I6" s="333"/>
      <c r="J6" s="333"/>
      <c r="K6" s="333"/>
      <c r="L6" s="333"/>
      <c r="M6" s="333"/>
      <c r="N6" s="333"/>
      <c r="O6" s="333"/>
      <c r="P6" s="333"/>
      <c r="Q6" s="333"/>
      <c r="R6" s="333"/>
      <c r="S6" s="333"/>
      <c r="T6" s="333"/>
      <c r="U6" s="333"/>
      <c r="V6" s="333"/>
      <c r="W6" s="333"/>
      <c r="X6" s="334"/>
      <c r="Y6" s="113"/>
      <c r="Z6" s="113"/>
      <c r="AA6" s="113"/>
    </row>
    <row r="7" spans="2:27" s="81" customFormat="1" ht="16.899999999999999" customHeight="1">
      <c r="B7" s="329" t="s">
        <v>759</v>
      </c>
      <c r="C7" s="330"/>
      <c r="D7" s="330"/>
      <c r="E7" s="330"/>
      <c r="F7" s="330"/>
      <c r="G7" s="330"/>
      <c r="H7" s="331"/>
      <c r="I7" s="329" t="s">
        <v>760</v>
      </c>
      <c r="J7" s="330"/>
      <c r="K7" s="330"/>
      <c r="L7" s="330"/>
      <c r="M7" s="330"/>
      <c r="N7" s="330"/>
      <c r="O7" s="330"/>
      <c r="P7" s="330"/>
      <c r="Q7" s="330"/>
      <c r="R7" s="330"/>
      <c r="S7" s="330"/>
      <c r="T7" s="331"/>
      <c r="U7" s="329" t="s">
        <v>761</v>
      </c>
      <c r="V7" s="330"/>
      <c r="W7" s="330"/>
      <c r="X7" s="331"/>
      <c r="Y7" s="113"/>
      <c r="Z7" s="113"/>
      <c r="AA7" s="113"/>
    </row>
    <row r="8" spans="2:27" s="81" customFormat="1" ht="26.65" customHeight="1">
      <c r="B8" s="341" t="s">
        <v>395</v>
      </c>
      <c r="C8" s="342"/>
      <c r="D8" s="342"/>
      <c r="E8" s="342"/>
      <c r="F8" s="342"/>
      <c r="G8" s="342"/>
      <c r="H8" s="343"/>
      <c r="I8" s="341" t="s">
        <v>402</v>
      </c>
      <c r="J8" s="342"/>
      <c r="K8" s="342"/>
      <c r="L8" s="342"/>
      <c r="M8" s="342"/>
      <c r="N8" s="342"/>
      <c r="O8" s="342"/>
      <c r="P8" s="342"/>
      <c r="Q8" s="342"/>
      <c r="R8" s="342"/>
      <c r="S8" s="342"/>
      <c r="T8" s="343"/>
      <c r="U8" s="341" t="s">
        <v>403</v>
      </c>
      <c r="V8" s="342"/>
      <c r="W8" s="342"/>
      <c r="X8" s="343"/>
      <c r="Y8" s="113"/>
      <c r="Z8" s="113"/>
      <c r="AA8" s="113"/>
    </row>
    <row r="9" spans="2:27" s="81" customFormat="1" ht="19.149999999999999" customHeight="1">
      <c r="B9" s="332" t="s">
        <v>762</v>
      </c>
      <c r="C9" s="333"/>
      <c r="D9" s="333"/>
      <c r="E9" s="333"/>
      <c r="F9" s="333"/>
      <c r="G9" s="333"/>
      <c r="H9" s="333"/>
      <c r="I9" s="333"/>
      <c r="J9" s="333"/>
      <c r="K9" s="333"/>
      <c r="L9" s="333"/>
      <c r="M9" s="333"/>
      <c r="N9" s="333"/>
      <c r="O9" s="333"/>
      <c r="P9" s="333"/>
      <c r="Q9" s="333"/>
      <c r="R9" s="333"/>
      <c r="S9" s="333"/>
      <c r="T9" s="333"/>
      <c r="U9" s="333"/>
      <c r="V9" s="333"/>
      <c r="W9" s="333"/>
      <c r="X9" s="334"/>
      <c r="Y9" s="113"/>
      <c r="Z9" s="113"/>
      <c r="AA9" s="113"/>
    </row>
    <row r="10" spans="2:27" s="81" customFormat="1" ht="15" customHeight="1">
      <c r="B10" s="328" t="s">
        <v>763</v>
      </c>
      <c r="C10" s="328"/>
      <c r="D10" s="328"/>
      <c r="E10" s="328"/>
      <c r="F10" s="328"/>
      <c r="G10" s="329" t="s">
        <v>764</v>
      </c>
      <c r="H10" s="330"/>
      <c r="I10" s="330"/>
      <c r="J10" s="330"/>
      <c r="K10" s="330"/>
      <c r="L10" s="330"/>
      <c r="M10" s="330"/>
      <c r="N10" s="330"/>
      <c r="O10" s="331"/>
      <c r="P10" s="329" t="s">
        <v>765</v>
      </c>
      <c r="Q10" s="330"/>
      <c r="R10" s="330"/>
      <c r="S10" s="330"/>
      <c r="T10" s="330"/>
      <c r="U10" s="331"/>
      <c r="V10" s="329" t="s">
        <v>464</v>
      </c>
      <c r="W10" s="330"/>
      <c r="X10" s="331"/>
      <c r="Y10" s="113"/>
      <c r="Z10" s="113"/>
      <c r="AA10" s="113"/>
    </row>
    <row r="11" spans="2:27" s="81" customFormat="1" ht="34.9" customHeight="1">
      <c r="B11" s="337" t="s">
        <v>852</v>
      </c>
      <c r="C11" s="337"/>
      <c r="D11" s="337"/>
      <c r="E11" s="337"/>
      <c r="F11" s="337"/>
      <c r="G11" s="338" t="s">
        <v>406</v>
      </c>
      <c r="H11" s="339"/>
      <c r="I11" s="339"/>
      <c r="J11" s="339"/>
      <c r="K11" s="339"/>
      <c r="L11" s="339"/>
      <c r="M11" s="339"/>
      <c r="N11" s="339"/>
      <c r="O11" s="340"/>
      <c r="P11" s="341" t="s">
        <v>853</v>
      </c>
      <c r="Q11" s="342"/>
      <c r="R11" s="342"/>
      <c r="S11" s="342"/>
      <c r="T11" s="342"/>
      <c r="U11" s="343"/>
      <c r="V11" s="344" t="s">
        <v>768</v>
      </c>
      <c r="W11" s="345"/>
      <c r="X11" s="346"/>
      <c r="Y11" s="113"/>
      <c r="Z11" s="113"/>
      <c r="AA11" s="113"/>
    </row>
    <row r="12" spans="2:27" s="81" customFormat="1" ht="49.9" customHeight="1">
      <c r="B12" s="328" t="s">
        <v>769</v>
      </c>
      <c r="C12" s="328"/>
      <c r="D12" s="328"/>
      <c r="E12" s="328"/>
      <c r="F12" s="328" t="s">
        <v>770</v>
      </c>
      <c r="G12" s="328"/>
      <c r="H12" s="328"/>
      <c r="I12" s="328"/>
      <c r="J12" s="328"/>
      <c r="K12" s="328"/>
      <c r="L12" s="328"/>
      <c r="M12" s="328"/>
      <c r="N12" s="347" t="s">
        <v>771</v>
      </c>
      <c r="O12" s="347"/>
      <c r="P12" s="347"/>
      <c r="Q12" s="347"/>
      <c r="R12" s="347"/>
      <c r="S12" s="328" t="s">
        <v>772</v>
      </c>
      <c r="T12" s="328"/>
      <c r="U12" s="328"/>
      <c r="V12" s="328"/>
      <c r="W12" s="328"/>
      <c r="X12" s="328"/>
      <c r="Y12" s="113"/>
      <c r="Z12" s="113"/>
      <c r="AA12" s="113"/>
    </row>
    <row r="13" spans="2:27" s="81" customFormat="1" ht="81.599999999999994" customHeight="1">
      <c r="B13" s="337" t="s">
        <v>441</v>
      </c>
      <c r="C13" s="337"/>
      <c r="D13" s="337"/>
      <c r="E13" s="337"/>
      <c r="F13" s="337" t="s">
        <v>544</v>
      </c>
      <c r="G13" s="337"/>
      <c r="H13" s="337"/>
      <c r="I13" s="337"/>
      <c r="J13" s="337"/>
      <c r="K13" s="337"/>
      <c r="L13" s="337"/>
      <c r="M13" s="337"/>
      <c r="N13" s="337" t="s">
        <v>443</v>
      </c>
      <c r="O13" s="337"/>
      <c r="P13" s="337"/>
      <c r="Q13" s="337"/>
      <c r="R13" s="337"/>
      <c r="S13" s="337" t="s">
        <v>443</v>
      </c>
      <c r="T13" s="337"/>
      <c r="U13" s="337"/>
      <c r="V13" s="337"/>
      <c r="W13" s="337"/>
      <c r="X13" s="337"/>
      <c r="Y13" s="113"/>
      <c r="Z13" s="113"/>
      <c r="AA13" s="113"/>
    </row>
    <row r="14" spans="2:27" s="81" customFormat="1" ht="16.149999999999999" customHeight="1">
      <c r="B14" s="353" t="s">
        <v>773</v>
      </c>
      <c r="C14" s="354"/>
      <c r="D14" s="354"/>
      <c r="E14" s="354"/>
      <c r="F14" s="355"/>
      <c r="G14" s="359" t="s">
        <v>774</v>
      </c>
      <c r="H14" s="360"/>
      <c r="I14" s="360"/>
      <c r="J14" s="361"/>
      <c r="K14" s="353" t="s">
        <v>775</v>
      </c>
      <c r="L14" s="354"/>
      <c r="M14" s="354"/>
      <c r="N14" s="355"/>
      <c r="O14" s="329" t="s">
        <v>776</v>
      </c>
      <c r="P14" s="330"/>
      <c r="Q14" s="330"/>
      <c r="R14" s="330"/>
      <c r="S14" s="330"/>
      <c r="T14" s="330"/>
      <c r="U14" s="330"/>
      <c r="V14" s="330"/>
      <c r="W14" s="330"/>
      <c r="X14" s="331"/>
      <c r="Y14" s="82"/>
      <c r="Z14" s="82"/>
      <c r="AA14" s="82"/>
    </row>
    <row r="15" spans="2:27" s="81" customFormat="1" ht="64.900000000000006" customHeight="1">
      <c r="B15" s="356"/>
      <c r="C15" s="357"/>
      <c r="D15" s="357"/>
      <c r="E15" s="357"/>
      <c r="F15" s="358"/>
      <c r="G15" s="362"/>
      <c r="H15" s="363"/>
      <c r="I15" s="363"/>
      <c r="J15" s="364"/>
      <c r="K15" s="356"/>
      <c r="L15" s="357"/>
      <c r="M15" s="357"/>
      <c r="N15" s="358"/>
      <c r="O15" s="329" t="s">
        <v>777</v>
      </c>
      <c r="P15" s="330"/>
      <c r="Q15" s="330"/>
      <c r="R15" s="331"/>
      <c r="S15" s="348" t="s">
        <v>778</v>
      </c>
      <c r="T15" s="349"/>
      <c r="U15" s="350"/>
      <c r="V15" s="348" t="s">
        <v>779</v>
      </c>
      <c r="W15" s="349"/>
      <c r="X15" s="350"/>
      <c r="Y15" s="82"/>
      <c r="Z15" s="82"/>
      <c r="AA15" s="82"/>
    </row>
    <row r="16" spans="2:27" s="81" customFormat="1" ht="25.9" customHeight="1">
      <c r="B16" s="337" t="s">
        <v>854</v>
      </c>
      <c r="C16" s="337"/>
      <c r="D16" s="337"/>
      <c r="E16" s="337"/>
      <c r="F16" s="337"/>
      <c r="G16" s="351" t="s">
        <v>389</v>
      </c>
      <c r="H16" s="351"/>
      <c r="I16" s="351"/>
      <c r="J16" s="351"/>
      <c r="K16" s="351">
        <v>0.04</v>
      </c>
      <c r="L16" s="351"/>
      <c r="M16" s="351"/>
      <c r="N16" s="351"/>
      <c r="O16" s="83" t="s">
        <v>781</v>
      </c>
      <c r="P16" s="83" t="s">
        <v>782</v>
      </c>
      <c r="Q16" s="83" t="s">
        <v>783</v>
      </c>
      <c r="R16" s="83" t="s">
        <v>784</v>
      </c>
      <c r="S16" s="337" t="s">
        <v>855</v>
      </c>
      <c r="T16" s="337"/>
      <c r="U16" s="337"/>
      <c r="V16" s="352" t="s">
        <v>782</v>
      </c>
      <c r="W16" s="352"/>
      <c r="X16" s="352"/>
      <c r="Y16" s="113"/>
      <c r="Z16" s="113"/>
      <c r="AA16" s="113"/>
    </row>
    <row r="17" spans="2:27" s="81" customFormat="1" ht="88.9" customHeight="1">
      <c r="B17" s="337"/>
      <c r="C17" s="337"/>
      <c r="D17" s="337"/>
      <c r="E17" s="337"/>
      <c r="F17" s="337"/>
      <c r="G17" s="351"/>
      <c r="H17" s="351"/>
      <c r="I17" s="351"/>
      <c r="J17" s="351"/>
      <c r="K17" s="351"/>
      <c r="L17" s="351"/>
      <c r="M17" s="351"/>
      <c r="N17" s="351"/>
      <c r="O17" s="115" t="s">
        <v>443</v>
      </c>
      <c r="P17" s="115">
        <v>0.04</v>
      </c>
      <c r="Q17" s="115">
        <v>0.04</v>
      </c>
      <c r="R17" s="115">
        <v>0.04</v>
      </c>
      <c r="S17" s="337"/>
      <c r="T17" s="337"/>
      <c r="U17" s="337"/>
      <c r="V17" s="352"/>
      <c r="W17" s="352"/>
      <c r="X17" s="352"/>
      <c r="Y17" s="113"/>
      <c r="Z17" s="113"/>
      <c r="AA17" s="113"/>
    </row>
    <row r="18" spans="2:27" s="81" customFormat="1" ht="18" customHeight="1">
      <c r="B18" s="332" t="s">
        <v>786</v>
      </c>
      <c r="C18" s="333"/>
      <c r="D18" s="333"/>
      <c r="E18" s="333"/>
      <c r="F18" s="333"/>
      <c r="G18" s="333"/>
      <c r="H18" s="333"/>
      <c r="I18" s="333"/>
      <c r="J18" s="333"/>
      <c r="K18" s="333"/>
      <c r="L18" s="333"/>
      <c r="M18" s="333"/>
      <c r="N18" s="333"/>
      <c r="O18" s="333"/>
      <c r="P18" s="333"/>
      <c r="Q18" s="333"/>
      <c r="R18" s="333"/>
      <c r="S18" s="333"/>
      <c r="T18" s="333"/>
      <c r="U18" s="333"/>
      <c r="V18" s="333"/>
      <c r="W18" s="333"/>
      <c r="X18" s="334"/>
      <c r="Y18" s="113"/>
      <c r="Z18" s="113" t="s">
        <v>738</v>
      </c>
      <c r="AA18" s="113"/>
    </row>
    <row r="19" spans="2:27" s="81" customFormat="1" ht="34.9" customHeight="1">
      <c r="B19" s="365" t="s">
        <v>787</v>
      </c>
      <c r="C19" s="359" t="s">
        <v>788</v>
      </c>
      <c r="D19" s="361"/>
      <c r="E19" s="359" t="s">
        <v>789</v>
      </c>
      <c r="F19" s="361"/>
      <c r="G19" s="367" t="s">
        <v>790</v>
      </c>
      <c r="H19" s="368"/>
      <c r="I19" s="368"/>
      <c r="J19" s="368"/>
      <c r="K19" s="368"/>
      <c r="L19" s="368"/>
      <c r="M19" s="368"/>
      <c r="N19" s="368"/>
      <c r="O19" s="368"/>
      <c r="P19" s="368"/>
      <c r="Q19" s="368"/>
      <c r="R19" s="369"/>
      <c r="S19" s="359" t="s">
        <v>791</v>
      </c>
      <c r="T19" s="360"/>
      <c r="U19" s="360"/>
      <c r="V19" s="360"/>
      <c r="W19" s="360"/>
      <c r="X19" s="361"/>
      <c r="Y19" s="113"/>
      <c r="Z19" s="113"/>
      <c r="AA19" s="113"/>
    </row>
    <row r="20" spans="2:27" s="81" customFormat="1" ht="28.5" customHeight="1">
      <c r="B20" s="366"/>
      <c r="C20" s="362"/>
      <c r="D20" s="364"/>
      <c r="E20" s="362"/>
      <c r="F20" s="364"/>
      <c r="G20" s="329" t="s">
        <v>792</v>
      </c>
      <c r="H20" s="330"/>
      <c r="I20" s="331"/>
      <c r="J20" s="329" t="s">
        <v>793</v>
      </c>
      <c r="K20" s="330"/>
      <c r="L20" s="331"/>
      <c r="M20" s="348" t="s">
        <v>794</v>
      </c>
      <c r="N20" s="349"/>
      <c r="O20" s="350"/>
      <c r="P20" s="348" t="s">
        <v>795</v>
      </c>
      <c r="Q20" s="349"/>
      <c r="R20" s="350"/>
      <c r="S20" s="362"/>
      <c r="T20" s="363"/>
      <c r="U20" s="363"/>
      <c r="V20" s="363"/>
      <c r="W20" s="363"/>
      <c r="X20" s="364"/>
      <c r="Y20" s="113"/>
      <c r="Z20" s="113"/>
      <c r="AA20" s="113"/>
    </row>
    <row r="21" spans="2:27" s="81" customFormat="1" ht="95.45" customHeight="1">
      <c r="B21" s="111" t="s">
        <v>405</v>
      </c>
      <c r="C21" s="338" t="s">
        <v>408</v>
      </c>
      <c r="D21" s="340"/>
      <c r="E21" s="370">
        <v>0.04</v>
      </c>
      <c r="F21" s="371"/>
      <c r="G21" s="370">
        <v>0.04</v>
      </c>
      <c r="H21" s="339"/>
      <c r="I21" s="340"/>
      <c r="J21" s="370" t="s">
        <v>856</v>
      </c>
      <c r="K21" s="339"/>
      <c r="L21" s="340"/>
      <c r="M21" s="370" t="s">
        <v>857</v>
      </c>
      <c r="N21" s="339"/>
      <c r="O21" s="340"/>
      <c r="P21" s="338" t="s">
        <v>390</v>
      </c>
      <c r="Q21" s="339"/>
      <c r="R21" s="340"/>
      <c r="S21" s="338" t="s">
        <v>798</v>
      </c>
      <c r="T21" s="339"/>
      <c r="U21" s="339"/>
      <c r="V21" s="339"/>
      <c r="W21" s="339"/>
      <c r="X21" s="340"/>
      <c r="Y21" s="113"/>
      <c r="Z21" s="113"/>
      <c r="AA21" s="113"/>
    </row>
    <row r="22" spans="2:27" s="81" customFormat="1" ht="25.15" customHeight="1">
      <c r="B22" s="328" t="s">
        <v>799</v>
      </c>
      <c r="C22" s="328"/>
      <c r="D22" s="328"/>
      <c r="E22" s="328"/>
      <c r="F22" s="328"/>
      <c r="G22" s="328"/>
      <c r="H22" s="328"/>
      <c r="I22" s="328"/>
      <c r="J22" s="328"/>
      <c r="K22" s="328"/>
      <c r="L22" s="328"/>
      <c r="M22" s="328"/>
      <c r="N22" s="328" t="s">
        <v>800</v>
      </c>
      <c r="O22" s="328"/>
      <c r="P22" s="328"/>
      <c r="Q22" s="328"/>
      <c r="R22" s="328"/>
      <c r="S22" s="328"/>
      <c r="T22" s="328"/>
      <c r="U22" s="328"/>
      <c r="V22" s="328"/>
      <c r="W22" s="328"/>
      <c r="X22" s="328"/>
      <c r="Y22" s="113"/>
      <c r="Z22" s="113"/>
      <c r="AA22" s="113"/>
    </row>
    <row r="23" spans="2:27" s="81" customFormat="1" ht="45.4" customHeight="1">
      <c r="B23" s="337" t="s">
        <v>858</v>
      </c>
      <c r="C23" s="337"/>
      <c r="D23" s="337"/>
      <c r="E23" s="337"/>
      <c r="F23" s="337"/>
      <c r="G23" s="337"/>
      <c r="H23" s="337"/>
      <c r="I23" s="337"/>
      <c r="J23" s="337"/>
      <c r="K23" s="337"/>
      <c r="L23" s="337"/>
      <c r="M23" s="337"/>
      <c r="N23" s="337" t="s">
        <v>859</v>
      </c>
      <c r="O23" s="337"/>
      <c r="P23" s="337"/>
      <c r="Q23" s="337"/>
      <c r="R23" s="337"/>
      <c r="S23" s="337"/>
      <c r="T23" s="337"/>
      <c r="U23" s="337"/>
      <c r="V23" s="337"/>
      <c r="W23" s="337"/>
      <c r="X23" s="337"/>
      <c r="Y23" s="113"/>
      <c r="Z23" s="113"/>
      <c r="AA23" s="84"/>
    </row>
    <row r="24" spans="2:27" s="81" customFormat="1" ht="19.149999999999999" customHeight="1">
      <c r="B24" s="332" t="s">
        <v>803</v>
      </c>
      <c r="C24" s="333"/>
      <c r="D24" s="333"/>
      <c r="E24" s="333"/>
      <c r="F24" s="333"/>
      <c r="G24" s="333"/>
      <c r="H24" s="333"/>
      <c r="I24" s="333"/>
      <c r="J24" s="333"/>
      <c r="K24" s="333"/>
      <c r="L24" s="333"/>
      <c r="M24" s="333"/>
      <c r="N24" s="333"/>
      <c r="O24" s="333"/>
      <c r="P24" s="333"/>
      <c r="Q24" s="333"/>
      <c r="R24" s="333"/>
      <c r="S24" s="333"/>
      <c r="T24" s="333"/>
      <c r="U24" s="333"/>
      <c r="V24" s="333"/>
      <c r="W24" s="333"/>
      <c r="X24" s="334"/>
      <c r="Y24" s="113"/>
      <c r="Z24" s="113"/>
      <c r="AA24" s="113"/>
    </row>
    <row r="25" spans="2:27" s="81" customFormat="1" ht="19.149999999999999" customHeight="1">
      <c r="B25" s="418" t="s">
        <v>804</v>
      </c>
      <c r="C25" s="419"/>
      <c r="D25" s="348" t="s">
        <v>486</v>
      </c>
      <c r="E25" s="349"/>
      <c r="F25" s="349"/>
      <c r="G25" s="349"/>
      <c r="H25" s="350"/>
      <c r="I25" s="329" t="s">
        <v>489</v>
      </c>
      <c r="J25" s="330"/>
      <c r="K25" s="330"/>
      <c r="L25" s="330"/>
      <c r="M25" s="331"/>
      <c r="N25" s="329" t="s">
        <v>492</v>
      </c>
      <c r="O25" s="330"/>
      <c r="P25" s="330"/>
      <c r="Q25" s="330"/>
      <c r="R25" s="330"/>
      <c r="S25" s="331"/>
      <c r="T25" s="348" t="s">
        <v>495</v>
      </c>
      <c r="U25" s="349"/>
      <c r="V25" s="349"/>
      <c r="W25" s="349"/>
      <c r="X25" s="350"/>
      <c r="Y25" s="113"/>
      <c r="Z25" s="113"/>
      <c r="AA25" s="113"/>
    </row>
    <row r="26" spans="2:27" s="81" customFormat="1" ht="19.149999999999999" customHeight="1">
      <c r="B26" s="420" t="s">
        <v>813</v>
      </c>
      <c r="C26" s="420"/>
      <c r="D26" s="421">
        <v>3.8</v>
      </c>
      <c r="E26" s="422"/>
      <c r="F26" s="422"/>
      <c r="G26" s="422"/>
      <c r="H26" s="423"/>
      <c r="I26" s="341">
        <v>3.3</v>
      </c>
      <c r="J26" s="342"/>
      <c r="K26" s="342"/>
      <c r="L26" s="342"/>
      <c r="M26" s="343"/>
      <c r="N26" s="429">
        <v>4</v>
      </c>
      <c r="O26" s="430"/>
      <c r="P26" s="430"/>
      <c r="Q26" s="430"/>
      <c r="R26" s="430"/>
      <c r="S26" s="431"/>
      <c r="T26" s="341"/>
      <c r="U26" s="342"/>
      <c r="V26" s="342"/>
      <c r="W26" s="342"/>
      <c r="X26" s="343"/>
      <c r="Y26" s="113"/>
      <c r="Z26" s="85"/>
      <c r="AA26" s="85"/>
    </row>
    <row r="27" spans="2:27" s="81" customFormat="1" ht="19.149999999999999" customHeight="1">
      <c r="B27" s="420" t="s">
        <v>814</v>
      </c>
      <c r="C27" s="420"/>
      <c r="D27" s="421">
        <v>4</v>
      </c>
      <c r="E27" s="422"/>
      <c r="F27" s="422"/>
      <c r="G27" s="422"/>
      <c r="H27" s="423"/>
      <c r="I27" s="341">
        <v>4</v>
      </c>
      <c r="J27" s="342"/>
      <c r="K27" s="342"/>
      <c r="L27" s="342"/>
      <c r="M27" s="343"/>
      <c r="N27" s="341">
        <v>4</v>
      </c>
      <c r="O27" s="342"/>
      <c r="P27" s="342"/>
      <c r="Q27" s="342"/>
      <c r="R27" s="342"/>
      <c r="S27" s="343"/>
      <c r="T27" s="341"/>
      <c r="U27" s="342"/>
      <c r="V27" s="342"/>
      <c r="W27" s="342"/>
      <c r="X27" s="343"/>
      <c r="Y27" s="84"/>
      <c r="Z27" s="113"/>
      <c r="AA27" s="113"/>
    </row>
    <row r="28" spans="2:27" s="81" customFormat="1" ht="19.899999999999999" customHeight="1">
      <c r="B28" s="385" t="s">
        <v>815</v>
      </c>
      <c r="C28" s="385"/>
      <c r="D28" s="385"/>
      <c r="E28" s="385"/>
      <c r="F28" s="385"/>
      <c r="G28" s="385"/>
      <c r="H28" s="385"/>
      <c r="I28" s="385"/>
      <c r="J28" s="385"/>
      <c r="K28" s="385"/>
      <c r="L28" s="385"/>
      <c r="M28" s="385"/>
      <c r="N28" s="385"/>
      <c r="O28" s="385"/>
      <c r="P28" s="385"/>
      <c r="Q28" s="385"/>
      <c r="R28" s="385"/>
      <c r="S28" s="385"/>
      <c r="T28" s="385"/>
      <c r="U28" s="385"/>
      <c r="V28" s="385"/>
      <c r="W28" s="385"/>
      <c r="X28" s="385"/>
      <c r="Y28" s="113"/>
      <c r="Z28" s="113"/>
      <c r="AA28" s="113"/>
    </row>
    <row r="29" spans="2:27" s="81" customFormat="1" ht="19.899999999999999" customHeight="1">
      <c r="B29" s="116"/>
      <c r="C29" s="117"/>
      <c r="D29" s="117"/>
      <c r="E29" s="117"/>
      <c r="F29" s="117"/>
      <c r="G29" s="117"/>
      <c r="H29" s="117"/>
      <c r="I29" s="117"/>
      <c r="J29" s="117"/>
      <c r="K29" s="117"/>
      <c r="L29" s="117"/>
      <c r="M29" s="117"/>
      <c r="N29" s="117"/>
      <c r="O29" s="117"/>
      <c r="P29" s="117"/>
      <c r="Q29" s="117"/>
      <c r="R29" s="117"/>
      <c r="S29" s="117"/>
      <c r="T29" s="117"/>
      <c r="U29" s="117"/>
      <c r="V29" s="117"/>
      <c r="W29" s="117"/>
      <c r="X29" s="118"/>
      <c r="Y29" s="113"/>
      <c r="Z29" s="113"/>
      <c r="AA29" s="113"/>
    </row>
    <row r="30" spans="2:27" s="81" customFormat="1" ht="38.25">
      <c r="B30" s="114" t="s">
        <v>816</v>
      </c>
      <c r="C30" s="120" t="s">
        <v>817</v>
      </c>
      <c r="D30" s="120" t="s">
        <v>818</v>
      </c>
      <c r="E30" s="120" t="s">
        <v>860</v>
      </c>
      <c r="F30" s="113"/>
      <c r="G30" s="113"/>
      <c r="H30" s="386"/>
      <c r="I30" s="386"/>
      <c r="J30" s="386"/>
      <c r="K30" s="386"/>
      <c r="L30" s="386"/>
      <c r="M30" s="386"/>
      <c r="N30" s="386"/>
      <c r="O30" s="386"/>
      <c r="P30" s="386"/>
      <c r="Q30" s="386"/>
      <c r="R30" s="386"/>
      <c r="S30" s="388"/>
      <c r="T30" s="388"/>
      <c r="U30" s="388"/>
      <c r="V30" s="388"/>
      <c r="W30" s="388"/>
      <c r="X30" s="389"/>
      <c r="Y30" s="113"/>
      <c r="Z30" s="113"/>
      <c r="AA30" s="113"/>
    </row>
    <row r="31" spans="2:27" s="81" customFormat="1" ht="17.649999999999999" customHeight="1">
      <c r="B31" s="106" t="s">
        <v>486</v>
      </c>
      <c r="C31" s="107">
        <f>IF(ISERROR($D$26/$D$27),0,$D$26/$D$27)*0.04</f>
        <v>3.7999999999999999E-2</v>
      </c>
      <c r="D31" s="108">
        <f>$E$21</f>
        <v>0.04</v>
      </c>
      <c r="E31" s="424">
        <f>AVERAGE(C31:C34)</f>
        <v>2.7750000000000004E-2</v>
      </c>
      <c r="F31" s="113"/>
      <c r="G31" s="113"/>
      <c r="H31" s="387"/>
      <c r="I31" s="387"/>
      <c r="J31" s="386"/>
      <c r="K31" s="386"/>
      <c r="L31" s="88"/>
      <c r="M31" s="89"/>
      <c r="N31" s="387"/>
      <c r="O31" s="387"/>
      <c r="P31" s="387"/>
      <c r="Q31" s="387"/>
      <c r="R31" s="387"/>
      <c r="S31" s="402"/>
      <c r="T31" s="402"/>
      <c r="U31" s="402"/>
      <c r="V31" s="402"/>
      <c r="W31" s="402"/>
      <c r="X31" s="403"/>
      <c r="Y31" s="113"/>
      <c r="Z31" s="113"/>
      <c r="AA31" s="113"/>
    </row>
    <row r="32" spans="2:27" s="81" customFormat="1" ht="17.649999999999999" customHeight="1">
      <c r="B32" s="106" t="s">
        <v>489</v>
      </c>
      <c r="C32" s="107">
        <f>IF(ISERROR($I$26/$I$27),0,$I$26/$I$27*0.04)</f>
        <v>3.3000000000000002E-2</v>
      </c>
      <c r="D32" s="108">
        <f>$E$21</f>
        <v>0.04</v>
      </c>
      <c r="E32" s="425"/>
      <c r="F32" s="113"/>
      <c r="G32" s="113"/>
      <c r="H32" s="386"/>
      <c r="I32" s="386"/>
      <c r="J32" s="386"/>
      <c r="K32" s="386"/>
      <c r="L32" s="90"/>
      <c r="M32" s="88"/>
      <c r="N32" s="386"/>
      <c r="O32" s="386"/>
      <c r="P32" s="386"/>
      <c r="Q32" s="386"/>
      <c r="R32" s="386"/>
      <c r="S32" s="402"/>
      <c r="T32" s="402"/>
      <c r="U32" s="402"/>
      <c r="V32" s="402"/>
      <c r="W32" s="402"/>
      <c r="X32" s="403"/>
      <c r="Y32" s="113"/>
      <c r="Z32" s="113"/>
      <c r="AA32" s="113"/>
    </row>
    <row r="33" spans="2:27" s="81" customFormat="1" ht="17.649999999999999" customHeight="1">
      <c r="B33" s="106" t="s">
        <v>492</v>
      </c>
      <c r="C33" s="107">
        <f>IF(ISERROR($N$26/$N$27),0,$N$26/$N$27)*0.04</f>
        <v>0.04</v>
      </c>
      <c r="D33" s="108">
        <f>$E$21</f>
        <v>0.04</v>
      </c>
      <c r="E33" s="425"/>
      <c r="F33" s="113"/>
      <c r="G33" s="113"/>
      <c r="H33" s="386"/>
      <c r="I33" s="386"/>
      <c r="J33" s="386"/>
      <c r="K33" s="386"/>
      <c r="L33" s="90"/>
      <c r="M33" s="88"/>
      <c r="N33" s="386"/>
      <c r="O33" s="386"/>
      <c r="P33" s="386"/>
      <c r="Q33" s="386"/>
      <c r="R33" s="386"/>
      <c r="S33" s="402"/>
      <c r="T33" s="402"/>
      <c r="U33" s="402"/>
      <c r="V33" s="402"/>
      <c r="W33" s="402"/>
      <c r="X33" s="403"/>
      <c r="Y33" s="113"/>
      <c r="Z33" s="113"/>
      <c r="AA33" s="113"/>
    </row>
    <row r="34" spans="2:27" s="81" customFormat="1" ht="17.649999999999999" customHeight="1">
      <c r="B34" s="106" t="s">
        <v>495</v>
      </c>
      <c r="C34" s="107">
        <f>IF(ISERROR($T$26/$T$27),0,$T$26/$T$27)*0.04</f>
        <v>0</v>
      </c>
      <c r="D34" s="108">
        <f>$E$21</f>
        <v>0.04</v>
      </c>
      <c r="E34" s="426"/>
      <c r="F34" s="113"/>
      <c r="G34" s="113"/>
      <c r="H34" s="386"/>
      <c r="I34" s="386"/>
      <c r="J34" s="386"/>
      <c r="K34" s="386"/>
      <c r="L34" s="90"/>
      <c r="M34" s="88"/>
      <c r="N34" s="386"/>
      <c r="O34" s="386"/>
      <c r="P34" s="386"/>
      <c r="Q34" s="386"/>
      <c r="R34" s="386"/>
      <c r="S34" s="402"/>
      <c r="T34" s="402"/>
      <c r="U34" s="402"/>
      <c r="V34" s="402"/>
      <c r="W34" s="402"/>
      <c r="X34" s="403"/>
      <c r="Y34" s="113"/>
      <c r="Z34" s="113"/>
      <c r="AA34" s="113"/>
    </row>
    <row r="35" spans="2:27" s="81" customFormat="1" ht="25.9" customHeight="1">
      <c r="B35" s="338" t="s">
        <v>861</v>
      </c>
      <c r="C35" s="339"/>
      <c r="D35" s="339"/>
      <c r="E35" s="340"/>
      <c r="F35" s="113"/>
      <c r="G35" s="113"/>
      <c r="H35" s="386"/>
      <c r="I35" s="386"/>
      <c r="J35" s="386"/>
      <c r="K35" s="386"/>
      <c r="L35" s="90"/>
      <c r="M35" s="88"/>
      <c r="N35" s="386"/>
      <c r="O35" s="386"/>
      <c r="P35" s="386"/>
      <c r="Q35" s="386"/>
      <c r="R35" s="386"/>
      <c r="S35" s="402"/>
      <c r="T35" s="402"/>
      <c r="U35" s="402"/>
      <c r="V35" s="402"/>
      <c r="W35" s="402"/>
      <c r="X35" s="403"/>
      <c r="Y35" s="113"/>
      <c r="Z35" s="113"/>
      <c r="AA35" s="113"/>
    </row>
    <row r="36" spans="2:27" s="81" customFormat="1" ht="17.649999999999999" customHeight="1">
      <c r="B36" s="91"/>
      <c r="C36" s="92"/>
      <c r="D36" s="93"/>
      <c r="E36" s="93"/>
      <c r="F36" s="113"/>
      <c r="G36" s="113"/>
      <c r="H36" s="386"/>
      <c r="I36" s="386"/>
      <c r="J36" s="386"/>
      <c r="K36" s="386"/>
      <c r="L36" s="90"/>
      <c r="M36" s="88"/>
      <c r="N36" s="386"/>
      <c r="O36" s="386"/>
      <c r="P36" s="386"/>
      <c r="Q36" s="386"/>
      <c r="R36" s="386"/>
      <c r="S36" s="402"/>
      <c r="T36" s="402"/>
      <c r="U36" s="402"/>
      <c r="V36" s="402"/>
      <c r="W36" s="402"/>
      <c r="X36" s="403"/>
      <c r="Y36" s="113"/>
      <c r="Z36" s="113"/>
      <c r="AA36" s="113"/>
    </row>
    <row r="37" spans="2:27" s="81" customFormat="1" ht="17.649999999999999" customHeight="1">
      <c r="B37" s="91"/>
      <c r="C37" s="92"/>
      <c r="D37" s="93"/>
      <c r="E37" s="93"/>
      <c r="F37" s="113"/>
      <c r="G37" s="113"/>
      <c r="H37" s="386"/>
      <c r="I37" s="386"/>
      <c r="J37" s="386"/>
      <c r="K37" s="386"/>
      <c r="L37" s="90"/>
      <c r="M37" s="88"/>
      <c r="N37" s="386"/>
      <c r="O37" s="386"/>
      <c r="P37" s="386"/>
      <c r="Q37" s="386"/>
      <c r="R37" s="386"/>
      <c r="S37" s="402"/>
      <c r="T37" s="402"/>
      <c r="U37" s="402"/>
      <c r="V37" s="402"/>
      <c r="W37" s="402"/>
      <c r="X37" s="403"/>
      <c r="Y37" s="113"/>
      <c r="Z37" s="113"/>
      <c r="AA37" s="113"/>
    </row>
    <row r="38" spans="2:27" s="81" customFormat="1" ht="17.649999999999999" customHeight="1">
      <c r="B38" s="91"/>
      <c r="C38" s="92"/>
      <c r="D38" s="93"/>
      <c r="E38" s="93"/>
      <c r="F38" s="113"/>
      <c r="G38" s="113"/>
      <c r="H38" s="386"/>
      <c r="I38" s="386"/>
      <c r="J38" s="386"/>
      <c r="K38" s="386"/>
      <c r="L38" s="90"/>
      <c r="M38" s="88"/>
      <c r="N38" s="386"/>
      <c r="O38" s="386"/>
      <c r="P38" s="386"/>
      <c r="Q38" s="386"/>
      <c r="R38" s="386"/>
      <c r="S38" s="402"/>
      <c r="T38" s="402"/>
      <c r="U38" s="402"/>
      <c r="V38" s="402"/>
      <c r="W38" s="402"/>
      <c r="X38" s="403"/>
      <c r="Y38" s="113"/>
      <c r="Z38" s="113"/>
      <c r="AA38" s="113"/>
    </row>
    <row r="39" spans="2:27" s="81" customFormat="1" ht="17.649999999999999" customHeight="1">
      <c r="B39" s="91"/>
      <c r="C39" s="92"/>
      <c r="D39" s="93"/>
      <c r="E39" s="93"/>
      <c r="F39" s="113"/>
      <c r="G39" s="113"/>
      <c r="H39" s="386"/>
      <c r="I39" s="386"/>
      <c r="J39" s="386"/>
      <c r="K39" s="386"/>
      <c r="L39" s="90"/>
      <c r="M39" s="88"/>
      <c r="N39" s="386"/>
      <c r="O39" s="386"/>
      <c r="P39" s="386"/>
      <c r="Q39" s="386"/>
      <c r="R39" s="386"/>
      <c r="S39" s="402"/>
      <c r="T39" s="402"/>
      <c r="U39" s="402"/>
      <c r="V39" s="402"/>
      <c r="W39" s="402"/>
      <c r="X39" s="403"/>
      <c r="Y39" s="113"/>
      <c r="Z39" s="113"/>
      <c r="AA39" s="113"/>
    </row>
    <row r="40" spans="2:27" s="81" customFormat="1" ht="17.649999999999999" customHeight="1">
      <c r="B40" s="91"/>
      <c r="C40" s="92"/>
      <c r="D40" s="93"/>
      <c r="E40" s="93"/>
      <c r="F40" s="113"/>
      <c r="G40" s="113"/>
      <c r="H40" s="386"/>
      <c r="I40" s="386"/>
      <c r="J40" s="386"/>
      <c r="K40" s="386"/>
      <c r="L40" s="90"/>
      <c r="M40" s="88"/>
      <c r="N40" s="386"/>
      <c r="O40" s="386"/>
      <c r="P40" s="386"/>
      <c r="Q40" s="386"/>
      <c r="R40" s="386"/>
      <c r="S40" s="402"/>
      <c r="T40" s="402"/>
      <c r="U40" s="402"/>
      <c r="V40" s="402"/>
      <c r="W40" s="402"/>
      <c r="X40" s="403"/>
      <c r="Y40" s="113"/>
      <c r="Z40" s="113"/>
      <c r="AA40" s="113"/>
    </row>
    <row r="41" spans="2:27" s="81" customFormat="1" ht="17.649999999999999" customHeight="1">
      <c r="B41" s="91"/>
      <c r="C41" s="92"/>
      <c r="D41" s="93"/>
      <c r="E41" s="93"/>
      <c r="F41" s="113"/>
      <c r="G41" s="113"/>
      <c r="H41" s="386"/>
      <c r="I41" s="386"/>
      <c r="J41" s="386"/>
      <c r="K41" s="386"/>
      <c r="L41" s="90"/>
      <c r="M41" s="88"/>
      <c r="N41" s="386"/>
      <c r="O41" s="386"/>
      <c r="P41" s="386"/>
      <c r="Q41" s="386"/>
      <c r="R41" s="386"/>
      <c r="S41" s="402"/>
      <c r="T41" s="402"/>
      <c r="U41" s="402"/>
      <c r="V41" s="402"/>
      <c r="W41" s="402"/>
      <c r="X41" s="403"/>
      <c r="Y41" s="113"/>
      <c r="Z41" s="113"/>
      <c r="AA41" s="113"/>
    </row>
    <row r="42" spans="2:27" s="81" customFormat="1" ht="17.25" customHeight="1">
      <c r="B42" s="91"/>
      <c r="C42" s="92"/>
      <c r="D42" s="93"/>
      <c r="E42" s="93"/>
      <c r="F42" s="113"/>
      <c r="G42" s="113"/>
      <c r="H42" s="386"/>
      <c r="I42" s="386"/>
      <c r="J42" s="386"/>
      <c r="K42" s="386"/>
      <c r="L42" s="90"/>
      <c r="M42" s="88"/>
      <c r="N42" s="386"/>
      <c r="O42" s="386"/>
      <c r="P42" s="386"/>
      <c r="Q42" s="386"/>
      <c r="R42" s="386"/>
      <c r="S42" s="388"/>
      <c r="T42" s="388"/>
      <c r="U42" s="388"/>
      <c r="V42" s="388"/>
      <c r="W42" s="388"/>
      <c r="X42" s="389"/>
      <c r="Y42" s="113"/>
      <c r="Z42" s="113"/>
      <c r="AA42" s="113"/>
    </row>
    <row r="43" spans="2:27" s="81" customFormat="1" ht="17.25" customHeight="1">
      <c r="B43" s="94"/>
      <c r="C43" s="95"/>
      <c r="D43" s="96"/>
      <c r="E43" s="96"/>
      <c r="F43" s="97"/>
      <c r="G43" s="97"/>
      <c r="H43" s="97"/>
      <c r="I43" s="97"/>
      <c r="J43" s="97"/>
      <c r="K43" s="97"/>
      <c r="L43" s="98"/>
      <c r="M43" s="119"/>
      <c r="N43" s="97"/>
      <c r="O43" s="97"/>
      <c r="P43" s="97"/>
      <c r="Q43" s="97"/>
      <c r="R43" s="97"/>
      <c r="S43" s="97"/>
      <c r="T43" s="97"/>
      <c r="U43" s="97"/>
      <c r="V43" s="97"/>
      <c r="W43" s="97"/>
      <c r="X43" s="99"/>
      <c r="Y43" s="113"/>
      <c r="Z43" s="113"/>
      <c r="AA43" s="113"/>
    </row>
    <row r="44" spans="2:27" s="81" customFormat="1" ht="15.75" customHeight="1">
      <c r="B44" s="398" t="s">
        <v>825</v>
      </c>
      <c r="C44" s="398"/>
      <c r="D44" s="398"/>
      <c r="E44" s="398"/>
      <c r="F44" s="398"/>
      <c r="G44" s="398"/>
      <c r="H44" s="398"/>
      <c r="I44" s="398"/>
      <c r="J44" s="398"/>
      <c r="K44" s="398"/>
      <c r="L44" s="398"/>
      <c r="M44" s="398"/>
      <c r="N44" s="398"/>
      <c r="O44" s="398"/>
      <c r="P44" s="398"/>
      <c r="Q44" s="398"/>
      <c r="R44" s="398"/>
      <c r="S44" s="398"/>
      <c r="T44" s="398"/>
      <c r="U44" s="398"/>
      <c r="V44" s="398"/>
      <c r="W44" s="398"/>
      <c r="X44" s="398"/>
      <c r="Y44" s="113"/>
      <c r="Z44" s="100"/>
      <c r="AA44" s="113"/>
    </row>
    <row r="45" spans="2:27" s="81" customFormat="1" ht="200.45" customHeight="1">
      <c r="B45" s="399" t="s">
        <v>862</v>
      </c>
      <c r="C45" s="400"/>
      <c r="D45" s="400"/>
      <c r="E45" s="400"/>
      <c r="F45" s="400"/>
      <c r="G45" s="400"/>
      <c r="H45" s="400"/>
      <c r="I45" s="400"/>
      <c r="J45" s="400"/>
      <c r="K45" s="400"/>
      <c r="L45" s="400"/>
      <c r="M45" s="400"/>
      <c r="N45" s="400"/>
      <c r="O45" s="400"/>
      <c r="P45" s="400"/>
      <c r="Q45" s="400"/>
      <c r="R45" s="400"/>
      <c r="S45" s="400"/>
      <c r="T45" s="400"/>
      <c r="U45" s="400"/>
      <c r="V45" s="400"/>
      <c r="W45" s="400"/>
      <c r="X45" s="401"/>
      <c r="Y45" s="88"/>
      <c r="Z45" s="88"/>
      <c r="AA45" s="88"/>
    </row>
    <row r="46" spans="2:27" s="81" customFormat="1" ht="18" customHeight="1">
      <c r="B46" s="405" t="s">
        <v>827</v>
      </c>
      <c r="C46" s="405"/>
      <c r="D46" s="405"/>
      <c r="E46" s="405"/>
      <c r="F46" s="405"/>
      <c r="G46" s="405"/>
      <c r="H46" s="405"/>
      <c r="I46" s="405"/>
      <c r="J46" s="405"/>
      <c r="K46" s="405"/>
      <c r="L46" s="405"/>
      <c r="M46" s="405"/>
      <c r="N46" s="405"/>
      <c r="O46" s="405"/>
      <c r="P46" s="405"/>
      <c r="Q46" s="405"/>
      <c r="R46" s="405"/>
      <c r="S46" s="405"/>
      <c r="T46" s="405"/>
      <c r="U46" s="405"/>
      <c r="V46" s="405"/>
      <c r="W46" s="405"/>
      <c r="X46" s="405"/>
      <c r="Y46" s="101"/>
      <c r="Z46" s="92"/>
      <c r="AA46" s="90"/>
    </row>
    <row r="47" spans="2:27" s="81" customFormat="1" ht="32.25" customHeight="1">
      <c r="B47" s="406" t="s">
        <v>863</v>
      </c>
      <c r="C47" s="407"/>
      <c r="D47" s="407"/>
      <c r="E47" s="407"/>
      <c r="F47" s="407"/>
      <c r="G47" s="407"/>
      <c r="H47" s="407"/>
      <c r="I47" s="407"/>
      <c r="J47" s="407"/>
      <c r="K47" s="407"/>
      <c r="L47" s="407"/>
      <c r="M47" s="407"/>
      <c r="N47" s="407"/>
      <c r="O47" s="407"/>
      <c r="P47" s="407"/>
      <c r="Q47" s="407"/>
      <c r="R47" s="407"/>
      <c r="S47" s="407"/>
      <c r="T47" s="407"/>
      <c r="U47" s="407"/>
      <c r="V47" s="407"/>
      <c r="W47" s="407"/>
      <c r="X47" s="408"/>
      <c r="Y47" s="101"/>
      <c r="Z47" s="92"/>
      <c r="AA47" s="90"/>
    </row>
    <row r="48" spans="2:27" s="81" customFormat="1" ht="16.149999999999999" customHeight="1">
      <c r="B48" s="405" t="s">
        <v>828</v>
      </c>
      <c r="C48" s="405"/>
      <c r="D48" s="405"/>
      <c r="E48" s="405"/>
      <c r="F48" s="405"/>
      <c r="G48" s="405"/>
      <c r="H48" s="405"/>
      <c r="I48" s="405"/>
      <c r="J48" s="405"/>
      <c r="K48" s="405"/>
      <c r="L48" s="405"/>
      <c r="M48" s="405"/>
      <c r="N48" s="405"/>
      <c r="O48" s="405"/>
      <c r="P48" s="405"/>
      <c r="Q48" s="405"/>
      <c r="R48" s="405"/>
      <c r="S48" s="405"/>
      <c r="T48" s="405"/>
      <c r="U48" s="405"/>
      <c r="V48" s="405"/>
      <c r="W48" s="405"/>
      <c r="X48" s="405"/>
      <c r="Y48" s="101"/>
      <c r="Z48" s="92"/>
      <c r="AA48" s="90"/>
    </row>
    <row r="49" spans="2:27" s="81" customFormat="1" ht="15.6" customHeight="1">
      <c r="B49" s="102" t="s">
        <v>464</v>
      </c>
      <c r="C49" s="409" t="s">
        <v>829</v>
      </c>
      <c r="D49" s="410"/>
      <c r="E49" s="411" t="s">
        <v>830</v>
      </c>
      <c r="F49" s="409"/>
      <c r="G49" s="409"/>
      <c r="H49" s="409"/>
      <c r="I49" s="409"/>
      <c r="J49" s="409"/>
      <c r="K49" s="410"/>
      <c r="L49" s="411" t="s">
        <v>831</v>
      </c>
      <c r="M49" s="409"/>
      <c r="N49" s="409"/>
      <c r="O49" s="409"/>
      <c r="P49" s="409"/>
      <c r="Q49" s="409"/>
      <c r="R49" s="409"/>
      <c r="S49" s="410"/>
      <c r="T49" s="411" t="s">
        <v>832</v>
      </c>
      <c r="U49" s="409"/>
      <c r="V49" s="409"/>
      <c r="W49" s="409"/>
      <c r="X49" s="410"/>
      <c r="Y49" s="101"/>
      <c r="Z49" s="92"/>
      <c r="AA49" s="90"/>
    </row>
    <row r="50" spans="2:27" s="81" customFormat="1" ht="15" customHeight="1">
      <c r="B50" s="112">
        <v>1</v>
      </c>
      <c r="C50" s="404">
        <v>44301</v>
      </c>
      <c r="D50" s="337"/>
      <c r="E50" s="337" t="s">
        <v>833</v>
      </c>
      <c r="F50" s="337"/>
      <c r="G50" s="337"/>
      <c r="H50" s="337"/>
      <c r="I50" s="337"/>
      <c r="J50" s="337"/>
      <c r="K50" s="337"/>
      <c r="L50" s="337" t="s">
        <v>834</v>
      </c>
      <c r="M50" s="337"/>
      <c r="N50" s="337"/>
      <c r="O50" s="337"/>
      <c r="P50" s="337"/>
      <c r="Q50" s="337"/>
      <c r="R50" s="337"/>
      <c r="S50" s="337"/>
      <c r="T50" s="404">
        <v>44301</v>
      </c>
      <c r="U50" s="337"/>
      <c r="V50" s="337"/>
      <c r="W50" s="337"/>
      <c r="X50" s="337"/>
      <c r="Y50" s="101"/>
      <c r="Z50" s="92"/>
      <c r="AA50" s="90"/>
    </row>
    <row r="51" spans="2:27" s="81" customFormat="1" ht="37.15" customHeight="1">
      <c r="B51" s="112">
        <v>2</v>
      </c>
      <c r="C51" s="404">
        <v>44785</v>
      </c>
      <c r="D51" s="337"/>
      <c r="E51" s="337" t="s">
        <v>835</v>
      </c>
      <c r="F51" s="337"/>
      <c r="G51" s="337"/>
      <c r="H51" s="337"/>
      <c r="I51" s="337"/>
      <c r="J51" s="337"/>
      <c r="K51" s="337"/>
      <c r="L51" s="337" t="s">
        <v>836</v>
      </c>
      <c r="M51" s="337"/>
      <c r="N51" s="337"/>
      <c r="O51" s="337"/>
      <c r="P51" s="337"/>
      <c r="Q51" s="337"/>
      <c r="R51" s="337"/>
      <c r="S51" s="337"/>
      <c r="T51" s="404">
        <v>44785</v>
      </c>
      <c r="U51" s="337"/>
      <c r="V51" s="337"/>
      <c r="W51" s="337"/>
      <c r="X51" s="337"/>
      <c r="Y51" s="101"/>
      <c r="Z51" s="92"/>
      <c r="AA51" s="90"/>
    </row>
    <row r="52" spans="2:27" s="81" customFormat="1" ht="15" customHeight="1">
      <c r="B52" s="112"/>
      <c r="C52" s="337"/>
      <c r="D52" s="337"/>
      <c r="E52" s="337"/>
      <c r="F52" s="337"/>
      <c r="G52" s="337"/>
      <c r="H52" s="337"/>
      <c r="I52" s="337"/>
      <c r="J52" s="337"/>
      <c r="K52" s="337"/>
      <c r="L52" s="337"/>
      <c r="M52" s="337"/>
      <c r="N52" s="337"/>
      <c r="O52" s="337"/>
      <c r="P52" s="337"/>
      <c r="Q52" s="337"/>
      <c r="R52" s="337"/>
      <c r="S52" s="337"/>
      <c r="T52" s="337"/>
      <c r="U52" s="337"/>
      <c r="V52" s="337"/>
      <c r="W52" s="337"/>
      <c r="X52" s="337"/>
      <c r="Y52" s="101"/>
      <c r="Z52" s="92"/>
      <c r="AA52" s="90"/>
    </row>
    <row r="53" spans="2:27" s="81" customFormat="1" ht="15" customHeight="1">
      <c r="B53" s="112"/>
      <c r="C53" s="337"/>
      <c r="D53" s="337"/>
      <c r="E53" s="337"/>
      <c r="F53" s="337"/>
      <c r="G53" s="337"/>
      <c r="H53" s="337"/>
      <c r="I53" s="337"/>
      <c r="J53" s="337"/>
      <c r="K53" s="337"/>
      <c r="L53" s="337"/>
      <c r="M53" s="337"/>
      <c r="N53" s="337"/>
      <c r="O53" s="337"/>
      <c r="P53" s="337"/>
      <c r="Q53" s="337"/>
      <c r="R53" s="337"/>
      <c r="S53" s="337"/>
      <c r="T53" s="337"/>
      <c r="U53" s="337"/>
      <c r="V53" s="337"/>
      <c r="W53" s="337"/>
      <c r="X53" s="337"/>
      <c r="Y53" s="101"/>
      <c r="Z53" s="92"/>
      <c r="AA53" s="90"/>
    </row>
    <row r="54" spans="2:27" s="81" customFormat="1" ht="15" customHeight="1">
      <c r="B54" s="112"/>
      <c r="C54" s="337"/>
      <c r="D54" s="337"/>
      <c r="E54" s="337"/>
      <c r="F54" s="337"/>
      <c r="G54" s="337"/>
      <c r="H54" s="337"/>
      <c r="I54" s="337"/>
      <c r="J54" s="337"/>
      <c r="K54" s="337"/>
      <c r="L54" s="337"/>
      <c r="M54" s="337"/>
      <c r="N54" s="337"/>
      <c r="O54" s="337"/>
      <c r="P54" s="337"/>
      <c r="Q54" s="337"/>
      <c r="R54" s="337"/>
      <c r="S54" s="337"/>
      <c r="T54" s="337"/>
      <c r="U54" s="337"/>
      <c r="V54" s="337"/>
      <c r="W54" s="337"/>
      <c r="X54" s="337"/>
      <c r="Y54" s="101"/>
      <c r="Z54" s="92"/>
      <c r="AA54" s="90"/>
    </row>
    <row r="55" spans="2:27" s="81" customFormat="1" ht="15.6" customHeight="1">
      <c r="B55" s="412" t="s">
        <v>837</v>
      </c>
      <c r="C55" s="413"/>
      <c r="D55" s="413"/>
      <c r="E55" s="413"/>
      <c r="F55" s="413"/>
      <c r="G55" s="413"/>
      <c r="H55" s="413"/>
      <c r="I55" s="413"/>
      <c r="J55" s="413"/>
      <c r="K55" s="413"/>
      <c r="L55" s="413"/>
      <c r="M55" s="413"/>
      <c r="N55" s="413"/>
      <c r="O55" s="413"/>
      <c r="P55" s="413"/>
      <c r="Q55" s="413"/>
      <c r="R55" s="413"/>
      <c r="S55" s="413"/>
      <c r="T55" s="413"/>
      <c r="U55" s="413"/>
      <c r="V55" s="413"/>
      <c r="W55" s="413"/>
      <c r="X55" s="414"/>
      <c r="Y55" s="101"/>
      <c r="Z55" s="92"/>
      <c r="AA55" s="90"/>
    </row>
    <row r="56" spans="2:27" s="81" customFormat="1" ht="26.65" customHeight="1">
      <c r="B56" s="103" t="s">
        <v>838</v>
      </c>
      <c r="C56" s="338" t="s">
        <v>839</v>
      </c>
      <c r="D56" s="339"/>
      <c r="E56" s="339"/>
      <c r="F56" s="339"/>
      <c r="G56" s="339"/>
      <c r="H56" s="339"/>
      <c r="I56" s="339"/>
      <c r="J56" s="339"/>
      <c r="K56" s="339"/>
      <c r="L56" s="339"/>
      <c r="M56" s="340"/>
      <c r="N56" s="415" t="s">
        <v>840</v>
      </c>
      <c r="O56" s="416"/>
      <c r="P56" s="338" t="s">
        <v>841</v>
      </c>
      <c r="Q56" s="339"/>
      <c r="R56" s="339"/>
      <c r="S56" s="339"/>
      <c r="T56" s="339"/>
      <c r="U56" s="339"/>
      <c r="V56" s="339"/>
      <c r="W56" s="339"/>
      <c r="X56" s="340"/>
      <c r="Y56" s="113"/>
      <c r="Z56" s="113"/>
      <c r="AA56" s="113"/>
    </row>
    <row r="57" spans="2:27" s="81" customFormat="1" ht="24.6" customHeight="1">
      <c r="B57" s="103" t="s">
        <v>842</v>
      </c>
      <c r="C57" s="338" t="s">
        <v>843</v>
      </c>
      <c r="D57" s="339"/>
      <c r="E57" s="339"/>
      <c r="F57" s="339"/>
      <c r="G57" s="339"/>
      <c r="H57" s="339"/>
      <c r="I57" s="339"/>
      <c r="J57" s="339"/>
      <c r="K57" s="339"/>
      <c r="L57" s="339"/>
      <c r="M57" s="340"/>
      <c r="N57" s="415" t="s">
        <v>840</v>
      </c>
      <c r="O57" s="416"/>
      <c r="P57" s="417" t="s">
        <v>844</v>
      </c>
      <c r="Q57" s="417"/>
      <c r="R57" s="417"/>
      <c r="S57" s="417"/>
      <c r="T57" s="417"/>
      <c r="U57" s="417"/>
      <c r="V57" s="417"/>
      <c r="W57" s="417"/>
      <c r="X57" s="417"/>
      <c r="Y57" s="113"/>
      <c r="Z57" s="113"/>
      <c r="AA57" s="113"/>
    </row>
    <row r="58" spans="2:27" s="81" customFormat="1" ht="27.6" customHeight="1">
      <c r="B58" s="103" t="s">
        <v>845</v>
      </c>
      <c r="C58" s="338" t="s">
        <v>843</v>
      </c>
      <c r="D58" s="339"/>
      <c r="E58" s="339"/>
      <c r="F58" s="339"/>
      <c r="G58" s="339"/>
      <c r="H58" s="339"/>
      <c r="I58" s="339"/>
      <c r="J58" s="339"/>
      <c r="K58" s="339"/>
      <c r="L58" s="339"/>
      <c r="M58" s="340"/>
      <c r="N58" s="415" t="s">
        <v>840</v>
      </c>
      <c r="O58" s="416"/>
      <c r="P58" s="417" t="s">
        <v>844</v>
      </c>
      <c r="Q58" s="417"/>
      <c r="R58" s="417"/>
      <c r="S58" s="417"/>
      <c r="T58" s="417"/>
      <c r="U58" s="417"/>
      <c r="V58" s="417"/>
      <c r="W58" s="417"/>
      <c r="X58" s="417"/>
      <c r="Y58" s="113"/>
      <c r="Z58" s="113"/>
      <c r="AA58" s="113"/>
    </row>
    <row r="59" spans="2:27" ht="13.5" customHeight="1">
      <c r="B59" s="412" t="s">
        <v>846</v>
      </c>
      <c r="C59" s="413"/>
      <c r="D59" s="413"/>
      <c r="E59" s="413"/>
      <c r="F59" s="413"/>
      <c r="G59" s="413"/>
      <c r="H59" s="413"/>
      <c r="I59" s="413"/>
      <c r="J59" s="413"/>
      <c r="K59" s="413"/>
      <c r="L59" s="413"/>
      <c r="M59" s="413"/>
      <c r="N59" s="413"/>
      <c r="O59" s="413"/>
      <c r="P59" s="413"/>
      <c r="Q59" s="413"/>
      <c r="R59" s="413"/>
      <c r="S59" s="413"/>
      <c r="T59" s="413"/>
      <c r="U59" s="413"/>
      <c r="V59" s="413"/>
      <c r="W59" s="413"/>
      <c r="X59" s="414"/>
    </row>
    <row r="60" spans="2:27" ht="20.45" customHeight="1">
      <c r="B60" s="104" t="s">
        <v>847</v>
      </c>
      <c r="C60" s="338" t="s">
        <v>848</v>
      </c>
      <c r="D60" s="339"/>
      <c r="E60" s="339"/>
      <c r="F60" s="339"/>
      <c r="G60" s="339"/>
      <c r="H60" s="339"/>
      <c r="I60" s="339"/>
      <c r="J60" s="339"/>
      <c r="K60" s="339"/>
      <c r="L60" s="339"/>
      <c r="M60" s="340"/>
      <c r="N60" s="415" t="s">
        <v>840</v>
      </c>
      <c r="O60" s="416"/>
      <c r="P60" s="338" t="s">
        <v>849</v>
      </c>
      <c r="Q60" s="339"/>
      <c r="R60" s="339"/>
      <c r="S60" s="339"/>
      <c r="T60" s="339"/>
      <c r="U60" s="339"/>
      <c r="V60" s="339"/>
      <c r="W60" s="339"/>
      <c r="X60" s="340"/>
    </row>
    <row r="61" spans="2:27" ht="20.45" customHeight="1">
      <c r="B61" s="104" t="s">
        <v>850</v>
      </c>
      <c r="C61" s="338" t="s">
        <v>851</v>
      </c>
      <c r="D61" s="339"/>
      <c r="E61" s="339"/>
      <c r="F61" s="339"/>
      <c r="G61" s="339"/>
      <c r="H61" s="339"/>
      <c r="I61" s="339"/>
      <c r="J61" s="339"/>
      <c r="K61" s="339"/>
      <c r="L61" s="339"/>
      <c r="M61" s="340"/>
      <c r="N61" s="415" t="s">
        <v>840</v>
      </c>
      <c r="O61" s="416"/>
      <c r="P61" s="338" t="s">
        <v>849</v>
      </c>
      <c r="Q61" s="339"/>
      <c r="R61" s="339"/>
      <c r="S61" s="339"/>
      <c r="T61" s="339"/>
      <c r="U61" s="339"/>
      <c r="V61" s="339"/>
      <c r="W61" s="339"/>
      <c r="X61" s="340"/>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6" firstPageNumber="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DF121-4F27-4CAD-B289-7B9EE5F0B256}">
  <sheetPr>
    <pageSetUpPr fitToPage="1"/>
  </sheetPr>
  <dimension ref="B1:AC61"/>
  <sheetViews>
    <sheetView showGridLines="0" view="pageBreakPreview" topLeftCell="A46" zoomScaleNormal="100" zoomScaleSheetLayoutView="100" workbookViewId="0">
      <selection activeCell="N13" sqref="N13:R13"/>
    </sheetView>
  </sheetViews>
  <sheetFormatPr baseColWidth="10" defaultColWidth="5.140625" defaultRowHeight="13.5" customHeight="1"/>
  <cols>
    <col min="1" max="1" width="5.140625" style="113"/>
    <col min="2" max="2" width="14.28515625" style="113" customWidth="1"/>
    <col min="3" max="3" width="11.7109375" style="113" customWidth="1"/>
    <col min="4" max="4" width="12.7109375" style="105" customWidth="1"/>
    <col min="5" max="5" width="10.7109375" style="105" customWidth="1"/>
    <col min="6" max="12" width="7.42578125" style="113" customWidth="1"/>
    <col min="13" max="13" width="11.85546875" style="113" customWidth="1"/>
    <col min="14" max="23" width="7.42578125" style="113" customWidth="1"/>
    <col min="24" max="24" width="10.5703125" style="113" customWidth="1"/>
    <col min="25" max="25" width="41.140625" style="113" customWidth="1"/>
    <col min="26" max="26" width="11.7109375" style="113" customWidth="1"/>
    <col min="27" max="27" width="29.7109375" style="113" customWidth="1"/>
    <col min="28" max="28" width="16.28515625" style="81" customWidth="1"/>
    <col min="29" max="29" width="5.140625" style="81"/>
    <col min="30" max="16384" width="5.140625" style="113"/>
  </cols>
  <sheetData>
    <row r="1" spans="2:27" s="81" customFormat="1" ht="15.6" customHeight="1">
      <c r="B1" s="328"/>
      <c r="C1" s="328"/>
      <c r="D1" s="328" t="s">
        <v>753</v>
      </c>
      <c r="E1" s="328"/>
      <c r="F1" s="328"/>
      <c r="G1" s="328"/>
      <c r="H1" s="328"/>
      <c r="I1" s="328"/>
      <c r="J1" s="328"/>
      <c r="K1" s="328"/>
      <c r="L1" s="328"/>
      <c r="M1" s="328"/>
      <c r="N1" s="328"/>
      <c r="O1" s="328"/>
      <c r="P1" s="328"/>
      <c r="Q1" s="328"/>
      <c r="R1" s="328"/>
      <c r="S1" s="335" t="s">
        <v>462</v>
      </c>
      <c r="T1" s="335"/>
      <c r="U1" s="335"/>
      <c r="V1" s="335" t="s">
        <v>754</v>
      </c>
      <c r="W1" s="335"/>
      <c r="X1" s="335"/>
      <c r="Y1" s="113"/>
      <c r="Z1" s="113"/>
      <c r="AA1" s="113"/>
    </row>
    <row r="2" spans="2:27" s="81" customFormat="1" ht="12.75">
      <c r="B2" s="328"/>
      <c r="C2" s="328"/>
      <c r="D2" s="328"/>
      <c r="E2" s="328"/>
      <c r="F2" s="328"/>
      <c r="G2" s="328"/>
      <c r="H2" s="328"/>
      <c r="I2" s="328"/>
      <c r="J2" s="328"/>
      <c r="K2" s="328"/>
      <c r="L2" s="328"/>
      <c r="M2" s="328"/>
      <c r="N2" s="328"/>
      <c r="O2" s="328"/>
      <c r="P2" s="328"/>
      <c r="Q2" s="328"/>
      <c r="R2" s="328"/>
      <c r="S2" s="335" t="s">
        <v>464</v>
      </c>
      <c r="T2" s="335"/>
      <c r="U2" s="335"/>
      <c r="V2" s="336" t="s">
        <v>755</v>
      </c>
      <c r="W2" s="336"/>
      <c r="X2" s="336"/>
      <c r="Y2" s="113"/>
      <c r="Z2" s="113"/>
      <c r="AA2" s="113"/>
    </row>
    <row r="3" spans="2:27" s="81" customFormat="1" ht="12.75">
      <c r="B3" s="328"/>
      <c r="C3" s="328"/>
      <c r="D3" s="328" t="s">
        <v>756</v>
      </c>
      <c r="E3" s="328"/>
      <c r="F3" s="328"/>
      <c r="G3" s="328"/>
      <c r="H3" s="328"/>
      <c r="I3" s="328"/>
      <c r="J3" s="328"/>
      <c r="K3" s="328"/>
      <c r="L3" s="328"/>
      <c r="M3" s="328"/>
      <c r="N3" s="328"/>
      <c r="O3" s="328"/>
      <c r="P3" s="328"/>
      <c r="Q3" s="328"/>
      <c r="R3" s="328"/>
      <c r="S3" s="335" t="s">
        <v>466</v>
      </c>
      <c r="T3" s="335"/>
      <c r="U3" s="335"/>
      <c r="V3" s="335" t="s">
        <v>467</v>
      </c>
      <c r="W3" s="335"/>
      <c r="X3" s="335"/>
      <c r="Y3" s="113"/>
      <c r="Z3" s="113"/>
      <c r="AA3" s="113"/>
    </row>
    <row r="4" spans="2:27" s="81" customFormat="1" ht="15.6" customHeight="1">
      <c r="B4" s="328"/>
      <c r="C4" s="328"/>
      <c r="D4" s="328"/>
      <c r="E4" s="328"/>
      <c r="F4" s="328"/>
      <c r="G4" s="328"/>
      <c r="H4" s="328"/>
      <c r="I4" s="328"/>
      <c r="J4" s="328"/>
      <c r="K4" s="328"/>
      <c r="L4" s="328"/>
      <c r="M4" s="328"/>
      <c r="N4" s="328"/>
      <c r="O4" s="328"/>
      <c r="P4" s="328"/>
      <c r="Q4" s="328"/>
      <c r="R4" s="328"/>
      <c r="S4" s="335" t="s">
        <v>757</v>
      </c>
      <c r="T4" s="335"/>
      <c r="U4" s="335"/>
      <c r="V4" s="327">
        <v>44838</v>
      </c>
      <c r="W4" s="328"/>
      <c r="X4" s="328"/>
      <c r="Y4" s="113"/>
      <c r="Z4" s="113"/>
      <c r="AA4" s="113"/>
    </row>
    <row r="5" spans="2:27" s="81" customFormat="1" ht="9" customHeight="1">
      <c r="B5" s="329"/>
      <c r="C5" s="330"/>
      <c r="D5" s="330"/>
      <c r="E5" s="330"/>
      <c r="F5" s="330"/>
      <c r="G5" s="330"/>
      <c r="H5" s="330"/>
      <c r="I5" s="330"/>
      <c r="J5" s="330"/>
      <c r="K5" s="330"/>
      <c r="L5" s="330"/>
      <c r="M5" s="330"/>
      <c r="N5" s="330"/>
      <c r="O5" s="330"/>
      <c r="P5" s="330"/>
      <c r="Q5" s="330"/>
      <c r="R5" s="330"/>
      <c r="S5" s="330"/>
      <c r="T5" s="330"/>
      <c r="U5" s="330"/>
      <c r="V5" s="330"/>
      <c r="W5" s="330"/>
      <c r="X5" s="331"/>
      <c r="Y5" s="113"/>
      <c r="Z5" s="113"/>
      <c r="AA5" s="113"/>
    </row>
    <row r="6" spans="2:27" s="81" customFormat="1" ht="18.600000000000001" customHeight="1">
      <c r="B6" s="332" t="s">
        <v>758</v>
      </c>
      <c r="C6" s="333"/>
      <c r="D6" s="333"/>
      <c r="E6" s="333"/>
      <c r="F6" s="333"/>
      <c r="G6" s="333"/>
      <c r="H6" s="333"/>
      <c r="I6" s="333"/>
      <c r="J6" s="333"/>
      <c r="K6" s="333"/>
      <c r="L6" s="333"/>
      <c r="M6" s="333"/>
      <c r="N6" s="333"/>
      <c r="O6" s="333"/>
      <c r="P6" s="333"/>
      <c r="Q6" s="333"/>
      <c r="R6" s="333"/>
      <c r="S6" s="333"/>
      <c r="T6" s="333"/>
      <c r="U6" s="333"/>
      <c r="V6" s="333"/>
      <c r="W6" s="333"/>
      <c r="X6" s="334"/>
      <c r="Y6" s="113"/>
      <c r="Z6" s="113"/>
      <c r="AA6" s="113"/>
    </row>
    <row r="7" spans="2:27" s="81" customFormat="1" ht="16.899999999999999" customHeight="1">
      <c r="B7" s="329" t="s">
        <v>759</v>
      </c>
      <c r="C7" s="330"/>
      <c r="D7" s="330"/>
      <c r="E7" s="330"/>
      <c r="F7" s="330"/>
      <c r="G7" s="330"/>
      <c r="H7" s="331"/>
      <c r="I7" s="329" t="s">
        <v>760</v>
      </c>
      <c r="J7" s="330"/>
      <c r="K7" s="330"/>
      <c r="L7" s="330"/>
      <c r="M7" s="330"/>
      <c r="N7" s="330"/>
      <c r="O7" s="330"/>
      <c r="P7" s="330"/>
      <c r="Q7" s="330"/>
      <c r="R7" s="330"/>
      <c r="S7" s="330"/>
      <c r="T7" s="331"/>
      <c r="U7" s="329" t="s">
        <v>761</v>
      </c>
      <c r="V7" s="330"/>
      <c r="W7" s="330"/>
      <c r="X7" s="331"/>
      <c r="Y7" s="113"/>
      <c r="Z7" s="113"/>
      <c r="AA7" s="113"/>
    </row>
    <row r="8" spans="2:27" s="81" customFormat="1" ht="26.65" customHeight="1">
      <c r="B8" s="341" t="s">
        <v>395</v>
      </c>
      <c r="C8" s="342"/>
      <c r="D8" s="342"/>
      <c r="E8" s="342"/>
      <c r="F8" s="342"/>
      <c r="G8" s="342"/>
      <c r="H8" s="343"/>
      <c r="I8" s="341" t="s">
        <v>402</v>
      </c>
      <c r="J8" s="342"/>
      <c r="K8" s="342"/>
      <c r="L8" s="342"/>
      <c r="M8" s="342"/>
      <c r="N8" s="342"/>
      <c r="O8" s="342"/>
      <c r="P8" s="342"/>
      <c r="Q8" s="342"/>
      <c r="R8" s="342"/>
      <c r="S8" s="342"/>
      <c r="T8" s="343"/>
      <c r="U8" s="341" t="s">
        <v>403</v>
      </c>
      <c r="V8" s="342"/>
      <c r="W8" s="342"/>
      <c r="X8" s="343"/>
      <c r="Y8" s="113"/>
      <c r="Z8" s="113"/>
      <c r="AA8" s="113"/>
    </row>
    <row r="9" spans="2:27" s="81" customFormat="1" ht="19.149999999999999" customHeight="1">
      <c r="B9" s="332" t="s">
        <v>762</v>
      </c>
      <c r="C9" s="333"/>
      <c r="D9" s="333"/>
      <c r="E9" s="333"/>
      <c r="F9" s="333"/>
      <c r="G9" s="333"/>
      <c r="H9" s="333"/>
      <c r="I9" s="333"/>
      <c r="J9" s="333"/>
      <c r="K9" s="333"/>
      <c r="L9" s="333"/>
      <c r="M9" s="333"/>
      <c r="N9" s="333"/>
      <c r="O9" s="333"/>
      <c r="P9" s="333"/>
      <c r="Q9" s="333"/>
      <c r="R9" s="333"/>
      <c r="S9" s="333"/>
      <c r="T9" s="333"/>
      <c r="U9" s="333"/>
      <c r="V9" s="333"/>
      <c r="W9" s="333"/>
      <c r="X9" s="334"/>
      <c r="Y9" s="113"/>
      <c r="Z9" s="113"/>
      <c r="AA9" s="113"/>
    </row>
    <row r="10" spans="2:27" s="81" customFormat="1" ht="15" customHeight="1">
      <c r="B10" s="328" t="s">
        <v>763</v>
      </c>
      <c r="C10" s="328"/>
      <c r="D10" s="328"/>
      <c r="E10" s="328"/>
      <c r="F10" s="328"/>
      <c r="G10" s="329" t="s">
        <v>764</v>
      </c>
      <c r="H10" s="330"/>
      <c r="I10" s="330"/>
      <c r="J10" s="330"/>
      <c r="K10" s="330"/>
      <c r="L10" s="330"/>
      <c r="M10" s="330"/>
      <c r="N10" s="330"/>
      <c r="O10" s="331"/>
      <c r="P10" s="329" t="s">
        <v>765</v>
      </c>
      <c r="Q10" s="330"/>
      <c r="R10" s="330"/>
      <c r="S10" s="330"/>
      <c r="T10" s="330"/>
      <c r="U10" s="331"/>
      <c r="V10" s="329" t="s">
        <v>464</v>
      </c>
      <c r="W10" s="330"/>
      <c r="X10" s="331"/>
      <c r="Y10" s="113"/>
      <c r="Z10" s="113"/>
      <c r="AA10" s="113"/>
    </row>
    <row r="11" spans="2:27" s="81" customFormat="1" ht="34.9" customHeight="1">
      <c r="B11" s="337" t="s">
        <v>864</v>
      </c>
      <c r="C11" s="337"/>
      <c r="D11" s="337"/>
      <c r="E11" s="337"/>
      <c r="F11" s="337"/>
      <c r="G11" s="338" t="s">
        <v>406</v>
      </c>
      <c r="H11" s="339"/>
      <c r="I11" s="339"/>
      <c r="J11" s="339"/>
      <c r="K11" s="339"/>
      <c r="L11" s="339"/>
      <c r="M11" s="339"/>
      <c r="N11" s="339"/>
      <c r="O11" s="340"/>
      <c r="P11" s="341" t="s">
        <v>865</v>
      </c>
      <c r="Q11" s="342"/>
      <c r="R11" s="342"/>
      <c r="S11" s="342"/>
      <c r="T11" s="342"/>
      <c r="U11" s="343"/>
      <c r="V11" s="344" t="s">
        <v>866</v>
      </c>
      <c r="W11" s="345"/>
      <c r="X11" s="346"/>
      <c r="Y11" s="113"/>
      <c r="Z11" s="113"/>
      <c r="AA11" s="113"/>
    </row>
    <row r="12" spans="2:27" s="81" customFormat="1" ht="49.9" customHeight="1">
      <c r="B12" s="328" t="s">
        <v>769</v>
      </c>
      <c r="C12" s="328"/>
      <c r="D12" s="328"/>
      <c r="E12" s="328"/>
      <c r="F12" s="328" t="s">
        <v>770</v>
      </c>
      <c r="G12" s="328"/>
      <c r="H12" s="328"/>
      <c r="I12" s="328"/>
      <c r="J12" s="328"/>
      <c r="K12" s="328"/>
      <c r="L12" s="328"/>
      <c r="M12" s="328"/>
      <c r="N12" s="347" t="s">
        <v>771</v>
      </c>
      <c r="O12" s="347"/>
      <c r="P12" s="347"/>
      <c r="Q12" s="347"/>
      <c r="R12" s="347"/>
      <c r="S12" s="328" t="s">
        <v>772</v>
      </c>
      <c r="T12" s="328"/>
      <c r="U12" s="328"/>
      <c r="V12" s="328"/>
      <c r="W12" s="328"/>
      <c r="X12" s="328"/>
      <c r="Y12" s="113"/>
      <c r="Z12" s="113"/>
      <c r="AA12" s="113"/>
    </row>
    <row r="13" spans="2:27" s="81" customFormat="1" ht="81.599999999999994" customHeight="1">
      <c r="B13" s="337" t="s">
        <v>441</v>
      </c>
      <c r="C13" s="337"/>
      <c r="D13" s="337"/>
      <c r="E13" s="337"/>
      <c r="F13" s="337" t="s">
        <v>544</v>
      </c>
      <c r="G13" s="337"/>
      <c r="H13" s="337"/>
      <c r="I13" s="337"/>
      <c r="J13" s="337"/>
      <c r="K13" s="337"/>
      <c r="L13" s="337"/>
      <c r="M13" s="337"/>
      <c r="N13" s="337" t="s">
        <v>443</v>
      </c>
      <c r="O13" s="337"/>
      <c r="P13" s="337"/>
      <c r="Q13" s="337"/>
      <c r="R13" s="337"/>
      <c r="S13" s="337" t="s">
        <v>443</v>
      </c>
      <c r="T13" s="337"/>
      <c r="U13" s="337"/>
      <c r="V13" s="337"/>
      <c r="W13" s="337"/>
      <c r="X13" s="337"/>
      <c r="Y13" s="113"/>
      <c r="Z13" s="113"/>
      <c r="AA13" s="113"/>
    </row>
    <row r="14" spans="2:27" s="81" customFormat="1" ht="16.149999999999999" customHeight="1">
      <c r="B14" s="353" t="s">
        <v>773</v>
      </c>
      <c r="C14" s="354"/>
      <c r="D14" s="354"/>
      <c r="E14" s="354"/>
      <c r="F14" s="355"/>
      <c r="G14" s="359" t="s">
        <v>774</v>
      </c>
      <c r="H14" s="360"/>
      <c r="I14" s="360"/>
      <c r="J14" s="361"/>
      <c r="K14" s="353" t="s">
        <v>775</v>
      </c>
      <c r="L14" s="354"/>
      <c r="M14" s="354"/>
      <c r="N14" s="355"/>
      <c r="O14" s="329" t="s">
        <v>776</v>
      </c>
      <c r="P14" s="330"/>
      <c r="Q14" s="330"/>
      <c r="R14" s="330"/>
      <c r="S14" s="330"/>
      <c r="T14" s="330"/>
      <c r="U14" s="330"/>
      <c r="V14" s="330"/>
      <c r="W14" s="330"/>
      <c r="X14" s="331"/>
      <c r="Y14" s="82"/>
      <c r="Z14" s="82"/>
      <c r="AA14" s="82"/>
    </row>
    <row r="15" spans="2:27" s="81" customFormat="1" ht="64.900000000000006" customHeight="1">
      <c r="B15" s="356"/>
      <c r="C15" s="357"/>
      <c r="D15" s="357"/>
      <c r="E15" s="357"/>
      <c r="F15" s="358"/>
      <c r="G15" s="362"/>
      <c r="H15" s="363"/>
      <c r="I15" s="363"/>
      <c r="J15" s="364"/>
      <c r="K15" s="356"/>
      <c r="L15" s="357"/>
      <c r="M15" s="357"/>
      <c r="N15" s="358"/>
      <c r="O15" s="329" t="s">
        <v>777</v>
      </c>
      <c r="P15" s="330"/>
      <c r="Q15" s="330"/>
      <c r="R15" s="331"/>
      <c r="S15" s="348" t="s">
        <v>778</v>
      </c>
      <c r="T15" s="349"/>
      <c r="U15" s="350"/>
      <c r="V15" s="348" t="s">
        <v>779</v>
      </c>
      <c r="W15" s="349"/>
      <c r="X15" s="350"/>
      <c r="Y15" s="82"/>
      <c r="Z15" s="82"/>
      <c r="AA15" s="82"/>
    </row>
    <row r="16" spans="2:27" s="81" customFormat="1" ht="25.9" customHeight="1">
      <c r="B16" s="337" t="s">
        <v>867</v>
      </c>
      <c r="C16" s="337"/>
      <c r="D16" s="337"/>
      <c r="E16" s="337"/>
      <c r="F16" s="337"/>
      <c r="G16" s="351" t="s">
        <v>389</v>
      </c>
      <c r="H16" s="351"/>
      <c r="I16" s="351"/>
      <c r="J16" s="351"/>
      <c r="K16" s="351">
        <v>1</v>
      </c>
      <c r="L16" s="351"/>
      <c r="M16" s="351"/>
      <c r="N16" s="351"/>
      <c r="O16" s="83" t="s">
        <v>781</v>
      </c>
      <c r="P16" s="83" t="s">
        <v>782</v>
      </c>
      <c r="Q16" s="83" t="s">
        <v>783</v>
      </c>
      <c r="R16" s="83" t="s">
        <v>784</v>
      </c>
      <c r="S16" s="337" t="s">
        <v>855</v>
      </c>
      <c r="T16" s="337"/>
      <c r="U16" s="337"/>
      <c r="V16" s="352" t="s">
        <v>782</v>
      </c>
      <c r="W16" s="352"/>
      <c r="X16" s="352"/>
      <c r="Y16" s="113"/>
      <c r="Z16" s="113"/>
      <c r="AA16" s="113"/>
    </row>
    <row r="17" spans="2:27" s="81" customFormat="1" ht="88.9" customHeight="1">
      <c r="B17" s="337"/>
      <c r="C17" s="337"/>
      <c r="D17" s="337"/>
      <c r="E17" s="337"/>
      <c r="F17" s="337"/>
      <c r="G17" s="351"/>
      <c r="H17" s="351"/>
      <c r="I17" s="351"/>
      <c r="J17" s="351"/>
      <c r="K17" s="351"/>
      <c r="L17" s="351"/>
      <c r="M17" s="351"/>
      <c r="N17" s="351"/>
      <c r="O17" s="115" t="s">
        <v>443</v>
      </c>
      <c r="P17" s="115">
        <v>1</v>
      </c>
      <c r="Q17" s="115">
        <v>1</v>
      </c>
      <c r="R17" s="115">
        <v>1</v>
      </c>
      <c r="S17" s="337"/>
      <c r="T17" s="337"/>
      <c r="U17" s="337"/>
      <c r="V17" s="352"/>
      <c r="W17" s="352"/>
      <c r="X17" s="352"/>
      <c r="Y17" s="113"/>
      <c r="Z17" s="113"/>
      <c r="AA17" s="113"/>
    </row>
    <row r="18" spans="2:27" s="81" customFormat="1" ht="18" customHeight="1">
      <c r="B18" s="332" t="s">
        <v>786</v>
      </c>
      <c r="C18" s="333"/>
      <c r="D18" s="333"/>
      <c r="E18" s="333"/>
      <c r="F18" s="333"/>
      <c r="G18" s="333"/>
      <c r="H18" s="333"/>
      <c r="I18" s="333"/>
      <c r="J18" s="333"/>
      <c r="K18" s="333"/>
      <c r="L18" s="333"/>
      <c r="M18" s="333"/>
      <c r="N18" s="333"/>
      <c r="O18" s="333"/>
      <c r="P18" s="333"/>
      <c r="Q18" s="333"/>
      <c r="R18" s="333"/>
      <c r="S18" s="333"/>
      <c r="T18" s="333"/>
      <c r="U18" s="333"/>
      <c r="V18" s="333"/>
      <c r="W18" s="333"/>
      <c r="X18" s="334"/>
      <c r="Y18" s="113"/>
      <c r="Z18" s="113" t="s">
        <v>738</v>
      </c>
      <c r="AA18" s="113"/>
    </row>
    <row r="19" spans="2:27" s="81" customFormat="1" ht="34.9" customHeight="1">
      <c r="B19" s="365" t="s">
        <v>787</v>
      </c>
      <c r="C19" s="359" t="s">
        <v>788</v>
      </c>
      <c r="D19" s="361"/>
      <c r="E19" s="359" t="s">
        <v>789</v>
      </c>
      <c r="F19" s="361"/>
      <c r="G19" s="367" t="s">
        <v>790</v>
      </c>
      <c r="H19" s="368"/>
      <c r="I19" s="368"/>
      <c r="J19" s="368"/>
      <c r="K19" s="368"/>
      <c r="L19" s="368"/>
      <c r="M19" s="368"/>
      <c r="N19" s="368"/>
      <c r="O19" s="368"/>
      <c r="P19" s="368"/>
      <c r="Q19" s="368"/>
      <c r="R19" s="369"/>
      <c r="S19" s="359" t="s">
        <v>791</v>
      </c>
      <c r="T19" s="360"/>
      <c r="U19" s="360"/>
      <c r="V19" s="360"/>
      <c r="W19" s="360"/>
      <c r="X19" s="361"/>
      <c r="Y19" s="113"/>
      <c r="Z19" s="113"/>
      <c r="AA19" s="113"/>
    </row>
    <row r="20" spans="2:27" s="81" customFormat="1" ht="28.5" customHeight="1">
      <c r="B20" s="366"/>
      <c r="C20" s="362"/>
      <c r="D20" s="364"/>
      <c r="E20" s="362"/>
      <c r="F20" s="364"/>
      <c r="G20" s="329" t="s">
        <v>792</v>
      </c>
      <c r="H20" s="330"/>
      <c r="I20" s="331"/>
      <c r="J20" s="329" t="s">
        <v>793</v>
      </c>
      <c r="K20" s="330"/>
      <c r="L20" s="331"/>
      <c r="M20" s="348" t="s">
        <v>794</v>
      </c>
      <c r="N20" s="349"/>
      <c r="O20" s="350"/>
      <c r="P20" s="348" t="s">
        <v>795</v>
      </c>
      <c r="Q20" s="349"/>
      <c r="R20" s="350"/>
      <c r="S20" s="362"/>
      <c r="T20" s="363"/>
      <c r="U20" s="363"/>
      <c r="V20" s="363"/>
      <c r="W20" s="363"/>
      <c r="X20" s="364"/>
      <c r="Y20" s="113"/>
      <c r="Z20" s="113"/>
      <c r="AA20" s="113"/>
    </row>
    <row r="21" spans="2:27" s="81" customFormat="1" ht="73.900000000000006" customHeight="1">
      <c r="B21" s="111" t="s">
        <v>405</v>
      </c>
      <c r="C21" s="338" t="s">
        <v>408</v>
      </c>
      <c r="D21" s="340"/>
      <c r="E21" s="370">
        <v>1</v>
      </c>
      <c r="F21" s="371"/>
      <c r="G21" s="370">
        <v>1</v>
      </c>
      <c r="H21" s="339"/>
      <c r="I21" s="340"/>
      <c r="J21" s="370" t="s">
        <v>868</v>
      </c>
      <c r="K21" s="339"/>
      <c r="L21" s="340"/>
      <c r="M21" s="370" t="s">
        <v>869</v>
      </c>
      <c r="N21" s="339"/>
      <c r="O21" s="340"/>
      <c r="P21" s="338" t="s">
        <v>390</v>
      </c>
      <c r="Q21" s="339"/>
      <c r="R21" s="340"/>
      <c r="S21" s="338" t="s">
        <v>798</v>
      </c>
      <c r="T21" s="339"/>
      <c r="U21" s="339"/>
      <c r="V21" s="339"/>
      <c r="W21" s="339"/>
      <c r="X21" s="340"/>
      <c r="Y21" s="113"/>
      <c r="Z21" s="113"/>
      <c r="AA21" s="113"/>
    </row>
    <row r="22" spans="2:27" s="81" customFormat="1" ht="25.15" customHeight="1">
      <c r="B22" s="328" t="s">
        <v>799</v>
      </c>
      <c r="C22" s="328"/>
      <c r="D22" s="328"/>
      <c r="E22" s="328"/>
      <c r="F22" s="328"/>
      <c r="G22" s="328"/>
      <c r="H22" s="328"/>
      <c r="I22" s="328"/>
      <c r="J22" s="328"/>
      <c r="K22" s="328"/>
      <c r="L22" s="328"/>
      <c r="M22" s="328"/>
      <c r="N22" s="328" t="s">
        <v>800</v>
      </c>
      <c r="O22" s="328"/>
      <c r="P22" s="328"/>
      <c r="Q22" s="328"/>
      <c r="R22" s="328"/>
      <c r="S22" s="328"/>
      <c r="T22" s="328"/>
      <c r="U22" s="328"/>
      <c r="V22" s="328"/>
      <c r="W22" s="328"/>
      <c r="X22" s="328"/>
      <c r="Y22" s="113"/>
      <c r="Z22" s="113"/>
      <c r="AA22" s="113"/>
    </row>
    <row r="23" spans="2:27" s="81" customFormat="1" ht="45.4" customHeight="1">
      <c r="B23" s="337" t="s">
        <v>870</v>
      </c>
      <c r="C23" s="337"/>
      <c r="D23" s="337"/>
      <c r="E23" s="337"/>
      <c r="F23" s="337"/>
      <c r="G23" s="337"/>
      <c r="H23" s="337"/>
      <c r="I23" s="337"/>
      <c r="J23" s="337"/>
      <c r="K23" s="337"/>
      <c r="L23" s="337"/>
      <c r="M23" s="337"/>
      <c r="N23" s="337" t="s">
        <v>871</v>
      </c>
      <c r="O23" s="337"/>
      <c r="P23" s="337"/>
      <c r="Q23" s="337"/>
      <c r="R23" s="337"/>
      <c r="S23" s="337"/>
      <c r="T23" s="337"/>
      <c r="U23" s="337"/>
      <c r="V23" s="337"/>
      <c r="W23" s="337"/>
      <c r="X23" s="337"/>
      <c r="Y23" s="113"/>
      <c r="Z23" s="113"/>
      <c r="AA23" s="84"/>
    </row>
    <row r="24" spans="2:27" s="81" customFormat="1" ht="19.149999999999999" customHeight="1">
      <c r="B24" s="332" t="s">
        <v>803</v>
      </c>
      <c r="C24" s="333"/>
      <c r="D24" s="333"/>
      <c r="E24" s="333"/>
      <c r="F24" s="333"/>
      <c r="G24" s="333"/>
      <c r="H24" s="333"/>
      <c r="I24" s="333"/>
      <c r="J24" s="333"/>
      <c r="K24" s="333"/>
      <c r="L24" s="333"/>
      <c r="M24" s="333"/>
      <c r="N24" s="333"/>
      <c r="O24" s="333"/>
      <c r="P24" s="333"/>
      <c r="Q24" s="333"/>
      <c r="R24" s="333"/>
      <c r="S24" s="333"/>
      <c r="T24" s="333"/>
      <c r="U24" s="333"/>
      <c r="V24" s="333"/>
      <c r="W24" s="333"/>
      <c r="X24" s="334"/>
      <c r="Y24" s="113"/>
      <c r="Z24" s="113"/>
      <c r="AA24" s="113"/>
    </row>
    <row r="25" spans="2:27" s="81" customFormat="1" ht="19.149999999999999" customHeight="1">
      <c r="B25" s="418" t="s">
        <v>804</v>
      </c>
      <c r="C25" s="419"/>
      <c r="D25" s="348" t="s">
        <v>486</v>
      </c>
      <c r="E25" s="349"/>
      <c r="F25" s="349"/>
      <c r="G25" s="349"/>
      <c r="H25" s="350"/>
      <c r="I25" s="329" t="s">
        <v>489</v>
      </c>
      <c r="J25" s="330"/>
      <c r="K25" s="330"/>
      <c r="L25" s="330"/>
      <c r="M25" s="331"/>
      <c r="N25" s="329" t="s">
        <v>492</v>
      </c>
      <c r="O25" s="330"/>
      <c r="P25" s="330"/>
      <c r="Q25" s="330"/>
      <c r="R25" s="330"/>
      <c r="S25" s="331"/>
      <c r="T25" s="348" t="s">
        <v>495</v>
      </c>
      <c r="U25" s="349"/>
      <c r="V25" s="349"/>
      <c r="W25" s="349"/>
      <c r="X25" s="350"/>
      <c r="Y25" s="113"/>
      <c r="Z25" s="113"/>
      <c r="AA25" s="113"/>
    </row>
    <row r="26" spans="2:27" s="81" customFormat="1" ht="19.149999999999999" customHeight="1">
      <c r="B26" s="420" t="s">
        <v>813</v>
      </c>
      <c r="C26" s="420"/>
      <c r="D26" s="421">
        <v>82</v>
      </c>
      <c r="E26" s="422"/>
      <c r="F26" s="422"/>
      <c r="G26" s="422"/>
      <c r="H26" s="423"/>
      <c r="I26" s="341">
        <v>118</v>
      </c>
      <c r="J26" s="342"/>
      <c r="K26" s="342"/>
      <c r="L26" s="342"/>
      <c r="M26" s="343"/>
      <c r="N26" s="341">
        <v>157</v>
      </c>
      <c r="O26" s="342"/>
      <c r="P26" s="342"/>
      <c r="Q26" s="342"/>
      <c r="R26" s="342"/>
      <c r="S26" s="343"/>
      <c r="T26" s="341"/>
      <c r="U26" s="342"/>
      <c r="V26" s="342"/>
      <c r="W26" s="342"/>
      <c r="X26" s="343"/>
      <c r="Y26" s="113"/>
      <c r="Z26" s="85"/>
      <c r="AA26" s="85"/>
    </row>
    <row r="27" spans="2:27" s="81" customFormat="1" ht="19.149999999999999" customHeight="1">
      <c r="B27" s="420" t="s">
        <v>814</v>
      </c>
      <c r="C27" s="420"/>
      <c r="D27" s="421">
        <v>79</v>
      </c>
      <c r="E27" s="422"/>
      <c r="F27" s="422"/>
      <c r="G27" s="422"/>
      <c r="H27" s="423"/>
      <c r="I27" s="341">
        <v>82</v>
      </c>
      <c r="J27" s="342"/>
      <c r="K27" s="342"/>
      <c r="L27" s="342"/>
      <c r="M27" s="343"/>
      <c r="N27" s="341">
        <v>118</v>
      </c>
      <c r="O27" s="342"/>
      <c r="P27" s="342"/>
      <c r="Q27" s="342"/>
      <c r="R27" s="342"/>
      <c r="S27" s="343"/>
      <c r="T27" s="341"/>
      <c r="U27" s="342"/>
      <c r="V27" s="342"/>
      <c r="W27" s="342"/>
      <c r="X27" s="343"/>
      <c r="Y27" s="84"/>
      <c r="Z27" s="113"/>
      <c r="AA27" s="113"/>
    </row>
    <row r="28" spans="2:27" s="81" customFormat="1" ht="19.899999999999999" customHeight="1">
      <c r="B28" s="385" t="s">
        <v>815</v>
      </c>
      <c r="C28" s="385"/>
      <c r="D28" s="385"/>
      <c r="E28" s="385"/>
      <c r="F28" s="385"/>
      <c r="G28" s="385"/>
      <c r="H28" s="385"/>
      <c r="I28" s="385"/>
      <c r="J28" s="385"/>
      <c r="K28" s="385"/>
      <c r="L28" s="385"/>
      <c r="M28" s="385"/>
      <c r="N28" s="385"/>
      <c r="O28" s="385"/>
      <c r="P28" s="385"/>
      <c r="Q28" s="385"/>
      <c r="R28" s="385"/>
      <c r="S28" s="385"/>
      <c r="T28" s="385"/>
      <c r="U28" s="385"/>
      <c r="V28" s="385"/>
      <c r="W28" s="385"/>
      <c r="X28" s="385"/>
      <c r="Y28" s="113"/>
      <c r="Z28" s="113"/>
      <c r="AA28" s="113"/>
    </row>
    <row r="29" spans="2:27" s="81" customFormat="1" ht="19.899999999999999" customHeight="1">
      <c r="B29" s="116"/>
      <c r="C29" s="117"/>
      <c r="D29" s="117"/>
      <c r="E29" s="117"/>
      <c r="F29" s="117"/>
      <c r="G29" s="117"/>
      <c r="H29" s="117"/>
      <c r="I29" s="117"/>
      <c r="J29" s="117"/>
      <c r="K29" s="117"/>
      <c r="L29" s="117"/>
      <c r="M29" s="117"/>
      <c r="N29" s="117"/>
      <c r="O29" s="117"/>
      <c r="P29" s="117"/>
      <c r="Q29" s="117"/>
      <c r="R29" s="117"/>
      <c r="S29" s="117"/>
      <c r="T29" s="117"/>
      <c r="U29" s="117"/>
      <c r="V29" s="117"/>
      <c r="W29" s="117"/>
      <c r="X29" s="118"/>
      <c r="Y29" s="113"/>
      <c r="Z29" s="113"/>
      <c r="AA29" s="113"/>
    </row>
    <row r="30" spans="2:27" s="81" customFormat="1" ht="38.25">
      <c r="B30" s="114" t="s">
        <v>816</v>
      </c>
      <c r="C30" s="120" t="s">
        <v>817</v>
      </c>
      <c r="D30" s="120" t="s">
        <v>818</v>
      </c>
      <c r="E30" s="120" t="s">
        <v>860</v>
      </c>
      <c r="F30" s="113"/>
      <c r="G30" s="113"/>
      <c r="H30" s="386"/>
      <c r="I30" s="386"/>
      <c r="J30" s="386"/>
      <c r="K30" s="386"/>
      <c r="L30" s="386"/>
      <c r="M30" s="386"/>
      <c r="N30" s="386"/>
      <c r="O30" s="386"/>
      <c r="P30" s="386"/>
      <c r="Q30" s="386"/>
      <c r="R30" s="386"/>
      <c r="S30" s="388"/>
      <c r="T30" s="388"/>
      <c r="U30" s="388"/>
      <c r="V30" s="388"/>
      <c r="W30" s="388"/>
      <c r="X30" s="389"/>
      <c r="Y30" s="113"/>
      <c r="Z30" s="113"/>
      <c r="AA30" s="113"/>
    </row>
    <row r="31" spans="2:27" s="81" customFormat="1" ht="17.649999999999999" customHeight="1">
      <c r="B31" s="106" t="s">
        <v>486</v>
      </c>
      <c r="C31" s="107">
        <f>(D26/D27)*1</f>
        <v>1.0379746835443038</v>
      </c>
      <c r="D31" s="108">
        <f>$E$21</f>
        <v>1</v>
      </c>
      <c r="E31" s="424">
        <f>AVERAGE(C31:C32)*0.33</f>
        <v>0.40870484717505401</v>
      </c>
      <c r="F31" s="113"/>
      <c r="G31" s="113"/>
      <c r="H31" s="387"/>
      <c r="I31" s="387"/>
      <c r="J31" s="386"/>
      <c r="K31" s="386"/>
      <c r="L31" s="88"/>
      <c r="M31" s="89"/>
      <c r="N31" s="387"/>
      <c r="O31" s="387"/>
      <c r="P31" s="387"/>
      <c r="Q31" s="387"/>
      <c r="R31" s="387"/>
      <c r="S31" s="402"/>
      <c r="T31" s="402"/>
      <c r="U31" s="402"/>
      <c r="V31" s="402"/>
      <c r="W31" s="402"/>
      <c r="X31" s="403"/>
      <c r="Y31" s="113"/>
      <c r="Z31" s="113"/>
      <c r="AA31" s="113"/>
    </row>
    <row r="32" spans="2:27" s="81" customFormat="1" ht="17.649999999999999" customHeight="1">
      <c r="B32" s="106" t="s">
        <v>489</v>
      </c>
      <c r="C32" s="107">
        <f>(I26/I27)*1</f>
        <v>1.4390243902439024</v>
      </c>
      <c r="D32" s="108">
        <f>$E$21</f>
        <v>1</v>
      </c>
      <c r="E32" s="425"/>
      <c r="F32" s="113"/>
      <c r="G32" s="113"/>
      <c r="H32" s="386"/>
      <c r="I32" s="386"/>
      <c r="J32" s="386"/>
      <c r="K32" s="386"/>
      <c r="L32" s="90"/>
      <c r="M32" s="88"/>
      <c r="N32" s="386"/>
      <c r="O32" s="386"/>
      <c r="P32" s="386"/>
      <c r="Q32" s="386"/>
      <c r="R32" s="386"/>
      <c r="S32" s="402"/>
      <c r="T32" s="402"/>
      <c r="U32" s="402"/>
      <c r="V32" s="402"/>
      <c r="W32" s="402"/>
      <c r="X32" s="403"/>
      <c r="Y32" s="113"/>
      <c r="Z32" s="113"/>
      <c r="AA32" s="113"/>
    </row>
    <row r="33" spans="2:27" s="81" customFormat="1" ht="17.649999999999999" customHeight="1">
      <c r="B33" s="106" t="s">
        <v>492</v>
      </c>
      <c r="C33" s="107">
        <f>AVERAGE(N26/N27)</f>
        <v>1.3305084745762712</v>
      </c>
      <c r="D33" s="108">
        <f>$E$21</f>
        <v>1</v>
      </c>
      <c r="E33" s="425"/>
      <c r="F33" s="113"/>
      <c r="G33" s="113"/>
      <c r="H33" s="386"/>
      <c r="I33" s="386"/>
      <c r="J33" s="386"/>
      <c r="K33" s="386"/>
      <c r="L33" s="90"/>
      <c r="M33" s="88"/>
      <c r="N33" s="386"/>
      <c r="O33" s="386"/>
      <c r="P33" s="386"/>
      <c r="Q33" s="386"/>
      <c r="R33" s="386"/>
      <c r="S33" s="402"/>
      <c r="T33" s="402"/>
      <c r="U33" s="402"/>
      <c r="V33" s="402"/>
      <c r="W33" s="402"/>
      <c r="X33" s="403"/>
      <c r="Y33" s="113"/>
      <c r="Z33" s="113"/>
      <c r="AA33" s="113"/>
    </row>
    <row r="34" spans="2:27" s="81" customFormat="1" ht="17.649999999999999" customHeight="1">
      <c r="B34" s="106" t="s">
        <v>495</v>
      </c>
      <c r="C34" s="107" t="e">
        <f>AVERAGE(T26/T27)</f>
        <v>#DIV/0!</v>
      </c>
      <c r="D34" s="108">
        <f>$E$21</f>
        <v>1</v>
      </c>
      <c r="E34" s="426"/>
      <c r="F34" s="113"/>
      <c r="G34" s="113"/>
      <c r="H34" s="386"/>
      <c r="I34" s="386"/>
      <c r="J34" s="386"/>
      <c r="K34" s="386"/>
      <c r="L34" s="90"/>
      <c r="M34" s="88"/>
      <c r="N34" s="386"/>
      <c r="O34" s="386"/>
      <c r="P34" s="386"/>
      <c r="Q34" s="386"/>
      <c r="R34" s="386"/>
      <c r="S34" s="402"/>
      <c r="T34" s="402"/>
      <c r="U34" s="402"/>
      <c r="V34" s="402"/>
      <c r="W34" s="402"/>
      <c r="X34" s="403"/>
      <c r="Y34" s="113"/>
      <c r="Z34" s="113"/>
      <c r="AA34" s="113"/>
    </row>
    <row r="35" spans="2:27" s="81" customFormat="1" ht="25.9" customHeight="1">
      <c r="B35" s="338" t="s">
        <v>861</v>
      </c>
      <c r="C35" s="339"/>
      <c r="D35" s="339"/>
      <c r="E35" s="340"/>
      <c r="F35" s="113"/>
      <c r="G35" s="113"/>
      <c r="H35" s="386"/>
      <c r="I35" s="386"/>
      <c r="J35" s="386"/>
      <c r="K35" s="386"/>
      <c r="L35" s="90"/>
      <c r="M35" s="88"/>
      <c r="N35" s="386"/>
      <c r="O35" s="386"/>
      <c r="P35" s="386"/>
      <c r="Q35" s="386"/>
      <c r="R35" s="386"/>
      <c r="S35" s="402"/>
      <c r="T35" s="402"/>
      <c r="U35" s="402"/>
      <c r="V35" s="402"/>
      <c r="W35" s="402"/>
      <c r="X35" s="403"/>
      <c r="Y35" s="113"/>
      <c r="Z35" s="113"/>
      <c r="AA35" s="113"/>
    </row>
    <row r="36" spans="2:27" s="81" customFormat="1" ht="17.649999999999999" customHeight="1">
      <c r="B36" s="91"/>
      <c r="C36" s="92"/>
      <c r="D36" s="93"/>
      <c r="E36" s="93"/>
      <c r="F36" s="113"/>
      <c r="G36" s="113"/>
      <c r="H36" s="386"/>
      <c r="I36" s="386"/>
      <c r="J36" s="386"/>
      <c r="K36" s="386"/>
      <c r="L36" s="90"/>
      <c r="M36" s="88"/>
      <c r="N36" s="386"/>
      <c r="O36" s="386"/>
      <c r="P36" s="386"/>
      <c r="Q36" s="386"/>
      <c r="R36" s="386"/>
      <c r="S36" s="402"/>
      <c r="T36" s="402"/>
      <c r="U36" s="402"/>
      <c r="V36" s="402"/>
      <c r="W36" s="402"/>
      <c r="X36" s="403"/>
      <c r="Y36" s="113"/>
      <c r="Z36" s="113"/>
      <c r="AA36" s="113"/>
    </row>
    <row r="37" spans="2:27" s="81" customFormat="1" ht="17.649999999999999" customHeight="1">
      <c r="B37" s="91"/>
      <c r="C37" s="92"/>
      <c r="D37" s="93"/>
      <c r="E37" s="93"/>
      <c r="F37" s="113"/>
      <c r="G37" s="113"/>
      <c r="H37" s="386"/>
      <c r="I37" s="386"/>
      <c r="J37" s="386"/>
      <c r="K37" s="386"/>
      <c r="L37" s="90"/>
      <c r="M37" s="88"/>
      <c r="N37" s="386"/>
      <c r="O37" s="386"/>
      <c r="P37" s="386"/>
      <c r="Q37" s="386"/>
      <c r="R37" s="386"/>
      <c r="S37" s="402"/>
      <c r="T37" s="402"/>
      <c r="U37" s="402"/>
      <c r="V37" s="402"/>
      <c r="W37" s="402"/>
      <c r="X37" s="403"/>
      <c r="Y37" s="113"/>
      <c r="Z37" s="113"/>
      <c r="AA37" s="113"/>
    </row>
    <row r="38" spans="2:27" s="81" customFormat="1" ht="17.649999999999999" customHeight="1">
      <c r="B38" s="91"/>
      <c r="C38" s="92"/>
      <c r="D38" s="93"/>
      <c r="E38" s="93"/>
      <c r="F38" s="113"/>
      <c r="G38" s="113"/>
      <c r="H38" s="386"/>
      <c r="I38" s="386"/>
      <c r="J38" s="386"/>
      <c r="K38" s="386"/>
      <c r="L38" s="90"/>
      <c r="M38" s="88"/>
      <c r="N38" s="386"/>
      <c r="O38" s="386"/>
      <c r="P38" s="386"/>
      <c r="Q38" s="386"/>
      <c r="R38" s="386"/>
      <c r="S38" s="402"/>
      <c r="T38" s="402"/>
      <c r="U38" s="402"/>
      <c r="V38" s="402"/>
      <c r="W38" s="402"/>
      <c r="X38" s="403"/>
      <c r="Y38" s="113"/>
      <c r="Z38" s="113"/>
      <c r="AA38" s="113"/>
    </row>
    <row r="39" spans="2:27" s="81" customFormat="1" ht="17.649999999999999" customHeight="1">
      <c r="B39" s="91"/>
      <c r="C39" s="92"/>
      <c r="D39" s="93"/>
      <c r="E39" s="93"/>
      <c r="F39" s="113"/>
      <c r="G39" s="113"/>
      <c r="H39" s="386"/>
      <c r="I39" s="386"/>
      <c r="J39" s="386"/>
      <c r="K39" s="386"/>
      <c r="L39" s="90"/>
      <c r="M39" s="88"/>
      <c r="N39" s="386"/>
      <c r="O39" s="386"/>
      <c r="P39" s="386"/>
      <c r="Q39" s="386"/>
      <c r="R39" s="386"/>
      <c r="S39" s="402"/>
      <c r="T39" s="402"/>
      <c r="U39" s="402"/>
      <c r="V39" s="402"/>
      <c r="W39" s="402"/>
      <c r="X39" s="403"/>
      <c r="Y39" s="113"/>
      <c r="Z39" s="113"/>
      <c r="AA39" s="113"/>
    </row>
    <row r="40" spans="2:27" s="81" customFormat="1" ht="17.649999999999999" customHeight="1">
      <c r="B40" s="91"/>
      <c r="C40" s="92"/>
      <c r="D40" s="93"/>
      <c r="E40" s="93"/>
      <c r="F40" s="113"/>
      <c r="G40" s="113"/>
      <c r="H40" s="386"/>
      <c r="I40" s="386"/>
      <c r="J40" s="386"/>
      <c r="K40" s="386"/>
      <c r="L40" s="90"/>
      <c r="M40" s="88"/>
      <c r="N40" s="386"/>
      <c r="O40" s="386"/>
      <c r="P40" s="386"/>
      <c r="Q40" s="386"/>
      <c r="R40" s="386"/>
      <c r="S40" s="402"/>
      <c r="T40" s="402"/>
      <c r="U40" s="402"/>
      <c r="V40" s="402"/>
      <c r="W40" s="402"/>
      <c r="X40" s="403"/>
      <c r="Y40" s="113"/>
      <c r="Z40" s="113"/>
      <c r="AA40" s="113"/>
    </row>
    <row r="41" spans="2:27" s="81" customFormat="1" ht="17.649999999999999" customHeight="1">
      <c r="B41" s="91"/>
      <c r="C41" s="92"/>
      <c r="D41" s="93"/>
      <c r="E41" s="93"/>
      <c r="F41" s="113"/>
      <c r="G41" s="113"/>
      <c r="H41" s="386"/>
      <c r="I41" s="386"/>
      <c r="J41" s="386"/>
      <c r="K41" s="386"/>
      <c r="L41" s="90"/>
      <c r="M41" s="88"/>
      <c r="N41" s="386"/>
      <c r="O41" s="386"/>
      <c r="P41" s="386"/>
      <c r="Q41" s="386"/>
      <c r="R41" s="386"/>
      <c r="S41" s="402"/>
      <c r="T41" s="402"/>
      <c r="U41" s="402"/>
      <c r="V41" s="402"/>
      <c r="W41" s="402"/>
      <c r="X41" s="403"/>
      <c r="Y41" s="113"/>
      <c r="Z41" s="113"/>
      <c r="AA41" s="113"/>
    </row>
    <row r="42" spans="2:27" s="81" customFormat="1" ht="17.25" customHeight="1">
      <c r="B42" s="91"/>
      <c r="C42" s="92"/>
      <c r="D42" s="93"/>
      <c r="E42" s="93"/>
      <c r="F42" s="113"/>
      <c r="G42" s="113"/>
      <c r="H42" s="386"/>
      <c r="I42" s="386"/>
      <c r="J42" s="386"/>
      <c r="K42" s="386"/>
      <c r="L42" s="90"/>
      <c r="M42" s="88"/>
      <c r="N42" s="386"/>
      <c r="O42" s="386"/>
      <c r="P42" s="386"/>
      <c r="Q42" s="386"/>
      <c r="R42" s="386"/>
      <c r="S42" s="388"/>
      <c r="T42" s="388"/>
      <c r="U42" s="388"/>
      <c r="V42" s="388"/>
      <c r="W42" s="388"/>
      <c r="X42" s="389"/>
      <c r="Y42" s="113"/>
      <c r="Z42" s="113"/>
      <c r="AA42" s="113"/>
    </row>
    <row r="43" spans="2:27" s="81" customFormat="1" ht="17.25" customHeight="1">
      <c r="B43" s="94"/>
      <c r="C43" s="95"/>
      <c r="D43" s="96"/>
      <c r="E43" s="96"/>
      <c r="F43" s="97"/>
      <c r="G43" s="97"/>
      <c r="H43" s="97"/>
      <c r="I43" s="97"/>
      <c r="J43" s="97"/>
      <c r="K43" s="97"/>
      <c r="L43" s="98"/>
      <c r="M43" s="119"/>
      <c r="N43" s="97"/>
      <c r="O43" s="97"/>
      <c r="P43" s="97"/>
      <c r="Q43" s="97"/>
      <c r="R43" s="97"/>
      <c r="S43" s="97"/>
      <c r="T43" s="97"/>
      <c r="U43" s="97"/>
      <c r="V43" s="97"/>
      <c r="W43" s="97"/>
      <c r="X43" s="99"/>
      <c r="Y43" s="113"/>
      <c r="Z43" s="113"/>
      <c r="AA43" s="113"/>
    </row>
    <row r="44" spans="2:27" s="81" customFormat="1" ht="15.75" customHeight="1">
      <c r="B44" s="398" t="s">
        <v>825</v>
      </c>
      <c r="C44" s="398"/>
      <c r="D44" s="398"/>
      <c r="E44" s="398"/>
      <c r="F44" s="398"/>
      <c r="G44" s="398"/>
      <c r="H44" s="398"/>
      <c r="I44" s="398"/>
      <c r="J44" s="398"/>
      <c r="K44" s="398"/>
      <c r="L44" s="398"/>
      <c r="M44" s="398"/>
      <c r="N44" s="398"/>
      <c r="O44" s="398"/>
      <c r="P44" s="398"/>
      <c r="Q44" s="398"/>
      <c r="R44" s="398"/>
      <c r="S44" s="398"/>
      <c r="T44" s="398"/>
      <c r="U44" s="398"/>
      <c r="V44" s="398"/>
      <c r="W44" s="398"/>
      <c r="X44" s="398"/>
      <c r="Y44" s="113"/>
      <c r="Z44" s="100"/>
      <c r="AA44" s="113"/>
    </row>
    <row r="45" spans="2:27" s="81" customFormat="1" ht="163.9" customHeight="1">
      <c r="B45" s="399" t="s">
        <v>874</v>
      </c>
      <c r="C45" s="400"/>
      <c r="D45" s="400"/>
      <c r="E45" s="400"/>
      <c r="F45" s="400"/>
      <c r="G45" s="400"/>
      <c r="H45" s="400"/>
      <c r="I45" s="400"/>
      <c r="J45" s="400"/>
      <c r="K45" s="400"/>
      <c r="L45" s="400"/>
      <c r="M45" s="400"/>
      <c r="N45" s="400"/>
      <c r="O45" s="400"/>
      <c r="P45" s="400"/>
      <c r="Q45" s="400"/>
      <c r="R45" s="400"/>
      <c r="S45" s="400"/>
      <c r="T45" s="400"/>
      <c r="U45" s="400"/>
      <c r="V45" s="400"/>
      <c r="W45" s="400"/>
      <c r="X45" s="401"/>
      <c r="Y45" s="88"/>
      <c r="Z45" s="88"/>
      <c r="AA45" s="88"/>
    </row>
    <row r="46" spans="2:27" s="81" customFormat="1" ht="18" customHeight="1">
      <c r="B46" s="405" t="s">
        <v>827</v>
      </c>
      <c r="C46" s="405"/>
      <c r="D46" s="405"/>
      <c r="E46" s="405"/>
      <c r="F46" s="405"/>
      <c r="G46" s="405"/>
      <c r="H46" s="405"/>
      <c r="I46" s="405"/>
      <c r="J46" s="405"/>
      <c r="K46" s="405"/>
      <c r="L46" s="405"/>
      <c r="M46" s="405"/>
      <c r="N46" s="405"/>
      <c r="O46" s="405"/>
      <c r="P46" s="405"/>
      <c r="Q46" s="405"/>
      <c r="R46" s="405"/>
      <c r="S46" s="405"/>
      <c r="T46" s="405"/>
      <c r="U46" s="405"/>
      <c r="V46" s="405"/>
      <c r="W46" s="405"/>
      <c r="X46" s="405"/>
      <c r="Y46" s="101"/>
      <c r="Z46" s="92"/>
      <c r="AA46" s="90"/>
    </row>
    <row r="47" spans="2:27" s="81" customFormat="1" ht="32.25" customHeight="1">
      <c r="B47" s="406" t="s">
        <v>872</v>
      </c>
      <c r="C47" s="407"/>
      <c r="D47" s="407"/>
      <c r="E47" s="407"/>
      <c r="F47" s="407"/>
      <c r="G47" s="407"/>
      <c r="H47" s="407"/>
      <c r="I47" s="407"/>
      <c r="J47" s="407"/>
      <c r="K47" s="407"/>
      <c r="L47" s="407"/>
      <c r="M47" s="407"/>
      <c r="N47" s="407"/>
      <c r="O47" s="407"/>
      <c r="P47" s="407"/>
      <c r="Q47" s="407"/>
      <c r="R47" s="407"/>
      <c r="S47" s="407"/>
      <c r="T47" s="407"/>
      <c r="U47" s="407"/>
      <c r="V47" s="407"/>
      <c r="W47" s="407"/>
      <c r="X47" s="408"/>
      <c r="Y47" s="101"/>
      <c r="Z47" s="92"/>
      <c r="AA47" s="90"/>
    </row>
    <row r="48" spans="2:27" s="81" customFormat="1" ht="16.149999999999999" customHeight="1">
      <c r="B48" s="405" t="s">
        <v>828</v>
      </c>
      <c r="C48" s="405"/>
      <c r="D48" s="405"/>
      <c r="E48" s="405"/>
      <c r="F48" s="405"/>
      <c r="G48" s="405"/>
      <c r="H48" s="405"/>
      <c r="I48" s="405"/>
      <c r="J48" s="405"/>
      <c r="K48" s="405"/>
      <c r="L48" s="405"/>
      <c r="M48" s="405"/>
      <c r="N48" s="405"/>
      <c r="O48" s="405"/>
      <c r="P48" s="405"/>
      <c r="Q48" s="405"/>
      <c r="R48" s="405"/>
      <c r="S48" s="405"/>
      <c r="T48" s="405"/>
      <c r="U48" s="405"/>
      <c r="V48" s="405"/>
      <c r="W48" s="405"/>
      <c r="X48" s="405"/>
      <c r="Y48" s="101"/>
      <c r="Z48" s="92"/>
      <c r="AA48" s="90"/>
    </row>
    <row r="49" spans="2:27" s="81" customFormat="1" ht="15.6" customHeight="1">
      <c r="B49" s="102" t="s">
        <v>464</v>
      </c>
      <c r="C49" s="409" t="s">
        <v>829</v>
      </c>
      <c r="D49" s="410"/>
      <c r="E49" s="411" t="s">
        <v>830</v>
      </c>
      <c r="F49" s="409"/>
      <c r="G49" s="409"/>
      <c r="H49" s="409"/>
      <c r="I49" s="409"/>
      <c r="J49" s="409"/>
      <c r="K49" s="410"/>
      <c r="L49" s="411" t="s">
        <v>831</v>
      </c>
      <c r="M49" s="409"/>
      <c r="N49" s="409"/>
      <c r="O49" s="409"/>
      <c r="P49" s="409"/>
      <c r="Q49" s="409"/>
      <c r="R49" s="409"/>
      <c r="S49" s="410"/>
      <c r="T49" s="411" t="s">
        <v>832</v>
      </c>
      <c r="U49" s="409"/>
      <c r="V49" s="409"/>
      <c r="W49" s="409"/>
      <c r="X49" s="410"/>
      <c r="Y49" s="101"/>
      <c r="Z49" s="92"/>
      <c r="AA49" s="90"/>
    </row>
    <row r="50" spans="2:27" s="81" customFormat="1" ht="15" customHeight="1">
      <c r="B50" s="112">
        <v>1</v>
      </c>
      <c r="C50" s="404">
        <v>44785</v>
      </c>
      <c r="D50" s="337"/>
      <c r="E50" s="337" t="s">
        <v>833</v>
      </c>
      <c r="F50" s="337"/>
      <c r="G50" s="337"/>
      <c r="H50" s="337"/>
      <c r="I50" s="337"/>
      <c r="J50" s="337"/>
      <c r="K50" s="337"/>
      <c r="L50" s="337" t="s">
        <v>834</v>
      </c>
      <c r="M50" s="337"/>
      <c r="N50" s="337"/>
      <c r="O50" s="337"/>
      <c r="P50" s="337"/>
      <c r="Q50" s="337"/>
      <c r="R50" s="337"/>
      <c r="S50" s="337"/>
      <c r="T50" s="404">
        <v>44785</v>
      </c>
      <c r="U50" s="337"/>
      <c r="V50" s="337"/>
      <c r="W50" s="337"/>
      <c r="X50" s="337"/>
      <c r="Y50" s="101"/>
      <c r="Z50" s="92"/>
      <c r="AA50" s="90"/>
    </row>
    <row r="51" spans="2:27" s="81" customFormat="1" ht="37.15" customHeight="1">
      <c r="B51" s="112"/>
      <c r="C51" s="427"/>
      <c r="D51" s="428"/>
      <c r="E51" s="337"/>
      <c r="F51" s="337"/>
      <c r="G51" s="337"/>
      <c r="H51" s="337"/>
      <c r="I51" s="337"/>
      <c r="J51" s="337"/>
      <c r="K51" s="337"/>
      <c r="L51" s="337"/>
      <c r="M51" s="337"/>
      <c r="N51" s="337"/>
      <c r="O51" s="337"/>
      <c r="P51" s="337"/>
      <c r="Q51" s="337"/>
      <c r="R51" s="337"/>
      <c r="S51" s="337"/>
      <c r="T51" s="337"/>
      <c r="U51" s="337"/>
      <c r="V51" s="337"/>
      <c r="W51" s="337"/>
      <c r="X51" s="337"/>
      <c r="Y51" s="101"/>
      <c r="Z51" s="92"/>
      <c r="AA51" s="90"/>
    </row>
    <row r="52" spans="2:27" s="81" customFormat="1" ht="15" customHeight="1">
      <c r="B52" s="112"/>
      <c r="C52" s="337"/>
      <c r="D52" s="337"/>
      <c r="E52" s="337"/>
      <c r="F52" s="337"/>
      <c r="G52" s="337"/>
      <c r="H52" s="337"/>
      <c r="I52" s="337"/>
      <c r="J52" s="337"/>
      <c r="K52" s="337"/>
      <c r="L52" s="337"/>
      <c r="M52" s="337"/>
      <c r="N52" s="337"/>
      <c r="O52" s="337"/>
      <c r="P52" s="337"/>
      <c r="Q52" s="337"/>
      <c r="R52" s="337"/>
      <c r="S52" s="337"/>
      <c r="T52" s="337"/>
      <c r="U52" s="337"/>
      <c r="V52" s="337"/>
      <c r="W52" s="337"/>
      <c r="X52" s="337"/>
      <c r="Y52" s="101"/>
      <c r="Z52" s="92"/>
      <c r="AA52" s="90"/>
    </row>
    <row r="53" spans="2:27" s="81" customFormat="1" ht="15" customHeight="1">
      <c r="B53" s="112"/>
      <c r="C53" s="337"/>
      <c r="D53" s="337"/>
      <c r="E53" s="337"/>
      <c r="F53" s="337"/>
      <c r="G53" s="337"/>
      <c r="H53" s="337"/>
      <c r="I53" s="337"/>
      <c r="J53" s="337"/>
      <c r="K53" s="337"/>
      <c r="L53" s="337"/>
      <c r="M53" s="337"/>
      <c r="N53" s="337"/>
      <c r="O53" s="337"/>
      <c r="P53" s="337"/>
      <c r="Q53" s="337"/>
      <c r="R53" s="337"/>
      <c r="S53" s="337"/>
      <c r="T53" s="337"/>
      <c r="U53" s="337"/>
      <c r="V53" s="337"/>
      <c r="W53" s="337"/>
      <c r="X53" s="337"/>
      <c r="Y53" s="101"/>
      <c r="Z53" s="92"/>
      <c r="AA53" s="90"/>
    </row>
    <row r="54" spans="2:27" s="81" customFormat="1" ht="15" customHeight="1">
      <c r="B54" s="112"/>
      <c r="C54" s="337"/>
      <c r="D54" s="337"/>
      <c r="E54" s="337"/>
      <c r="F54" s="337"/>
      <c r="G54" s="337"/>
      <c r="H54" s="337"/>
      <c r="I54" s="337"/>
      <c r="J54" s="337"/>
      <c r="K54" s="337"/>
      <c r="L54" s="337"/>
      <c r="M54" s="337"/>
      <c r="N54" s="337"/>
      <c r="O54" s="337"/>
      <c r="P54" s="337"/>
      <c r="Q54" s="337"/>
      <c r="R54" s="337"/>
      <c r="S54" s="337"/>
      <c r="T54" s="337"/>
      <c r="U54" s="337"/>
      <c r="V54" s="337"/>
      <c r="W54" s="337"/>
      <c r="X54" s="337"/>
      <c r="Y54" s="101"/>
      <c r="Z54" s="92"/>
      <c r="AA54" s="90"/>
    </row>
    <row r="55" spans="2:27" s="81" customFormat="1" ht="15.6" customHeight="1">
      <c r="B55" s="412" t="s">
        <v>837</v>
      </c>
      <c r="C55" s="413"/>
      <c r="D55" s="413"/>
      <c r="E55" s="413"/>
      <c r="F55" s="413"/>
      <c r="G55" s="413"/>
      <c r="H55" s="413"/>
      <c r="I55" s="413"/>
      <c r="J55" s="413"/>
      <c r="K55" s="413"/>
      <c r="L55" s="413"/>
      <c r="M55" s="413"/>
      <c r="N55" s="413"/>
      <c r="O55" s="413"/>
      <c r="P55" s="413"/>
      <c r="Q55" s="413"/>
      <c r="R55" s="413"/>
      <c r="S55" s="413"/>
      <c r="T55" s="413"/>
      <c r="U55" s="413"/>
      <c r="V55" s="413"/>
      <c r="W55" s="413"/>
      <c r="X55" s="414"/>
      <c r="Y55" s="101"/>
      <c r="Z55" s="92"/>
      <c r="AA55" s="90"/>
    </row>
    <row r="56" spans="2:27" s="81" customFormat="1" ht="26.65" customHeight="1">
      <c r="B56" s="103" t="s">
        <v>838</v>
      </c>
      <c r="C56" s="338" t="s">
        <v>839</v>
      </c>
      <c r="D56" s="339"/>
      <c r="E56" s="339"/>
      <c r="F56" s="339"/>
      <c r="G56" s="339"/>
      <c r="H56" s="339"/>
      <c r="I56" s="339"/>
      <c r="J56" s="339"/>
      <c r="K56" s="339"/>
      <c r="L56" s="339"/>
      <c r="M56" s="340"/>
      <c r="N56" s="415" t="s">
        <v>840</v>
      </c>
      <c r="O56" s="416"/>
      <c r="P56" s="338" t="s">
        <v>841</v>
      </c>
      <c r="Q56" s="339"/>
      <c r="R56" s="339"/>
      <c r="S56" s="339"/>
      <c r="T56" s="339"/>
      <c r="U56" s="339"/>
      <c r="V56" s="339"/>
      <c r="W56" s="339"/>
      <c r="X56" s="340"/>
      <c r="Y56" s="113"/>
      <c r="Z56" s="113"/>
      <c r="AA56" s="113"/>
    </row>
    <row r="57" spans="2:27" s="81" customFormat="1" ht="24.6" customHeight="1">
      <c r="B57" s="103" t="s">
        <v>842</v>
      </c>
      <c r="C57" s="338" t="s">
        <v>843</v>
      </c>
      <c r="D57" s="339"/>
      <c r="E57" s="339"/>
      <c r="F57" s="339"/>
      <c r="G57" s="339"/>
      <c r="H57" s="339"/>
      <c r="I57" s="339"/>
      <c r="J57" s="339"/>
      <c r="K57" s="339"/>
      <c r="L57" s="339"/>
      <c r="M57" s="340"/>
      <c r="N57" s="415" t="s">
        <v>840</v>
      </c>
      <c r="O57" s="416"/>
      <c r="P57" s="417" t="s">
        <v>844</v>
      </c>
      <c r="Q57" s="417"/>
      <c r="R57" s="417"/>
      <c r="S57" s="417"/>
      <c r="T57" s="417"/>
      <c r="U57" s="417"/>
      <c r="V57" s="417"/>
      <c r="W57" s="417"/>
      <c r="X57" s="417"/>
      <c r="Y57" s="113"/>
      <c r="Z57" s="113"/>
      <c r="AA57" s="113"/>
    </row>
    <row r="58" spans="2:27" s="81" customFormat="1" ht="27.6" customHeight="1">
      <c r="B58" s="103" t="s">
        <v>845</v>
      </c>
      <c r="C58" s="338" t="s">
        <v>843</v>
      </c>
      <c r="D58" s="339"/>
      <c r="E58" s="339"/>
      <c r="F58" s="339"/>
      <c r="G58" s="339"/>
      <c r="H58" s="339"/>
      <c r="I58" s="339"/>
      <c r="J58" s="339"/>
      <c r="K58" s="339"/>
      <c r="L58" s="339"/>
      <c r="M58" s="340"/>
      <c r="N58" s="415" t="s">
        <v>840</v>
      </c>
      <c r="O58" s="416"/>
      <c r="P58" s="417" t="s">
        <v>844</v>
      </c>
      <c r="Q58" s="417"/>
      <c r="R58" s="417"/>
      <c r="S58" s="417"/>
      <c r="T58" s="417"/>
      <c r="U58" s="417"/>
      <c r="V58" s="417"/>
      <c r="W58" s="417"/>
      <c r="X58" s="417"/>
      <c r="Y58" s="113"/>
      <c r="Z58" s="113"/>
      <c r="AA58" s="113"/>
    </row>
    <row r="59" spans="2:27" ht="13.5" customHeight="1">
      <c r="B59" s="412" t="s">
        <v>846</v>
      </c>
      <c r="C59" s="413"/>
      <c r="D59" s="413"/>
      <c r="E59" s="413"/>
      <c r="F59" s="413"/>
      <c r="G59" s="413"/>
      <c r="H59" s="413"/>
      <c r="I59" s="413"/>
      <c r="J59" s="413"/>
      <c r="K59" s="413"/>
      <c r="L59" s="413"/>
      <c r="M59" s="413"/>
      <c r="N59" s="413"/>
      <c r="O59" s="413"/>
      <c r="P59" s="413"/>
      <c r="Q59" s="413"/>
      <c r="R59" s="413"/>
      <c r="S59" s="413"/>
      <c r="T59" s="413"/>
      <c r="U59" s="413"/>
      <c r="V59" s="413"/>
      <c r="W59" s="413"/>
      <c r="X59" s="414"/>
    </row>
    <row r="60" spans="2:27" ht="23.45" customHeight="1">
      <c r="B60" s="104" t="s">
        <v>847</v>
      </c>
      <c r="C60" s="338" t="s">
        <v>848</v>
      </c>
      <c r="D60" s="339"/>
      <c r="E60" s="339"/>
      <c r="F60" s="339"/>
      <c r="G60" s="339"/>
      <c r="H60" s="339"/>
      <c r="I60" s="339"/>
      <c r="J60" s="339"/>
      <c r="K60" s="339"/>
      <c r="L60" s="339"/>
      <c r="M60" s="340"/>
      <c r="N60" s="415" t="s">
        <v>840</v>
      </c>
      <c r="O60" s="416"/>
      <c r="P60" s="338" t="s">
        <v>849</v>
      </c>
      <c r="Q60" s="339"/>
      <c r="R60" s="339"/>
      <c r="S60" s="339"/>
      <c r="T60" s="339"/>
      <c r="U60" s="339"/>
      <c r="V60" s="339"/>
      <c r="W60" s="339"/>
      <c r="X60" s="340"/>
    </row>
    <row r="61" spans="2:27" ht="23.45" customHeight="1">
      <c r="B61" s="104" t="s">
        <v>850</v>
      </c>
      <c r="C61" s="338" t="s">
        <v>851</v>
      </c>
      <c r="D61" s="339"/>
      <c r="E61" s="339"/>
      <c r="F61" s="339"/>
      <c r="G61" s="339"/>
      <c r="H61" s="339"/>
      <c r="I61" s="339"/>
      <c r="J61" s="339"/>
      <c r="K61" s="339"/>
      <c r="L61" s="339"/>
      <c r="M61" s="340"/>
      <c r="N61" s="415" t="s">
        <v>840</v>
      </c>
      <c r="O61" s="416"/>
      <c r="P61" s="338" t="s">
        <v>849</v>
      </c>
      <c r="Q61" s="339"/>
      <c r="R61" s="339"/>
      <c r="S61" s="339"/>
      <c r="T61" s="339"/>
      <c r="U61" s="339"/>
      <c r="V61" s="339"/>
      <c r="W61" s="339"/>
      <c r="X61" s="340"/>
    </row>
  </sheetData>
  <sheetProtection selectLockedCells="1" selectUnlockedCells="1"/>
  <mergeCells count="185">
    <mergeCell ref="B59:X59"/>
    <mergeCell ref="C60:M60"/>
    <mergeCell ref="N60:O60"/>
    <mergeCell ref="P60:X60"/>
    <mergeCell ref="C61:M61"/>
    <mergeCell ref="N61:O61"/>
    <mergeCell ref="P61:X6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B46:X46"/>
    <mergeCell ref="B47:X47"/>
    <mergeCell ref="B48:X48"/>
    <mergeCell ref="C49:D49"/>
    <mergeCell ref="E49:K49"/>
    <mergeCell ref="L49:S49"/>
    <mergeCell ref="T49:X49"/>
    <mergeCell ref="H42:I42"/>
    <mergeCell ref="J42:K42"/>
    <mergeCell ref="N42:O42"/>
    <mergeCell ref="P42:R42"/>
    <mergeCell ref="B44:X44"/>
    <mergeCell ref="B45:X45"/>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H36:I36"/>
    <mergeCell ref="J36:K36"/>
    <mergeCell ref="N36:O36"/>
    <mergeCell ref="P36:R36"/>
    <mergeCell ref="H37:I37"/>
    <mergeCell ref="J37:K37"/>
    <mergeCell ref="N37:O37"/>
    <mergeCell ref="P37:R37"/>
    <mergeCell ref="H34:I34"/>
    <mergeCell ref="J34:K34"/>
    <mergeCell ref="N34:O34"/>
    <mergeCell ref="P34:R34"/>
    <mergeCell ref="B35:E35"/>
    <mergeCell ref="H35:I35"/>
    <mergeCell ref="J35:K35"/>
    <mergeCell ref="N35:O35"/>
    <mergeCell ref="P35:R35"/>
    <mergeCell ref="N32:O32"/>
    <mergeCell ref="P32:R32"/>
    <mergeCell ref="H33:I33"/>
    <mergeCell ref="J33:K33"/>
    <mergeCell ref="N33:O33"/>
    <mergeCell ref="P33:R33"/>
    <mergeCell ref="H30:I31"/>
    <mergeCell ref="J30:M30"/>
    <mergeCell ref="N30:O31"/>
    <mergeCell ref="P30:R31"/>
    <mergeCell ref="S30:X30"/>
    <mergeCell ref="E31:E34"/>
    <mergeCell ref="J31:K31"/>
    <mergeCell ref="S31:X42"/>
    <mergeCell ref="H32:I32"/>
    <mergeCell ref="J32:K32"/>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S21:X21"/>
    <mergeCell ref="B22:M22"/>
    <mergeCell ref="N22:X22"/>
    <mergeCell ref="B23:M23"/>
    <mergeCell ref="N23:X23"/>
    <mergeCell ref="B24:X24"/>
    <mergeCell ref="C21:D21"/>
    <mergeCell ref="E21:F21"/>
    <mergeCell ref="G21:I21"/>
    <mergeCell ref="J21:L21"/>
    <mergeCell ref="M21:O21"/>
    <mergeCell ref="P21:R21"/>
    <mergeCell ref="B18:X18"/>
    <mergeCell ref="B19:B20"/>
    <mergeCell ref="C19:D20"/>
    <mergeCell ref="E19:F20"/>
    <mergeCell ref="G19:R19"/>
    <mergeCell ref="S19:X20"/>
    <mergeCell ref="G20:I20"/>
    <mergeCell ref="J20:L20"/>
    <mergeCell ref="M20:O20"/>
    <mergeCell ref="P20:R2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85A54400-811C-4F8E-8ABA-990E2EED02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632CD-7B50-437C-B6CC-73B365B92C6C}">
  <ds:schemaRefs>
    <ds:schemaRef ds:uri="http://schemas.microsoft.com/sharepoint/v3/contenttype/forms"/>
  </ds:schemaRefs>
</ds:datastoreItem>
</file>

<file path=customXml/itemProps3.xml><?xml version="1.0" encoding="utf-8"?>
<ds:datastoreItem xmlns:ds="http://schemas.openxmlformats.org/officeDocument/2006/customXml" ds:itemID="{0F7A89D6-EEF6-4EE1-80D0-02CF2ABF1BAE}">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vt:i4>
      </vt:variant>
    </vt:vector>
  </HeadingPairs>
  <TitlesOfParts>
    <vt:vector size="9" baseType="lpstr">
      <vt:lpstr>Hoja1</vt:lpstr>
      <vt:lpstr>lista</vt:lpstr>
      <vt:lpstr>PLAN DE ACCION</vt:lpstr>
      <vt:lpstr>IN-PEI-GES-COM-001</vt:lpstr>
      <vt:lpstr>IN-PEI GES-COM-002</vt:lpstr>
      <vt:lpstr>IN-PEI GES-COM-003</vt:lpstr>
      <vt:lpstr>'IN-PEI GES-COM-002'!Área_de_impresión</vt:lpstr>
      <vt:lpstr>'IN-PEI GES-COM-003'!Área_de_impresión</vt:lpstr>
      <vt:lpstr>'IN-PEI-GES-COM-001'!Área_de_impresión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yuli peña</cp:lastModifiedBy>
  <cp:revision/>
  <dcterms:created xsi:type="dcterms:W3CDTF">2021-01-29T16:02:32Z</dcterms:created>
  <dcterms:modified xsi:type="dcterms:W3CDTF">2022-11-04T18:03:58Z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