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Titles" localSheetId="0">Sheet1!$7:$9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9" i="1" l="1"/>
  <c r="K239" i="1"/>
  <c r="G239" i="1"/>
  <c r="G238" i="1" s="1"/>
  <c r="G237" i="1" s="1"/>
  <c r="G236" i="1" s="1"/>
  <c r="G235" i="1" s="1"/>
  <c r="G234" i="1" s="1"/>
  <c r="G233" i="1" s="1"/>
  <c r="G232" i="1" s="1"/>
  <c r="G231" i="1" s="1"/>
  <c r="G230" i="1" s="1"/>
  <c r="G229" i="1" s="1"/>
  <c r="G228" i="1" s="1"/>
  <c r="G227" i="1" s="1"/>
  <c r="G226" i="1" s="1"/>
  <c r="G225" i="1" s="1"/>
  <c r="G224" i="1" s="1"/>
  <c r="G223" i="1" s="1"/>
  <c r="G222" i="1" s="1"/>
  <c r="G221" i="1" s="1"/>
  <c r="G220" i="1" s="1"/>
  <c r="G219" i="1" s="1"/>
  <c r="G218" i="1" s="1"/>
  <c r="G217" i="1" s="1"/>
  <c r="G216" i="1" s="1"/>
  <c r="G215" i="1" s="1"/>
  <c r="G214" i="1" s="1"/>
  <c r="G213" i="1" s="1"/>
  <c r="G212" i="1" s="1"/>
  <c r="G211" i="1" s="1"/>
  <c r="G210" i="1" s="1"/>
  <c r="G209" i="1" s="1"/>
  <c r="G208" i="1" s="1"/>
  <c r="G207" i="1" s="1"/>
  <c r="G206" i="1" s="1"/>
  <c r="G205" i="1" s="1"/>
  <c r="G204" i="1" s="1"/>
  <c r="G203" i="1" s="1"/>
  <c r="G202" i="1" s="1"/>
  <c r="G201" i="1" s="1"/>
  <c r="G200" i="1" s="1"/>
  <c r="G199" i="1" s="1"/>
  <c r="G198" i="1" s="1"/>
  <c r="G197" i="1" s="1"/>
  <c r="G196" i="1" s="1"/>
  <c r="G195" i="1" s="1"/>
  <c r="G194" i="1" s="1"/>
  <c r="G193" i="1" s="1"/>
  <c r="G192" i="1" s="1"/>
  <c r="G191" i="1" s="1"/>
  <c r="G190" i="1" s="1"/>
  <c r="G189" i="1" s="1"/>
  <c r="G188" i="1" s="1"/>
  <c r="G187" i="1" s="1"/>
  <c r="G186" i="1" s="1"/>
  <c r="G185" i="1" s="1"/>
  <c r="G184" i="1" s="1"/>
  <c r="G183" i="1" s="1"/>
  <c r="G182" i="1" s="1"/>
  <c r="G181" i="1" s="1"/>
  <c r="G180" i="1" s="1"/>
  <c r="G179" i="1" s="1"/>
  <c r="G178" i="1" s="1"/>
  <c r="G177" i="1" s="1"/>
  <c r="G176" i="1" s="1"/>
  <c r="G175" i="1" s="1"/>
  <c r="G174" i="1" s="1"/>
  <c r="G173" i="1" s="1"/>
  <c r="G172" i="1" s="1"/>
  <c r="G171" i="1" s="1"/>
  <c r="G170" i="1" s="1"/>
  <c r="G169" i="1" s="1"/>
  <c r="G168" i="1" s="1"/>
  <c r="G167" i="1" s="1"/>
  <c r="G166" i="1" s="1"/>
  <c r="G165" i="1" s="1"/>
  <c r="G164" i="1" s="1"/>
  <c r="G163" i="1" s="1"/>
  <c r="G162" i="1" s="1"/>
  <c r="G161" i="1" s="1"/>
  <c r="G160" i="1" s="1"/>
  <c r="G159" i="1" s="1"/>
  <c r="G158" i="1" s="1"/>
  <c r="G157" i="1" s="1"/>
  <c r="G156" i="1" s="1"/>
  <c r="G155" i="1" s="1"/>
  <c r="G154" i="1" s="1"/>
  <c r="G153" i="1" s="1"/>
  <c r="G152" i="1" s="1"/>
  <c r="G151" i="1" s="1"/>
  <c r="G150" i="1" s="1"/>
  <c r="G149" i="1" s="1"/>
  <c r="G148" i="1" s="1"/>
  <c r="G147" i="1" s="1"/>
  <c r="G146" i="1" s="1"/>
  <c r="G145" i="1" s="1"/>
  <c r="G144" i="1" s="1"/>
  <c r="G143" i="1" s="1"/>
  <c r="G142" i="1" s="1"/>
  <c r="G141" i="1" s="1"/>
  <c r="G140" i="1" s="1"/>
  <c r="G139" i="1" s="1"/>
  <c r="G138" i="1" s="1"/>
  <c r="G137" i="1" s="1"/>
  <c r="G136" i="1" s="1"/>
  <c r="G135" i="1" s="1"/>
  <c r="G134" i="1" s="1"/>
  <c r="G133" i="1" s="1"/>
  <c r="G132" i="1" s="1"/>
  <c r="G131" i="1" s="1"/>
  <c r="G130" i="1" s="1"/>
  <c r="G129" i="1" s="1"/>
  <c r="G128" i="1" s="1"/>
  <c r="G127" i="1" s="1"/>
  <c r="G126" i="1" s="1"/>
  <c r="G125" i="1" s="1"/>
  <c r="G124" i="1" s="1"/>
  <c r="G123" i="1" s="1"/>
  <c r="G122" i="1" s="1"/>
  <c r="G121" i="1" s="1"/>
  <c r="G120" i="1" s="1"/>
  <c r="G119" i="1" s="1"/>
  <c r="G118" i="1" s="1"/>
  <c r="G117" i="1" s="1"/>
  <c r="G116" i="1" s="1"/>
  <c r="G115" i="1" s="1"/>
  <c r="G114" i="1" s="1"/>
  <c r="G113" i="1" s="1"/>
  <c r="G112" i="1" s="1"/>
  <c r="G111" i="1" s="1"/>
  <c r="G110" i="1" s="1"/>
  <c r="G109" i="1" s="1"/>
  <c r="G108" i="1" s="1"/>
  <c r="G107" i="1" s="1"/>
  <c r="G106" i="1" s="1"/>
  <c r="G105" i="1" s="1"/>
  <c r="G104" i="1" s="1"/>
  <c r="G103" i="1" s="1"/>
  <c r="G102" i="1" s="1"/>
  <c r="G101" i="1" s="1"/>
  <c r="G100" i="1" s="1"/>
  <c r="G99" i="1" s="1"/>
  <c r="G98" i="1" s="1"/>
  <c r="G97" i="1" s="1"/>
  <c r="G96" i="1" s="1"/>
  <c r="G95" i="1" s="1"/>
  <c r="G94" i="1" s="1"/>
  <c r="G93" i="1" s="1"/>
  <c r="G92" i="1" s="1"/>
  <c r="G91" i="1" s="1"/>
  <c r="G90" i="1" s="1"/>
  <c r="G89" i="1" s="1"/>
  <c r="G88" i="1" s="1"/>
  <c r="G87" i="1" s="1"/>
  <c r="G86" i="1" s="1"/>
  <c r="G85" i="1" s="1"/>
  <c r="G84" i="1" s="1"/>
  <c r="G83" i="1" s="1"/>
  <c r="G82" i="1" s="1"/>
  <c r="G81" i="1" s="1"/>
  <c r="G80" i="1" s="1"/>
  <c r="G79" i="1" s="1"/>
  <c r="G78" i="1" s="1"/>
  <c r="G77" i="1" s="1"/>
  <c r="G76" i="1" s="1"/>
  <c r="G75" i="1" s="1"/>
  <c r="G74" i="1" s="1"/>
  <c r="G73" i="1" s="1"/>
  <c r="G72" i="1" s="1"/>
  <c r="G71" i="1" s="1"/>
  <c r="G70" i="1" s="1"/>
  <c r="G69" i="1" s="1"/>
  <c r="G68" i="1" s="1"/>
  <c r="G67" i="1" s="1"/>
  <c r="G66" i="1" s="1"/>
  <c r="G65" i="1" s="1"/>
  <c r="G64" i="1" s="1"/>
  <c r="G63" i="1" s="1"/>
  <c r="G62" i="1" s="1"/>
  <c r="G61" i="1" s="1"/>
  <c r="G60" i="1" s="1"/>
  <c r="G59" i="1" s="1"/>
  <c r="G58" i="1" s="1"/>
  <c r="G57" i="1" s="1"/>
  <c r="G56" i="1" s="1"/>
  <c r="G55" i="1" s="1"/>
  <c r="G54" i="1" s="1"/>
  <c r="G53" i="1" s="1"/>
  <c r="G52" i="1" s="1"/>
  <c r="G51" i="1" s="1"/>
  <c r="G50" i="1" s="1"/>
  <c r="G49" i="1" s="1"/>
  <c r="G48" i="1" s="1"/>
  <c r="G47" i="1" s="1"/>
  <c r="G46" i="1" s="1"/>
  <c r="G45" i="1" s="1"/>
  <c r="G44" i="1" s="1"/>
  <c r="G43" i="1" s="1"/>
  <c r="G42" i="1" s="1"/>
  <c r="G41" i="1" s="1"/>
  <c r="G40" i="1" s="1"/>
  <c r="G39" i="1" s="1"/>
  <c r="G38" i="1" s="1"/>
  <c r="G37" i="1" s="1"/>
  <c r="G36" i="1" s="1"/>
  <c r="G35" i="1" s="1"/>
  <c r="G34" i="1" s="1"/>
  <c r="G33" i="1" s="1"/>
  <c r="G32" i="1" s="1"/>
  <c r="G31" i="1" s="1"/>
  <c r="G30" i="1" s="1"/>
  <c r="G29" i="1" s="1"/>
  <c r="G28" i="1" s="1"/>
  <c r="G27" i="1" s="1"/>
  <c r="G26" i="1" s="1"/>
  <c r="M238" i="1"/>
  <c r="L238" i="1"/>
  <c r="J238" i="1"/>
  <c r="I238" i="1"/>
  <c r="H238" i="1"/>
  <c r="F238" i="1"/>
  <c r="E238" i="1"/>
  <c r="D238" i="1"/>
  <c r="C238" i="1"/>
  <c r="N237" i="1"/>
  <c r="K237" i="1"/>
  <c r="N236" i="1"/>
  <c r="K236" i="1"/>
  <c r="M235" i="1"/>
  <c r="L235" i="1"/>
  <c r="J235" i="1"/>
  <c r="I235" i="1"/>
  <c r="H235" i="1"/>
  <c r="F235" i="1"/>
  <c r="E235" i="1"/>
  <c r="D235" i="1"/>
  <c r="C235" i="1"/>
  <c r="N230" i="1"/>
  <c r="K230" i="1"/>
  <c r="N229" i="1"/>
  <c r="K229" i="1"/>
  <c r="M228" i="1"/>
  <c r="L228" i="1"/>
  <c r="J228" i="1"/>
  <c r="I228" i="1"/>
  <c r="H228" i="1"/>
  <c r="F228" i="1"/>
  <c r="E228" i="1"/>
  <c r="D228" i="1"/>
  <c r="C228" i="1"/>
  <c r="M227" i="1"/>
  <c r="L227" i="1"/>
  <c r="J227" i="1"/>
  <c r="I227" i="1"/>
  <c r="H227" i="1"/>
  <c r="F227" i="1"/>
  <c r="E227" i="1"/>
  <c r="D227" i="1"/>
  <c r="C227" i="1"/>
  <c r="N226" i="1"/>
  <c r="K226" i="1"/>
  <c r="M225" i="1"/>
  <c r="L225" i="1"/>
  <c r="J225" i="1"/>
  <c r="I225" i="1"/>
  <c r="H225" i="1"/>
  <c r="F225" i="1"/>
  <c r="E225" i="1"/>
  <c r="D225" i="1"/>
  <c r="C225" i="1"/>
  <c r="N224" i="1"/>
  <c r="K224" i="1"/>
  <c r="N223" i="1"/>
  <c r="K223" i="1"/>
  <c r="M222" i="1"/>
  <c r="L222" i="1"/>
  <c r="J222" i="1"/>
  <c r="I222" i="1"/>
  <c r="H222" i="1"/>
  <c r="F222" i="1"/>
  <c r="E222" i="1"/>
  <c r="D222" i="1"/>
  <c r="C222" i="1"/>
  <c r="N221" i="1"/>
  <c r="K221" i="1"/>
  <c r="M220" i="1"/>
  <c r="L220" i="1"/>
  <c r="J220" i="1"/>
  <c r="I220" i="1"/>
  <c r="H220" i="1"/>
  <c r="F220" i="1"/>
  <c r="E220" i="1"/>
  <c r="D220" i="1"/>
  <c r="C220" i="1"/>
  <c r="N219" i="1"/>
  <c r="K219" i="1"/>
  <c r="N218" i="1"/>
  <c r="K218" i="1"/>
  <c r="M217" i="1"/>
  <c r="L217" i="1"/>
  <c r="J217" i="1"/>
  <c r="I217" i="1"/>
  <c r="H217" i="1"/>
  <c r="F217" i="1"/>
  <c r="E217" i="1"/>
  <c r="D217" i="1"/>
  <c r="C217" i="1"/>
  <c r="N215" i="1"/>
  <c r="K215" i="1"/>
  <c r="N214" i="1"/>
  <c r="K214" i="1"/>
  <c r="N213" i="1"/>
  <c r="K213" i="1"/>
  <c r="M212" i="1"/>
  <c r="L212" i="1"/>
  <c r="J212" i="1"/>
  <c r="I212" i="1"/>
  <c r="H212" i="1"/>
  <c r="F212" i="1"/>
  <c r="E212" i="1"/>
  <c r="D212" i="1"/>
  <c r="C212" i="1"/>
  <c r="N211" i="1"/>
  <c r="K211" i="1"/>
  <c r="N210" i="1"/>
  <c r="K210" i="1"/>
  <c r="M209" i="1"/>
  <c r="L209" i="1"/>
  <c r="J209" i="1"/>
  <c r="I209" i="1"/>
  <c r="H209" i="1"/>
  <c r="F209" i="1"/>
  <c r="E209" i="1"/>
  <c r="D209" i="1"/>
  <c r="C209" i="1"/>
  <c r="N208" i="1"/>
  <c r="K208" i="1"/>
  <c r="N207" i="1"/>
  <c r="K207" i="1"/>
  <c r="N206" i="1"/>
  <c r="K206" i="1"/>
  <c r="M205" i="1"/>
  <c r="L205" i="1"/>
  <c r="J205" i="1"/>
  <c r="I205" i="1"/>
  <c r="H205" i="1"/>
  <c r="F205" i="1"/>
  <c r="E205" i="1"/>
  <c r="D205" i="1"/>
  <c r="C205" i="1"/>
  <c r="N204" i="1"/>
  <c r="K204" i="1"/>
  <c r="N203" i="1"/>
  <c r="K203" i="1"/>
  <c r="N202" i="1"/>
  <c r="K202" i="1"/>
  <c r="N201" i="1"/>
  <c r="K201" i="1"/>
  <c r="N200" i="1"/>
  <c r="K200" i="1"/>
  <c r="M199" i="1"/>
  <c r="L199" i="1"/>
  <c r="J199" i="1"/>
  <c r="I199" i="1"/>
  <c r="H199" i="1"/>
  <c r="F199" i="1"/>
  <c r="E199" i="1"/>
  <c r="D199" i="1"/>
  <c r="C199" i="1"/>
  <c r="N198" i="1"/>
  <c r="K198" i="1"/>
  <c r="M197" i="1"/>
  <c r="L197" i="1"/>
  <c r="J197" i="1"/>
  <c r="I197" i="1"/>
  <c r="H197" i="1"/>
  <c r="F197" i="1"/>
  <c r="E197" i="1"/>
  <c r="D197" i="1"/>
  <c r="C197" i="1"/>
  <c r="N195" i="1"/>
  <c r="K195" i="1"/>
  <c r="M194" i="1"/>
  <c r="L194" i="1"/>
  <c r="J194" i="1"/>
  <c r="I194" i="1"/>
  <c r="H194" i="1"/>
  <c r="F194" i="1"/>
  <c r="E194" i="1"/>
  <c r="D194" i="1"/>
  <c r="C194" i="1"/>
  <c r="N193" i="1"/>
  <c r="K193" i="1"/>
  <c r="M192" i="1"/>
  <c r="L192" i="1"/>
  <c r="J192" i="1"/>
  <c r="I192" i="1"/>
  <c r="H192" i="1"/>
  <c r="F192" i="1"/>
  <c r="E192" i="1"/>
  <c r="D192" i="1"/>
  <c r="C192" i="1"/>
  <c r="N191" i="1"/>
  <c r="K191" i="1"/>
  <c r="N190" i="1"/>
  <c r="K190" i="1"/>
  <c r="N189" i="1"/>
  <c r="K189" i="1"/>
  <c r="N188" i="1"/>
  <c r="K188" i="1"/>
  <c r="M187" i="1"/>
  <c r="L187" i="1"/>
  <c r="J187" i="1"/>
  <c r="I187" i="1"/>
  <c r="H187" i="1"/>
  <c r="F187" i="1"/>
  <c r="E187" i="1"/>
  <c r="D187" i="1"/>
  <c r="C187" i="1"/>
  <c r="N186" i="1"/>
  <c r="K186" i="1"/>
  <c r="M185" i="1"/>
  <c r="L185" i="1"/>
  <c r="J185" i="1"/>
  <c r="I185" i="1"/>
  <c r="H185" i="1"/>
  <c r="F185" i="1"/>
  <c r="E185" i="1"/>
  <c r="D185" i="1"/>
  <c r="C185" i="1"/>
  <c r="N181" i="1"/>
  <c r="K181" i="1"/>
  <c r="M180" i="1"/>
  <c r="L180" i="1"/>
  <c r="L179" i="1" s="1"/>
  <c r="J180" i="1"/>
  <c r="I180" i="1"/>
  <c r="I179" i="1" s="1"/>
  <c r="H180" i="1"/>
  <c r="F180" i="1"/>
  <c r="F179" i="1" s="1"/>
  <c r="E180" i="1"/>
  <c r="E179" i="1" s="1"/>
  <c r="D180" i="1"/>
  <c r="D179" i="1" s="1"/>
  <c r="C180" i="1"/>
  <c r="C179" i="1" s="1"/>
  <c r="N177" i="1"/>
  <c r="K177" i="1"/>
  <c r="N176" i="1"/>
  <c r="K176" i="1"/>
  <c r="N175" i="1"/>
  <c r="K175" i="1"/>
  <c r="N174" i="1"/>
  <c r="K174" i="1"/>
  <c r="N173" i="1"/>
  <c r="K173" i="1"/>
  <c r="N172" i="1"/>
  <c r="K172" i="1"/>
  <c r="M171" i="1"/>
  <c r="M170" i="1" s="1"/>
  <c r="L171" i="1"/>
  <c r="L170" i="1" s="1"/>
  <c r="J171" i="1"/>
  <c r="J170" i="1" s="1"/>
  <c r="I171" i="1"/>
  <c r="I170" i="1" s="1"/>
  <c r="H171" i="1"/>
  <c r="F171" i="1"/>
  <c r="F170" i="1" s="1"/>
  <c r="E171" i="1"/>
  <c r="E170" i="1" s="1"/>
  <c r="D171" i="1"/>
  <c r="D170" i="1" s="1"/>
  <c r="C171" i="1"/>
  <c r="C170" i="1" s="1"/>
  <c r="N169" i="1"/>
  <c r="K169" i="1"/>
  <c r="N168" i="1"/>
  <c r="K168" i="1"/>
  <c r="N167" i="1"/>
  <c r="K167" i="1"/>
  <c r="N166" i="1"/>
  <c r="K166" i="1"/>
  <c r="N165" i="1"/>
  <c r="K165" i="1"/>
  <c r="N164" i="1"/>
  <c r="K164" i="1"/>
  <c r="N163" i="1"/>
  <c r="K163" i="1"/>
  <c r="N162" i="1"/>
  <c r="K162" i="1"/>
  <c r="N161" i="1"/>
  <c r="K161" i="1"/>
  <c r="N160" i="1"/>
  <c r="K160" i="1"/>
  <c r="M159" i="1"/>
  <c r="L159" i="1"/>
  <c r="J159" i="1"/>
  <c r="I159" i="1"/>
  <c r="H159" i="1"/>
  <c r="F159" i="1"/>
  <c r="E159" i="1"/>
  <c r="D159" i="1"/>
  <c r="C159" i="1"/>
  <c r="N158" i="1"/>
  <c r="K158" i="1"/>
  <c r="M157" i="1"/>
  <c r="L157" i="1"/>
  <c r="J157" i="1"/>
  <c r="I157" i="1"/>
  <c r="H157" i="1"/>
  <c r="F157" i="1"/>
  <c r="E157" i="1"/>
  <c r="D157" i="1"/>
  <c r="C157" i="1"/>
  <c r="N156" i="1"/>
  <c r="K156" i="1"/>
  <c r="N155" i="1"/>
  <c r="K155" i="1"/>
  <c r="N154" i="1"/>
  <c r="K154" i="1"/>
  <c r="N153" i="1"/>
  <c r="K153" i="1"/>
  <c r="N152" i="1"/>
  <c r="K152" i="1"/>
  <c r="N151" i="1"/>
  <c r="K151" i="1"/>
  <c r="N150" i="1"/>
  <c r="K150" i="1"/>
  <c r="N149" i="1"/>
  <c r="K149" i="1"/>
  <c r="N148" i="1"/>
  <c r="K148" i="1"/>
  <c r="N147" i="1"/>
  <c r="K147" i="1"/>
  <c r="N146" i="1"/>
  <c r="K146" i="1"/>
  <c r="N145" i="1"/>
  <c r="K145" i="1"/>
  <c r="N144" i="1"/>
  <c r="K144" i="1"/>
  <c r="N143" i="1"/>
  <c r="K143" i="1"/>
  <c r="N142" i="1"/>
  <c r="K142" i="1"/>
  <c r="N141" i="1"/>
  <c r="K141" i="1"/>
  <c r="N140" i="1"/>
  <c r="K140" i="1"/>
  <c r="N139" i="1"/>
  <c r="K139" i="1"/>
  <c r="N138" i="1"/>
  <c r="K138" i="1"/>
  <c r="M137" i="1"/>
  <c r="L137" i="1"/>
  <c r="J137" i="1"/>
  <c r="I137" i="1"/>
  <c r="H137" i="1"/>
  <c r="F137" i="1"/>
  <c r="E137" i="1"/>
  <c r="D137" i="1"/>
  <c r="C137" i="1"/>
  <c r="N136" i="1"/>
  <c r="K136" i="1"/>
  <c r="N135" i="1"/>
  <c r="K135" i="1"/>
  <c r="N134" i="1"/>
  <c r="K134" i="1"/>
  <c r="N133" i="1"/>
  <c r="K133" i="1"/>
  <c r="N132" i="1"/>
  <c r="K132" i="1"/>
  <c r="N131" i="1"/>
  <c r="K131" i="1"/>
  <c r="N130" i="1"/>
  <c r="K130" i="1"/>
  <c r="N129" i="1"/>
  <c r="K129" i="1"/>
  <c r="N128" i="1"/>
  <c r="K128" i="1"/>
  <c r="N127" i="1"/>
  <c r="K127" i="1"/>
  <c r="N126" i="1"/>
  <c r="K126" i="1"/>
  <c r="N125" i="1"/>
  <c r="K125" i="1"/>
  <c r="N124" i="1"/>
  <c r="K124" i="1"/>
  <c r="N123" i="1"/>
  <c r="K123" i="1"/>
  <c r="M122" i="1"/>
  <c r="L122" i="1"/>
  <c r="J122" i="1"/>
  <c r="I122" i="1"/>
  <c r="H122" i="1"/>
  <c r="F122" i="1"/>
  <c r="E122" i="1"/>
  <c r="D122" i="1"/>
  <c r="C122" i="1"/>
  <c r="N121" i="1"/>
  <c r="K121" i="1"/>
  <c r="N120" i="1"/>
  <c r="K120" i="1"/>
  <c r="N119" i="1"/>
  <c r="K119" i="1"/>
  <c r="N118" i="1"/>
  <c r="K118" i="1"/>
  <c r="M117" i="1"/>
  <c r="L117" i="1"/>
  <c r="J117" i="1"/>
  <c r="I117" i="1"/>
  <c r="H117" i="1"/>
  <c r="F117" i="1"/>
  <c r="E117" i="1"/>
  <c r="D117" i="1"/>
  <c r="C117" i="1"/>
  <c r="N116" i="1"/>
  <c r="K116" i="1"/>
  <c r="M115" i="1"/>
  <c r="L115" i="1"/>
  <c r="J115" i="1"/>
  <c r="I115" i="1"/>
  <c r="H115" i="1"/>
  <c r="F115" i="1"/>
  <c r="E115" i="1"/>
  <c r="D115" i="1"/>
  <c r="C115" i="1"/>
  <c r="N114" i="1"/>
  <c r="K114" i="1"/>
  <c r="N113" i="1"/>
  <c r="K113" i="1"/>
  <c r="N112" i="1"/>
  <c r="K112" i="1"/>
  <c r="N111" i="1"/>
  <c r="K111" i="1"/>
  <c r="N110" i="1"/>
  <c r="K110" i="1"/>
  <c r="N109" i="1"/>
  <c r="K109" i="1"/>
  <c r="N108" i="1"/>
  <c r="K108" i="1"/>
  <c r="N107" i="1"/>
  <c r="K107" i="1"/>
  <c r="N106" i="1"/>
  <c r="K106" i="1"/>
  <c r="N105" i="1"/>
  <c r="K105" i="1"/>
  <c r="N104" i="1"/>
  <c r="K104" i="1"/>
  <c r="N103" i="1"/>
  <c r="K103" i="1"/>
  <c r="N102" i="1"/>
  <c r="K102" i="1"/>
  <c r="N101" i="1"/>
  <c r="K101" i="1"/>
  <c r="N100" i="1"/>
  <c r="K100" i="1"/>
  <c r="N99" i="1"/>
  <c r="K99" i="1"/>
  <c r="M98" i="1"/>
  <c r="L98" i="1"/>
  <c r="J98" i="1"/>
  <c r="I98" i="1"/>
  <c r="H98" i="1"/>
  <c r="F98" i="1"/>
  <c r="E98" i="1"/>
  <c r="D98" i="1"/>
  <c r="C98" i="1"/>
  <c r="N97" i="1"/>
  <c r="K97" i="1"/>
  <c r="N96" i="1"/>
  <c r="K96" i="1"/>
  <c r="M95" i="1"/>
  <c r="L95" i="1"/>
  <c r="J95" i="1"/>
  <c r="I95" i="1"/>
  <c r="H95" i="1"/>
  <c r="F95" i="1"/>
  <c r="E95" i="1"/>
  <c r="D95" i="1"/>
  <c r="C95" i="1"/>
  <c r="N93" i="1"/>
  <c r="K93" i="1"/>
  <c r="N92" i="1"/>
  <c r="K92" i="1"/>
  <c r="N91" i="1"/>
  <c r="K91" i="1"/>
  <c r="N90" i="1"/>
  <c r="K90" i="1"/>
  <c r="N89" i="1"/>
  <c r="K89" i="1"/>
  <c r="M88" i="1"/>
  <c r="L88" i="1"/>
  <c r="J88" i="1"/>
  <c r="I88" i="1"/>
  <c r="H88" i="1"/>
  <c r="F88" i="1"/>
  <c r="E88" i="1"/>
  <c r="D88" i="1"/>
  <c r="C88" i="1"/>
  <c r="N87" i="1"/>
  <c r="K87" i="1"/>
  <c r="N86" i="1"/>
  <c r="K86" i="1"/>
  <c r="N85" i="1"/>
  <c r="K85" i="1"/>
  <c r="N84" i="1"/>
  <c r="K84" i="1"/>
  <c r="N83" i="1"/>
  <c r="K83" i="1"/>
  <c r="N82" i="1"/>
  <c r="K82" i="1"/>
  <c r="N81" i="1"/>
  <c r="K81" i="1"/>
  <c r="N80" i="1"/>
  <c r="K80" i="1"/>
  <c r="N79" i="1"/>
  <c r="K79" i="1"/>
  <c r="N78" i="1"/>
  <c r="K78" i="1"/>
  <c r="M77" i="1"/>
  <c r="L77" i="1"/>
  <c r="J77" i="1"/>
  <c r="I77" i="1"/>
  <c r="H77" i="1"/>
  <c r="F77" i="1"/>
  <c r="E77" i="1"/>
  <c r="D77" i="1"/>
  <c r="C77" i="1"/>
  <c r="N76" i="1"/>
  <c r="K76" i="1"/>
  <c r="N75" i="1"/>
  <c r="K75" i="1"/>
  <c r="N74" i="1"/>
  <c r="K74" i="1"/>
  <c r="N73" i="1"/>
  <c r="K73" i="1"/>
  <c r="N72" i="1"/>
  <c r="K72" i="1"/>
  <c r="M71" i="1"/>
  <c r="L71" i="1"/>
  <c r="J71" i="1"/>
  <c r="I71" i="1"/>
  <c r="H71" i="1"/>
  <c r="F71" i="1"/>
  <c r="E71" i="1"/>
  <c r="D71" i="1"/>
  <c r="C71" i="1"/>
  <c r="N70" i="1"/>
  <c r="K70" i="1"/>
  <c r="N69" i="1"/>
  <c r="K69" i="1"/>
  <c r="N68" i="1"/>
  <c r="K68" i="1"/>
  <c r="M67" i="1"/>
  <c r="L67" i="1"/>
  <c r="J67" i="1"/>
  <c r="I67" i="1"/>
  <c r="H67" i="1"/>
  <c r="F67" i="1"/>
  <c r="E67" i="1"/>
  <c r="D67" i="1"/>
  <c r="C67" i="1"/>
  <c r="N63" i="1"/>
  <c r="K63" i="1"/>
  <c r="N62" i="1"/>
  <c r="K62" i="1"/>
  <c r="M61" i="1"/>
  <c r="L61" i="1"/>
  <c r="J61" i="1"/>
  <c r="I61" i="1"/>
  <c r="H61" i="1"/>
  <c r="F61" i="1"/>
  <c r="E61" i="1"/>
  <c r="D61" i="1"/>
  <c r="C61" i="1"/>
  <c r="N60" i="1"/>
  <c r="K60" i="1"/>
  <c r="N59" i="1"/>
  <c r="K59" i="1"/>
  <c r="M58" i="1"/>
  <c r="L58" i="1"/>
  <c r="J58" i="1"/>
  <c r="I58" i="1"/>
  <c r="H58" i="1"/>
  <c r="F58" i="1"/>
  <c r="E58" i="1"/>
  <c r="D58" i="1"/>
  <c r="C58" i="1"/>
  <c r="N57" i="1"/>
  <c r="K57" i="1"/>
  <c r="N56" i="1"/>
  <c r="K56" i="1"/>
  <c r="M55" i="1"/>
  <c r="L55" i="1"/>
  <c r="J55" i="1"/>
  <c r="I55" i="1"/>
  <c r="H55" i="1"/>
  <c r="F55" i="1"/>
  <c r="E55" i="1"/>
  <c r="D55" i="1"/>
  <c r="C55" i="1"/>
  <c r="N50" i="1"/>
  <c r="K50" i="1"/>
  <c r="N49" i="1"/>
  <c r="K49" i="1"/>
  <c r="N48" i="1"/>
  <c r="K48" i="1"/>
  <c r="N47" i="1"/>
  <c r="K47" i="1"/>
  <c r="M46" i="1"/>
  <c r="L46" i="1"/>
  <c r="L45" i="1" s="1"/>
  <c r="J46" i="1"/>
  <c r="I46" i="1"/>
  <c r="I45" i="1" s="1"/>
  <c r="H46" i="1"/>
  <c r="H45" i="1" s="1"/>
  <c r="F46" i="1"/>
  <c r="F45" i="1" s="1"/>
  <c r="E46" i="1"/>
  <c r="E45" i="1" s="1"/>
  <c r="D46" i="1"/>
  <c r="D45" i="1" s="1"/>
  <c r="C46" i="1"/>
  <c r="C45" i="1" s="1"/>
  <c r="N44" i="1"/>
  <c r="K44" i="1"/>
  <c r="N43" i="1"/>
  <c r="K43" i="1"/>
  <c r="N42" i="1"/>
  <c r="K42" i="1"/>
  <c r="M41" i="1"/>
  <c r="L41" i="1"/>
  <c r="J41" i="1"/>
  <c r="I41" i="1"/>
  <c r="H41" i="1"/>
  <c r="F41" i="1"/>
  <c r="E41" i="1"/>
  <c r="D41" i="1"/>
  <c r="C41" i="1"/>
  <c r="N40" i="1"/>
  <c r="K40" i="1"/>
  <c r="M39" i="1"/>
  <c r="L39" i="1"/>
  <c r="J39" i="1"/>
  <c r="I39" i="1"/>
  <c r="H39" i="1"/>
  <c r="F39" i="1"/>
  <c r="E39" i="1"/>
  <c r="D39" i="1"/>
  <c r="C39" i="1"/>
  <c r="N38" i="1"/>
  <c r="K38" i="1"/>
  <c r="N37" i="1"/>
  <c r="K37" i="1"/>
  <c r="M36" i="1"/>
  <c r="L36" i="1"/>
  <c r="J36" i="1"/>
  <c r="I36" i="1"/>
  <c r="H36" i="1"/>
  <c r="F36" i="1"/>
  <c r="E36" i="1"/>
  <c r="D36" i="1"/>
  <c r="C36" i="1"/>
  <c r="N35" i="1"/>
  <c r="K35" i="1"/>
  <c r="M34" i="1"/>
  <c r="L34" i="1"/>
  <c r="J34" i="1"/>
  <c r="I34" i="1"/>
  <c r="H34" i="1"/>
  <c r="F34" i="1"/>
  <c r="E34" i="1"/>
  <c r="D34" i="1"/>
  <c r="C34" i="1"/>
  <c r="N33" i="1"/>
  <c r="K33" i="1"/>
  <c r="N32" i="1"/>
  <c r="K32" i="1"/>
  <c r="M31" i="1"/>
  <c r="L31" i="1"/>
  <c r="J31" i="1"/>
  <c r="I31" i="1"/>
  <c r="H31" i="1"/>
  <c r="F31" i="1"/>
  <c r="E31" i="1"/>
  <c r="D31" i="1"/>
  <c r="C31" i="1"/>
  <c r="N29" i="1"/>
  <c r="K29" i="1"/>
  <c r="M28" i="1"/>
  <c r="M26" i="1" s="1"/>
  <c r="L28" i="1"/>
  <c r="L26" i="1" s="1"/>
  <c r="J28" i="1"/>
  <c r="I28" i="1"/>
  <c r="I26" i="1" s="1"/>
  <c r="H28" i="1"/>
  <c r="F28" i="1"/>
  <c r="F26" i="1" s="1"/>
  <c r="E28" i="1"/>
  <c r="E26" i="1" s="1"/>
  <c r="D28" i="1"/>
  <c r="D26" i="1" s="1"/>
  <c r="C28" i="1"/>
  <c r="C26" i="1" s="1"/>
  <c r="N27" i="1"/>
  <c r="K27" i="1"/>
  <c r="N25" i="1"/>
  <c r="K25" i="1"/>
  <c r="N24" i="1"/>
  <c r="K24" i="1"/>
  <c r="N23" i="1"/>
  <c r="K23" i="1"/>
  <c r="M22" i="1"/>
  <c r="L22" i="1"/>
  <c r="L15" i="1" s="1"/>
  <c r="J22" i="1"/>
  <c r="J15" i="1" s="1"/>
  <c r="I22" i="1"/>
  <c r="I15" i="1" s="1"/>
  <c r="H22" i="1"/>
  <c r="G22" i="1"/>
  <c r="F22" i="1"/>
  <c r="F15" i="1" s="1"/>
  <c r="E22" i="1"/>
  <c r="E15" i="1" s="1"/>
  <c r="D22" i="1"/>
  <c r="D15" i="1" s="1"/>
  <c r="C22" i="1"/>
  <c r="C15" i="1" s="1"/>
  <c r="N21" i="1"/>
  <c r="K21" i="1"/>
  <c r="N20" i="1"/>
  <c r="K20" i="1"/>
  <c r="N19" i="1"/>
  <c r="K19" i="1"/>
  <c r="N18" i="1"/>
  <c r="K18" i="1"/>
  <c r="N17" i="1"/>
  <c r="K17" i="1"/>
  <c r="N16" i="1"/>
  <c r="K16" i="1"/>
  <c r="G15" i="1"/>
  <c r="I184" i="1" l="1"/>
  <c r="I182" i="1" s="1"/>
  <c r="K137" i="1"/>
  <c r="J234" i="1"/>
  <c r="J233" i="1" s="1"/>
  <c r="N122" i="1"/>
  <c r="N171" i="1"/>
  <c r="K122" i="1"/>
  <c r="K28" i="1"/>
  <c r="K34" i="1"/>
  <c r="C54" i="1"/>
  <c r="C53" i="1" s="1"/>
  <c r="C52" i="1" s="1"/>
  <c r="K225" i="1"/>
  <c r="K41" i="1"/>
  <c r="G14" i="1"/>
  <c r="G13" i="1" s="1"/>
  <c r="G12" i="1" s="1"/>
  <c r="G11" i="1" s="1"/>
  <c r="G10" i="1" s="1"/>
  <c r="H26" i="1"/>
  <c r="F94" i="1"/>
  <c r="N46" i="1"/>
  <c r="N194" i="1"/>
  <c r="N117" i="1"/>
  <c r="I14" i="1"/>
  <c r="N67" i="1"/>
  <c r="J184" i="1"/>
  <c r="J183" i="1" s="1"/>
  <c r="K192" i="1"/>
  <c r="D30" i="1"/>
  <c r="E54" i="1"/>
  <c r="E53" i="1" s="1"/>
  <c r="E52" i="1" s="1"/>
  <c r="D66" i="1"/>
  <c r="F66" i="1"/>
  <c r="E216" i="1"/>
  <c r="C234" i="1"/>
  <c r="C233" i="1" s="1"/>
  <c r="C232" i="1" s="1"/>
  <c r="C231" i="1" s="1"/>
  <c r="F216" i="1"/>
  <c r="E30" i="1"/>
  <c r="E234" i="1"/>
  <c r="E233" i="1" s="1"/>
  <c r="E232" i="1" s="1"/>
  <c r="E231" i="1" s="1"/>
  <c r="H196" i="1"/>
  <c r="K212" i="1"/>
  <c r="N115" i="1"/>
  <c r="H216" i="1"/>
  <c r="K220" i="1"/>
  <c r="H184" i="1"/>
  <c r="H183" i="1" s="1"/>
  <c r="K36" i="1"/>
  <c r="N41" i="1"/>
  <c r="F54" i="1"/>
  <c r="F53" i="1" s="1"/>
  <c r="F52" i="1" s="1"/>
  <c r="K187" i="1"/>
  <c r="K222" i="1"/>
  <c r="E66" i="1"/>
  <c r="L94" i="1"/>
  <c r="N212" i="1"/>
  <c r="H234" i="1"/>
  <c r="H233" i="1" s="1"/>
  <c r="H232" i="1" s="1"/>
  <c r="H231" i="1" s="1"/>
  <c r="N137" i="1"/>
  <c r="J196" i="1"/>
  <c r="K217" i="1"/>
  <c r="L234" i="1"/>
  <c r="L233" i="1" s="1"/>
  <c r="L232" i="1" s="1"/>
  <c r="L231" i="1" s="1"/>
  <c r="C66" i="1"/>
  <c r="N77" i="1"/>
  <c r="C94" i="1"/>
  <c r="E196" i="1"/>
  <c r="L216" i="1"/>
  <c r="N238" i="1"/>
  <c r="I30" i="1"/>
  <c r="I66" i="1"/>
  <c r="K227" i="1"/>
  <c r="E14" i="1"/>
  <c r="L30" i="1"/>
  <c r="C30" i="1"/>
  <c r="N157" i="1"/>
  <c r="H170" i="1"/>
  <c r="K170" i="1" s="1"/>
  <c r="E184" i="1"/>
  <c r="E182" i="1" s="1"/>
  <c r="I196" i="1"/>
  <c r="N31" i="1"/>
  <c r="N55" i="1"/>
  <c r="K77" i="1"/>
  <c r="C196" i="1"/>
  <c r="N28" i="1"/>
  <c r="F30" i="1"/>
  <c r="N36" i="1"/>
  <c r="H179" i="1"/>
  <c r="N180" i="1"/>
  <c r="F184" i="1"/>
  <c r="F183" i="1" s="1"/>
  <c r="D196" i="1"/>
  <c r="K205" i="1"/>
  <c r="N209" i="1"/>
  <c r="N217" i="1"/>
  <c r="I234" i="1"/>
  <c r="I233" i="1" s="1"/>
  <c r="I232" i="1" s="1"/>
  <c r="I231" i="1" s="1"/>
  <c r="L14" i="1"/>
  <c r="M45" i="1"/>
  <c r="K61" i="1"/>
  <c r="L66" i="1"/>
  <c r="K157" i="1"/>
  <c r="N187" i="1"/>
  <c r="M30" i="1"/>
  <c r="K197" i="1"/>
  <c r="D14" i="1"/>
  <c r="K22" i="1"/>
  <c r="K39" i="1"/>
  <c r="I54" i="1"/>
  <c r="I53" i="1" s="1"/>
  <c r="I52" i="1" s="1"/>
  <c r="H66" i="1"/>
  <c r="M66" i="1"/>
  <c r="D94" i="1"/>
  <c r="K171" i="1"/>
  <c r="M179" i="1"/>
  <c r="K194" i="1"/>
  <c r="F196" i="1"/>
  <c r="N222" i="1"/>
  <c r="K88" i="1"/>
  <c r="C184" i="1"/>
  <c r="C183" i="1" s="1"/>
  <c r="N197" i="1"/>
  <c r="N205" i="1"/>
  <c r="D234" i="1"/>
  <c r="D233" i="1" s="1"/>
  <c r="D232" i="1" s="1"/>
  <c r="D231" i="1" s="1"/>
  <c r="N235" i="1"/>
  <c r="F234" i="1"/>
  <c r="F233" i="1" s="1"/>
  <c r="F232" i="1" s="1"/>
  <c r="F231" i="1" s="1"/>
  <c r="D216" i="1"/>
  <c r="F14" i="1"/>
  <c r="C14" i="1"/>
  <c r="K31" i="1"/>
  <c r="K46" i="1"/>
  <c r="K55" i="1"/>
  <c r="K180" i="1"/>
  <c r="D184" i="1"/>
  <c r="D182" i="1" s="1"/>
  <c r="L184" i="1"/>
  <c r="L182" i="1" s="1"/>
  <c r="K209" i="1"/>
  <c r="J216" i="1"/>
  <c r="I216" i="1"/>
  <c r="N227" i="1"/>
  <c r="H15" i="1"/>
  <c r="M15" i="1"/>
  <c r="J26" i="1"/>
  <c r="M54" i="1"/>
  <c r="N58" i="1"/>
  <c r="N61" i="1"/>
  <c r="K117" i="1"/>
  <c r="L196" i="1"/>
  <c r="N39" i="1"/>
  <c r="K58" i="1"/>
  <c r="H54" i="1"/>
  <c r="N88" i="1"/>
  <c r="I94" i="1"/>
  <c r="J30" i="1"/>
  <c r="J45" i="1"/>
  <c r="K95" i="1"/>
  <c r="K98" i="1"/>
  <c r="J94" i="1"/>
  <c r="K115" i="1"/>
  <c r="K238" i="1"/>
  <c r="N34" i="1"/>
  <c r="N22" i="1"/>
  <c r="J54" i="1"/>
  <c r="K159" i="1"/>
  <c r="N71" i="1"/>
  <c r="L54" i="1"/>
  <c r="L53" i="1" s="1"/>
  <c r="L52" i="1" s="1"/>
  <c r="J66" i="1"/>
  <c r="K67" i="1"/>
  <c r="M94" i="1"/>
  <c r="N95" i="1"/>
  <c r="E94" i="1"/>
  <c r="E65" i="1" s="1"/>
  <c r="N98" i="1"/>
  <c r="H30" i="1"/>
  <c r="D54" i="1"/>
  <c r="D53" i="1" s="1"/>
  <c r="D52" i="1" s="1"/>
  <c r="H94" i="1"/>
  <c r="N159" i="1"/>
  <c r="C216" i="1"/>
  <c r="K71" i="1"/>
  <c r="K185" i="1"/>
  <c r="N192" i="1"/>
  <c r="M196" i="1"/>
  <c r="K199" i="1"/>
  <c r="N220" i="1"/>
  <c r="N225" i="1"/>
  <c r="K228" i="1"/>
  <c r="J179" i="1"/>
  <c r="M234" i="1"/>
  <c r="K235" i="1"/>
  <c r="N185" i="1"/>
  <c r="N199" i="1"/>
  <c r="M216" i="1"/>
  <c r="N228" i="1"/>
  <c r="M184" i="1"/>
  <c r="L13" i="1" l="1"/>
  <c r="L12" i="1" s="1"/>
  <c r="D183" i="1"/>
  <c r="L65" i="1"/>
  <c r="H182" i="1"/>
  <c r="H178" i="1" s="1"/>
  <c r="I183" i="1"/>
  <c r="D65" i="1"/>
  <c r="F65" i="1"/>
  <c r="N179" i="1"/>
  <c r="K184" i="1"/>
  <c r="L178" i="1"/>
  <c r="J182" i="1"/>
  <c r="K15" i="1"/>
  <c r="I65" i="1"/>
  <c r="K216" i="1"/>
  <c r="D178" i="1"/>
  <c r="F182" i="1"/>
  <c r="F178" i="1" s="1"/>
  <c r="N26" i="1"/>
  <c r="C65" i="1"/>
  <c r="N170" i="1"/>
  <c r="L183" i="1"/>
  <c r="F13" i="1"/>
  <c r="F12" i="1" s="1"/>
  <c r="I178" i="1"/>
  <c r="E178" i="1"/>
  <c r="E64" i="1" s="1"/>
  <c r="E51" i="1" s="1"/>
  <c r="C182" i="1"/>
  <c r="C178" i="1" s="1"/>
  <c r="K234" i="1"/>
  <c r="D13" i="1"/>
  <c r="D12" i="1" s="1"/>
  <c r="E13" i="1"/>
  <c r="E12" i="1" s="1"/>
  <c r="I13" i="1"/>
  <c r="I12" i="1" s="1"/>
  <c r="K196" i="1"/>
  <c r="N66" i="1"/>
  <c r="E183" i="1"/>
  <c r="N45" i="1"/>
  <c r="M65" i="1"/>
  <c r="C13" i="1"/>
  <c r="C12" i="1" s="1"/>
  <c r="K183" i="1"/>
  <c r="H65" i="1"/>
  <c r="K45" i="1"/>
  <c r="N196" i="1"/>
  <c r="J53" i="1"/>
  <c r="K54" i="1"/>
  <c r="K233" i="1"/>
  <c r="J232" i="1"/>
  <c r="H53" i="1"/>
  <c r="K26" i="1"/>
  <c r="K179" i="1"/>
  <c r="M183" i="1"/>
  <c r="M182" i="1"/>
  <c r="N184" i="1"/>
  <c r="J65" i="1"/>
  <c r="K66" i="1"/>
  <c r="M14" i="1"/>
  <c r="N15" i="1"/>
  <c r="K30" i="1"/>
  <c r="H14" i="1"/>
  <c r="K94" i="1"/>
  <c r="J14" i="1"/>
  <c r="N54" i="1"/>
  <c r="M53" i="1"/>
  <c r="N94" i="1"/>
  <c r="N216" i="1"/>
  <c r="M233" i="1"/>
  <c r="N234" i="1"/>
  <c r="N30" i="1"/>
  <c r="L64" i="1" l="1"/>
  <c r="L51" i="1" s="1"/>
  <c r="L11" i="1" s="1"/>
  <c r="L10" i="1" s="1"/>
  <c r="D64" i="1"/>
  <c r="D51" i="1" s="1"/>
  <c r="D11" i="1" s="1"/>
  <c r="D10" i="1" s="1"/>
  <c r="E11" i="1"/>
  <c r="E10" i="1" s="1"/>
  <c r="K182" i="1"/>
  <c r="C64" i="1"/>
  <c r="C51" i="1" s="1"/>
  <c r="C11" i="1" s="1"/>
  <c r="C10" i="1" s="1"/>
  <c r="I64" i="1"/>
  <c r="I51" i="1" s="1"/>
  <c r="I11" i="1" s="1"/>
  <c r="I10" i="1" s="1"/>
  <c r="F64" i="1"/>
  <c r="F51" i="1" s="1"/>
  <c r="F11" i="1" s="1"/>
  <c r="F10" i="1" s="1"/>
  <c r="J178" i="1"/>
  <c r="J64" i="1" s="1"/>
  <c r="K53" i="1"/>
  <c r="J52" i="1"/>
  <c r="J13" i="1"/>
  <c r="K14" i="1"/>
  <c r="N182" i="1"/>
  <c r="M178" i="1"/>
  <c r="H52" i="1"/>
  <c r="N14" i="1"/>
  <c r="M13" i="1"/>
  <c r="N183" i="1"/>
  <c r="H64" i="1"/>
  <c r="J231" i="1"/>
  <c r="K232" i="1"/>
  <c r="H13" i="1"/>
  <c r="K65" i="1"/>
  <c r="N65" i="1"/>
  <c r="M232" i="1"/>
  <c r="N233" i="1"/>
  <c r="N53" i="1"/>
  <c r="M52" i="1"/>
  <c r="K178" i="1" l="1"/>
  <c r="H12" i="1"/>
  <c r="N232" i="1"/>
  <c r="M231" i="1"/>
  <c r="N13" i="1"/>
  <c r="M12" i="1"/>
  <c r="J12" i="1"/>
  <c r="K13" i="1"/>
  <c r="K231" i="1"/>
  <c r="K64" i="1"/>
  <c r="H51" i="1"/>
  <c r="K52" i="1"/>
  <c r="J51" i="1"/>
  <c r="N52" i="1"/>
  <c r="N178" i="1"/>
  <c r="M64" i="1"/>
  <c r="M51" i="1" l="1"/>
  <c r="K51" i="1"/>
  <c r="N231" i="1"/>
  <c r="N12" i="1"/>
  <c r="N64" i="1"/>
  <c r="H11" i="1"/>
  <c r="K12" i="1"/>
  <c r="J11" i="1"/>
  <c r="M11" i="1" l="1"/>
  <c r="N11" i="1" s="1"/>
  <c r="N51" i="1"/>
  <c r="H10" i="1"/>
  <c r="J10" i="1"/>
  <c r="K11" i="1"/>
  <c r="M10" i="1" l="1"/>
  <c r="K10" i="1"/>
  <c r="N10" i="1" l="1"/>
</calcChain>
</file>

<file path=xl/sharedStrings.xml><?xml version="1.0" encoding="utf-8"?>
<sst xmlns="http://schemas.openxmlformats.org/spreadsheetml/2006/main" count="494" uniqueCount="490">
  <si>
    <t>SISTEMA DE PRESUPUESTO DISTRITAL</t>
  </si>
  <si>
    <t>SECRETARIA DE HACIENDA- DIRECCION DISTRITAL DE PRESUPUESTO</t>
  </si>
  <si>
    <t>EJECUCION PRESUPUESTO</t>
  </si>
  <si>
    <t>INFORME DE EJECUCION DEL PRESUPUESTO DE GASTOS E INVERSION</t>
  </si>
  <si>
    <t>Entidad</t>
  </si>
  <si>
    <t>0214    INSTITUTO DISTRITAL PARA LA PROTECCIÓN DE LA NIÑEZ Y LA JUVENTUD -IDIPRON</t>
  </si>
  <si>
    <t xml:space="preserve">VIGENCIA FISCAL                       </t>
  </si>
  <si>
    <t>Unidad Ejecutora</t>
  </si>
  <si>
    <t>01    UNIDAD</t>
  </si>
  <si>
    <t>Mes</t>
  </si>
  <si>
    <t>RUBRO  PRESUPUESTAL</t>
  </si>
  <si>
    <t>APROPIACION</t>
  </si>
  <si>
    <t>TOTAL COMPROMISOS</t>
  </si>
  <si>
    <t>AUTORIZACION DE  GIRO</t>
  </si>
  <si>
    <t>CODIGO</t>
  </si>
  <si>
    <t>NOMBRE</t>
  </si>
  <si>
    <t>INICIAL</t>
  </si>
  <si>
    <t>MODIFICACIONES</t>
  </si>
  <si>
    <t>VIGENTE</t>
  </si>
  <si>
    <t>SUSPENSION</t>
  </si>
  <si>
    <t>DISPONIBLE</t>
  </si>
  <si>
    <t>MES</t>
  </si>
  <si>
    <t>ACUMULADO</t>
  </si>
  <si>
    <t>EJECUC. PRESUP. %</t>
  </si>
  <si>
    <t>EJECUCION AUT.GIRO %</t>
  </si>
  <si>
    <t>ACUMULADAS</t>
  </si>
  <si>
    <t>O2</t>
  </si>
  <si>
    <t>GASTOS</t>
  </si>
  <si>
    <t>O21</t>
  </si>
  <si>
    <t>Funcionamiento</t>
  </si>
  <si>
    <t>O211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</si>
  <si>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</si>
  <si>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</si>
  <si>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</si>
  <si>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</si>
  <si>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</si>
  <si>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</si>
  <si>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</si>
  <si>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>O211010100101</t>
  </si>
  <si>
    <t>Sueldo básico</t>
  </si>
  <si>
    <t>O211010100102</t>
  </si>
  <si>
    <t>Horas extras, dominicales, festivos y recargos</t>
  </si>
  <si>
    <t>O211010100103</t>
  </si>
  <si>
    <t>Gastos de representación</t>
  </si>
  <si>
    <t>O211010100104</t>
  </si>
  <si>
    <t>Subsidio de alimentación</t>
  </si>
  <si>
    <t>O211010100105</t>
  </si>
  <si>
    <t>Auxilio de transporte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</si>
  <si>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</si>
  <si>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</si>
  <si>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</si>
  <si>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</si>
  <si>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</si>
  <si>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</si>
  <si>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>O21101010010802</t>
  </si>
  <si>
    <t>Prima de vacaciones</t>
  </si>
  <si>
    <t>O211010100109</t>
  </si>
  <si>
    <t>Prima técnica salarial</t>
  </si>
  <si>
    <t>O2110101002</t>
  </si>
  <si>
    <t>Factores salariales especiales</t>
  </si>
  <si>
    <t>O211010100204</t>
  </si>
  <si>
    <t>Prima semestral</t>
  </si>
  <si>
    <t>O211010100212</t>
  </si>
  <si>
    <t>Prima de antigüedad</t>
  </si>
  <si>
    <t>O21101010021201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</si>
  <si>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</si>
  <si>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</si>
  <si>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</si>
  <si>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</si>
  <si>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</si>
  <si>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>O211010200101</t>
  </si>
  <si>
    <t>Aportes a la seguridad social en pensiones públicas</t>
  </si>
  <si>
    <t>O211010200102</t>
  </si>
  <si>
    <t>Aportes a la seguridad social en pensiones privadas</t>
  </si>
  <si>
    <t>O2110102002</t>
  </si>
  <si>
    <t>Aportes a la seguridad social en salud</t>
  </si>
  <si>
    <t>O211010200202</t>
  </si>
  <si>
    <t>Aportes a la seguridad social en salud privada</t>
  </si>
  <si>
    <t>O2110102003</t>
  </si>
  <si>
    <t>Aportes de cesantías</t>
  </si>
  <si>
    <t>O211010200301</t>
  </si>
  <si>
    <t>Aportes de cesantías a fondos públicos</t>
  </si>
  <si>
    <t>O211010200302</t>
  </si>
  <si>
    <t>Aportes de cesantías a fondos privados</t>
  </si>
  <si>
    <t>O2110102004</t>
  </si>
  <si>
    <t>Aportes a cajas de compensación familiar</t>
  </si>
  <si>
    <t>O211010200401</t>
  </si>
  <si>
    <t>Compensar</t>
  </si>
  <si>
    <t>O2110102005</t>
  </si>
  <si>
    <t>Aportes generales al sistema de riesgos laborales</t>
  </si>
  <si>
    <t>O211010200501</t>
  </si>
  <si>
    <t>Aportes generales al sistema de riesgos laborales públicos</t>
  </si>
  <si>
    <t>O2110102006</t>
  </si>
  <si>
    <t>Aportes al ICBF</t>
  </si>
  <si>
    <t>O2110102007</t>
  </si>
  <si>
    <t>Aportes al SENA</t>
  </si>
  <si>
    <t>O2110103</t>
  </si>
  <si>
    <t>Remuneraciones no constitutivas de factor salarial</t>
  </si>
  <si>
    <t>O2110103001</t>
  </si>
  <si>
    <t>O211010300102</t>
  </si>
  <si>
    <t>Indemnización por vacaciones</t>
  </si>
  <si>
    <t>O211010300103</t>
  </si>
  <si>
    <t>Bonificación especial de recreación</t>
  </si>
  <si>
    <t>O2110103005</t>
  </si>
  <si>
    <t>Reconocimiento por permanencia en el servicio público - Bogotá D.C.</t>
  </si>
  <si>
    <t>O2110103068</t>
  </si>
  <si>
    <t>Prima secretarial</t>
  </si>
  <si>
    <t>O212</t>
  </si>
  <si>
    <t>Adquisición de bienes y servicios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</si>
  <si>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</si>
  <si>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</si>
  <si>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</si>
  <si>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</si>
  <si>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</si>
  <si>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</si>
  <si>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O212010100303</t>
  </si>
  <si>
    <t>Maquinaria de oficina, contabilidad e informática</t>
  </si>
  <si>
    <t>O21201010030301</t>
  </si>
  <si>
    <t>Máquinas para oficina y contabilidad, y sus partes y accesorios</t>
  </si>
  <si>
    <t>O21201010030302</t>
  </si>
  <si>
    <t>Maquinaria de informática y sus partes, piezas y accesorios</t>
  </si>
  <si>
    <t>O212010100304</t>
  </si>
  <si>
    <t>Maquinaria y aparatos eléctricos</t>
  </si>
  <si>
    <t>O21201010030404</t>
  </si>
  <si>
    <t>Acumuladores, pilas y baterías primarias y sus partes y piezas</t>
  </si>
  <si>
    <t>O21201010030406</t>
  </si>
  <si>
    <t>Otro equipo eléctrico y sus partes y piezas</t>
  </si>
  <si>
    <t>O212010100306</t>
  </si>
  <si>
    <t>Aparatos médicos, instrumentos ópticos y de precisión, relojes</t>
  </si>
  <si>
    <t>O21201010030602</t>
  </si>
  <si>
    <t>Instrumentos y aparatos de medición, verificación, análisis, de navegación y para otros fines (excepto instrumentos ópticos); instrumentos de control de procesos industriales, sus partes, piezas y acc</t>
  </si>
  <si>
    <t>O21201010030603</t>
  </si>
  <si>
    <t>Instrumentos ópticos y equipo fotográfico; partes, piezas y accesorios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</si>
  <si>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</si>
  <si>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</si>
  <si>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</si>
  <si>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</si>
  <si>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</si>
  <si>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</si>
  <si>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O212020100203</t>
  </si>
  <si>
    <t>Productos de molinería, almidones y productos derivados del almidón; otros productos alimenticios</t>
  </si>
  <si>
    <t>O2120201002032352001</t>
  </si>
  <si>
    <t>Azúcar refinada</t>
  </si>
  <si>
    <t>O2120201002032355001</t>
  </si>
  <si>
    <t>Panela sólida (barras, bloques, redonda)</t>
  </si>
  <si>
    <t>O2120201002032381302</t>
  </si>
  <si>
    <t>Café molido</t>
  </si>
  <si>
    <t>O212020100207</t>
  </si>
  <si>
    <t>Artículos textiles (excepto prendas de vestir)</t>
  </si>
  <si>
    <t>O2120201002072712010</t>
  </si>
  <si>
    <t>Toallas</t>
  </si>
  <si>
    <t>O2120201002072719004</t>
  </si>
  <si>
    <t>Tapabocas y otras prendas de ropa médica</t>
  </si>
  <si>
    <t>O2120201002072719005</t>
  </si>
  <si>
    <t>Mascarillas para protección industrial con órgano filtrante no reemplazable</t>
  </si>
  <si>
    <t>O2120201002072719009</t>
  </si>
  <si>
    <t>Paños absorbentes desechables para uso doméstico</t>
  </si>
  <si>
    <t>O2120201002072732007</t>
  </si>
  <si>
    <t>Mechas para trapero</t>
  </si>
  <si>
    <t>O212020100208</t>
  </si>
  <si>
    <t>Tejido de punto o ganchillo; prendas de vestir</t>
  </si>
  <si>
    <t>O2120201002082822101</t>
  </si>
  <si>
    <t>Prendas de vestir de fibras artificiales y sintéticas en tejidos de punto, para hombre</t>
  </si>
  <si>
    <t>O2120201002082822102</t>
  </si>
  <si>
    <t>Prendas exteriores de algodón en tejido de punto, para hombre</t>
  </si>
  <si>
    <t>O2120201002082822303</t>
  </si>
  <si>
    <t>Prendas de vestir de fibras artificiales y sintéticas en tejido de punto, para mujer</t>
  </si>
  <si>
    <t>O2120201002082822307</t>
  </si>
  <si>
    <t>Prendas exteriores de algodón en tejido de punto, para mujer</t>
  </si>
  <si>
    <t>O2120201002082823115</t>
  </si>
  <si>
    <t>Yines para hombre</t>
  </si>
  <si>
    <t>O2120201002082823213</t>
  </si>
  <si>
    <t>Camisas de tejidos planos de fibras artificiales y sintéticas para hombre</t>
  </si>
  <si>
    <t>O2120201002082823610</t>
  </si>
  <si>
    <t>Overoles para trabajo</t>
  </si>
  <si>
    <t>O2120201002082823611</t>
  </si>
  <si>
    <t>Delantales</t>
  </si>
  <si>
    <t>O2120201002082823613</t>
  </si>
  <si>
    <t>Blusas de trabajo para hombre</t>
  </si>
  <si>
    <t>O2120201002082824302</t>
  </si>
  <si>
    <t>Prendas de vestir en material plástico</t>
  </si>
  <si>
    <t>O212020100209</t>
  </si>
  <si>
    <t>Cuero y productos de cuero; calzado</t>
  </si>
  <si>
    <t>O2120201002092931001</t>
  </si>
  <si>
    <t>Botas de caucho</t>
  </si>
  <si>
    <t>O2120201002092933001</t>
  </si>
  <si>
    <t>Calzado de cuero para hombre</t>
  </si>
  <si>
    <t>O2120201002092933003</t>
  </si>
  <si>
    <t>Calzado de cuero para mujer</t>
  </si>
  <si>
    <t>O2120201002092934005</t>
  </si>
  <si>
    <t>Calzado de textiles y plástico para hombre</t>
  </si>
  <si>
    <t>O2120201002092934006</t>
  </si>
  <si>
    <t>Calzado de textiles y plástico para mujer</t>
  </si>
  <si>
    <t>O2120201003</t>
  </si>
  <si>
    <t>Otros bienes transportables (excepto productos metálicos, maquinaria y equipo)</t>
  </si>
  <si>
    <t>O212020100301</t>
  </si>
  <si>
    <t>Productos de madera, corcho, cestería y espartería</t>
  </si>
  <si>
    <t>O2120201003013144102</t>
  </si>
  <si>
    <t>Tableros de fibra de madera (MDF)</t>
  </si>
  <si>
    <t>O2120201003013192205</t>
  </si>
  <si>
    <t>Tableros o carteleras de corcho</t>
  </si>
  <si>
    <t>O212020100302</t>
  </si>
  <si>
    <t>Pasta o pulpa, papel y productos de papel; impresos y artículos similares</t>
  </si>
  <si>
    <t>O2120201003023212801</t>
  </si>
  <si>
    <t>Papel bond</t>
  </si>
  <si>
    <t>O2120201003023212898</t>
  </si>
  <si>
    <t>Cartulina n.c.p.</t>
  </si>
  <si>
    <t>O2120201003023212905</t>
  </si>
  <si>
    <t>Papel para escritorio sin impresión</t>
  </si>
  <si>
    <t>O2120201003023212999</t>
  </si>
  <si>
    <t>Papel especial para impresión n.c.p.</t>
  </si>
  <si>
    <t>O2120201003023219202</t>
  </si>
  <si>
    <t>Sobres de manila</t>
  </si>
  <si>
    <t>O2120201003023219302</t>
  </si>
  <si>
    <t>Papel sanitario fraccionado</t>
  </si>
  <si>
    <t>O2120201003023219304</t>
  </si>
  <si>
    <t>Toallas de papel</t>
  </si>
  <si>
    <t>O2120201003023219305</t>
  </si>
  <si>
    <t>Servilletas de papel</t>
  </si>
  <si>
    <t>O2120201003023219924</t>
  </si>
  <si>
    <t>Cinta de papel engomado</t>
  </si>
  <si>
    <t>O2120201003023219996</t>
  </si>
  <si>
    <t>Artículos n.c.p. de papel para escritorio</t>
  </si>
  <si>
    <t>O2120201003023219999</t>
  </si>
  <si>
    <t>Artículos n.c.p. de pulpa de papel o cartón</t>
  </si>
  <si>
    <t>O2120201003023270101</t>
  </si>
  <si>
    <t>Libretas y análogos</t>
  </si>
  <si>
    <t>O2120201003023270109</t>
  </si>
  <si>
    <t>Cuadernos escolares plastificados o no (sin espiral)</t>
  </si>
  <si>
    <t>O2120201003023270110</t>
  </si>
  <si>
    <t>Cuadernos escolares plastificados con espiral</t>
  </si>
  <si>
    <t>O2120201003023270111</t>
  </si>
  <si>
    <t>Blocs de papel sin impresión</t>
  </si>
  <si>
    <t>O2120201003023270112</t>
  </si>
  <si>
    <t>Blocs de papel cuadriculado o rayado</t>
  </si>
  <si>
    <t>O212020100303</t>
  </si>
  <si>
    <t>Productos de hornos de coque; productos de refinación de petróleo y combustible nuclear</t>
  </si>
  <si>
    <t>O2120201003033335002</t>
  </si>
  <si>
    <t>Varsol</t>
  </si>
  <si>
    <t>O212020100304</t>
  </si>
  <si>
    <t>Químicos básicos</t>
  </si>
  <si>
    <t>O2120201003043424014</t>
  </si>
  <si>
    <t>Hipoclorito de sodio</t>
  </si>
  <si>
    <t>O2120201003043457201</t>
  </si>
  <si>
    <t>Glicerina semielaborada</t>
  </si>
  <si>
    <t>O2120201003043473006</t>
  </si>
  <si>
    <t>Plásticos vinílicos</t>
  </si>
  <si>
    <t>O2120201003043479025</t>
  </si>
  <si>
    <t>Siliconas</t>
  </si>
  <si>
    <t>O212020100305</t>
  </si>
  <si>
    <t>Otros productos químicos; fibras artificiales (o fibras industriales hechas por el hombre)</t>
  </si>
  <si>
    <t>O2120201003053514001</t>
  </si>
  <si>
    <t>Tintas para bolígrafos</t>
  </si>
  <si>
    <t>O2120201003053532101</t>
  </si>
  <si>
    <t>Jabones en pasta para lavar</t>
  </si>
  <si>
    <t>O2120201003053532102</t>
  </si>
  <si>
    <t>Jabones en polvo para lavar</t>
  </si>
  <si>
    <t>O2120201003053532103</t>
  </si>
  <si>
    <t>Jabones líquidos para lavar</t>
  </si>
  <si>
    <t>O2120201003053532105</t>
  </si>
  <si>
    <t>Jabones de tocador</t>
  </si>
  <si>
    <t>O2120201003053532201</t>
  </si>
  <si>
    <t>Detergentes en polvo</t>
  </si>
  <si>
    <t>O2120201003053532204</t>
  </si>
  <si>
    <t>Preparaciones para limpiar vidrios</t>
  </si>
  <si>
    <t>O2120201003053532209</t>
  </si>
  <si>
    <t>Preparaciones desengrasantes para pisos</t>
  </si>
  <si>
    <t>O2120201003053532212</t>
  </si>
  <si>
    <t>Preparaciones para limpieza y desengrase</t>
  </si>
  <si>
    <t>O2120201003053532213</t>
  </si>
  <si>
    <t>Preparaciones para limpieza de equipos de oficina</t>
  </si>
  <si>
    <t>O2120201003053533102</t>
  </si>
  <si>
    <t>Purificadores líquidos de ambiente</t>
  </si>
  <si>
    <t>O2120201003053533303</t>
  </si>
  <si>
    <t>Preparaciones para limpiar y brillar madera y metales</t>
  </si>
  <si>
    <t>O2120201003053542009</t>
  </si>
  <si>
    <t>Pegantes a base de caucho</t>
  </si>
  <si>
    <t>O2120201003053549953</t>
  </si>
  <si>
    <t>Líquidos especiales para corrección y borrado de textos</t>
  </si>
  <si>
    <t>O212020100306</t>
  </si>
  <si>
    <t>Productos de caucho y plástico</t>
  </si>
  <si>
    <t>O2120201003063622004</t>
  </si>
  <si>
    <t>Banditas de caucho</t>
  </si>
  <si>
    <t>O2120201003063626001</t>
  </si>
  <si>
    <t>Guantes de caucho</t>
  </si>
  <si>
    <t>O2120201003063626004</t>
  </si>
  <si>
    <t>Guantes de cirugía</t>
  </si>
  <si>
    <t>O2120201003063627009</t>
  </si>
  <si>
    <t>Chupas y accesorios de caucho para sanitarios</t>
  </si>
  <si>
    <t>O2120201003063627018</t>
  </si>
  <si>
    <t>Borradores de caucho</t>
  </si>
  <si>
    <t>O2120201003063633008</t>
  </si>
  <si>
    <t>Láminas acrílicas</t>
  </si>
  <si>
    <t>O2120201003063633012</t>
  </si>
  <si>
    <t>Película laminada de materiales plásticos</t>
  </si>
  <si>
    <t>O2120201003063633016</t>
  </si>
  <si>
    <t>Lámina de poliestireno</t>
  </si>
  <si>
    <t>O2120201003063641001</t>
  </si>
  <si>
    <t>Bolsas de material plástico sin impresión</t>
  </si>
  <si>
    <t>O2120201003063649018</t>
  </si>
  <si>
    <t>Zuncho plástico</t>
  </si>
  <si>
    <t>O2120201003063692007</t>
  </si>
  <si>
    <t>Cintas pegantes (transparentes)</t>
  </si>
  <si>
    <t>O2120201003063692009</t>
  </si>
  <si>
    <t>Películas plásticas autoadhesivas (papel contac)</t>
  </si>
  <si>
    <t>O2120201003063694016</t>
  </si>
  <si>
    <t>Recogedores plásticos de basura</t>
  </si>
  <si>
    <t>O2120201003063694099</t>
  </si>
  <si>
    <t>Artículos n.c.p. de material plástico para el hogar</t>
  </si>
  <si>
    <t>O2120201003063699002</t>
  </si>
  <si>
    <t>Artículos de material plástico para escritorio y dibujo</t>
  </si>
  <si>
    <t>O2120201003063699005</t>
  </si>
  <si>
    <t>Fólderes de material plástico</t>
  </si>
  <si>
    <t>O2120201003063699010</t>
  </si>
  <si>
    <t>Tapas para agendas, carpetas o similares en vinilo</t>
  </si>
  <si>
    <t>O2120201003063699061</t>
  </si>
  <si>
    <t>Figuras decorativas y artísticas de material plástico</t>
  </si>
  <si>
    <t>O2120201003063699097</t>
  </si>
  <si>
    <t>Artículos n.c.p. de material plástico para uso industrial</t>
  </si>
  <si>
    <t>O212020100307</t>
  </si>
  <si>
    <t>Vidrio y productos de vidrio y otros productos no metálicos n.c.p.</t>
  </si>
  <si>
    <t>O2120201003073791009</t>
  </si>
  <si>
    <t>Paños y telas abrasivas para aseo y limpieza</t>
  </si>
  <si>
    <t>O212020100308</t>
  </si>
  <si>
    <t>Muebles; otros bienes transportables n.c.p.</t>
  </si>
  <si>
    <t>O2120201003083891102</t>
  </si>
  <si>
    <t>Bolígrafos</t>
  </si>
  <si>
    <t>O2120201003083891103</t>
  </si>
  <si>
    <t>Lapiceros</t>
  </si>
  <si>
    <t>O2120201003083891104</t>
  </si>
  <si>
    <t>Marcadores de fieltro y similares</t>
  </si>
  <si>
    <t>O2120201003083891106</t>
  </si>
  <si>
    <t>Lápices</t>
  </si>
  <si>
    <t>O2120201003083891108</t>
  </si>
  <si>
    <t>Minas para lápices</t>
  </si>
  <si>
    <t>O2120201003083891205</t>
  </si>
  <si>
    <t>Fechadores y numeradores</t>
  </si>
  <si>
    <t>O2120201003083899302</t>
  </si>
  <si>
    <t>Escobas</t>
  </si>
  <si>
    <t>O2120201003083899303</t>
  </si>
  <si>
    <t>Cepillos para lavar o fregar</t>
  </si>
  <si>
    <t>O2120201003083899918</t>
  </si>
  <si>
    <t>Guantes industriales</t>
  </si>
  <si>
    <t>O2120201003083899998</t>
  </si>
  <si>
    <t>Artículos n.c.p. para escritorio y oficina</t>
  </si>
  <si>
    <t>O2120201004</t>
  </si>
  <si>
    <t>Productos metálicos y paquetes de software</t>
  </si>
  <si>
    <t>O212020100402</t>
  </si>
  <si>
    <t>Productos metálicos elaborados (excepto maquinaria y equipo)</t>
  </si>
  <si>
    <t>O2120201004024291231</t>
  </si>
  <si>
    <t>Esponjas y esponjillas metálicas</t>
  </si>
  <si>
    <t>O2120201004024291305</t>
  </si>
  <si>
    <t>Tijeras para artes y oficios</t>
  </si>
  <si>
    <t>O2120201004024291501</t>
  </si>
  <si>
    <t>Tajalápices de bolsillo</t>
  </si>
  <si>
    <t>O2120201004024299502</t>
  </si>
  <si>
    <t>Clips</t>
  </si>
  <si>
    <t>O2120201004024299504</t>
  </si>
  <si>
    <t>Grapas de alambre para engrapadoras de oficina</t>
  </si>
  <si>
    <t>O2120201004024299702</t>
  </si>
  <si>
    <t>Alfileres</t>
  </si>
  <si>
    <t>O2120202</t>
  </si>
  <si>
    <t>Adquisición de servicios</t>
  </si>
  <si>
    <t>O2120202006</t>
  </si>
  <si>
    <t>Servicios de alojamiento; servicios de suministro de comidas y bebidas; servicios de transporte; y servicios de distribución de electricidad, gas y agua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</si>
  <si>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</si>
  <si>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</si>
  <si>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</si>
  <si>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</si>
  <si>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</si>
  <si>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</si>
  <si>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</si>
  <si>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</si>
  <si>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</si>
  <si>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</si>
  <si>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O2120202007010304</t>
  </si>
  <si>
    <t>Servicios de seguros de salud y de accidentes</t>
  </si>
  <si>
    <t>O2120202007010304347</t>
  </si>
  <si>
    <t>Servicio de seguro obligatorio de accidentes de tránsito (SOAT)</t>
  </si>
  <si>
    <t>O2120202007010305</t>
  </si>
  <si>
    <t>Otros servicios de seguros distintos a los seguros de vida (excepto los servicios de reaseguro)</t>
  </si>
  <si>
    <t>O2120202007010305351</t>
  </si>
  <si>
    <t>Servicios de seguros de vehículos automotores</t>
  </si>
  <si>
    <t>O2120202007010305354</t>
  </si>
  <si>
    <t>Servicios de seguros contra incendio, terremoto o sustracción</t>
  </si>
  <si>
    <t>O2120202007010305355</t>
  </si>
  <si>
    <t>Servicios de seguros generales de responsabilidad civil</t>
  </si>
  <si>
    <t>O2120202007010305359</t>
  </si>
  <si>
    <t>Otros servicios de seguros distintos de los seguros de vida n.c.p.</t>
  </si>
  <si>
    <t>O21202020070106</t>
  </si>
  <si>
    <t>Servicios auxiliares de seguros, pensiones y cesantías</t>
  </si>
  <si>
    <t>O2120202007010671640</t>
  </si>
  <si>
    <t>Servicios de administración de fondos de pensiones y cesantías</t>
  </si>
  <si>
    <t>O212020200703</t>
  </si>
  <si>
    <t>Servicios de arrendamiento o alquiler sin operario</t>
  </si>
  <si>
    <t>O21202020070373390</t>
  </si>
  <si>
    <t>Derechos de uso de otros productos de propiedad intelectual</t>
  </si>
  <si>
    <t>O2120202008</t>
  </si>
  <si>
    <t>Servicios prestados a las empresas y servicios de producción</t>
  </si>
  <si>
    <t>O212020200802</t>
  </si>
  <si>
    <t>Servicios jurídicos y contables</t>
  </si>
  <si>
    <t>O21202020080282130</t>
  </si>
  <si>
    <t>Servicios de documentación y certificación jurídica</t>
  </si>
  <si>
    <t>O212020200803</t>
  </si>
  <si>
    <t>Servicios profesionales, científicos y técnicos (excepto los servicios de investigación, urbanismo, jurídicos y de contabilidad)</t>
  </si>
  <si>
    <t>O21202020080383111</t>
  </si>
  <si>
    <t>Servicios de consultoría en gestión estratégica</t>
  </si>
  <si>
    <t>O21202020080383113</t>
  </si>
  <si>
    <t>Servicios de consultoría en administración del recurso humano</t>
  </si>
  <si>
    <t>O21202020080383132</t>
  </si>
  <si>
    <t>Servicios de soporte en tecnologías de la información (TI)</t>
  </si>
  <si>
    <t>O2120202008038363201</t>
  </si>
  <si>
    <t>Venta de espacios para avisos y propaganda en periódicos y revistas (excepto a comisión)</t>
  </si>
  <si>
    <t>O21202020080383990</t>
  </si>
  <si>
    <t>Otros servicios profesionales, técnicos y empresariales n.c.p.</t>
  </si>
  <si>
    <t>O212020200804</t>
  </si>
  <si>
    <t>Servicios de telecomunicaciones, transmisión y suministro de información</t>
  </si>
  <si>
    <t>O21202020080484110</t>
  </si>
  <si>
    <t>Servicios de operadores (conexión)</t>
  </si>
  <si>
    <t>O21202020080484120</t>
  </si>
  <si>
    <t>Servicios de telefonía fija (acceso)</t>
  </si>
  <si>
    <t>O21202020080484210</t>
  </si>
  <si>
    <t>Servicios básicos de Internet</t>
  </si>
  <si>
    <t>O212020200805</t>
  </si>
  <si>
    <t>Servicios de soporte</t>
  </si>
  <si>
    <t>O21202020080585250</t>
  </si>
  <si>
    <t>Servicios de protección (guardas de seguridad)</t>
  </si>
  <si>
    <t>O21202020080585951</t>
  </si>
  <si>
    <t>Servicios de copia y reproducción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</si>
  <si>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</si>
  <si>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</si>
  <si>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</si>
  <si>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</si>
  <si>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</si>
  <si>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</si>
  <si>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</si>
  <si>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</si>
  <si>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O2120202009</t>
  </si>
  <si>
    <t>Servicios para la comunidad, sociales y personales</t>
  </si>
  <si>
    <t>O212020200902</t>
  </si>
  <si>
    <t>Servicios de educación</t>
  </si>
  <si>
    <t>O21202020090292913</t>
  </si>
  <si>
    <t>Servicios de educación para la formación y el trabajo</t>
  </si>
  <si>
    <t>O21202020090292919</t>
  </si>
  <si>
    <t>Otros tipos de servicios educativos y de formación, n.c.p.</t>
  </si>
  <si>
    <t>O212020200903</t>
  </si>
  <si>
    <t>Servicios para el cuidado de la salud humana y servicios sociales</t>
  </si>
  <si>
    <t>O21202020090393121</t>
  </si>
  <si>
    <t>Servicios médicos generales</t>
  </si>
  <si>
    <t>O212020200904</t>
  </si>
  <si>
    <t>Servicios de alcantarillado, recolección, tratamiento y disposición de desechos y otros servicios de saneamiento ambiental</t>
  </si>
  <si>
    <t>O21202020090494110</t>
  </si>
  <si>
    <t>Servicios de alcantarillado y tratamiento de aguas residuales</t>
  </si>
  <si>
    <t>O21202020090494239</t>
  </si>
  <si>
    <t>Servicios generales de recolección de otros desechos</t>
  </si>
  <si>
    <t>O212020200906</t>
  </si>
  <si>
    <t>Servicios recreativos, culturales y deportivos</t>
  </si>
  <si>
    <t>O21202020090696590</t>
  </si>
  <si>
    <t>Otros servicios deportivos y recreativos</t>
  </si>
  <si>
    <t>O218</t>
  </si>
  <si>
    <t>Gastos por tributos, tasas, contribuciones, multas, sanciones e intereses de mora</t>
  </si>
  <si>
    <t>O21801</t>
  </si>
  <si>
    <t>Impuestos</t>
  </si>
  <si>
    <t>O2180152</t>
  </si>
  <si>
    <t>Impuesto predial unificado</t>
  </si>
  <si>
    <t>O21803</t>
  </si>
  <si>
    <t>Tasas y derechos administrativos</t>
  </si>
  <si>
    <t>O23</t>
  </si>
  <si>
    <t>INVERSION</t>
  </si>
  <si>
    <t>O2301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</si>
  <si>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</si>
  <si>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</si>
  <si>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</si>
  <si>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</si>
  <si>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</si>
  <si>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O2301160103</t>
  </si>
  <si>
    <t>MOVILIDAD SOCIAL INTEGRAL</t>
  </si>
  <si>
    <t>O2301160103000007720</t>
  </si>
  <si>
    <t>PROTECCIÓN INTEGRAL A NIÑEZ, ADOLESCENCIA Y JUVENTUD EN SITUACIÓN DE VIDA EN CALLE, EN RIESGO DE HABITARLA O EN CONDICIONES DE FRAGILIDAD SOCIAL BOGOTÁ</t>
  </si>
  <si>
    <t>O2301160103000007727</t>
  </si>
  <si>
    <t>FORTALECIMIENTO DE LA INFRAESTRUCTURA FÍSICA, TIC Y DE LA GESTIÓN INSTITUCIONAL DEL IDIPRON BOGOTÁ</t>
  </si>
  <si>
    <t>O2301160117</t>
  </si>
  <si>
    <t>JÓVENES CON CAPACIDADES: PROYECTO DE VIDA PARA LA CIUDADANÍA, LA INNOVACIÓN Y EL TRABAJO DEL SIGLO XXI</t>
  </si>
  <si>
    <t>O2301160117000007726</t>
  </si>
  <si>
    <t>DESARROLLO CAPACIDADES Y AMPLIACIÓN DE OPORTUNIDADES DE JÓVENES PARA SU INCLUSIÓN SOCIAL Y PRODUCTIVA BOGOTÁ</t>
  </si>
  <si>
    <t>FABIOLA FRANCO ESCOBAR</t>
  </si>
  <si>
    <t>HUGO ALBERTO CARRILLO GOMEZ</t>
  </si>
  <si>
    <t xml:space="preserve">Responsable Área de Presupuesto </t>
  </si>
  <si>
    <t>Ordenador del Gasto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</si>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</sst>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43" fontId="4" fillId="0" borderId="11" xfId="0" applyNumberFormat="1" applyFont="1" applyBorder="1" applyAlignment="1">
      <alignment vertical="center"/>
    </xf>
    <xf numFmtId="43" fontId="4" fillId="0" borderId="11" xfId="0" applyNumberFormat="1" applyFont="1" applyBorder="1" applyAlignment="1">
      <alignment horizontal="left"/>
    </xf>
    <xf numFmtId="4" fontId="5" fillId="2" borderId="11" xfId="1" applyNumberFormat="1" applyFont="1" applyFill="1" applyBorder="1" applyAlignment="1">
      <alignment vertical="top"/>
    </xf>
    <xf numFmtId="0" fontId="2" fillId="0" borderId="0" xfId="0" applyFont="1"/>
    <xf numFmtId="4" fontId="2" fillId="0" borderId="0" xfId="0" applyNumberFormat="1" applyFont="1"/>
    <xf numFmtId="43" fontId="6" fillId="0" borderId="11" xfId="0" applyNumberFormat="1" applyFont="1" applyBorder="1" applyAlignment="1">
      <alignment vertical="center"/>
    </xf>
    <xf numFmtId="43" fontId="6" fillId="0" borderId="11" xfId="0" applyNumberFormat="1" applyFont="1" applyBorder="1" applyAlignment="1">
      <alignment horizontal="left"/>
    </xf>
    <xf numFmtId="4" fontId="7" fillId="2" borderId="11" xfId="1" applyNumberFormat="1" applyFont="1" applyFill="1" applyBorder="1" applyAlignment="1">
      <alignment vertical="top"/>
    </xf>
    <xf numFmtId="0" fontId="0" fillId="0" borderId="0" xfId="0" applyFont="1"/>
    <xf numFmtId="0" fontId="8" fillId="0" borderId="0" xfId="0" applyFont="1"/>
    <xf numFmtId="1" fontId="8" fillId="0" borderId="0" xfId="2" applyNumberFormat="1" applyFont="1" applyFill="1"/>
    <xf numFmtId="42" fontId="8" fillId="0" borderId="0" xfId="2" applyFont="1" applyFill="1"/>
    <xf numFmtId="1" fontId="8" fillId="0" borderId="0" xfId="0" applyNumberFormat="1" applyFont="1"/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</cellXfs>
  <cellStyles count="4">
    <cellStyle name="Millares [0]" xfId="1" builtinId="6"/>
    <cellStyle name="Moneda [0]" xfId="2" builtinId="7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7"/>
  <sheetViews>
    <sheetView tabSelected="1" topLeftCell="A16" zoomScaleNormal="100" workbookViewId="0">
      <selection activeCell="C10" sqref="C10"/>
    </sheetView>
  </sheetViews>
  <sheetFormatPr baseColWidth="10" defaultRowHeight="15" x14ac:dyDescent="0.25"/>
  <cols>
    <col min="1" max="1" width="21.7109375" customWidth="1"/>
    <col min="2" max="2" width="56.7109375" customWidth="1"/>
    <col min="3" max="3" width="16.42578125" customWidth="1"/>
    <col min="4" max="5" width="15.28515625" bestFit="1" customWidth="1"/>
    <col min="6" max="6" width="16.5703125" customWidth="1"/>
    <col min="7" max="7" width="11" customWidth="1"/>
    <col min="8" max="8" width="16.42578125" customWidth="1"/>
    <col min="9" max="10" width="15.85546875" bestFit="1" customWidth="1"/>
    <col min="11" max="11" width="8.28515625" customWidth="1"/>
    <col min="12" max="12" width="14.85546875" bestFit="1" customWidth="1"/>
    <col min="13" max="13" width="17.140625" customWidth="1"/>
    <col min="14" max="14" width="9.28515625" customWidth="1"/>
    <col min="15" max="15" width="16.42578125" bestFit="1" customWidth="1"/>
  </cols>
  <sheetData>
    <row r="1" spans="1:15" ht="1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5" ht="15" customHeight="1" x14ac:dyDescent="0.2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5" ht="15" customHeight="1" x14ac:dyDescent="0.25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5" ht="15" customHeight="1" x14ac:dyDescent="0.25">
      <c r="A4" s="36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spans="1:15" ht="15" customHeight="1" x14ac:dyDescent="0.25">
      <c r="A5" s="1" t="s">
        <v>4</v>
      </c>
      <c r="B5" s="39" t="s">
        <v>5</v>
      </c>
      <c r="C5" s="39"/>
      <c r="D5" s="39"/>
      <c r="E5" s="39"/>
      <c r="F5" s="39"/>
      <c r="G5" s="39"/>
      <c r="H5" s="39"/>
      <c r="I5" s="39"/>
      <c r="J5" s="39"/>
      <c r="K5" s="40" t="s">
        <v>6</v>
      </c>
      <c r="L5" s="40"/>
      <c r="M5" s="41">
        <v>2022</v>
      </c>
      <c r="N5" s="42"/>
    </row>
    <row r="6" spans="1:15" ht="15" customHeight="1" x14ac:dyDescent="0.25">
      <c r="A6" s="2" t="s">
        <v>7</v>
      </c>
      <c r="B6" s="22" t="s">
        <v>8</v>
      </c>
      <c r="C6" s="22"/>
      <c r="D6" s="22"/>
      <c r="E6" s="22"/>
      <c r="F6" s="22"/>
      <c r="G6" s="22"/>
      <c r="H6" s="22"/>
      <c r="I6" s="23"/>
      <c r="J6" s="23"/>
      <c r="K6" s="24" t="s">
        <v>9</v>
      </c>
      <c r="L6" s="24"/>
      <c r="M6" s="25" t="s">
        <v>489</v>
      </c>
      <c r="N6" s="26"/>
    </row>
    <row r="7" spans="1:15" ht="15" customHeight="1" x14ac:dyDescent="0.25">
      <c r="A7" s="27" t="s">
        <v>10</v>
      </c>
      <c r="B7" s="28"/>
      <c r="C7" s="29" t="s">
        <v>11</v>
      </c>
      <c r="D7" s="30"/>
      <c r="E7" s="30"/>
      <c r="F7" s="30"/>
      <c r="G7" s="30"/>
      <c r="H7" s="30"/>
      <c r="I7" s="17" t="s">
        <v>12</v>
      </c>
      <c r="J7" s="17"/>
      <c r="K7" s="17"/>
      <c r="L7" s="17" t="s">
        <v>13</v>
      </c>
      <c r="M7" s="17"/>
      <c r="N7" s="17"/>
    </row>
    <row r="8" spans="1:15" ht="18" customHeight="1" x14ac:dyDescent="0.25">
      <c r="A8" s="31" t="s">
        <v>14</v>
      </c>
      <c r="B8" s="20" t="s">
        <v>15</v>
      </c>
      <c r="C8" s="20" t="s">
        <v>16</v>
      </c>
      <c r="D8" s="29" t="s">
        <v>17</v>
      </c>
      <c r="E8" s="28"/>
      <c r="F8" s="20" t="s">
        <v>18</v>
      </c>
      <c r="G8" s="20" t="s">
        <v>19</v>
      </c>
      <c r="H8" s="18" t="s">
        <v>20</v>
      </c>
      <c r="I8" s="17" t="s">
        <v>21</v>
      </c>
      <c r="J8" s="17" t="s">
        <v>22</v>
      </c>
      <c r="K8" s="17" t="s">
        <v>23</v>
      </c>
      <c r="L8" s="17" t="s">
        <v>21</v>
      </c>
      <c r="M8" s="17" t="s">
        <v>22</v>
      </c>
      <c r="N8" s="17" t="s">
        <v>24</v>
      </c>
    </row>
    <row r="9" spans="1:15" ht="21" customHeight="1" x14ac:dyDescent="0.25">
      <c r="A9" s="32"/>
      <c r="B9" s="21"/>
      <c r="C9" s="21"/>
      <c r="D9" s="3" t="s">
        <v>21</v>
      </c>
      <c r="E9" s="3" t="s">
        <v>25</v>
      </c>
      <c r="F9" s="21"/>
      <c r="G9" s="21"/>
      <c r="H9" s="19"/>
      <c r="I9" s="17"/>
      <c r="J9" s="17"/>
      <c r="K9" s="17"/>
      <c r="L9" s="17"/>
      <c r="M9" s="17"/>
      <c r="N9" s="17"/>
    </row>
    <row r="10" spans="1:15" s="7" customFormat="1" x14ac:dyDescent="0.25">
      <c r="A10" s="4" t="s">
        <v>26</v>
      </c>
      <c r="B10" s="5" t="s">
        <v>27</v>
      </c>
      <c r="C10" s="6">
        <f>+C11+C231</f>
        <v>120262289000</v>
      </c>
      <c r="D10" s="6">
        <f t="shared" ref="D10:J10" si="0">+D11+D231</f>
        <v>0</v>
      </c>
      <c r="E10" s="6">
        <f t="shared" si="0"/>
        <v>0</v>
      </c>
      <c r="F10" s="6">
        <f>+F11+F231</f>
        <v>120262289000</v>
      </c>
      <c r="G10" s="6">
        <f t="shared" si="0"/>
        <v>0</v>
      </c>
      <c r="H10" s="6">
        <f>+H11+H231</f>
        <v>120262289000</v>
      </c>
      <c r="I10" s="6">
        <f t="shared" si="0"/>
        <v>8231024027</v>
      </c>
      <c r="J10" s="6">
        <f t="shared" si="0"/>
        <v>47811081439</v>
      </c>
      <c r="K10" s="6">
        <f t="shared" ref="K10:K73" si="1">+J10/H10*100</f>
        <v>39.755672236539588</v>
      </c>
      <c r="L10" s="6">
        <f>+L11+L231</f>
        <v>7052625876</v>
      </c>
      <c r="M10" s="6">
        <f>+M11+M231</f>
        <v>16395125852</v>
      </c>
      <c r="N10" s="6">
        <f t="shared" ref="N10:N73" si="2">M10/H10*100</f>
        <v>13.632807082193487</v>
      </c>
    </row>
    <row r="11" spans="1:15" s="7" customFormat="1" x14ac:dyDescent="0.25">
      <c r="A11" s="4" t="s">
        <v>28</v>
      </c>
      <c r="B11" s="5" t="s">
        <v>29</v>
      </c>
      <c r="C11" s="6">
        <f>+C12+C51+C227</f>
        <v>21296583000</v>
      </c>
      <c r="D11" s="6">
        <f t="shared" ref="D11:J11" si="3">+D12+D51+D227</f>
        <v>0</v>
      </c>
      <c r="E11" s="6">
        <f t="shared" si="3"/>
        <v>0</v>
      </c>
      <c r="F11" s="6">
        <f t="shared" si="3"/>
        <v>21296583000</v>
      </c>
      <c r="G11" s="6">
        <f t="shared" si="3"/>
        <v>0</v>
      </c>
      <c r="H11" s="6">
        <f t="shared" si="3"/>
        <v>21296583000</v>
      </c>
      <c r="I11" s="6">
        <f t="shared" si="3"/>
        <v>1108831424</v>
      </c>
      <c r="J11" s="6">
        <f t="shared" si="3"/>
        <v>4142730776</v>
      </c>
      <c r="K11" s="6">
        <f t="shared" si="1"/>
        <v>19.452560892045451</v>
      </c>
      <c r="L11" s="6">
        <f t="shared" ref="L11:M11" si="4">+L12+L51+L227</f>
        <v>1068790894</v>
      </c>
      <c r="M11" s="6">
        <f t="shared" si="4"/>
        <v>3828955094</v>
      </c>
      <c r="N11" s="6">
        <f t="shared" si="2"/>
        <v>17.979199264032168</v>
      </c>
      <c r="O11" s="8"/>
    </row>
    <row r="12" spans="1:15" s="7" customFormat="1" x14ac:dyDescent="0.25">
      <c r="A12" s="4" t="s">
        <v>30</v>
      </c>
      <c r="B12" s="5" t="s">
        <v>31</v>
      </c>
      <c r="C12" s="6">
        <f>+C13</f>
        <v>19199363000</v>
      </c>
      <c r="D12" s="6">
        <f t="shared" ref="D12:J12" si="5">+D13</f>
        <v>0</v>
      </c>
      <c r="E12" s="6">
        <f t="shared" si="5"/>
        <v>0</v>
      </c>
      <c r="F12" s="6">
        <f t="shared" si="5"/>
        <v>19199363000</v>
      </c>
      <c r="G12" s="6">
        <f t="shared" si="5"/>
        <v>0</v>
      </c>
      <c r="H12" s="6">
        <f t="shared" si="5"/>
        <v>19199363000</v>
      </c>
      <c r="I12" s="6">
        <f t="shared" si="5"/>
        <v>989322581</v>
      </c>
      <c r="J12" s="6">
        <f t="shared" si="5"/>
        <v>3618914669</v>
      </c>
      <c r="K12" s="6">
        <f t="shared" si="1"/>
        <v>18.849139260505673</v>
      </c>
      <c r="L12" s="6">
        <f t="shared" ref="L12:M12" si="6">+L13</f>
        <v>989322581</v>
      </c>
      <c r="M12" s="6">
        <f t="shared" si="6"/>
        <v>3618914669</v>
      </c>
      <c r="N12" s="6">
        <f t="shared" si="2"/>
        <v>18.849139260505673</v>
      </c>
    </row>
    <row r="13" spans="1:15" s="7" customFormat="1" x14ac:dyDescent="0.25">
      <c r="A13" s="4" t="s">
        <v>32</v>
      </c>
      <c r="B13" s="5" t="s">
        <v>33</v>
      </c>
      <c r="C13" s="6">
        <f>+C14+C30+C45</f>
        <v>19199363000</v>
      </c>
      <c r="D13" s="6">
        <f t="shared" ref="D13:J13" si="7">+D14+D30+D45</f>
        <v>0</v>
      </c>
      <c r="E13" s="6">
        <f t="shared" si="7"/>
        <v>0</v>
      </c>
      <c r="F13" s="6">
        <f t="shared" si="7"/>
        <v>19199363000</v>
      </c>
      <c r="G13" s="6">
        <f t="shared" si="7"/>
        <v>0</v>
      </c>
      <c r="H13" s="6">
        <f t="shared" si="7"/>
        <v>19199363000</v>
      </c>
      <c r="I13" s="6">
        <f t="shared" si="7"/>
        <v>989322581</v>
      </c>
      <c r="J13" s="6">
        <f t="shared" si="7"/>
        <v>3618914669</v>
      </c>
      <c r="K13" s="6">
        <f t="shared" si="1"/>
        <v>18.849139260505673</v>
      </c>
      <c r="L13" s="6">
        <f t="shared" ref="L13:M13" si="8">+L14+L30+L45</f>
        <v>989322581</v>
      </c>
      <c r="M13" s="6">
        <f t="shared" si="8"/>
        <v>3618914669</v>
      </c>
      <c r="N13" s="6">
        <f t="shared" si="2"/>
        <v>18.849139260505673</v>
      </c>
    </row>
    <row r="14" spans="1:15" s="7" customFormat="1" x14ac:dyDescent="0.25">
      <c r="A14" s="4" t="s">
        <v>34</v>
      </c>
      <c r="B14" s="5" t="s">
        <v>35</v>
      </c>
      <c r="C14" s="6">
        <f>+C15+C26</f>
        <v>13865997000</v>
      </c>
      <c r="D14" s="6">
        <f t="shared" ref="D14:J14" si="9">+D15+D26</f>
        <v>0</v>
      </c>
      <c r="E14" s="6">
        <f t="shared" si="9"/>
        <v>0</v>
      </c>
      <c r="F14" s="6">
        <f t="shared" si="9"/>
        <v>13865997000</v>
      </c>
      <c r="G14" s="6">
        <f t="shared" si="9"/>
        <v>0</v>
      </c>
      <c r="H14" s="6">
        <f>+H15+H26</f>
        <v>13865997000</v>
      </c>
      <c r="I14" s="6">
        <f t="shared" si="9"/>
        <v>741063187</v>
      </c>
      <c r="J14" s="6">
        <f t="shared" si="9"/>
        <v>2568620466</v>
      </c>
      <c r="K14" s="6">
        <f t="shared" si="1"/>
        <v>18.524599897144071</v>
      </c>
      <c r="L14" s="6">
        <f t="shared" ref="L14:M14" si="10">+L15+L26</f>
        <v>741063187</v>
      </c>
      <c r="M14" s="6">
        <f t="shared" si="10"/>
        <v>2568620466</v>
      </c>
      <c r="N14" s="6">
        <f t="shared" si="2"/>
        <v>18.524599897144071</v>
      </c>
    </row>
    <row r="15" spans="1:15" s="7" customFormat="1" x14ac:dyDescent="0.25">
      <c r="A15" s="4" t="s">
        <v>36</v>
      </c>
      <c r="B15" s="5" t="s">
        <v>37</v>
      </c>
      <c r="C15" s="6">
        <f>+SUM(C16:C21,C22,C25)</f>
        <v>12104119000</v>
      </c>
      <c r="D15" s="6">
        <f>+SUM(D16:D21,D22,D25)</f>
        <v>0</v>
      </c>
      <c r="E15" s="6">
        <f t="shared" ref="E15:J15" si="11">+SUM(E16:E21,E22,E25)</f>
        <v>0</v>
      </c>
      <c r="F15" s="6">
        <f t="shared" si="11"/>
        <v>12104119000</v>
      </c>
      <c r="G15" s="6">
        <f t="shared" si="11"/>
        <v>0</v>
      </c>
      <c r="H15" s="6">
        <f>+SUM(H16:H21,H22,H25)</f>
        <v>12104119000</v>
      </c>
      <c r="I15" s="6">
        <f t="shared" si="11"/>
        <v>716811519</v>
      </c>
      <c r="J15" s="6">
        <f t="shared" si="11"/>
        <v>2485067274</v>
      </c>
      <c r="K15" s="6">
        <f t="shared" si="1"/>
        <v>20.530757124909297</v>
      </c>
      <c r="L15" s="6">
        <f t="shared" ref="L15" si="12">+SUM(L16:L21,L22,L25)</f>
        <v>716811519</v>
      </c>
      <c r="M15" s="6">
        <f>+SUM(M16:M21,M22,M25)</f>
        <v>2485067274</v>
      </c>
      <c r="N15" s="6">
        <f t="shared" si="2"/>
        <v>20.530757124909297</v>
      </c>
    </row>
    <row r="16" spans="1:15" x14ac:dyDescent="0.25">
      <c r="A16" s="9" t="s">
        <v>38</v>
      </c>
      <c r="B16" s="10" t="s">
        <v>39</v>
      </c>
      <c r="C16" s="11">
        <v>7756652000</v>
      </c>
      <c r="D16" s="11">
        <v>0</v>
      </c>
      <c r="E16" s="11">
        <v>0</v>
      </c>
      <c r="F16" s="11">
        <v>7756652000</v>
      </c>
      <c r="G16" s="11">
        <v>0</v>
      </c>
      <c r="H16" s="11">
        <v>7756652000</v>
      </c>
      <c r="I16" s="11">
        <v>577607222</v>
      </c>
      <c r="J16" s="11">
        <v>1945004180</v>
      </c>
      <c r="K16" s="11">
        <f t="shared" si="1"/>
        <v>25.07530542816669</v>
      </c>
      <c r="L16" s="11">
        <v>577607222</v>
      </c>
      <c r="M16" s="11">
        <v>1945004180</v>
      </c>
      <c r="N16" s="11">
        <f t="shared" si="2"/>
        <v>25.07530542816669</v>
      </c>
    </row>
    <row r="17" spans="1:14" x14ac:dyDescent="0.25">
      <c r="A17" s="9" t="s">
        <v>40</v>
      </c>
      <c r="B17" s="10" t="s">
        <v>41</v>
      </c>
      <c r="C17" s="11">
        <v>148677000</v>
      </c>
      <c r="D17" s="11">
        <v>0</v>
      </c>
      <c r="E17" s="11">
        <v>0</v>
      </c>
      <c r="F17" s="11">
        <v>148677000</v>
      </c>
      <c r="G17" s="11">
        <v>0</v>
      </c>
      <c r="H17" s="11">
        <v>148677000</v>
      </c>
      <c r="I17" s="11">
        <v>0</v>
      </c>
      <c r="J17" s="11">
        <v>0</v>
      </c>
      <c r="K17" s="11">
        <f t="shared" si="1"/>
        <v>0</v>
      </c>
      <c r="L17" s="11">
        <v>0</v>
      </c>
      <c r="M17" s="11">
        <v>0</v>
      </c>
      <c r="N17" s="11">
        <f t="shared" si="2"/>
        <v>0</v>
      </c>
    </row>
    <row r="18" spans="1:14" x14ac:dyDescent="0.25">
      <c r="A18" s="9" t="s">
        <v>42</v>
      </c>
      <c r="B18" s="10" t="s">
        <v>43</v>
      </c>
      <c r="C18" s="11">
        <v>381025000</v>
      </c>
      <c r="D18" s="11">
        <v>0</v>
      </c>
      <c r="E18" s="11">
        <v>0</v>
      </c>
      <c r="F18" s="11">
        <v>381025000</v>
      </c>
      <c r="G18" s="11">
        <v>0</v>
      </c>
      <c r="H18" s="11">
        <v>381025000</v>
      </c>
      <c r="I18" s="11">
        <v>25761602</v>
      </c>
      <c r="J18" s="11">
        <v>86453541</v>
      </c>
      <c r="K18" s="11">
        <f t="shared" si="1"/>
        <v>22.689729282855456</v>
      </c>
      <c r="L18" s="11">
        <v>25761602</v>
      </c>
      <c r="M18" s="11">
        <v>86453541</v>
      </c>
      <c r="N18" s="11">
        <f t="shared" si="2"/>
        <v>22.689729282855456</v>
      </c>
    </row>
    <row r="19" spans="1:14" x14ac:dyDescent="0.25">
      <c r="A19" s="9" t="s">
        <v>44</v>
      </c>
      <c r="B19" s="10" t="s">
        <v>45</v>
      </c>
      <c r="C19" s="11">
        <v>43212000</v>
      </c>
      <c r="D19" s="11">
        <v>0</v>
      </c>
      <c r="E19" s="11">
        <v>0</v>
      </c>
      <c r="F19" s="11">
        <v>43212000</v>
      </c>
      <c r="G19" s="11">
        <v>0</v>
      </c>
      <c r="H19" s="11">
        <v>43212000</v>
      </c>
      <c r="I19" s="11">
        <v>3272284</v>
      </c>
      <c r="J19" s="11">
        <v>11185083</v>
      </c>
      <c r="K19" s="11">
        <f t="shared" si="1"/>
        <v>25.884205776173285</v>
      </c>
      <c r="L19" s="11">
        <v>3272284</v>
      </c>
      <c r="M19" s="11">
        <v>11185083</v>
      </c>
      <c r="N19" s="11">
        <f t="shared" si="2"/>
        <v>25.884205776173285</v>
      </c>
    </row>
    <row r="20" spans="1:14" x14ac:dyDescent="0.25">
      <c r="A20" s="9" t="s">
        <v>46</v>
      </c>
      <c r="B20" s="10" t="s">
        <v>47</v>
      </c>
      <c r="C20" s="11">
        <v>69576000</v>
      </c>
      <c r="D20" s="11">
        <v>0</v>
      </c>
      <c r="E20" s="11">
        <v>0</v>
      </c>
      <c r="F20" s="11">
        <v>69576000</v>
      </c>
      <c r="G20" s="11">
        <v>0</v>
      </c>
      <c r="H20" s="11">
        <v>69576000</v>
      </c>
      <c r="I20" s="11">
        <v>5565922</v>
      </c>
      <c r="J20" s="11">
        <v>22311143</v>
      </c>
      <c r="K20" s="11">
        <f t="shared" si="1"/>
        <v>32.06729763136714</v>
      </c>
      <c r="L20" s="11">
        <v>5565922</v>
      </c>
      <c r="M20" s="11">
        <v>22311143</v>
      </c>
      <c r="N20" s="11">
        <f t="shared" si="2"/>
        <v>32.06729763136714</v>
      </c>
    </row>
    <row r="21" spans="1:14" x14ac:dyDescent="0.25">
      <c r="A21" s="9" t="s">
        <v>48</v>
      </c>
      <c r="B21" s="10" t="s">
        <v>49</v>
      </c>
      <c r="C21" s="11">
        <v>301303000</v>
      </c>
      <c r="D21" s="11">
        <v>0</v>
      </c>
      <c r="E21" s="11">
        <v>0</v>
      </c>
      <c r="F21" s="11">
        <v>301303000</v>
      </c>
      <c r="G21" s="11">
        <v>0</v>
      </c>
      <c r="H21" s="11">
        <v>301303000</v>
      </c>
      <c r="I21" s="11">
        <v>9178229</v>
      </c>
      <c r="J21" s="11">
        <v>63877906</v>
      </c>
      <c r="K21" s="11">
        <f t="shared" si="1"/>
        <v>21.200554259333629</v>
      </c>
      <c r="L21" s="11">
        <v>9178229</v>
      </c>
      <c r="M21" s="11">
        <v>63877906</v>
      </c>
      <c r="N21" s="11">
        <f t="shared" si="2"/>
        <v>21.200554259333629</v>
      </c>
    </row>
    <row r="22" spans="1:14" s="7" customFormat="1" x14ac:dyDescent="0.25">
      <c r="A22" s="4" t="s">
        <v>50</v>
      </c>
      <c r="B22" s="5" t="s">
        <v>51</v>
      </c>
      <c r="C22" s="6">
        <f>+C23+C24</f>
        <v>1878372000</v>
      </c>
      <c r="D22" s="6">
        <f t="shared" ref="D22:M22" si="13">+D23+D24</f>
        <v>0</v>
      </c>
      <c r="E22" s="6">
        <f t="shared" si="13"/>
        <v>0</v>
      </c>
      <c r="F22" s="6">
        <f t="shared" si="13"/>
        <v>1878372000</v>
      </c>
      <c r="G22" s="6">
        <f t="shared" si="13"/>
        <v>0</v>
      </c>
      <c r="H22" s="6">
        <f>+H23+H24</f>
        <v>1878372000</v>
      </c>
      <c r="I22" s="6">
        <f t="shared" si="13"/>
        <v>9276453</v>
      </c>
      <c r="J22" s="6">
        <f t="shared" si="13"/>
        <v>77779620</v>
      </c>
      <c r="K22" s="11">
        <f t="shared" si="1"/>
        <v>4.1407995860244933</v>
      </c>
      <c r="L22" s="6">
        <f t="shared" si="13"/>
        <v>9276453</v>
      </c>
      <c r="M22" s="6">
        <f t="shared" si="13"/>
        <v>77779620</v>
      </c>
      <c r="N22" s="6">
        <f t="shared" si="2"/>
        <v>4.1407995860244933</v>
      </c>
    </row>
    <row r="23" spans="1:14" x14ac:dyDescent="0.25">
      <c r="A23" s="9" t="s">
        <v>52</v>
      </c>
      <c r="B23" s="10" t="s">
        <v>53</v>
      </c>
      <c r="C23" s="11">
        <v>1275386000</v>
      </c>
      <c r="D23" s="11">
        <v>0</v>
      </c>
      <c r="E23" s="11">
        <v>0</v>
      </c>
      <c r="F23" s="11">
        <v>1275386000</v>
      </c>
      <c r="G23" s="11">
        <v>0</v>
      </c>
      <c r="H23" s="11">
        <v>1275386000</v>
      </c>
      <c r="I23" s="11">
        <v>0</v>
      </c>
      <c r="J23" s="11">
        <v>2304869</v>
      </c>
      <c r="K23" s="11">
        <f t="shared" si="1"/>
        <v>0.18071932732521762</v>
      </c>
      <c r="L23" s="11">
        <v>0</v>
      </c>
      <c r="M23" s="11">
        <v>2304869</v>
      </c>
      <c r="N23" s="11">
        <f t="shared" si="2"/>
        <v>0.18071932732521762</v>
      </c>
    </row>
    <row r="24" spans="1:14" x14ac:dyDescent="0.25">
      <c r="A24" s="9" t="s">
        <v>54</v>
      </c>
      <c r="B24" s="10" t="s">
        <v>55</v>
      </c>
      <c r="C24" s="11">
        <v>602986000</v>
      </c>
      <c r="D24" s="11">
        <v>0</v>
      </c>
      <c r="E24" s="11">
        <v>0</v>
      </c>
      <c r="F24" s="11">
        <v>602986000</v>
      </c>
      <c r="G24" s="11">
        <v>0</v>
      </c>
      <c r="H24" s="11">
        <v>602986000</v>
      </c>
      <c r="I24" s="11">
        <v>9276453</v>
      </c>
      <c r="J24" s="11">
        <v>75474751</v>
      </c>
      <c r="K24" s="11">
        <f t="shared" si="1"/>
        <v>12.516833060800748</v>
      </c>
      <c r="L24" s="11">
        <v>9276453</v>
      </c>
      <c r="M24" s="11">
        <v>75474751</v>
      </c>
      <c r="N24" s="11">
        <f t="shared" si="2"/>
        <v>12.516833060800748</v>
      </c>
    </row>
    <row r="25" spans="1:14" s="7" customFormat="1" x14ac:dyDescent="0.25">
      <c r="A25" s="9" t="s">
        <v>56</v>
      </c>
      <c r="B25" s="10" t="s">
        <v>57</v>
      </c>
      <c r="C25" s="11">
        <v>1525302000</v>
      </c>
      <c r="D25" s="11">
        <v>0</v>
      </c>
      <c r="E25" s="11">
        <v>0</v>
      </c>
      <c r="F25" s="11">
        <v>1525302000</v>
      </c>
      <c r="G25" s="11">
        <v>0</v>
      </c>
      <c r="H25" s="11">
        <v>1525302000</v>
      </c>
      <c r="I25" s="11">
        <v>86149807</v>
      </c>
      <c r="J25" s="11">
        <v>278455801</v>
      </c>
      <c r="K25" s="11">
        <f t="shared" si="1"/>
        <v>18.2557815435894</v>
      </c>
      <c r="L25" s="11">
        <v>86149807</v>
      </c>
      <c r="M25" s="11">
        <v>278455801</v>
      </c>
      <c r="N25" s="11">
        <f t="shared" si="2"/>
        <v>18.2557815435894</v>
      </c>
    </row>
    <row r="26" spans="1:14" s="7" customFormat="1" x14ac:dyDescent="0.25">
      <c r="A26" s="4" t="s">
        <v>58</v>
      </c>
      <c r="B26" s="5" t="s">
        <v>59</v>
      </c>
      <c r="C26" s="6">
        <f>+C27+C28</f>
        <v>1761878000</v>
      </c>
      <c r="D26" s="6">
        <f t="shared" ref="D26:M27" si="14">+D27+D28</f>
        <v>0</v>
      </c>
      <c r="E26" s="6">
        <f t="shared" si="14"/>
        <v>0</v>
      </c>
      <c r="F26" s="6">
        <f t="shared" si="14"/>
        <v>1761878000</v>
      </c>
      <c r="G26" s="6">
        <f t="shared" si="14"/>
        <v>0</v>
      </c>
      <c r="H26" s="6">
        <f t="shared" si="14"/>
        <v>1761878000</v>
      </c>
      <c r="I26" s="6">
        <f t="shared" si="14"/>
        <v>24251668</v>
      </c>
      <c r="J26" s="6">
        <f t="shared" si="14"/>
        <v>83553192</v>
      </c>
      <c r="K26" s="6">
        <f t="shared" si="1"/>
        <v>4.7422802259861356</v>
      </c>
      <c r="L26" s="6">
        <f t="shared" si="14"/>
        <v>24251668</v>
      </c>
      <c r="M26" s="6">
        <f t="shared" si="14"/>
        <v>83553192</v>
      </c>
      <c r="N26" s="6">
        <f t="shared" si="2"/>
        <v>4.7422802259861356</v>
      </c>
    </row>
    <row r="27" spans="1:14" x14ac:dyDescent="0.25">
      <c r="A27" s="9" t="s">
        <v>60</v>
      </c>
      <c r="B27" s="10" t="s">
        <v>61</v>
      </c>
      <c r="C27" s="11">
        <v>1362897000</v>
      </c>
      <c r="D27" s="11">
        <v>0</v>
      </c>
      <c r="E27" s="11">
        <v>0</v>
      </c>
      <c r="F27" s="11">
        <v>1362897000</v>
      </c>
      <c r="G27" s="11">
        <f t="shared" si="14"/>
        <v>0</v>
      </c>
      <c r="H27" s="11">
        <v>1362897000</v>
      </c>
      <c r="I27" s="11">
        <v>0</v>
      </c>
      <c r="J27" s="11">
        <v>0</v>
      </c>
      <c r="K27" s="11">
        <f t="shared" si="1"/>
        <v>0</v>
      </c>
      <c r="L27" s="11">
        <v>0</v>
      </c>
      <c r="M27" s="11">
        <v>0</v>
      </c>
      <c r="N27" s="11">
        <f t="shared" si="2"/>
        <v>0</v>
      </c>
    </row>
    <row r="28" spans="1:14" s="7" customFormat="1" x14ac:dyDescent="0.25">
      <c r="A28" s="4" t="s">
        <v>62</v>
      </c>
      <c r="B28" s="5" t="s">
        <v>63</v>
      </c>
      <c r="C28" s="6">
        <f>+C29</f>
        <v>398981000</v>
      </c>
      <c r="D28" s="6">
        <f t="shared" ref="D28:M29" si="15">+D29</f>
        <v>0</v>
      </c>
      <c r="E28" s="6">
        <f t="shared" si="15"/>
        <v>0</v>
      </c>
      <c r="F28" s="6">
        <f t="shared" si="15"/>
        <v>398981000</v>
      </c>
      <c r="G28" s="6">
        <f t="shared" si="15"/>
        <v>0</v>
      </c>
      <c r="H28" s="6">
        <f t="shared" si="15"/>
        <v>398981000</v>
      </c>
      <c r="I28" s="6">
        <f t="shared" si="15"/>
        <v>24251668</v>
      </c>
      <c r="J28" s="6">
        <f t="shared" si="15"/>
        <v>83553192</v>
      </c>
      <c r="K28" s="6">
        <f t="shared" si="1"/>
        <v>20.9416468453385</v>
      </c>
      <c r="L28" s="6">
        <f t="shared" si="15"/>
        <v>24251668</v>
      </c>
      <c r="M28" s="6">
        <f t="shared" si="15"/>
        <v>83553192</v>
      </c>
      <c r="N28" s="6">
        <f t="shared" si="2"/>
        <v>20.9416468453385</v>
      </c>
    </row>
    <row r="29" spans="1:14" x14ac:dyDescent="0.25">
      <c r="A29" s="9" t="s">
        <v>64</v>
      </c>
      <c r="B29" s="10" t="s">
        <v>65</v>
      </c>
      <c r="C29" s="11">
        <v>398981000</v>
      </c>
      <c r="D29" s="11">
        <v>0</v>
      </c>
      <c r="E29" s="11">
        <v>0</v>
      </c>
      <c r="F29" s="11">
        <v>398981000</v>
      </c>
      <c r="G29" s="11">
        <f t="shared" si="15"/>
        <v>0</v>
      </c>
      <c r="H29" s="11">
        <v>398981000</v>
      </c>
      <c r="I29" s="11">
        <v>24251668</v>
      </c>
      <c r="J29" s="11">
        <v>83553192</v>
      </c>
      <c r="K29" s="11">
        <f t="shared" si="1"/>
        <v>20.9416468453385</v>
      </c>
      <c r="L29" s="11">
        <v>24251668</v>
      </c>
      <c r="M29" s="11">
        <v>83553192</v>
      </c>
      <c r="N29" s="11">
        <f t="shared" si="2"/>
        <v>20.9416468453385</v>
      </c>
    </row>
    <row r="30" spans="1:14" s="7" customFormat="1" x14ac:dyDescent="0.25">
      <c r="A30" s="4" t="s">
        <v>66</v>
      </c>
      <c r="B30" s="5" t="s">
        <v>67</v>
      </c>
      <c r="C30" s="6">
        <f>+C31+C34+C36+C39+C41+C43+C44</f>
        <v>5076988000</v>
      </c>
      <c r="D30" s="6">
        <f t="shared" ref="D30:M30" si="16">+D31+D34+D36+D39+D41+D43+D44</f>
        <v>0</v>
      </c>
      <c r="E30" s="6">
        <f t="shared" si="16"/>
        <v>0</v>
      </c>
      <c r="F30" s="6">
        <f t="shared" si="16"/>
        <v>5076988000</v>
      </c>
      <c r="G30" s="6">
        <f t="shared" si="16"/>
        <v>0</v>
      </c>
      <c r="H30" s="6">
        <f t="shared" si="16"/>
        <v>5076988000</v>
      </c>
      <c r="I30" s="6">
        <f t="shared" si="16"/>
        <v>246497268</v>
      </c>
      <c r="J30" s="6">
        <f t="shared" si="16"/>
        <v>880494241</v>
      </c>
      <c r="K30" s="6">
        <f t="shared" si="1"/>
        <v>17.34284660511311</v>
      </c>
      <c r="L30" s="6">
        <f t="shared" si="16"/>
        <v>246497268</v>
      </c>
      <c r="M30" s="6">
        <f t="shared" si="16"/>
        <v>880494241</v>
      </c>
      <c r="N30" s="6">
        <f t="shared" si="2"/>
        <v>17.34284660511311</v>
      </c>
    </row>
    <row r="31" spans="1:14" s="7" customFormat="1" x14ac:dyDescent="0.25">
      <c r="A31" s="4" t="s">
        <v>68</v>
      </c>
      <c r="B31" s="5" t="s">
        <v>69</v>
      </c>
      <c r="C31" s="6">
        <f>+C32+C33</f>
        <v>1262626000</v>
      </c>
      <c r="D31" s="6">
        <f t="shared" ref="D31:M33" si="17">+D32+D33</f>
        <v>0</v>
      </c>
      <c r="E31" s="6">
        <f t="shared" si="17"/>
        <v>0</v>
      </c>
      <c r="F31" s="6">
        <f t="shared" si="17"/>
        <v>1262626000</v>
      </c>
      <c r="G31" s="6">
        <f t="shared" si="17"/>
        <v>0</v>
      </c>
      <c r="H31" s="6">
        <f t="shared" si="17"/>
        <v>1262626000</v>
      </c>
      <c r="I31" s="6">
        <f t="shared" si="17"/>
        <v>91995200</v>
      </c>
      <c r="J31" s="6">
        <f t="shared" si="17"/>
        <v>323668800</v>
      </c>
      <c r="K31" s="6">
        <f t="shared" si="1"/>
        <v>25.634574291991452</v>
      </c>
      <c r="L31" s="6">
        <f t="shared" si="17"/>
        <v>91995200</v>
      </c>
      <c r="M31" s="6">
        <f t="shared" si="17"/>
        <v>323668800</v>
      </c>
      <c r="N31" s="6">
        <f t="shared" si="2"/>
        <v>25.634574291991452</v>
      </c>
    </row>
    <row r="32" spans="1:14" x14ac:dyDescent="0.25">
      <c r="A32" s="9" t="s">
        <v>70</v>
      </c>
      <c r="B32" s="10" t="s">
        <v>71</v>
      </c>
      <c r="C32" s="11">
        <v>629095000</v>
      </c>
      <c r="D32" s="11">
        <v>0</v>
      </c>
      <c r="E32" s="11">
        <v>0</v>
      </c>
      <c r="F32" s="11">
        <v>629095000</v>
      </c>
      <c r="G32" s="11">
        <f t="shared" si="17"/>
        <v>0</v>
      </c>
      <c r="H32" s="11">
        <v>629095000</v>
      </c>
      <c r="I32" s="11">
        <v>62103100</v>
      </c>
      <c r="J32" s="11">
        <v>221374100</v>
      </c>
      <c r="K32" s="11">
        <f t="shared" si="1"/>
        <v>35.189295734348548</v>
      </c>
      <c r="L32" s="11">
        <v>62103100</v>
      </c>
      <c r="M32" s="11">
        <v>221374100</v>
      </c>
      <c r="N32" s="11">
        <f t="shared" si="2"/>
        <v>35.189295734348548</v>
      </c>
    </row>
    <row r="33" spans="1:14" x14ac:dyDescent="0.25">
      <c r="A33" s="9" t="s">
        <v>72</v>
      </c>
      <c r="B33" s="10" t="s">
        <v>73</v>
      </c>
      <c r="C33" s="11">
        <v>633531000</v>
      </c>
      <c r="D33" s="11">
        <v>0</v>
      </c>
      <c r="E33" s="11">
        <v>0</v>
      </c>
      <c r="F33" s="11">
        <v>633531000</v>
      </c>
      <c r="G33" s="11">
        <f t="shared" si="17"/>
        <v>0</v>
      </c>
      <c r="H33" s="11">
        <v>633531000</v>
      </c>
      <c r="I33" s="11">
        <v>29892100</v>
      </c>
      <c r="J33" s="11">
        <v>102294700</v>
      </c>
      <c r="K33" s="11">
        <f t="shared" si="1"/>
        <v>16.146755249545798</v>
      </c>
      <c r="L33" s="11">
        <v>29892100</v>
      </c>
      <c r="M33" s="11">
        <v>102294700</v>
      </c>
      <c r="N33" s="11">
        <f t="shared" si="2"/>
        <v>16.146755249545798</v>
      </c>
    </row>
    <row r="34" spans="1:14" s="7" customFormat="1" x14ac:dyDescent="0.25">
      <c r="A34" s="4" t="s">
        <v>74</v>
      </c>
      <c r="B34" s="5" t="s">
        <v>75</v>
      </c>
      <c r="C34" s="6">
        <f>+C35</f>
        <v>894364000</v>
      </c>
      <c r="D34" s="6">
        <f t="shared" ref="D34:M35" si="18">+D35</f>
        <v>0</v>
      </c>
      <c r="E34" s="6">
        <f t="shared" si="18"/>
        <v>0</v>
      </c>
      <c r="F34" s="6">
        <f t="shared" si="18"/>
        <v>894364000</v>
      </c>
      <c r="G34" s="6">
        <f t="shared" si="18"/>
        <v>0</v>
      </c>
      <c r="H34" s="6">
        <f t="shared" si="18"/>
        <v>894364000</v>
      </c>
      <c r="I34" s="6">
        <f t="shared" si="18"/>
        <v>65424400</v>
      </c>
      <c r="J34" s="6">
        <f t="shared" si="18"/>
        <v>220853000</v>
      </c>
      <c r="K34" s="6">
        <f t="shared" si="1"/>
        <v>24.693860665232499</v>
      </c>
      <c r="L34" s="6">
        <f t="shared" si="18"/>
        <v>65424400</v>
      </c>
      <c r="M34" s="6">
        <f t="shared" si="18"/>
        <v>220853000</v>
      </c>
      <c r="N34" s="6">
        <f t="shared" si="2"/>
        <v>24.693860665232499</v>
      </c>
    </row>
    <row r="35" spans="1:14" x14ac:dyDescent="0.25">
      <c r="A35" s="9" t="s">
        <v>76</v>
      </c>
      <c r="B35" s="10" t="s">
        <v>77</v>
      </c>
      <c r="C35" s="11">
        <v>894364000</v>
      </c>
      <c r="D35" s="11">
        <v>0</v>
      </c>
      <c r="E35" s="11">
        <v>0</v>
      </c>
      <c r="F35" s="11">
        <v>894364000</v>
      </c>
      <c r="G35" s="11">
        <f t="shared" si="18"/>
        <v>0</v>
      </c>
      <c r="H35" s="11">
        <v>894364000</v>
      </c>
      <c r="I35" s="11">
        <v>65424400</v>
      </c>
      <c r="J35" s="11">
        <v>220853000</v>
      </c>
      <c r="K35" s="11">
        <f t="shared" si="1"/>
        <v>24.693860665232499</v>
      </c>
      <c r="L35" s="11">
        <v>65424400</v>
      </c>
      <c r="M35" s="11">
        <v>220853000</v>
      </c>
      <c r="N35" s="11">
        <f t="shared" si="2"/>
        <v>24.693860665232499</v>
      </c>
    </row>
    <row r="36" spans="1:14" s="7" customFormat="1" x14ac:dyDescent="0.25">
      <c r="A36" s="4" t="s">
        <v>78</v>
      </c>
      <c r="B36" s="5" t="s">
        <v>79</v>
      </c>
      <c r="C36" s="6">
        <f>+C37+C38</f>
        <v>1642716000</v>
      </c>
      <c r="D36" s="6">
        <f t="shared" ref="D36:M45" si="19">+D37+D38</f>
        <v>0</v>
      </c>
      <c r="E36" s="6">
        <f t="shared" si="19"/>
        <v>0</v>
      </c>
      <c r="F36" s="6">
        <f t="shared" si="19"/>
        <v>1642716000</v>
      </c>
      <c r="G36" s="6">
        <f t="shared" si="19"/>
        <v>0</v>
      </c>
      <c r="H36" s="6">
        <f t="shared" si="19"/>
        <v>1642716000</v>
      </c>
      <c r="I36" s="6">
        <f t="shared" si="19"/>
        <v>11251868</v>
      </c>
      <c r="J36" s="6">
        <f t="shared" si="19"/>
        <v>64042641</v>
      </c>
      <c r="K36" s="6">
        <f t="shared" si="1"/>
        <v>3.8985826521443756</v>
      </c>
      <c r="L36" s="6">
        <f t="shared" si="19"/>
        <v>11251868</v>
      </c>
      <c r="M36" s="6">
        <f t="shared" si="19"/>
        <v>64042641</v>
      </c>
      <c r="N36" s="6">
        <f t="shared" si="2"/>
        <v>3.8985826521443756</v>
      </c>
    </row>
    <row r="37" spans="1:14" x14ac:dyDescent="0.25">
      <c r="A37" s="9" t="s">
        <v>80</v>
      </c>
      <c r="B37" s="10" t="s">
        <v>81</v>
      </c>
      <c r="C37" s="11">
        <v>656558000</v>
      </c>
      <c r="D37" s="11">
        <v>0</v>
      </c>
      <c r="E37" s="11">
        <v>0</v>
      </c>
      <c r="F37" s="11">
        <v>656558000</v>
      </c>
      <c r="G37" s="11">
        <f t="shared" si="19"/>
        <v>0</v>
      </c>
      <c r="H37" s="11">
        <v>656558000</v>
      </c>
      <c r="I37" s="11">
        <v>11251868</v>
      </c>
      <c r="J37" s="11">
        <v>43553953</v>
      </c>
      <c r="K37" s="11">
        <f t="shared" si="1"/>
        <v>6.6336794312155209</v>
      </c>
      <c r="L37" s="11">
        <v>11251868</v>
      </c>
      <c r="M37" s="11">
        <v>43553953</v>
      </c>
      <c r="N37" s="11">
        <f t="shared" si="2"/>
        <v>6.6336794312155209</v>
      </c>
    </row>
    <row r="38" spans="1:14" x14ac:dyDescent="0.25">
      <c r="A38" s="9" t="s">
        <v>82</v>
      </c>
      <c r="B38" s="10" t="s">
        <v>83</v>
      </c>
      <c r="C38" s="11">
        <v>986158000</v>
      </c>
      <c r="D38" s="11">
        <v>0</v>
      </c>
      <c r="E38" s="11">
        <v>0</v>
      </c>
      <c r="F38" s="11">
        <v>986158000</v>
      </c>
      <c r="G38" s="11">
        <f t="shared" si="19"/>
        <v>0</v>
      </c>
      <c r="H38" s="11">
        <v>986158000</v>
      </c>
      <c r="I38" s="11">
        <v>0</v>
      </c>
      <c r="J38" s="11">
        <v>20488688</v>
      </c>
      <c r="K38" s="11">
        <f t="shared" si="1"/>
        <v>2.0776273173264324</v>
      </c>
      <c r="L38" s="11">
        <v>0</v>
      </c>
      <c r="M38" s="11">
        <v>20488688</v>
      </c>
      <c r="N38" s="11">
        <f t="shared" si="2"/>
        <v>2.0776273173264324</v>
      </c>
    </row>
    <row r="39" spans="1:14" s="7" customFormat="1" x14ac:dyDescent="0.25">
      <c r="A39" s="4" t="s">
        <v>84</v>
      </c>
      <c r="B39" s="5" t="s">
        <v>85</v>
      </c>
      <c r="C39" s="6">
        <f>+C40</f>
        <v>501238000</v>
      </c>
      <c r="D39" s="6">
        <f t="shared" ref="D39:M39" si="20">+D40</f>
        <v>0</v>
      </c>
      <c r="E39" s="6">
        <f t="shared" si="20"/>
        <v>0</v>
      </c>
      <c r="F39" s="6">
        <f t="shared" si="20"/>
        <v>501238000</v>
      </c>
      <c r="G39" s="6">
        <f t="shared" si="19"/>
        <v>0</v>
      </c>
      <c r="H39" s="6">
        <f t="shared" si="20"/>
        <v>501238000</v>
      </c>
      <c r="I39" s="6">
        <f t="shared" si="20"/>
        <v>29278100</v>
      </c>
      <c r="J39" s="6">
        <f t="shared" si="20"/>
        <v>102975100</v>
      </c>
      <c r="K39" s="6">
        <f t="shared" si="1"/>
        <v>20.54415267796935</v>
      </c>
      <c r="L39" s="6">
        <f t="shared" si="20"/>
        <v>29278100</v>
      </c>
      <c r="M39" s="6">
        <f t="shared" si="20"/>
        <v>102975100</v>
      </c>
      <c r="N39" s="6">
        <f t="shared" si="2"/>
        <v>20.54415267796935</v>
      </c>
    </row>
    <row r="40" spans="1:14" x14ac:dyDescent="0.25">
      <c r="A40" s="9" t="s">
        <v>86</v>
      </c>
      <c r="B40" s="10" t="s">
        <v>87</v>
      </c>
      <c r="C40" s="11">
        <v>501238000</v>
      </c>
      <c r="D40" s="11">
        <v>0</v>
      </c>
      <c r="E40" s="11">
        <v>0</v>
      </c>
      <c r="F40" s="11">
        <v>501238000</v>
      </c>
      <c r="G40" s="11">
        <f t="shared" si="19"/>
        <v>0</v>
      </c>
      <c r="H40" s="11">
        <v>501238000</v>
      </c>
      <c r="I40" s="11">
        <v>29278100</v>
      </c>
      <c r="J40" s="11">
        <v>102975100</v>
      </c>
      <c r="K40" s="11">
        <f t="shared" si="1"/>
        <v>20.54415267796935</v>
      </c>
      <c r="L40" s="11">
        <v>29278100</v>
      </c>
      <c r="M40" s="11">
        <v>102975100</v>
      </c>
      <c r="N40" s="11">
        <f t="shared" si="2"/>
        <v>20.54415267796935</v>
      </c>
    </row>
    <row r="41" spans="1:14" s="7" customFormat="1" x14ac:dyDescent="0.25">
      <c r="A41" s="4" t="s">
        <v>88</v>
      </c>
      <c r="B41" s="5" t="s">
        <v>89</v>
      </c>
      <c r="C41" s="6">
        <f>+C42</f>
        <v>149486000</v>
      </c>
      <c r="D41" s="6">
        <f t="shared" ref="D41:M41" si="21">+D42</f>
        <v>0</v>
      </c>
      <c r="E41" s="6">
        <f t="shared" si="21"/>
        <v>0</v>
      </c>
      <c r="F41" s="6">
        <f t="shared" si="21"/>
        <v>149486000</v>
      </c>
      <c r="G41" s="6">
        <f t="shared" si="19"/>
        <v>0</v>
      </c>
      <c r="H41" s="6">
        <f t="shared" si="21"/>
        <v>149486000</v>
      </c>
      <c r="I41" s="6">
        <f t="shared" si="21"/>
        <v>11956000</v>
      </c>
      <c r="J41" s="6">
        <f t="shared" si="21"/>
        <v>40218600</v>
      </c>
      <c r="K41" s="6">
        <f t="shared" si="1"/>
        <v>26.904593072260948</v>
      </c>
      <c r="L41" s="6">
        <f t="shared" si="21"/>
        <v>11956000</v>
      </c>
      <c r="M41" s="6">
        <f t="shared" si="21"/>
        <v>40218600</v>
      </c>
      <c r="N41" s="6">
        <f t="shared" si="2"/>
        <v>26.904593072260948</v>
      </c>
    </row>
    <row r="42" spans="1:14" x14ac:dyDescent="0.25">
      <c r="A42" s="9" t="s">
        <v>90</v>
      </c>
      <c r="B42" s="10" t="s">
        <v>91</v>
      </c>
      <c r="C42" s="11">
        <v>149486000</v>
      </c>
      <c r="D42" s="11">
        <v>0</v>
      </c>
      <c r="E42" s="11">
        <v>0</v>
      </c>
      <c r="F42" s="11">
        <v>149486000</v>
      </c>
      <c r="G42" s="11">
        <f t="shared" si="19"/>
        <v>0</v>
      </c>
      <c r="H42" s="11">
        <v>149486000</v>
      </c>
      <c r="I42" s="11">
        <v>11956000</v>
      </c>
      <c r="J42" s="11">
        <v>40218600</v>
      </c>
      <c r="K42" s="11">
        <f t="shared" si="1"/>
        <v>26.904593072260948</v>
      </c>
      <c r="L42" s="11">
        <v>11956000</v>
      </c>
      <c r="M42" s="11">
        <v>40218600</v>
      </c>
      <c r="N42" s="11">
        <f t="shared" si="2"/>
        <v>26.904593072260948</v>
      </c>
    </row>
    <row r="43" spans="1:14" s="12" customFormat="1" x14ac:dyDescent="0.25">
      <c r="A43" s="9" t="s">
        <v>92</v>
      </c>
      <c r="B43" s="10" t="s">
        <v>93</v>
      </c>
      <c r="C43" s="11">
        <v>375932000</v>
      </c>
      <c r="D43" s="11">
        <v>0</v>
      </c>
      <c r="E43" s="11">
        <v>0</v>
      </c>
      <c r="F43" s="11">
        <v>375932000</v>
      </c>
      <c r="G43" s="11">
        <f t="shared" si="19"/>
        <v>0</v>
      </c>
      <c r="H43" s="11">
        <v>375932000</v>
      </c>
      <c r="I43" s="11">
        <v>21947700</v>
      </c>
      <c r="J43" s="11">
        <v>77230200</v>
      </c>
      <c r="K43" s="11">
        <f t="shared" si="1"/>
        <v>20.543662151665725</v>
      </c>
      <c r="L43" s="11">
        <v>21947700</v>
      </c>
      <c r="M43" s="11">
        <v>77230200</v>
      </c>
      <c r="N43" s="11">
        <f t="shared" si="2"/>
        <v>20.543662151665725</v>
      </c>
    </row>
    <row r="44" spans="1:14" s="12" customFormat="1" x14ac:dyDescent="0.25">
      <c r="A44" s="9" t="s">
        <v>94</v>
      </c>
      <c r="B44" s="10" t="s">
        <v>95</v>
      </c>
      <c r="C44" s="11">
        <v>250626000</v>
      </c>
      <c r="D44" s="11">
        <v>0</v>
      </c>
      <c r="E44" s="11">
        <v>0</v>
      </c>
      <c r="F44" s="11">
        <v>250626000</v>
      </c>
      <c r="G44" s="11">
        <f t="shared" si="19"/>
        <v>0</v>
      </c>
      <c r="H44" s="11">
        <v>250626000</v>
      </c>
      <c r="I44" s="11">
        <v>14644000</v>
      </c>
      <c r="J44" s="11">
        <v>51505900</v>
      </c>
      <c r="K44" s="11">
        <f t="shared" si="1"/>
        <v>20.55090054503523</v>
      </c>
      <c r="L44" s="11">
        <v>14644000</v>
      </c>
      <c r="M44" s="11">
        <v>51505900</v>
      </c>
      <c r="N44" s="11">
        <f t="shared" si="2"/>
        <v>20.55090054503523</v>
      </c>
    </row>
    <row r="45" spans="1:14" s="7" customFormat="1" x14ac:dyDescent="0.25">
      <c r="A45" s="4" t="s">
        <v>96</v>
      </c>
      <c r="B45" s="5" t="s">
        <v>97</v>
      </c>
      <c r="C45" s="6">
        <f>+C46+C49+C50</f>
        <v>256378000</v>
      </c>
      <c r="D45" s="6">
        <f t="shared" ref="D45:M45" si="22">+D46+D49+D50</f>
        <v>0</v>
      </c>
      <c r="E45" s="6">
        <f t="shared" si="22"/>
        <v>0</v>
      </c>
      <c r="F45" s="6">
        <f t="shared" si="22"/>
        <v>256378000</v>
      </c>
      <c r="G45" s="6">
        <f t="shared" si="19"/>
        <v>0</v>
      </c>
      <c r="H45" s="6">
        <f t="shared" si="22"/>
        <v>256378000</v>
      </c>
      <c r="I45" s="6">
        <f t="shared" si="22"/>
        <v>1762126</v>
      </c>
      <c r="J45" s="6">
        <f t="shared" si="22"/>
        <v>169799962</v>
      </c>
      <c r="K45" s="6">
        <f t="shared" si="1"/>
        <v>66.230316953872787</v>
      </c>
      <c r="L45" s="6">
        <f t="shared" si="22"/>
        <v>1762126</v>
      </c>
      <c r="M45" s="6">
        <f t="shared" si="22"/>
        <v>169799962</v>
      </c>
      <c r="N45" s="6">
        <f t="shared" si="2"/>
        <v>66.230316953872787</v>
      </c>
    </row>
    <row r="46" spans="1:14" s="7" customFormat="1" x14ac:dyDescent="0.25">
      <c r="A46" s="4" t="s">
        <v>98</v>
      </c>
      <c r="B46" s="5" t="s">
        <v>51</v>
      </c>
      <c r="C46" s="6">
        <f>+C47+C48</f>
        <v>125846000</v>
      </c>
      <c r="D46" s="6">
        <f t="shared" ref="D46:M54" si="23">+D47+D48</f>
        <v>0</v>
      </c>
      <c r="E46" s="6">
        <f t="shared" si="23"/>
        <v>0</v>
      </c>
      <c r="F46" s="6">
        <f t="shared" si="23"/>
        <v>125846000</v>
      </c>
      <c r="G46" s="6">
        <f t="shared" si="23"/>
        <v>0</v>
      </c>
      <c r="H46" s="6">
        <f t="shared" si="23"/>
        <v>125846000</v>
      </c>
      <c r="I46" s="6">
        <f t="shared" si="23"/>
        <v>933615</v>
      </c>
      <c r="J46" s="6">
        <f t="shared" si="23"/>
        <v>46783314</v>
      </c>
      <c r="K46" s="6">
        <f t="shared" si="1"/>
        <v>37.175050458496898</v>
      </c>
      <c r="L46" s="6">
        <f t="shared" si="23"/>
        <v>933615</v>
      </c>
      <c r="M46" s="6">
        <f t="shared" si="23"/>
        <v>46783314</v>
      </c>
      <c r="N46" s="6">
        <f t="shared" si="2"/>
        <v>37.175050458496898</v>
      </c>
    </row>
    <row r="47" spans="1:14" x14ac:dyDescent="0.25">
      <c r="A47" s="9" t="s">
        <v>99</v>
      </c>
      <c r="B47" s="10" t="s">
        <v>100</v>
      </c>
      <c r="C47" s="11">
        <v>75190000</v>
      </c>
      <c r="D47" s="11">
        <v>0</v>
      </c>
      <c r="E47" s="11">
        <v>0</v>
      </c>
      <c r="F47" s="11">
        <v>75190000</v>
      </c>
      <c r="G47" s="11">
        <f t="shared" si="23"/>
        <v>0</v>
      </c>
      <c r="H47" s="11">
        <v>75190000</v>
      </c>
      <c r="I47" s="11">
        <v>0</v>
      </c>
      <c r="J47" s="11">
        <v>39518617</v>
      </c>
      <c r="K47" s="11">
        <f t="shared" si="1"/>
        <v>52.558341534778563</v>
      </c>
      <c r="L47" s="11">
        <v>0</v>
      </c>
      <c r="M47" s="11">
        <v>39518617</v>
      </c>
      <c r="N47" s="11">
        <f t="shared" si="2"/>
        <v>52.558341534778563</v>
      </c>
    </row>
    <row r="48" spans="1:14" x14ac:dyDescent="0.25">
      <c r="A48" s="9" t="s">
        <v>101</v>
      </c>
      <c r="B48" s="10" t="s">
        <v>102</v>
      </c>
      <c r="C48" s="11">
        <v>50656000</v>
      </c>
      <c r="D48" s="11">
        <v>0</v>
      </c>
      <c r="E48" s="11">
        <v>0</v>
      </c>
      <c r="F48" s="11">
        <v>50656000</v>
      </c>
      <c r="G48" s="11">
        <f t="shared" si="23"/>
        <v>0</v>
      </c>
      <c r="H48" s="11">
        <v>50656000</v>
      </c>
      <c r="I48" s="11">
        <v>933615</v>
      </c>
      <c r="J48" s="11">
        <v>7264697</v>
      </c>
      <c r="K48" s="11">
        <f t="shared" si="1"/>
        <v>14.341236970941251</v>
      </c>
      <c r="L48" s="11">
        <v>933615</v>
      </c>
      <c r="M48" s="11">
        <v>7264697</v>
      </c>
      <c r="N48" s="11">
        <f t="shared" si="2"/>
        <v>14.341236970941251</v>
      </c>
    </row>
    <row r="49" spans="1:14" x14ac:dyDescent="0.25">
      <c r="A49" s="9" t="s">
        <v>103</v>
      </c>
      <c r="B49" s="10" t="s">
        <v>104</v>
      </c>
      <c r="C49" s="11">
        <v>120626000</v>
      </c>
      <c r="D49" s="11">
        <v>0</v>
      </c>
      <c r="E49" s="11">
        <v>0</v>
      </c>
      <c r="F49" s="11">
        <v>120626000</v>
      </c>
      <c r="G49" s="11">
        <f t="shared" si="23"/>
        <v>0</v>
      </c>
      <c r="H49" s="11">
        <v>120626000</v>
      </c>
      <c r="I49" s="11">
        <v>0</v>
      </c>
      <c r="J49" s="11">
        <v>120372153</v>
      </c>
      <c r="K49" s="11">
        <f t="shared" si="1"/>
        <v>99.789558635783322</v>
      </c>
      <c r="L49" s="11">
        <v>0</v>
      </c>
      <c r="M49" s="11">
        <v>120372153</v>
      </c>
      <c r="N49" s="11">
        <f t="shared" si="2"/>
        <v>99.789558635783322</v>
      </c>
    </row>
    <row r="50" spans="1:14" x14ac:dyDescent="0.25">
      <c r="A50" s="9" t="s">
        <v>105</v>
      </c>
      <c r="B50" s="10" t="s">
        <v>106</v>
      </c>
      <c r="C50" s="11">
        <v>9906000</v>
      </c>
      <c r="D50" s="11">
        <v>0</v>
      </c>
      <c r="E50" s="11">
        <v>0</v>
      </c>
      <c r="F50" s="11">
        <v>9906000</v>
      </c>
      <c r="G50" s="11">
        <f t="shared" si="23"/>
        <v>0</v>
      </c>
      <c r="H50" s="11">
        <v>9906000</v>
      </c>
      <c r="I50" s="11">
        <v>828511</v>
      </c>
      <c r="J50" s="11">
        <v>2644495</v>
      </c>
      <c r="K50" s="11">
        <f t="shared" si="1"/>
        <v>26.695891378962244</v>
      </c>
      <c r="L50" s="11">
        <v>828511</v>
      </c>
      <c r="M50" s="11">
        <v>2644495</v>
      </c>
      <c r="N50" s="11">
        <f t="shared" si="2"/>
        <v>26.695891378962244</v>
      </c>
    </row>
    <row r="51" spans="1:14" s="7" customFormat="1" x14ac:dyDescent="0.25">
      <c r="A51" s="4" t="s">
        <v>107</v>
      </c>
      <c r="B51" s="5" t="s">
        <v>108</v>
      </c>
      <c r="C51" s="6">
        <f>+C52+C64</f>
        <v>2025491000</v>
      </c>
      <c r="D51" s="6">
        <f t="shared" ref="D51:M51" si="24">+D52+D64</f>
        <v>0</v>
      </c>
      <c r="E51" s="6">
        <f t="shared" si="24"/>
        <v>0</v>
      </c>
      <c r="F51" s="6">
        <f t="shared" si="24"/>
        <v>2025491000</v>
      </c>
      <c r="G51" s="6">
        <f t="shared" si="23"/>
        <v>0</v>
      </c>
      <c r="H51" s="6">
        <f t="shared" si="24"/>
        <v>2025491000</v>
      </c>
      <c r="I51" s="6">
        <f t="shared" si="24"/>
        <v>114877844</v>
      </c>
      <c r="J51" s="6">
        <f t="shared" si="24"/>
        <v>484168363</v>
      </c>
      <c r="K51" s="6">
        <f t="shared" si="1"/>
        <v>23.903752867823162</v>
      </c>
      <c r="L51" s="6">
        <f t="shared" si="24"/>
        <v>74837314</v>
      </c>
      <c r="M51" s="6">
        <f t="shared" si="24"/>
        <v>170392681</v>
      </c>
      <c r="N51" s="6">
        <f t="shared" si="2"/>
        <v>8.4124136320526723</v>
      </c>
    </row>
    <row r="52" spans="1:14" s="7" customFormat="1" x14ac:dyDescent="0.25">
      <c r="A52" s="4" t="s">
        <v>109</v>
      </c>
      <c r="B52" s="5" t="s">
        <v>110</v>
      </c>
      <c r="C52" s="6">
        <f>+C53</f>
        <v>65675000</v>
      </c>
      <c r="D52" s="6">
        <f t="shared" ref="D52:M53" si="25">+D53</f>
        <v>0</v>
      </c>
      <c r="E52" s="6">
        <f t="shared" si="25"/>
        <v>0</v>
      </c>
      <c r="F52" s="6">
        <f t="shared" si="25"/>
        <v>65675000</v>
      </c>
      <c r="G52" s="6">
        <f t="shared" si="23"/>
        <v>0</v>
      </c>
      <c r="H52" s="6">
        <f t="shared" si="25"/>
        <v>65675000</v>
      </c>
      <c r="I52" s="6">
        <f t="shared" si="25"/>
        <v>0</v>
      </c>
      <c r="J52" s="6">
        <f t="shared" si="25"/>
        <v>0</v>
      </c>
      <c r="K52" s="6">
        <f t="shared" si="1"/>
        <v>0</v>
      </c>
      <c r="L52" s="6">
        <f t="shared" si="25"/>
        <v>0</v>
      </c>
      <c r="M52" s="6">
        <f t="shared" si="25"/>
        <v>0</v>
      </c>
      <c r="N52" s="6">
        <f t="shared" si="2"/>
        <v>0</v>
      </c>
    </row>
    <row r="53" spans="1:14" s="7" customFormat="1" x14ac:dyDescent="0.25">
      <c r="A53" s="4" t="s">
        <v>111</v>
      </c>
      <c r="B53" s="5" t="s">
        <v>112</v>
      </c>
      <c r="C53" s="6">
        <f>+C54</f>
        <v>65675000</v>
      </c>
      <c r="D53" s="6">
        <f t="shared" si="25"/>
        <v>0</v>
      </c>
      <c r="E53" s="6">
        <f t="shared" si="25"/>
        <v>0</v>
      </c>
      <c r="F53" s="6">
        <f t="shared" si="25"/>
        <v>65675000</v>
      </c>
      <c r="G53" s="6">
        <f t="shared" si="23"/>
        <v>0</v>
      </c>
      <c r="H53" s="6">
        <f t="shared" si="25"/>
        <v>65675000</v>
      </c>
      <c r="I53" s="6">
        <f t="shared" si="25"/>
        <v>0</v>
      </c>
      <c r="J53" s="6">
        <f t="shared" si="25"/>
        <v>0</v>
      </c>
      <c r="K53" s="6">
        <f t="shared" si="1"/>
        <v>0</v>
      </c>
      <c r="L53" s="6">
        <f t="shared" si="25"/>
        <v>0</v>
      </c>
      <c r="M53" s="6">
        <f t="shared" si="25"/>
        <v>0</v>
      </c>
      <c r="N53" s="6">
        <f t="shared" si="2"/>
        <v>0</v>
      </c>
    </row>
    <row r="54" spans="1:14" s="7" customFormat="1" x14ac:dyDescent="0.25">
      <c r="A54" s="4" t="s">
        <v>113</v>
      </c>
      <c r="B54" s="5" t="s">
        <v>114</v>
      </c>
      <c r="C54" s="6">
        <f>+C55+C58+C61</f>
        <v>65675000</v>
      </c>
      <c r="D54" s="6">
        <f t="shared" ref="D54:M54" si="26">+D55+D58+D61</f>
        <v>0</v>
      </c>
      <c r="E54" s="6">
        <f t="shared" si="26"/>
        <v>0</v>
      </c>
      <c r="F54" s="6">
        <f t="shared" si="26"/>
        <v>65675000</v>
      </c>
      <c r="G54" s="6">
        <f t="shared" si="23"/>
        <v>0</v>
      </c>
      <c r="H54" s="6">
        <f t="shared" si="26"/>
        <v>65675000</v>
      </c>
      <c r="I54" s="6">
        <f t="shared" si="26"/>
        <v>0</v>
      </c>
      <c r="J54" s="6">
        <f t="shared" si="26"/>
        <v>0</v>
      </c>
      <c r="K54" s="6">
        <f t="shared" si="1"/>
        <v>0</v>
      </c>
      <c r="L54" s="6">
        <f t="shared" si="26"/>
        <v>0</v>
      </c>
      <c r="M54" s="6">
        <f t="shared" si="26"/>
        <v>0</v>
      </c>
      <c r="N54" s="6">
        <f t="shared" si="2"/>
        <v>0</v>
      </c>
    </row>
    <row r="55" spans="1:14" s="7" customFormat="1" x14ac:dyDescent="0.25">
      <c r="A55" s="4" t="s">
        <v>115</v>
      </c>
      <c r="B55" s="5" t="s">
        <v>116</v>
      </c>
      <c r="C55" s="6">
        <f>+C56+C57</f>
        <v>54015000</v>
      </c>
      <c r="D55" s="6">
        <f t="shared" ref="D55:M57" si="27">+D56+D57</f>
        <v>0</v>
      </c>
      <c r="E55" s="6">
        <f t="shared" si="27"/>
        <v>0</v>
      </c>
      <c r="F55" s="6">
        <f t="shared" si="27"/>
        <v>54015000</v>
      </c>
      <c r="G55" s="6">
        <f t="shared" si="27"/>
        <v>0</v>
      </c>
      <c r="H55" s="6">
        <f t="shared" si="27"/>
        <v>54015000</v>
      </c>
      <c r="I55" s="6">
        <f t="shared" si="27"/>
        <v>0</v>
      </c>
      <c r="J55" s="6">
        <f t="shared" si="27"/>
        <v>0</v>
      </c>
      <c r="K55" s="6">
        <f t="shared" si="1"/>
        <v>0</v>
      </c>
      <c r="L55" s="6">
        <f t="shared" si="27"/>
        <v>0</v>
      </c>
      <c r="M55" s="6">
        <f t="shared" si="27"/>
        <v>0</v>
      </c>
      <c r="N55" s="6">
        <f t="shared" si="2"/>
        <v>0</v>
      </c>
    </row>
    <row r="56" spans="1:14" x14ac:dyDescent="0.25">
      <c r="A56" s="9" t="s">
        <v>117</v>
      </c>
      <c r="B56" s="10" t="s">
        <v>118</v>
      </c>
      <c r="C56" s="11">
        <v>6296000</v>
      </c>
      <c r="D56" s="11">
        <v>0</v>
      </c>
      <c r="E56" s="11">
        <v>0</v>
      </c>
      <c r="F56" s="11">
        <v>6296000</v>
      </c>
      <c r="G56" s="11">
        <f t="shared" si="27"/>
        <v>0</v>
      </c>
      <c r="H56" s="11">
        <v>6296000</v>
      </c>
      <c r="I56" s="11">
        <v>0</v>
      </c>
      <c r="J56" s="11">
        <v>0</v>
      </c>
      <c r="K56" s="11">
        <f t="shared" si="1"/>
        <v>0</v>
      </c>
      <c r="L56" s="11">
        <v>0</v>
      </c>
      <c r="M56" s="11">
        <v>0</v>
      </c>
      <c r="N56" s="11">
        <f t="shared" si="2"/>
        <v>0</v>
      </c>
    </row>
    <row r="57" spans="1:14" x14ac:dyDescent="0.25">
      <c r="A57" s="9" t="s">
        <v>119</v>
      </c>
      <c r="B57" s="10" t="s">
        <v>120</v>
      </c>
      <c r="C57" s="11">
        <v>47719000</v>
      </c>
      <c r="D57" s="11">
        <v>0</v>
      </c>
      <c r="E57" s="11">
        <v>0</v>
      </c>
      <c r="F57" s="11">
        <v>47719000</v>
      </c>
      <c r="G57" s="11">
        <f t="shared" si="27"/>
        <v>0</v>
      </c>
      <c r="H57" s="11">
        <v>47719000</v>
      </c>
      <c r="I57" s="11">
        <v>0</v>
      </c>
      <c r="J57" s="11">
        <v>0</v>
      </c>
      <c r="K57" s="11">
        <f t="shared" si="1"/>
        <v>0</v>
      </c>
      <c r="L57" s="11">
        <v>0</v>
      </c>
      <c r="M57" s="11">
        <v>0</v>
      </c>
      <c r="N57" s="11">
        <f t="shared" si="2"/>
        <v>0</v>
      </c>
    </row>
    <row r="58" spans="1:14" s="7" customFormat="1" x14ac:dyDescent="0.25">
      <c r="A58" s="4" t="s">
        <v>121</v>
      </c>
      <c r="B58" s="5" t="s">
        <v>122</v>
      </c>
      <c r="C58" s="6">
        <f>+C59+C60</f>
        <v>11280000</v>
      </c>
      <c r="D58" s="6">
        <f t="shared" ref="D58:M60" si="28">+D59+D60</f>
        <v>0</v>
      </c>
      <c r="E58" s="6">
        <f t="shared" si="28"/>
        <v>0</v>
      </c>
      <c r="F58" s="6">
        <f t="shared" si="28"/>
        <v>11280000</v>
      </c>
      <c r="G58" s="6">
        <f t="shared" si="28"/>
        <v>0</v>
      </c>
      <c r="H58" s="6">
        <f t="shared" si="28"/>
        <v>11280000</v>
      </c>
      <c r="I58" s="6">
        <f t="shared" si="28"/>
        <v>0</v>
      </c>
      <c r="J58" s="6">
        <f t="shared" si="28"/>
        <v>0</v>
      </c>
      <c r="K58" s="6">
        <f t="shared" si="1"/>
        <v>0</v>
      </c>
      <c r="L58" s="6">
        <f>+L59+L60</f>
        <v>0</v>
      </c>
      <c r="M58" s="6">
        <f t="shared" si="28"/>
        <v>0</v>
      </c>
      <c r="N58" s="6">
        <f t="shared" si="2"/>
        <v>0</v>
      </c>
    </row>
    <row r="59" spans="1:14" x14ac:dyDescent="0.25">
      <c r="A59" s="9" t="s">
        <v>123</v>
      </c>
      <c r="B59" s="10" t="s">
        <v>124</v>
      </c>
      <c r="C59" s="11">
        <v>530000</v>
      </c>
      <c r="D59" s="11">
        <v>0</v>
      </c>
      <c r="E59" s="11">
        <v>0</v>
      </c>
      <c r="F59" s="11">
        <v>530000</v>
      </c>
      <c r="G59" s="11">
        <f t="shared" si="28"/>
        <v>0</v>
      </c>
      <c r="H59" s="11">
        <v>530000</v>
      </c>
      <c r="I59" s="11">
        <v>0</v>
      </c>
      <c r="J59" s="11">
        <v>0</v>
      </c>
      <c r="K59" s="11">
        <f t="shared" si="1"/>
        <v>0</v>
      </c>
      <c r="L59" s="11">
        <v>0</v>
      </c>
      <c r="M59" s="11">
        <v>0</v>
      </c>
      <c r="N59" s="11">
        <f t="shared" si="2"/>
        <v>0</v>
      </c>
    </row>
    <row r="60" spans="1:14" x14ac:dyDescent="0.25">
      <c r="A60" s="9" t="s">
        <v>125</v>
      </c>
      <c r="B60" s="10" t="s">
        <v>126</v>
      </c>
      <c r="C60" s="11">
        <v>10750000</v>
      </c>
      <c r="D60" s="11">
        <v>0</v>
      </c>
      <c r="E60" s="11">
        <v>0</v>
      </c>
      <c r="F60" s="11">
        <v>10750000</v>
      </c>
      <c r="G60" s="11">
        <f t="shared" si="28"/>
        <v>0</v>
      </c>
      <c r="H60" s="11">
        <v>10750000</v>
      </c>
      <c r="I60" s="11">
        <v>0</v>
      </c>
      <c r="J60" s="11">
        <v>0</v>
      </c>
      <c r="K60" s="11">
        <f t="shared" si="1"/>
        <v>0</v>
      </c>
      <c r="L60" s="11">
        <v>0</v>
      </c>
      <c r="M60" s="11">
        <v>0</v>
      </c>
      <c r="N60" s="11">
        <f t="shared" si="2"/>
        <v>0</v>
      </c>
    </row>
    <row r="61" spans="1:14" s="7" customFormat="1" x14ac:dyDescent="0.25">
      <c r="A61" s="4" t="s">
        <v>127</v>
      </c>
      <c r="B61" s="5" t="s">
        <v>128</v>
      </c>
      <c r="C61" s="6">
        <f>+C62+C63</f>
        <v>380000</v>
      </c>
      <c r="D61" s="6">
        <f t="shared" ref="D61:M76" si="29">+D62+D63</f>
        <v>0</v>
      </c>
      <c r="E61" s="6">
        <f t="shared" si="29"/>
        <v>0</v>
      </c>
      <c r="F61" s="6">
        <f t="shared" si="29"/>
        <v>380000</v>
      </c>
      <c r="G61" s="6">
        <f t="shared" si="29"/>
        <v>0</v>
      </c>
      <c r="H61" s="6">
        <f t="shared" si="29"/>
        <v>380000</v>
      </c>
      <c r="I61" s="6">
        <f t="shared" si="29"/>
        <v>0</v>
      </c>
      <c r="J61" s="6">
        <f t="shared" si="29"/>
        <v>0</v>
      </c>
      <c r="K61" s="6">
        <f t="shared" si="1"/>
        <v>0</v>
      </c>
      <c r="L61" s="6">
        <f t="shared" si="29"/>
        <v>0</v>
      </c>
      <c r="M61" s="6">
        <f t="shared" si="29"/>
        <v>0</v>
      </c>
      <c r="N61" s="6">
        <f t="shared" si="2"/>
        <v>0</v>
      </c>
    </row>
    <row r="62" spans="1:14" x14ac:dyDescent="0.25">
      <c r="A62" s="9" t="s">
        <v>129</v>
      </c>
      <c r="B62" s="10" t="s">
        <v>130</v>
      </c>
      <c r="C62" s="11">
        <v>45000</v>
      </c>
      <c r="D62" s="11">
        <v>0</v>
      </c>
      <c r="E62" s="11">
        <v>0</v>
      </c>
      <c r="F62" s="11">
        <v>45000</v>
      </c>
      <c r="G62" s="11">
        <f t="shared" si="29"/>
        <v>0</v>
      </c>
      <c r="H62" s="11">
        <v>45000</v>
      </c>
      <c r="I62" s="11">
        <v>0</v>
      </c>
      <c r="J62" s="11">
        <v>0</v>
      </c>
      <c r="K62" s="11">
        <f t="shared" si="1"/>
        <v>0</v>
      </c>
      <c r="L62" s="11">
        <v>0</v>
      </c>
      <c r="M62" s="11">
        <v>0</v>
      </c>
      <c r="N62" s="11">
        <f t="shared" si="2"/>
        <v>0</v>
      </c>
    </row>
    <row r="63" spans="1:14" x14ac:dyDescent="0.25">
      <c r="A63" s="9" t="s">
        <v>131</v>
      </c>
      <c r="B63" s="10" t="s">
        <v>132</v>
      </c>
      <c r="C63" s="11">
        <v>335000</v>
      </c>
      <c r="D63" s="11">
        <v>0</v>
      </c>
      <c r="E63" s="11">
        <v>0</v>
      </c>
      <c r="F63" s="11">
        <v>335000</v>
      </c>
      <c r="G63" s="11">
        <f t="shared" si="29"/>
        <v>0</v>
      </c>
      <c r="H63" s="11">
        <v>335000</v>
      </c>
      <c r="I63" s="11">
        <v>0</v>
      </c>
      <c r="J63" s="11">
        <v>0</v>
      </c>
      <c r="K63" s="11">
        <f t="shared" si="1"/>
        <v>0</v>
      </c>
      <c r="L63" s="11">
        <v>0</v>
      </c>
      <c r="M63" s="11">
        <v>0</v>
      </c>
      <c r="N63" s="11">
        <f t="shared" si="2"/>
        <v>0</v>
      </c>
    </row>
    <row r="64" spans="1:14" s="7" customFormat="1" x14ac:dyDescent="0.25">
      <c r="A64" s="4" t="s">
        <v>133</v>
      </c>
      <c r="B64" s="5" t="s">
        <v>134</v>
      </c>
      <c r="C64" s="6">
        <f>+C65+C178</f>
        <v>1959816000</v>
      </c>
      <c r="D64" s="6">
        <f t="shared" ref="D64:M64" si="30">+D65+D178</f>
        <v>0</v>
      </c>
      <c r="E64" s="6">
        <f t="shared" si="30"/>
        <v>0</v>
      </c>
      <c r="F64" s="6">
        <f t="shared" si="30"/>
        <v>1959816000</v>
      </c>
      <c r="G64" s="6">
        <f t="shared" si="29"/>
        <v>0</v>
      </c>
      <c r="H64" s="6">
        <f t="shared" si="30"/>
        <v>1959816000</v>
      </c>
      <c r="I64" s="6">
        <f t="shared" si="30"/>
        <v>114877844</v>
      </c>
      <c r="J64" s="6">
        <f t="shared" si="30"/>
        <v>484168363</v>
      </c>
      <c r="K64" s="6">
        <f t="shared" si="1"/>
        <v>24.704786724876211</v>
      </c>
      <c r="L64" s="6">
        <f t="shared" si="30"/>
        <v>74837314</v>
      </c>
      <c r="M64" s="6">
        <f t="shared" si="30"/>
        <v>170392681</v>
      </c>
      <c r="N64" s="6">
        <f t="shared" si="2"/>
        <v>8.6943203341538187</v>
      </c>
    </row>
    <row r="65" spans="1:14" s="7" customFormat="1" x14ac:dyDescent="0.25">
      <c r="A65" s="4" t="s">
        <v>135</v>
      </c>
      <c r="B65" s="5" t="s">
        <v>136</v>
      </c>
      <c r="C65" s="6">
        <f>+C66+C94+C170</f>
        <v>144665000</v>
      </c>
      <c r="D65" s="6">
        <f t="shared" ref="D65:M65" si="31">+D66+D94+D170</f>
        <v>0</v>
      </c>
      <c r="E65" s="6">
        <f t="shared" si="31"/>
        <v>0</v>
      </c>
      <c r="F65" s="6">
        <f t="shared" si="31"/>
        <v>144665000</v>
      </c>
      <c r="G65" s="6">
        <f t="shared" si="29"/>
        <v>0</v>
      </c>
      <c r="H65" s="6">
        <f t="shared" si="31"/>
        <v>144665000</v>
      </c>
      <c r="I65" s="6">
        <f t="shared" si="31"/>
        <v>0</v>
      </c>
      <c r="J65" s="6">
        <f t="shared" si="31"/>
        <v>3841294</v>
      </c>
      <c r="K65" s="6">
        <f t="shared" si="1"/>
        <v>2.6553029412781251</v>
      </c>
      <c r="L65" s="6">
        <f t="shared" si="31"/>
        <v>3526461</v>
      </c>
      <c r="M65" s="6">
        <f t="shared" si="31"/>
        <v>3526461</v>
      </c>
      <c r="N65" s="6">
        <f t="shared" si="2"/>
        <v>2.4376739363356723</v>
      </c>
    </row>
    <row r="66" spans="1:14" s="7" customFormat="1" x14ac:dyDescent="0.25">
      <c r="A66" s="4" t="s">
        <v>137</v>
      </c>
      <c r="B66" s="5" t="s">
        <v>138</v>
      </c>
      <c r="C66" s="6">
        <f>+C67+C71+C77+C88</f>
        <v>82062000</v>
      </c>
      <c r="D66" s="6">
        <f t="shared" ref="D66:M66" si="32">+D67+D71+D77+D88</f>
        <v>0</v>
      </c>
      <c r="E66" s="6">
        <f t="shared" si="32"/>
        <v>0</v>
      </c>
      <c r="F66" s="6">
        <f t="shared" si="32"/>
        <v>82062000</v>
      </c>
      <c r="G66" s="6">
        <f t="shared" si="29"/>
        <v>0</v>
      </c>
      <c r="H66" s="6">
        <f t="shared" si="32"/>
        <v>82062000</v>
      </c>
      <c r="I66" s="6">
        <f t="shared" si="32"/>
        <v>0</v>
      </c>
      <c r="J66" s="6">
        <f t="shared" si="32"/>
        <v>3841294</v>
      </c>
      <c r="K66" s="6">
        <f t="shared" si="1"/>
        <v>4.6809656113670153</v>
      </c>
      <c r="L66" s="6">
        <f t="shared" si="32"/>
        <v>3526461</v>
      </c>
      <c r="M66" s="6">
        <f t="shared" si="32"/>
        <v>3526461</v>
      </c>
      <c r="N66" s="6">
        <f t="shared" si="2"/>
        <v>4.2973130072384302</v>
      </c>
    </row>
    <row r="67" spans="1:14" s="7" customFormat="1" x14ac:dyDescent="0.25">
      <c r="A67" s="4" t="s">
        <v>139</v>
      </c>
      <c r="B67" s="5" t="s">
        <v>140</v>
      </c>
      <c r="C67" s="6">
        <f>SUM(C68:C70)</f>
        <v>14855000</v>
      </c>
      <c r="D67" s="6">
        <f t="shared" ref="D67:M67" si="33">SUM(D68:D70)</f>
        <v>0</v>
      </c>
      <c r="E67" s="6">
        <f t="shared" si="33"/>
        <v>0</v>
      </c>
      <c r="F67" s="6">
        <f t="shared" si="33"/>
        <v>14855000</v>
      </c>
      <c r="G67" s="6">
        <f t="shared" si="29"/>
        <v>0</v>
      </c>
      <c r="H67" s="6">
        <f t="shared" si="33"/>
        <v>14855000</v>
      </c>
      <c r="I67" s="6">
        <f t="shared" si="33"/>
        <v>0</v>
      </c>
      <c r="J67" s="6">
        <f t="shared" si="33"/>
        <v>0</v>
      </c>
      <c r="K67" s="6">
        <f t="shared" si="1"/>
        <v>0</v>
      </c>
      <c r="L67" s="6">
        <f t="shared" si="33"/>
        <v>0</v>
      </c>
      <c r="M67" s="6">
        <f t="shared" si="33"/>
        <v>0</v>
      </c>
      <c r="N67" s="6">
        <f t="shared" si="2"/>
        <v>0</v>
      </c>
    </row>
    <row r="68" spans="1:14" x14ac:dyDescent="0.25">
      <c r="A68" s="9" t="s">
        <v>141</v>
      </c>
      <c r="B68" s="10" t="s">
        <v>142</v>
      </c>
      <c r="C68" s="11">
        <v>5424000</v>
      </c>
      <c r="D68" s="11">
        <v>0</v>
      </c>
      <c r="E68" s="11">
        <v>0</v>
      </c>
      <c r="F68" s="11">
        <v>5424000</v>
      </c>
      <c r="G68" s="11">
        <f t="shared" si="29"/>
        <v>0</v>
      </c>
      <c r="H68" s="11">
        <v>5424000</v>
      </c>
      <c r="I68" s="11">
        <v>0</v>
      </c>
      <c r="J68" s="11">
        <v>0</v>
      </c>
      <c r="K68" s="11">
        <f t="shared" si="1"/>
        <v>0</v>
      </c>
      <c r="L68" s="11">
        <v>0</v>
      </c>
      <c r="M68" s="11">
        <v>0</v>
      </c>
      <c r="N68" s="11">
        <f t="shared" si="2"/>
        <v>0</v>
      </c>
    </row>
    <row r="69" spans="1:14" x14ac:dyDescent="0.25">
      <c r="A69" s="9" t="s">
        <v>143</v>
      </c>
      <c r="B69" s="10" t="s">
        <v>144</v>
      </c>
      <c r="C69" s="11">
        <v>340000</v>
      </c>
      <c r="D69" s="11">
        <v>0</v>
      </c>
      <c r="E69" s="11">
        <v>0</v>
      </c>
      <c r="F69" s="11">
        <v>340000</v>
      </c>
      <c r="G69" s="11">
        <f t="shared" si="29"/>
        <v>0</v>
      </c>
      <c r="H69" s="11">
        <v>340000</v>
      </c>
      <c r="I69" s="11">
        <v>0</v>
      </c>
      <c r="J69" s="11">
        <v>0</v>
      </c>
      <c r="K69" s="11">
        <f t="shared" si="1"/>
        <v>0</v>
      </c>
      <c r="L69" s="11">
        <v>0</v>
      </c>
      <c r="M69" s="11">
        <v>0</v>
      </c>
      <c r="N69" s="11">
        <f t="shared" si="2"/>
        <v>0</v>
      </c>
    </row>
    <row r="70" spans="1:14" x14ac:dyDescent="0.25">
      <c r="A70" s="9" t="s">
        <v>145</v>
      </c>
      <c r="B70" s="10" t="s">
        <v>146</v>
      </c>
      <c r="C70" s="11">
        <v>9091000</v>
      </c>
      <c r="D70" s="11">
        <v>0</v>
      </c>
      <c r="E70" s="11">
        <v>0</v>
      </c>
      <c r="F70" s="11">
        <v>9091000</v>
      </c>
      <c r="G70" s="11">
        <f t="shared" si="29"/>
        <v>0</v>
      </c>
      <c r="H70" s="11">
        <v>9091000</v>
      </c>
      <c r="I70" s="11">
        <v>0</v>
      </c>
      <c r="J70" s="11">
        <v>0</v>
      </c>
      <c r="K70" s="11">
        <f t="shared" si="1"/>
        <v>0</v>
      </c>
      <c r="L70" s="11">
        <v>0</v>
      </c>
      <c r="M70" s="11">
        <v>0</v>
      </c>
      <c r="N70" s="11">
        <f t="shared" si="2"/>
        <v>0</v>
      </c>
    </row>
    <row r="71" spans="1:14" s="7" customFormat="1" x14ac:dyDescent="0.25">
      <c r="A71" s="4" t="s">
        <v>147</v>
      </c>
      <c r="B71" s="5" t="s">
        <v>148</v>
      </c>
      <c r="C71" s="6">
        <f>SUM(C72:C76)</f>
        <v>1503000</v>
      </c>
      <c r="D71" s="6">
        <f t="shared" ref="D71:M71" si="34">SUM(D72:D76)</f>
        <v>0</v>
      </c>
      <c r="E71" s="6">
        <f t="shared" si="34"/>
        <v>0</v>
      </c>
      <c r="F71" s="6">
        <f t="shared" si="34"/>
        <v>1503000</v>
      </c>
      <c r="G71" s="6">
        <f t="shared" si="29"/>
        <v>0</v>
      </c>
      <c r="H71" s="6">
        <f t="shared" si="34"/>
        <v>1503000</v>
      </c>
      <c r="I71" s="6">
        <f t="shared" si="34"/>
        <v>0</v>
      </c>
      <c r="J71" s="6">
        <f t="shared" si="34"/>
        <v>0</v>
      </c>
      <c r="K71" s="6">
        <f t="shared" si="1"/>
        <v>0</v>
      </c>
      <c r="L71" s="6">
        <f t="shared" si="34"/>
        <v>0</v>
      </c>
      <c r="M71" s="6">
        <f t="shared" si="34"/>
        <v>0</v>
      </c>
      <c r="N71" s="6">
        <f t="shared" si="2"/>
        <v>0</v>
      </c>
    </row>
    <row r="72" spans="1:14" x14ac:dyDescent="0.25">
      <c r="A72" s="9" t="s">
        <v>149</v>
      </c>
      <c r="B72" s="10" t="s">
        <v>150</v>
      </c>
      <c r="C72" s="11">
        <v>118000</v>
      </c>
      <c r="D72" s="11">
        <v>0</v>
      </c>
      <c r="E72" s="11">
        <v>0</v>
      </c>
      <c r="F72" s="11">
        <v>118000</v>
      </c>
      <c r="G72" s="11">
        <f t="shared" si="29"/>
        <v>0</v>
      </c>
      <c r="H72" s="11">
        <v>118000</v>
      </c>
      <c r="I72" s="11">
        <v>0</v>
      </c>
      <c r="J72" s="11">
        <v>0</v>
      </c>
      <c r="K72" s="11">
        <f t="shared" si="1"/>
        <v>0</v>
      </c>
      <c r="L72" s="11">
        <v>0</v>
      </c>
      <c r="M72" s="11">
        <v>0</v>
      </c>
      <c r="N72" s="11">
        <f t="shared" si="2"/>
        <v>0</v>
      </c>
    </row>
    <row r="73" spans="1:14" x14ac:dyDescent="0.25">
      <c r="A73" s="9" t="s">
        <v>151</v>
      </c>
      <c r="B73" s="10" t="s">
        <v>152</v>
      </c>
      <c r="C73" s="11">
        <v>640000</v>
      </c>
      <c r="D73" s="11">
        <v>0</v>
      </c>
      <c r="E73" s="11">
        <v>0</v>
      </c>
      <c r="F73" s="11">
        <v>640000</v>
      </c>
      <c r="G73" s="11">
        <f t="shared" si="29"/>
        <v>0</v>
      </c>
      <c r="H73" s="11">
        <v>640000</v>
      </c>
      <c r="I73" s="11">
        <v>0</v>
      </c>
      <c r="J73" s="11">
        <v>0</v>
      </c>
      <c r="K73" s="11">
        <f t="shared" si="1"/>
        <v>0</v>
      </c>
      <c r="L73" s="11">
        <v>0</v>
      </c>
      <c r="M73" s="11">
        <v>0</v>
      </c>
      <c r="N73" s="11">
        <f t="shared" si="2"/>
        <v>0</v>
      </c>
    </row>
    <row r="74" spans="1:14" x14ac:dyDescent="0.25">
      <c r="A74" s="9" t="s">
        <v>153</v>
      </c>
      <c r="B74" s="10" t="s">
        <v>154</v>
      </c>
      <c r="C74" s="11">
        <v>258000</v>
      </c>
      <c r="D74" s="11">
        <v>0</v>
      </c>
      <c r="E74" s="11">
        <v>0</v>
      </c>
      <c r="F74" s="11">
        <v>258000</v>
      </c>
      <c r="G74" s="11">
        <f t="shared" si="29"/>
        <v>0</v>
      </c>
      <c r="H74" s="11">
        <v>258000</v>
      </c>
      <c r="I74" s="11">
        <v>0</v>
      </c>
      <c r="J74" s="11">
        <v>0</v>
      </c>
      <c r="K74" s="11">
        <f t="shared" ref="K74:K137" si="35">+J74/H74*100</f>
        <v>0</v>
      </c>
      <c r="L74" s="11">
        <v>0</v>
      </c>
      <c r="M74" s="11">
        <v>0</v>
      </c>
      <c r="N74" s="11">
        <f t="shared" ref="N74:N137" si="36">M74/H74*100</f>
        <v>0</v>
      </c>
    </row>
    <row r="75" spans="1:14" x14ac:dyDescent="0.25">
      <c r="A75" s="9" t="s">
        <v>155</v>
      </c>
      <c r="B75" s="10" t="s">
        <v>156</v>
      </c>
      <c r="C75" s="11">
        <v>321000</v>
      </c>
      <c r="D75" s="11">
        <v>0</v>
      </c>
      <c r="E75" s="11">
        <v>0</v>
      </c>
      <c r="F75" s="11">
        <v>321000</v>
      </c>
      <c r="G75" s="11">
        <f t="shared" si="29"/>
        <v>0</v>
      </c>
      <c r="H75" s="11">
        <v>321000</v>
      </c>
      <c r="I75" s="11">
        <v>0</v>
      </c>
      <c r="J75" s="11">
        <v>0</v>
      </c>
      <c r="K75" s="11">
        <f t="shared" si="35"/>
        <v>0</v>
      </c>
      <c r="L75" s="11">
        <v>0</v>
      </c>
      <c r="M75" s="11">
        <v>0</v>
      </c>
      <c r="N75" s="11">
        <f t="shared" si="36"/>
        <v>0</v>
      </c>
    </row>
    <row r="76" spans="1:14" x14ac:dyDescent="0.25">
      <c r="A76" s="9" t="s">
        <v>157</v>
      </c>
      <c r="B76" s="10" t="s">
        <v>158</v>
      </c>
      <c r="C76" s="11">
        <v>166000</v>
      </c>
      <c r="D76" s="11">
        <v>0</v>
      </c>
      <c r="E76" s="11">
        <v>0</v>
      </c>
      <c r="F76" s="11">
        <v>166000</v>
      </c>
      <c r="G76" s="11">
        <f t="shared" si="29"/>
        <v>0</v>
      </c>
      <c r="H76" s="11">
        <v>166000</v>
      </c>
      <c r="I76" s="11">
        <v>0</v>
      </c>
      <c r="J76" s="11">
        <v>0</v>
      </c>
      <c r="K76" s="11">
        <f t="shared" si="35"/>
        <v>0</v>
      </c>
      <c r="L76" s="11">
        <v>0</v>
      </c>
      <c r="M76" s="11">
        <v>0</v>
      </c>
      <c r="N76" s="11">
        <f t="shared" si="36"/>
        <v>0</v>
      </c>
    </row>
    <row r="77" spans="1:14" s="7" customFormat="1" x14ac:dyDescent="0.25">
      <c r="A77" s="4" t="s">
        <v>159</v>
      </c>
      <c r="B77" s="5" t="s">
        <v>160</v>
      </c>
      <c r="C77" s="6">
        <f>SUM(C78:C87)</f>
        <v>45548000</v>
      </c>
      <c r="D77" s="6">
        <f t="shared" ref="D77:M77" si="37">SUM(D78:D87)</f>
        <v>0</v>
      </c>
      <c r="E77" s="6">
        <f t="shared" si="37"/>
        <v>0</v>
      </c>
      <c r="F77" s="6">
        <f t="shared" si="37"/>
        <v>45548000</v>
      </c>
      <c r="G77" s="6">
        <f t="shared" ref="G77:G94" si="38">+G78+G79</f>
        <v>0</v>
      </c>
      <c r="H77" s="6">
        <f t="shared" si="37"/>
        <v>45548000</v>
      </c>
      <c r="I77" s="6">
        <f t="shared" si="37"/>
        <v>0</v>
      </c>
      <c r="J77" s="6">
        <f t="shared" si="37"/>
        <v>2799680</v>
      </c>
      <c r="K77" s="6">
        <f t="shared" si="35"/>
        <v>6.1466584701852991</v>
      </c>
      <c r="L77" s="6">
        <f t="shared" si="37"/>
        <v>2799679</v>
      </c>
      <c r="M77" s="6">
        <f t="shared" si="37"/>
        <v>2799679</v>
      </c>
      <c r="N77" s="6">
        <f t="shared" si="36"/>
        <v>6.1466562746992182</v>
      </c>
    </row>
    <row r="78" spans="1:14" x14ac:dyDescent="0.25">
      <c r="A78" s="9" t="s">
        <v>161</v>
      </c>
      <c r="B78" s="10" t="s">
        <v>162</v>
      </c>
      <c r="C78" s="11">
        <v>420000</v>
      </c>
      <c r="D78" s="11">
        <v>0</v>
      </c>
      <c r="E78" s="11">
        <v>0</v>
      </c>
      <c r="F78" s="11">
        <v>420000</v>
      </c>
      <c r="G78" s="11">
        <f t="shared" si="38"/>
        <v>0</v>
      </c>
      <c r="H78" s="11">
        <v>420000</v>
      </c>
      <c r="I78" s="11">
        <v>0</v>
      </c>
      <c r="J78" s="11">
        <v>0</v>
      </c>
      <c r="K78" s="11">
        <f t="shared" si="35"/>
        <v>0</v>
      </c>
      <c r="L78" s="11">
        <v>0</v>
      </c>
      <c r="M78" s="11">
        <v>0</v>
      </c>
      <c r="N78" s="11">
        <f t="shared" si="36"/>
        <v>0</v>
      </c>
    </row>
    <row r="79" spans="1:14" x14ac:dyDescent="0.25">
      <c r="A79" s="9" t="s">
        <v>163</v>
      </c>
      <c r="B79" s="10" t="s">
        <v>164</v>
      </c>
      <c r="C79" s="11">
        <v>11550000</v>
      </c>
      <c r="D79" s="11">
        <v>0</v>
      </c>
      <c r="E79" s="11">
        <v>0</v>
      </c>
      <c r="F79" s="11">
        <v>11550000</v>
      </c>
      <c r="G79" s="11">
        <f t="shared" si="38"/>
        <v>0</v>
      </c>
      <c r="H79" s="11">
        <v>11550000</v>
      </c>
      <c r="I79" s="11">
        <v>0</v>
      </c>
      <c r="J79" s="11">
        <v>1926155</v>
      </c>
      <c r="K79" s="11">
        <f t="shared" si="35"/>
        <v>16.676666666666666</v>
      </c>
      <c r="L79" s="11">
        <v>1926155</v>
      </c>
      <c r="M79" s="11">
        <v>1926155</v>
      </c>
      <c r="N79" s="11">
        <f t="shared" si="36"/>
        <v>16.676666666666666</v>
      </c>
    </row>
    <row r="80" spans="1:14" x14ac:dyDescent="0.25">
      <c r="A80" s="9" t="s">
        <v>165</v>
      </c>
      <c r="B80" s="10" t="s">
        <v>166</v>
      </c>
      <c r="C80" s="11">
        <v>13821000</v>
      </c>
      <c r="D80" s="11">
        <v>0</v>
      </c>
      <c r="E80" s="11">
        <v>0</v>
      </c>
      <c r="F80" s="11">
        <v>13821000</v>
      </c>
      <c r="G80" s="11">
        <f t="shared" si="38"/>
        <v>0</v>
      </c>
      <c r="H80" s="11">
        <v>13821000</v>
      </c>
      <c r="I80" s="11">
        <v>0</v>
      </c>
      <c r="J80" s="11">
        <v>0</v>
      </c>
      <c r="K80" s="11">
        <f t="shared" si="35"/>
        <v>0</v>
      </c>
      <c r="L80" s="11">
        <v>0</v>
      </c>
      <c r="M80" s="11">
        <v>0</v>
      </c>
      <c r="N80" s="11">
        <f t="shared" si="36"/>
        <v>0</v>
      </c>
    </row>
    <row r="81" spans="1:14" x14ac:dyDescent="0.25">
      <c r="A81" s="9" t="s">
        <v>167</v>
      </c>
      <c r="B81" s="10" t="s">
        <v>168</v>
      </c>
      <c r="C81" s="11">
        <v>8400000</v>
      </c>
      <c r="D81" s="11">
        <v>0</v>
      </c>
      <c r="E81" s="11">
        <v>0</v>
      </c>
      <c r="F81" s="11">
        <v>8400000</v>
      </c>
      <c r="G81" s="11">
        <f t="shared" si="38"/>
        <v>0</v>
      </c>
      <c r="H81" s="11">
        <v>8400000</v>
      </c>
      <c r="I81" s="11">
        <v>0</v>
      </c>
      <c r="J81" s="11">
        <v>873525</v>
      </c>
      <c r="K81" s="11">
        <f t="shared" si="35"/>
        <v>10.399107142857144</v>
      </c>
      <c r="L81" s="11">
        <v>873524</v>
      </c>
      <c r="M81" s="11">
        <v>873524</v>
      </c>
      <c r="N81" s="11">
        <f t="shared" si="36"/>
        <v>10.399095238095239</v>
      </c>
    </row>
    <row r="82" spans="1:14" x14ac:dyDescent="0.25">
      <c r="A82" s="9" t="s">
        <v>169</v>
      </c>
      <c r="B82" s="10" t="s">
        <v>170</v>
      </c>
      <c r="C82" s="11">
        <v>1706000</v>
      </c>
      <c r="D82" s="11">
        <v>0</v>
      </c>
      <c r="E82" s="11">
        <v>0</v>
      </c>
      <c r="F82" s="11">
        <v>1706000</v>
      </c>
      <c r="G82" s="11">
        <f t="shared" si="38"/>
        <v>0</v>
      </c>
      <c r="H82" s="11">
        <v>1706000</v>
      </c>
      <c r="I82" s="11">
        <v>0</v>
      </c>
      <c r="J82" s="11">
        <v>0</v>
      </c>
      <c r="K82" s="11">
        <f t="shared" si="35"/>
        <v>0</v>
      </c>
      <c r="L82" s="11">
        <v>0</v>
      </c>
      <c r="M82" s="11">
        <v>0</v>
      </c>
      <c r="N82" s="11">
        <f t="shared" si="36"/>
        <v>0</v>
      </c>
    </row>
    <row r="83" spans="1:14" x14ac:dyDescent="0.25">
      <c r="A83" s="9" t="s">
        <v>171</v>
      </c>
      <c r="B83" s="10" t="s">
        <v>172</v>
      </c>
      <c r="C83" s="11">
        <v>1950000</v>
      </c>
      <c r="D83" s="11">
        <v>0</v>
      </c>
      <c r="E83" s="11">
        <v>0</v>
      </c>
      <c r="F83" s="11">
        <v>1950000</v>
      </c>
      <c r="G83" s="11">
        <f t="shared" si="38"/>
        <v>0</v>
      </c>
      <c r="H83" s="11">
        <v>1950000</v>
      </c>
      <c r="I83" s="11">
        <v>0</v>
      </c>
      <c r="J83" s="11">
        <v>0</v>
      </c>
      <c r="K83" s="11">
        <f t="shared" si="35"/>
        <v>0</v>
      </c>
      <c r="L83" s="11">
        <v>0</v>
      </c>
      <c r="M83" s="11">
        <v>0</v>
      </c>
      <c r="N83" s="11">
        <f t="shared" si="36"/>
        <v>0</v>
      </c>
    </row>
    <row r="84" spans="1:14" x14ac:dyDescent="0.25">
      <c r="A84" s="9" t="s">
        <v>173</v>
      </c>
      <c r="B84" s="10" t="s">
        <v>174</v>
      </c>
      <c r="C84" s="11">
        <v>2193000</v>
      </c>
      <c r="D84" s="11">
        <v>0</v>
      </c>
      <c r="E84" s="11">
        <v>0</v>
      </c>
      <c r="F84" s="11">
        <v>2193000</v>
      </c>
      <c r="G84" s="11">
        <f t="shared" si="38"/>
        <v>0</v>
      </c>
      <c r="H84" s="11">
        <v>2193000</v>
      </c>
      <c r="I84" s="11">
        <v>0</v>
      </c>
      <c r="J84" s="11">
        <v>0</v>
      </c>
      <c r="K84" s="11">
        <f t="shared" si="35"/>
        <v>0</v>
      </c>
      <c r="L84" s="11">
        <v>0</v>
      </c>
      <c r="M84" s="11">
        <v>0</v>
      </c>
      <c r="N84" s="11">
        <f t="shared" si="36"/>
        <v>0</v>
      </c>
    </row>
    <row r="85" spans="1:14" x14ac:dyDescent="0.25">
      <c r="A85" s="9" t="s">
        <v>175</v>
      </c>
      <c r="B85" s="10" t="s">
        <v>176</v>
      </c>
      <c r="C85" s="11">
        <v>3071000</v>
      </c>
      <c r="D85" s="11">
        <v>0</v>
      </c>
      <c r="E85" s="11">
        <v>0</v>
      </c>
      <c r="F85" s="11">
        <v>3071000</v>
      </c>
      <c r="G85" s="11">
        <f t="shared" si="38"/>
        <v>0</v>
      </c>
      <c r="H85" s="11">
        <v>3071000</v>
      </c>
      <c r="I85" s="11">
        <v>0</v>
      </c>
      <c r="J85" s="11">
        <v>0</v>
      </c>
      <c r="K85" s="11">
        <f t="shared" si="35"/>
        <v>0</v>
      </c>
      <c r="L85" s="11">
        <v>0</v>
      </c>
      <c r="M85" s="11">
        <v>0</v>
      </c>
      <c r="N85" s="11">
        <f t="shared" si="36"/>
        <v>0</v>
      </c>
    </row>
    <row r="86" spans="1:14" x14ac:dyDescent="0.25">
      <c r="A86" s="9" t="s">
        <v>177</v>
      </c>
      <c r="B86" s="10" t="s">
        <v>178</v>
      </c>
      <c r="C86" s="11">
        <v>487000</v>
      </c>
      <c r="D86" s="11">
        <v>0</v>
      </c>
      <c r="E86" s="11">
        <v>0</v>
      </c>
      <c r="F86" s="11">
        <v>487000</v>
      </c>
      <c r="G86" s="11">
        <f t="shared" si="38"/>
        <v>0</v>
      </c>
      <c r="H86" s="11">
        <v>487000</v>
      </c>
      <c r="I86" s="11">
        <v>0</v>
      </c>
      <c r="J86" s="11">
        <v>0</v>
      </c>
      <c r="K86" s="11">
        <f t="shared" si="35"/>
        <v>0</v>
      </c>
      <c r="L86" s="11">
        <v>0</v>
      </c>
      <c r="M86" s="11">
        <v>0</v>
      </c>
      <c r="N86" s="11">
        <f t="shared" si="36"/>
        <v>0</v>
      </c>
    </row>
    <row r="87" spans="1:14" x14ac:dyDescent="0.25">
      <c r="A87" s="9" t="s">
        <v>179</v>
      </c>
      <c r="B87" s="10" t="s">
        <v>180</v>
      </c>
      <c r="C87" s="11">
        <v>1950000</v>
      </c>
      <c r="D87" s="11">
        <v>0</v>
      </c>
      <c r="E87" s="11">
        <v>0</v>
      </c>
      <c r="F87" s="11">
        <v>1950000</v>
      </c>
      <c r="G87" s="11">
        <f t="shared" si="38"/>
        <v>0</v>
      </c>
      <c r="H87" s="11">
        <v>1950000</v>
      </c>
      <c r="I87" s="11">
        <v>0</v>
      </c>
      <c r="J87" s="11">
        <v>0</v>
      </c>
      <c r="K87" s="11">
        <f t="shared" si="35"/>
        <v>0</v>
      </c>
      <c r="L87" s="11">
        <v>0</v>
      </c>
      <c r="M87" s="11">
        <v>0</v>
      </c>
      <c r="N87" s="11">
        <f t="shared" si="36"/>
        <v>0</v>
      </c>
    </row>
    <row r="88" spans="1:14" s="7" customFormat="1" x14ac:dyDescent="0.25">
      <c r="A88" s="4" t="s">
        <v>181</v>
      </c>
      <c r="B88" s="5" t="s">
        <v>182</v>
      </c>
      <c r="C88" s="6">
        <f>SUM(C89:C93)</f>
        <v>20156000</v>
      </c>
      <c r="D88" s="6">
        <f t="shared" ref="D88:M88" si="39">SUM(D89:D93)</f>
        <v>0</v>
      </c>
      <c r="E88" s="6">
        <f t="shared" si="39"/>
        <v>0</v>
      </c>
      <c r="F88" s="6">
        <f t="shared" si="39"/>
        <v>20156000</v>
      </c>
      <c r="G88" s="6">
        <f t="shared" si="38"/>
        <v>0</v>
      </c>
      <c r="H88" s="6">
        <f t="shared" si="39"/>
        <v>20156000</v>
      </c>
      <c r="I88" s="6">
        <f t="shared" si="39"/>
        <v>0</v>
      </c>
      <c r="J88" s="6">
        <f t="shared" si="39"/>
        <v>1041614</v>
      </c>
      <c r="K88" s="6">
        <f t="shared" si="35"/>
        <v>5.167761460607263</v>
      </c>
      <c r="L88" s="6">
        <f t="shared" si="39"/>
        <v>726782</v>
      </c>
      <c r="M88" s="6">
        <f t="shared" si="39"/>
        <v>726782</v>
      </c>
      <c r="N88" s="6">
        <f t="shared" si="36"/>
        <v>3.6057848779519746</v>
      </c>
    </row>
    <row r="89" spans="1:14" x14ac:dyDescent="0.25">
      <c r="A89" s="9" t="s">
        <v>183</v>
      </c>
      <c r="B89" s="10" t="s">
        <v>184</v>
      </c>
      <c r="C89" s="11">
        <v>1706000</v>
      </c>
      <c r="D89" s="11">
        <v>0</v>
      </c>
      <c r="E89" s="11">
        <v>0</v>
      </c>
      <c r="F89" s="11">
        <v>1706000</v>
      </c>
      <c r="G89" s="11">
        <f t="shared" si="38"/>
        <v>0</v>
      </c>
      <c r="H89" s="11">
        <v>1706000</v>
      </c>
      <c r="I89" s="11">
        <v>0</v>
      </c>
      <c r="J89" s="11">
        <v>0</v>
      </c>
      <c r="K89" s="11">
        <f t="shared" si="35"/>
        <v>0</v>
      </c>
      <c r="L89" s="11">
        <v>0</v>
      </c>
      <c r="M89" s="11">
        <v>0</v>
      </c>
      <c r="N89" s="11">
        <f t="shared" si="36"/>
        <v>0</v>
      </c>
    </row>
    <row r="90" spans="1:14" x14ac:dyDescent="0.25">
      <c r="A90" s="9" t="s">
        <v>185</v>
      </c>
      <c r="B90" s="10" t="s">
        <v>186</v>
      </c>
      <c r="C90" s="11">
        <v>4950000</v>
      </c>
      <c r="D90" s="11">
        <v>0</v>
      </c>
      <c r="E90" s="11">
        <v>0</v>
      </c>
      <c r="F90" s="11">
        <v>4950000</v>
      </c>
      <c r="G90" s="11">
        <f t="shared" si="38"/>
        <v>0</v>
      </c>
      <c r="H90" s="11">
        <v>4950000</v>
      </c>
      <c r="I90" s="11">
        <v>0</v>
      </c>
      <c r="J90" s="11">
        <v>726782</v>
      </c>
      <c r="K90" s="11">
        <f t="shared" si="35"/>
        <v>14.682464646464647</v>
      </c>
      <c r="L90" s="11">
        <v>726782</v>
      </c>
      <c r="M90" s="11">
        <v>726782</v>
      </c>
      <c r="N90" s="11">
        <f t="shared" si="36"/>
        <v>14.682464646464647</v>
      </c>
    </row>
    <row r="91" spans="1:14" x14ac:dyDescent="0.25">
      <c r="A91" s="9" t="s">
        <v>187</v>
      </c>
      <c r="B91" s="10" t="s">
        <v>188</v>
      </c>
      <c r="C91" s="11">
        <v>3600000</v>
      </c>
      <c r="D91" s="11">
        <v>0</v>
      </c>
      <c r="E91" s="11">
        <v>0</v>
      </c>
      <c r="F91" s="11">
        <v>3600000</v>
      </c>
      <c r="G91" s="11">
        <f t="shared" si="38"/>
        <v>0</v>
      </c>
      <c r="H91" s="11">
        <v>3600000</v>
      </c>
      <c r="I91" s="11">
        <v>0</v>
      </c>
      <c r="J91" s="11">
        <v>314832</v>
      </c>
      <c r="K91" s="11">
        <f t="shared" si="35"/>
        <v>8.745333333333333</v>
      </c>
      <c r="L91" s="11">
        <v>0</v>
      </c>
      <c r="M91" s="11">
        <v>0</v>
      </c>
      <c r="N91" s="11">
        <f t="shared" si="36"/>
        <v>0</v>
      </c>
    </row>
    <row r="92" spans="1:14" x14ac:dyDescent="0.25">
      <c r="A92" s="9" t="s">
        <v>189</v>
      </c>
      <c r="B92" s="10" t="s">
        <v>190</v>
      </c>
      <c r="C92" s="11">
        <v>600000</v>
      </c>
      <c r="D92" s="11">
        <v>0</v>
      </c>
      <c r="E92" s="11">
        <v>0</v>
      </c>
      <c r="F92" s="11">
        <v>600000</v>
      </c>
      <c r="G92" s="11">
        <f t="shared" si="38"/>
        <v>0</v>
      </c>
      <c r="H92" s="11">
        <v>600000</v>
      </c>
      <c r="I92" s="11">
        <v>0</v>
      </c>
      <c r="J92" s="11">
        <v>0</v>
      </c>
      <c r="K92" s="11">
        <f t="shared" si="35"/>
        <v>0</v>
      </c>
      <c r="L92" s="11">
        <v>0</v>
      </c>
      <c r="M92" s="11">
        <v>0</v>
      </c>
      <c r="N92" s="11">
        <f t="shared" si="36"/>
        <v>0</v>
      </c>
    </row>
    <row r="93" spans="1:14" x14ac:dyDescent="0.25">
      <c r="A93" s="9" t="s">
        <v>191</v>
      </c>
      <c r="B93" s="10" t="s">
        <v>192</v>
      </c>
      <c r="C93" s="11">
        <v>9300000</v>
      </c>
      <c r="D93" s="11">
        <v>0</v>
      </c>
      <c r="E93" s="11">
        <v>0</v>
      </c>
      <c r="F93" s="11">
        <v>9300000</v>
      </c>
      <c r="G93" s="11">
        <f t="shared" si="38"/>
        <v>0</v>
      </c>
      <c r="H93" s="11">
        <v>9300000</v>
      </c>
      <c r="I93" s="11">
        <v>0</v>
      </c>
      <c r="J93" s="11">
        <v>0</v>
      </c>
      <c r="K93" s="11">
        <f t="shared" si="35"/>
        <v>0</v>
      </c>
      <c r="L93" s="11">
        <v>0</v>
      </c>
      <c r="M93" s="11">
        <v>0</v>
      </c>
      <c r="N93" s="11">
        <f t="shared" si="36"/>
        <v>0</v>
      </c>
    </row>
    <row r="94" spans="1:14" s="7" customFormat="1" x14ac:dyDescent="0.25">
      <c r="A94" s="4" t="s">
        <v>193</v>
      </c>
      <c r="B94" s="5" t="s">
        <v>194</v>
      </c>
      <c r="C94" s="6">
        <f>+C95+C98+C115+C117+C122+C137+C157+C159</f>
        <v>60578000</v>
      </c>
      <c r="D94" s="6">
        <f t="shared" ref="D94:M94" si="40">+D95+D98+D115+D117+D122+D137+D157+D159</f>
        <v>0</v>
      </c>
      <c r="E94" s="6">
        <f t="shared" si="40"/>
        <v>0</v>
      </c>
      <c r="F94" s="6">
        <f t="shared" si="40"/>
        <v>60578000</v>
      </c>
      <c r="G94" s="6">
        <f t="shared" si="38"/>
        <v>0</v>
      </c>
      <c r="H94" s="6">
        <f t="shared" si="40"/>
        <v>60578000</v>
      </c>
      <c r="I94" s="6">
        <f t="shared" si="40"/>
        <v>0</v>
      </c>
      <c r="J94" s="6">
        <f t="shared" si="40"/>
        <v>0</v>
      </c>
      <c r="K94" s="6">
        <f t="shared" si="35"/>
        <v>0</v>
      </c>
      <c r="L94" s="6">
        <f t="shared" si="40"/>
        <v>0</v>
      </c>
      <c r="M94" s="6">
        <f t="shared" si="40"/>
        <v>0</v>
      </c>
      <c r="N94" s="6">
        <f t="shared" si="36"/>
        <v>0</v>
      </c>
    </row>
    <row r="95" spans="1:14" s="7" customFormat="1" x14ac:dyDescent="0.25">
      <c r="A95" s="4" t="s">
        <v>195</v>
      </c>
      <c r="B95" s="5" t="s">
        <v>196</v>
      </c>
      <c r="C95" s="6">
        <f>+C96+C97</f>
        <v>828000</v>
      </c>
      <c r="D95" s="6">
        <f t="shared" ref="D95:M110" si="41">+D96+D97</f>
        <v>0</v>
      </c>
      <c r="E95" s="6">
        <f t="shared" si="41"/>
        <v>0</v>
      </c>
      <c r="F95" s="6">
        <f t="shared" si="41"/>
        <v>828000</v>
      </c>
      <c r="G95" s="6">
        <f t="shared" si="41"/>
        <v>0</v>
      </c>
      <c r="H95" s="6">
        <f t="shared" si="41"/>
        <v>828000</v>
      </c>
      <c r="I95" s="6">
        <f t="shared" si="41"/>
        <v>0</v>
      </c>
      <c r="J95" s="6">
        <f t="shared" si="41"/>
        <v>0</v>
      </c>
      <c r="K95" s="6">
        <f t="shared" si="35"/>
        <v>0</v>
      </c>
      <c r="L95" s="6">
        <f t="shared" si="41"/>
        <v>0</v>
      </c>
      <c r="M95" s="6">
        <f t="shared" si="41"/>
        <v>0</v>
      </c>
      <c r="N95" s="6">
        <f t="shared" si="36"/>
        <v>0</v>
      </c>
    </row>
    <row r="96" spans="1:14" x14ac:dyDescent="0.25">
      <c r="A96" s="9" t="s">
        <v>197</v>
      </c>
      <c r="B96" s="10" t="s">
        <v>198</v>
      </c>
      <c r="C96" s="11">
        <v>275000</v>
      </c>
      <c r="D96" s="11">
        <v>0</v>
      </c>
      <c r="E96" s="11">
        <v>0</v>
      </c>
      <c r="F96" s="11">
        <v>275000</v>
      </c>
      <c r="G96" s="11">
        <f t="shared" si="41"/>
        <v>0</v>
      </c>
      <c r="H96" s="11">
        <v>275000</v>
      </c>
      <c r="I96" s="11">
        <v>0</v>
      </c>
      <c r="J96" s="11">
        <v>0</v>
      </c>
      <c r="K96" s="11">
        <f t="shared" si="35"/>
        <v>0</v>
      </c>
      <c r="L96" s="11">
        <v>0</v>
      </c>
      <c r="M96" s="11">
        <v>0</v>
      </c>
      <c r="N96" s="11">
        <f t="shared" si="36"/>
        <v>0</v>
      </c>
    </row>
    <row r="97" spans="1:14" x14ac:dyDescent="0.25">
      <c r="A97" s="9" t="s">
        <v>199</v>
      </c>
      <c r="B97" s="10" t="s">
        <v>200</v>
      </c>
      <c r="C97" s="11">
        <v>553000</v>
      </c>
      <c r="D97" s="11">
        <v>0</v>
      </c>
      <c r="E97" s="11">
        <v>0</v>
      </c>
      <c r="F97" s="11">
        <v>553000</v>
      </c>
      <c r="G97" s="11">
        <f t="shared" si="41"/>
        <v>0</v>
      </c>
      <c r="H97" s="11">
        <v>553000</v>
      </c>
      <c r="I97" s="11">
        <v>0</v>
      </c>
      <c r="J97" s="11">
        <v>0</v>
      </c>
      <c r="K97" s="11">
        <f t="shared" si="35"/>
        <v>0</v>
      </c>
      <c r="L97" s="11">
        <v>0</v>
      </c>
      <c r="M97" s="11">
        <v>0</v>
      </c>
      <c r="N97" s="11">
        <f t="shared" si="36"/>
        <v>0</v>
      </c>
    </row>
    <row r="98" spans="1:14" s="7" customFormat="1" x14ac:dyDescent="0.25">
      <c r="A98" s="4" t="s">
        <v>201</v>
      </c>
      <c r="B98" s="5" t="s">
        <v>202</v>
      </c>
      <c r="C98" s="6">
        <f>SUM(C99:C114)</f>
        <v>22408000</v>
      </c>
      <c r="D98" s="6">
        <f t="shared" ref="D98:M98" si="42">SUM(D99:D114)</f>
        <v>0</v>
      </c>
      <c r="E98" s="6">
        <f t="shared" si="42"/>
        <v>0</v>
      </c>
      <c r="F98" s="6">
        <f t="shared" si="42"/>
        <v>22408000</v>
      </c>
      <c r="G98" s="6">
        <f t="shared" si="41"/>
        <v>0</v>
      </c>
      <c r="H98" s="6">
        <f t="shared" si="42"/>
        <v>22408000</v>
      </c>
      <c r="I98" s="6">
        <f t="shared" si="42"/>
        <v>0</v>
      </c>
      <c r="J98" s="6">
        <f t="shared" si="42"/>
        <v>0</v>
      </c>
      <c r="K98" s="6">
        <f t="shared" si="35"/>
        <v>0</v>
      </c>
      <c r="L98" s="6">
        <f t="shared" si="42"/>
        <v>0</v>
      </c>
      <c r="M98" s="6">
        <f t="shared" si="42"/>
        <v>0</v>
      </c>
      <c r="N98" s="6">
        <f t="shared" si="36"/>
        <v>0</v>
      </c>
    </row>
    <row r="99" spans="1:14" x14ac:dyDescent="0.25">
      <c r="A99" s="9" t="s">
        <v>203</v>
      </c>
      <c r="B99" s="10" t="s">
        <v>204</v>
      </c>
      <c r="C99" s="11">
        <v>24000</v>
      </c>
      <c r="D99" s="11">
        <v>0</v>
      </c>
      <c r="E99" s="11">
        <v>0</v>
      </c>
      <c r="F99" s="11">
        <v>24000</v>
      </c>
      <c r="G99" s="11">
        <f t="shared" si="41"/>
        <v>0</v>
      </c>
      <c r="H99" s="11">
        <v>24000</v>
      </c>
      <c r="I99" s="11">
        <v>0</v>
      </c>
      <c r="J99" s="11">
        <v>0</v>
      </c>
      <c r="K99" s="11">
        <f t="shared" si="35"/>
        <v>0</v>
      </c>
      <c r="L99" s="11">
        <v>0</v>
      </c>
      <c r="M99" s="11">
        <v>0</v>
      </c>
      <c r="N99" s="11">
        <f t="shared" si="36"/>
        <v>0</v>
      </c>
    </row>
    <row r="100" spans="1:14" x14ac:dyDescent="0.25">
      <c r="A100" s="9" t="s">
        <v>205</v>
      </c>
      <c r="B100" s="10" t="s">
        <v>206</v>
      </c>
      <c r="C100" s="11">
        <v>599000</v>
      </c>
      <c r="D100" s="11">
        <v>0</v>
      </c>
      <c r="E100" s="11">
        <v>0</v>
      </c>
      <c r="F100" s="11">
        <v>599000</v>
      </c>
      <c r="G100" s="11">
        <f t="shared" si="41"/>
        <v>0</v>
      </c>
      <c r="H100" s="11">
        <v>599000</v>
      </c>
      <c r="I100" s="11">
        <v>0</v>
      </c>
      <c r="J100" s="11">
        <v>0</v>
      </c>
      <c r="K100" s="11">
        <f t="shared" si="35"/>
        <v>0</v>
      </c>
      <c r="L100" s="11">
        <v>0</v>
      </c>
      <c r="M100" s="11">
        <v>0</v>
      </c>
      <c r="N100" s="11">
        <f t="shared" si="36"/>
        <v>0</v>
      </c>
    </row>
    <row r="101" spans="1:14" x14ac:dyDescent="0.25">
      <c r="A101" s="9" t="s">
        <v>207</v>
      </c>
      <c r="B101" s="10" t="s">
        <v>208</v>
      </c>
      <c r="C101" s="11">
        <v>644000</v>
      </c>
      <c r="D101" s="11">
        <v>0</v>
      </c>
      <c r="E101" s="11">
        <v>0</v>
      </c>
      <c r="F101" s="11">
        <v>644000</v>
      </c>
      <c r="G101" s="11">
        <f t="shared" si="41"/>
        <v>0</v>
      </c>
      <c r="H101" s="11">
        <v>644000</v>
      </c>
      <c r="I101" s="11">
        <v>0</v>
      </c>
      <c r="J101" s="11">
        <v>0</v>
      </c>
      <c r="K101" s="11">
        <f t="shared" si="35"/>
        <v>0</v>
      </c>
      <c r="L101" s="11">
        <v>0</v>
      </c>
      <c r="M101" s="11">
        <v>0</v>
      </c>
      <c r="N101" s="11">
        <f t="shared" si="36"/>
        <v>0</v>
      </c>
    </row>
    <row r="102" spans="1:14" x14ac:dyDescent="0.25">
      <c r="A102" s="9" t="s">
        <v>209</v>
      </c>
      <c r="B102" s="10" t="s">
        <v>210</v>
      </c>
      <c r="C102" s="11">
        <v>1158000</v>
      </c>
      <c r="D102" s="11">
        <v>0</v>
      </c>
      <c r="E102" s="11">
        <v>0</v>
      </c>
      <c r="F102" s="11">
        <v>1158000</v>
      </c>
      <c r="G102" s="11">
        <f t="shared" si="41"/>
        <v>0</v>
      </c>
      <c r="H102" s="11">
        <v>1158000</v>
      </c>
      <c r="I102" s="11">
        <v>0</v>
      </c>
      <c r="J102" s="11">
        <v>0</v>
      </c>
      <c r="K102" s="11">
        <f t="shared" si="35"/>
        <v>0</v>
      </c>
      <c r="L102" s="11">
        <v>0</v>
      </c>
      <c r="M102" s="11">
        <v>0</v>
      </c>
      <c r="N102" s="11">
        <f t="shared" si="36"/>
        <v>0</v>
      </c>
    </row>
    <row r="103" spans="1:14" x14ac:dyDescent="0.25">
      <c r="A103" s="9" t="s">
        <v>211</v>
      </c>
      <c r="B103" s="10" t="s">
        <v>212</v>
      </c>
      <c r="C103" s="11">
        <v>3122000</v>
      </c>
      <c r="D103" s="11">
        <v>0</v>
      </c>
      <c r="E103" s="11">
        <v>0</v>
      </c>
      <c r="F103" s="11">
        <v>3122000</v>
      </c>
      <c r="G103" s="11">
        <f t="shared" si="41"/>
        <v>0</v>
      </c>
      <c r="H103" s="11">
        <v>3122000</v>
      </c>
      <c r="I103" s="11">
        <v>0</v>
      </c>
      <c r="J103" s="11">
        <v>0</v>
      </c>
      <c r="K103" s="11">
        <f t="shared" si="35"/>
        <v>0</v>
      </c>
      <c r="L103" s="11">
        <v>0</v>
      </c>
      <c r="M103" s="11">
        <v>0</v>
      </c>
      <c r="N103" s="11">
        <f t="shared" si="36"/>
        <v>0</v>
      </c>
    </row>
    <row r="104" spans="1:14" x14ac:dyDescent="0.25">
      <c r="A104" s="9" t="s">
        <v>213</v>
      </c>
      <c r="B104" s="10" t="s">
        <v>214</v>
      </c>
      <c r="C104" s="11">
        <v>4573000</v>
      </c>
      <c r="D104" s="11">
        <v>0</v>
      </c>
      <c r="E104" s="11">
        <v>0</v>
      </c>
      <c r="F104" s="11">
        <v>4573000</v>
      </c>
      <c r="G104" s="11">
        <f t="shared" si="41"/>
        <v>0</v>
      </c>
      <c r="H104" s="11">
        <v>4573000</v>
      </c>
      <c r="I104" s="11">
        <v>0</v>
      </c>
      <c r="J104" s="11">
        <v>0</v>
      </c>
      <c r="K104" s="11">
        <f t="shared" si="35"/>
        <v>0</v>
      </c>
      <c r="L104" s="11">
        <v>0</v>
      </c>
      <c r="M104" s="11">
        <v>0</v>
      </c>
      <c r="N104" s="11">
        <f t="shared" si="36"/>
        <v>0</v>
      </c>
    </row>
    <row r="105" spans="1:14" x14ac:dyDescent="0.25">
      <c r="A105" s="9" t="s">
        <v>215</v>
      </c>
      <c r="B105" s="10" t="s">
        <v>216</v>
      </c>
      <c r="C105" s="11">
        <v>4224000</v>
      </c>
      <c r="D105" s="11">
        <v>0</v>
      </c>
      <c r="E105" s="11">
        <v>0</v>
      </c>
      <c r="F105" s="11">
        <v>4224000</v>
      </c>
      <c r="G105" s="11">
        <f t="shared" si="41"/>
        <v>0</v>
      </c>
      <c r="H105" s="11">
        <v>4224000</v>
      </c>
      <c r="I105" s="11">
        <v>0</v>
      </c>
      <c r="J105" s="11">
        <v>0</v>
      </c>
      <c r="K105" s="11">
        <f t="shared" si="35"/>
        <v>0</v>
      </c>
      <c r="L105" s="11">
        <v>0</v>
      </c>
      <c r="M105" s="11">
        <v>0</v>
      </c>
      <c r="N105" s="11">
        <f t="shared" si="36"/>
        <v>0</v>
      </c>
    </row>
    <row r="106" spans="1:14" x14ac:dyDescent="0.25">
      <c r="A106" s="9" t="s">
        <v>217</v>
      </c>
      <c r="B106" s="10" t="s">
        <v>218</v>
      </c>
      <c r="C106" s="11">
        <v>96000</v>
      </c>
      <c r="D106" s="11">
        <v>0</v>
      </c>
      <c r="E106" s="11">
        <v>0</v>
      </c>
      <c r="F106" s="11">
        <v>96000</v>
      </c>
      <c r="G106" s="11">
        <f t="shared" si="41"/>
        <v>0</v>
      </c>
      <c r="H106" s="11">
        <v>96000</v>
      </c>
      <c r="I106" s="11">
        <v>0</v>
      </c>
      <c r="J106" s="11">
        <v>0</v>
      </c>
      <c r="K106" s="11">
        <f t="shared" si="35"/>
        <v>0</v>
      </c>
      <c r="L106" s="11">
        <v>0</v>
      </c>
      <c r="M106" s="11">
        <v>0</v>
      </c>
      <c r="N106" s="11">
        <f t="shared" si="36"/>
        <v>0</v>
      </c>
    </row>
    <row r="107" spans="1:14" x14ac:dyDescent="0.25">
      <c r="A107" s="9" t="s">
        <v>219</v>
      </c>
      <c r="B107" s="10" t="s">
        <v>220</v>
      </c>
      <c r="C107" s="11">
        <v>440000</v>
      </c>
      <c r="D107" s="11">
        <v>0</v>
      </c>
      <c r="E107" s="11">
        <v>0</v>
      </c>
      <c r="F107" s="11">
        <v>440000</v>
      </c>
      <c r="G107" s="11">
        <f t="shared" si="41"/>
        <v>0</v>
      </c>
      <c r="H107" s="11">
        <v>440000</v>
      </c>
      <c r="I107" s="11">
        <v>0</v>
      </c>
      <c r="J107" s="11">
        <v>0</v>
      </c>
      <c r="K107" s="11">
        <f t="shared" si="35"/>
        <v>0</v>
      </c>
      <c r="L107" s="11">
        <v>0</v>
      </c>
      <c r="M107" s="11">
        <v>0</v>
      </c>
      <c r="N107" s="11">
        <f t="shared" si="36"/>
        <v>0</v>
      </c>
    </row>
    <row r="108" spans="1:14" x14ac:dyDescent="0.25">
      <c r="A108" s="9" t="s">
        <v>221</v>
      </c>
      <c r="B108" s="10" t="s">
        <v>222</v>
      </c>
      <c r="C108" s="11">
        <v>2524000</v>
      </c>
      <c r="D108" s="11">
        <v>0</v>
      </c>
      <c r="E108" s="11">
        <v>0</v>
      </c>
      <c r="F108" s="11">
        <v>2524000</v>
      </c>
      <c r="G108" s="11">
        <f t="shared" si="41"/>
        <v>0</v>
      </c>
      <c r="H108" s="11">
        <v>2524000</v>
      </c>
      <c r="I108" s="11">
        <v>0</v>
      </c>
      <c r="J108" s="11">
        <v>0</v>
      </c>
      <c r="K108" s="11">
        <f t="shared" si="35"/>
        <v>0</v>
      </c>
      <c r="L108" s="11">
        <v>0</v>
      </c>
      <c r="M108" s="11">
        <v>0</v>
      </c>
      <c r="N108" s="11">
        <f t="shared" si="36"/>
        <v>0</v>
      </c>
    </row>
    <row r="109" spans="1:14" x14ac:dyDescent="0.25">
      <c r="A109" s="9" t="s">
        <v>223</v>
      </c>
      <c r="B109" s="10" t="s">
        <v>224</v>
      </c>
      <c r="C109" s="11">
        <v>4083000</v>
      </c>
      <c r="D109" s="11">
        <v>0</v>
      </c>
      <c r="E109" s="11">
        <v>0</v>
      </c>
      <c r="F109" s="11">
        <v>4083000</v>
      </c>
      <c r="G109" s="11">
        <f t="shared" si="41"/>
        <v>0</v>
      </c>
      <c r="H109" s="11">
        <v>4083000</v>
      </c>
      <c r="I109" s="11">
        <v>0</v>
      </c>
      <c r="J109" s="11">
        <v>0</v>
      </c>
      <c r="K109" s="11">
        <f t="shared" si="35"/>
        <v>0</v>
      </c>
      <c r="L109" s="11">
        <v>0</v>
      </c>
      <c r="M109" s="11">
        <v>0</v>
      </c>
      <c r="N109" s="11">
        <f t="shared" si="36"/>
        <v>0</v>
      </c>
    </row>
    <row r="110" spans="1:14" x14ac:dyDescent="0.25">
      <c r="A110" s="9" t="s">
        <v>225</v>
      </c>
      <c r="B110" s="10" t="s">
        <v>226</v>
      </c>
      <c r="C110" s="11">
        <v>152000</v>
      </c>
      <c r="D110" s="11">
        <v>0</v>
      </c>
      <c r="E110" s="11">
        <v>0</v>
      </c>
      <c r="F110" s="11">
        <v>152000</v>
      </c>
      <c r="G110" s="11">
        <f t="shared" si="41"/>
        <v>0</v>
      </c>
      <c r="H110" s="11">
        <v>152000</v>
      </c>
      <c r="I110" s="11">
        <v>0</v>
      </c>
      <c r="J110" s="11">
        <v>0</v>
      </c>
      <c r="K110" s="11">
        <f t="shared" si="35"/>
        <v>0</v>
      </c>
      <c r="L110" s="11">
        <v>0</v>
      </c>
      <c r="M110" s="11">
        <v>0</v>
      </c>
      <c r="N110" s="11">
        <f t="shared" si="36"/>
        <v>0</v>
      </c>
    </row>
    <row r="111" spans="1:14" x14ac:dyDescent="0.25">
      <c r="A111" s="9" t="s">
        <v>227</v>
      </c>
      <c r="B111" s="10" t="s">
        <v>228</v>
      </c>
      <c r="C111" s="11">
        <v>142000</v>
      </c>
      <c r="D111" s="11">
        <v>0</v>
      </c>
      <c r="E111" s="11">
        <v>0</v>
      </c>
      <c r="F111" s="11">
        <v>142000</v>
      </c>
      <c r="G111" s="11">
        <f t="shared" ref="G111:G174" si="43">+G112+G113</f>
        <v>0</v>
      </c>
      <c r="H111" s="11">
        <v>142000</v>
      </c>
      <c r="I111" s="11">
        <v>0</v>
      </c>
      <c r="J111" s="11">
        <v>0</v>
      </c>
      <c r="K111" s="11">
        <f t="shared" si="35"/>
        <v>0</v>
      </c>
      <c r="L111" s="11">
        <v>0</v>
      </c>
      <c r="M111" s="11">
        <v>0</v>
      </c>
      <c r="N111" s="11">
        <f t="shared" si="36"/>
        <v>0</v>
      </c>
    </row>
    <row r="112" spans="1:14" x14ac:dyDescent="0.25">
      <c r="A112" s="9" t="s">
        <v>229</v>
      </c>
      <c r="B112" s="10" t="s">
        <v>230</v>
      </c>
      <c r="C112" s="11">
        <v>161000</v>
      </c>
      <c r="D112" s="11">
        <v>0</v>
      </c>
      <c r="E112" s="11">
        <v>0</v>
      </c>
      <c r="F112" s="11">
        <v>161000</v>
      </c>
      <c r="G112" s="11">
        <f t="shared" si="43"/>
        <v>0</v>
      </c>
      <c r="H112" s="11">
        <v>161000</v>
      </c>
      <c r="I112" s="11">
        <v>0</v>
      </c>
      <c r="J112" s="11">
        <v>0</v>
      </c>
      <c r="K112" s="11">
        <f t="shared" si="35"/>
        <v>0</v>
      </c>
      <c r="L112" s="11">
        <v>0</v>
      </c>
      <c r="M112" s="11">
        <v>0</v>
      </c>
      <c r="N112" s="11">
        <f t="shared" si="36"/>
        <v>0</v>
      </c>
    </row>
    <row r="113" spans="1:14" x14ac:dyDescent="0.25">
      <c r="A113" s="9" t="s">
        <v>231</v>
      </c>
      <c r="B113" s="10" t="s">
        <v>232</v>
      </c>
      <c r="C113" s="11">
        <v>206000</v>
      </c>
      <c r="D113" s="11">
        <v>0</v>
      </c>
      <c r="E113" s="11">
        <v>0</v>
      </c>
      <c r="F113" s="11">
        <v>206000</v>
      </c>
      <c r="G113" s="11">
        <f t="shared" si="43"/>
        <v>0</v>
      </c>
      <c r="H113" s="11">
        <v>206000</v>
      </c>
      <c r="I113" s="11">
        <v>0</v>
      </c>
      <c r="J113" s="11">
        <v>0</v>
      </c>
      <c r="K113" s="11">
        <f t="shared" si="35"/>
        <v>0</v>
      </c>
      <c r="L113" s="11">
        <v>0</v>
      </c>
      <c r="M113" s="11">
        <v>0</v>
      </c>
      <c r="N113" s="11">
        <f t="shared" si="36"/>
        <v>0</v>
      </c>
    </row>
    <row r="114" spans="1:14" x14ac:dyDescent="0.25">
      <c r="A114" s="9" t="s">
        <v>233</v>
      </c>
      <c r="B114" s="10" t="s">
        <v>234</v>
      </c>
      <c r="C114" s="11">
        <v>260000</v>
      </c>
      <c r="D114" s="11">
        <v>0</v>
      </c>
      <c r="E114" s="11">
        <v>0</v>
      </c>
      <c r="F114" s="11">
        <v>260000</v>
      </c>
      <c r="G114" s="11">
        <f t="shared" si="43"/>
        <v>0</v>
      </c>
      <c r="H114" s="11">
        <v>260000</v>
      </c>
      <c r="I114" s="11">
        <v>0</v>
      </c>
      <c r="J114" s="11">
        <v>0</v>
      </c>
      <c r="K114" s="11">
        <f t="shared" si="35"/>
        <v>0</v>
      </c>
      <c r="L114" s="11">
        <v>0</v>
      </c>
      <c r="M114" s="11">
        <v>0</v>
      </c>
      <c r="N114" s="11">
        <f t="shared" si="36"/>
        <v>0</v>
      </c>
    </row>
    <row r="115" spans="1:14" s="7" customFormat="1" x14ac:dyDescent="0.25">
      <c r="A115" s="4" t="s">
        <v>235</v>
      </c>
      <c r="B115" s="5" t="s">
        <v>236</v>
      </c>
      <c r="C115" s="6">
        <f>+C116</f>
        <v>283000</v>
      </c>
      <c r="D115" s="6">
        <f t="shared" ref="D115:M115" si="44">+D116</f>
        <v>0</v>
      </c>
      <c r="E115" s="6">
        <f t="shared" si="44"/>
        <v>0</v>
      </c>
      <c r="F115" s="6">
        <f t="shared" si="44"/>
        <v>283000</v>
      </c>
      <c r="G115" s="6">
        <f t="shared" si="43"/>
        <v>0</v>
      </c>
      <c r="H115" s="6">
        <f t="shared" si="44"/>
        <v>283000</v>
      </c>
      <c r="I115" s="6">
        <f t="shared" si="44"/>
        <v>0</v>
      </c>
      <c r="J115" s="6">
        <f t="shared" si="44"/>
        <v>0</v>
      </c>
      <c r="K115" s="6">
        <f t="shared" si="35"/>
        <v>0</v>
      </c>
      <c r="L115" s="6">
        <f t="shared" si="44"/>
        <v>0</v>
      </c>
      <c r="M115" s="6">
        <f t="shared" si="44"/>
        <v>0</v>
      </c>
      <c r="N115" s="6">
        <f t="shared" si="36"/>
        <v>0</v>
      </c>
    </row>
    <row r="116" spans="1:14" x14ac:dyDescent="0.25">
      <c r="A116" s="9" t="s">
        <v>237</v>
      </c>
      <c r="B116" s="10" t="s">
        <v>238</v>
      </c>
      <c r="C116" s="11">
        <v>283000</v>
      </c>
      <c r="D116" s="11">
        <v>0</v>
      </c>
      <c r="E116" s="11">
        <v>0</v>
      </c>
      <c r="F116" s="11">
        <v>283000</v>
      </c>
      <c r="G116" s="11">
        <f t="shared" si="43"/>
        <v>0</v>
      </c>
      <c r="H116" s="11">
        <v>283000</v>
      </c>
      <c r="I116" s="11">
        <v>0</v>
      </c>
      <c r="J116" s="11">
        <v>0</v>
      </c>
      <c r="K116" s="11">
        <f t="shared" si="35"/>
        <v>0</v>
      </c>
      <c r="L116" s="11">
        <v>0</v>
      </c>
      <c r="M116" s="11">
        <v>0</v>
      </c>
      <c r="N116" s="11">
        <f t="shared" si="36"/>
        <v>0</v>
      </c>
    </row>
    <row r="117" spans="1:14" s="7" customFormat="1" x14ac:dyDescent="0.25">
      <c r="A117" s="4" t="s">
        <v>239</v>
      </c>
      <c r="B117" s="5" t="s">
        <v>240</v>
      </c>
      <c r="C117" s="6">
        <f>+C118+C119+C120+C121</f>
        <v>696000</v>
      </c>
      <c r="D117" s="6">
        <f t="shared" ref="D117:M117" si="45">+D118+D119+D120+D121</f>
        <v>0</v>
      </c>
      <c r="E117" s="6">
        <f t="shared" si="45"/>
        <v>0</v>
      </c>
      <c r="F117" s="6">
        <f t="shared" si="45"/>
        <v>696000</v>
      </c>
      <c r="G117" s="6">
        <f t="shared" si="43"/>
        <v>0</v>
      </c>
      <c r="H117" s="6">
        <f t="shared" si="45"/>
        <v>696000</v>
      </c>
      <c r="I117" s="6">
        <f t="shared" si="45"/>
        <v>0</v>
      </c>
      <c r="J117" s="6">
        <f t="shared" si="45"/>
        <v>0</v>
      </c>
      <c r="K117" s="6">
        <f t="shared" si="35"/>
        <v>0</v>
      </c>
      <c r="L117" s="6">
        <f t="shared" si="45"/>
        <v>0</v>
      </c>
      <c r="M117" s="6">
        <f t="shared" si="45"/>
        <v>0</v>
      </c>
      <c r="N117" s="6">
        <f t="shared" si="36"/>
        <v>0</v>
      </c>
    </row>
    <row r="118" spans="1:14" x14ac:dyDescent="0.25">
      <c r="A118" s="9" t="s">
        <v>241</v>
      </c>
      <c r="B118" s="10" t="s">
        <v>242</v>
      </c>
      <c r="C118" s="11">
        <v>202000</v>
      </c>
      <c r="D118" s="11">
        <v>0</v>
      </c>
      <c r="E118" s="11">
        <v>0</v>
      </c>
      <c r="F118" s="11">
        <v>202000</v>
      </c>
      <c r="G118" s="11">
        <f t="shared" si="43"/>
        <v>0</v>
      </c>
      <c r="H118" s="11">
        <v>202000</v>
      </c>
      <c r="I118" s="11">
        <v>0</v>
      </c>
      <c r="J118" s="11">
        <v>0</v>
      </c>
      <c r="K118" s="11">
        <f t="shared" si="35"/>
        <v>0</v>
      </c>
      <c r="L118" s="11">
        <v>0</v>
      </c>
      <c r="M118" s="11">
        <v>0</v>
      </c>
      <c r="N118" s="11">
        <f t="shared" si="36"/>
        <v>0</v>
      </c>
    </row>
    <row r="119" spans="1:14" x14ac:dyDescent="0.25">
      <c r="A119" s="9" t="s">
        <v>243</v>
      </c>
      <c r="B119" s="10" t="s">
        <v>244</v>
      </c>
      <c r="C119" s="11">
        <v>405000</v>
      </c>
      <c r="D119" s="11">
        <v>0</v>
      </c>
      <c r="E119" s="11">
        <v>0</v>
      </c>
      <c r="F119" s="11">
        <v>405000</v>
      </c>
      <c r="G119" s="11">
        <f t="shared" si="43"/>
        <v>0</v>
      </c>
      <c r="H119" s="11">
        <v>405000</v>
      </c>
      <c r="I119" s="11">
        <v>0</v>
      </c>
      <c r="J119" s="11">
        <v>0</v>
      </c>
      <c r="K119" s="11">
        <f t="shared" si="35"/>
        <v>0</v>
      </c>
      <c r="L119" s="11">
        <v>0</v>
      </c>
      <c r="M119" s="11">
        <v>0</v>
      </c>
      <c r="N119" s="11">
        <f t="shared" si="36"/>
        <v>0</v>
      </c>
    </row>
    <row r="120" spans="1:14" x14ac:dyDescent="0.25">
      <c r="A120" s="9" t="s">
        <v>245</v>
      </c>
      <c r="B120" s="10" t="s">
        <v>246</v>
      </c>
      <c r="C120" s="11">
        <v>44000</v>
      </c>
      <c r="D120" s="11">
        <v>0</v>
      </c>
      <c r="E120" s="11">
        <v>0</v>
      </c>
      <c r="F120" s="11">
        <v>44000</v>
      </c>
      <c r="G120" s="11">
        <f t="shared" si="43"/>
        <v>0</v>
      </c>
      <c r="H120" s="11">
        <v>44000</v>
      </c>
      <c r="I120" s="11">
        <v>0</v>
      </c>
      <c r="J120" s="11">
        <v>0</v>
      </c>
      <c r="K120" s="11">
        <f t="shared" si="35"/>
        <v>0</v>
      </c>
      <c r="L120" s="11">
        <v>0</v>
      </c>
      <c r="M120" s="11">
        <v>0</v>
      </c>
      <c r="N120" s="11">
        <f t="shared" si="36"/>
        <v>0</v>
      </c>
    </row>
    <row r="121" spans="1:14" x14ac:dyDescent="0.25">
      <c r="A121" s="9" t="s">
        <v>247</v>
      </c>
      <c r="B121" s="10" t="s">
        <v>248</v>
      </c>
      <c r="C121" s="11">
        <v>45000</v>
      </c>
      <c r="D121" s="11">
        <v>0</v>
      </c>
      <c r="E121" s="11">
        <v>0</v>
      </c>
      <c r="F121" s="11">
        <v>45000</v>
      </c>
      <c r="G121" s="11">
        <f t="shared" si="43"/>
        <v>0</v>
      </c>
      <c r="H121" s="11">
        <v>45000</v>
      </c>
      <c r="I121" s="11">
        <v>0</v>
      </c>
      <c r="J121" s="11">
        <v>0</v>
      </c>
      <c r="K121" s="11">
        <f t="shared" si="35"/>
        <v>0</v>
      </c>
      <c r="L121" s="11">
        <v>0</v>
      </c>
      <c r="M121" s="11">
        <v>0</v>
      </c>
      <c r="N121" s="11">
        <f t="shared" si="36"/>
        <v>0</v>
      </c>
    </row>
    <row r="122" spans="1:14" s="7" customFormat="1" x14ac:dyDescent="0.25">
      <c r="A122" s="4" t="s">
        <v>249</v>
      </c>
      <c r="B122" s="5" t="s">
        <v>250</v>
      </c>
      <c r="C122" s="6">
        <f>SUM(C123:C136)</f>
        <v>4415000</v>
      </c>
      <c r="D122" s="6">
        <f t="shared" ref="D122:M122" si="46">SUM(D123:D136)</f>
        <v>0</v>
      </c>
      <c r="E122" s="6">
        <f t="shared" si="46"/>
        <v>0</v>
      </c>
      <c r="F122" s="6">
        <f t="shared" si="46"/>
        <v>4415000</v>
      </c>
      <c r="G122" s="6">
        <f t="shared" si="43"/>
        <v>0</v>
      </c>
      <c r="H122" s="6">
        <f t="shared" si="46"/>
        <v>4415000</v>
      </c>
      <c r="I122" s="6">
        <f t="shared" si="46"/>
        <v>0</v>
      </c>
      <c r="J122" s="6">
        <f t="shared" si="46"/>
        <v>0</v>
      </c>
      <c r="K122" s="6">
        <f t="shared" si="35"/>
        <v>0</v>
      </c>
      <c r="L122" s="6">
        <f t="shared" si="46"/>
        <v>0</v>
      </c>
      <c r="M122" s="6">
        <f t="shared" si="46"/>
        <v>0</v>
      </c>
      <c r="N122" s="6">
        <f t="shared" si="36"/>
        <v>0</v>
      </c>
    </row>
    <row r="123" spans="1:14" x14ac:dyDescent="0.25">
      <c r="A123" s="9" t="s">
        <v>251</v>
      </c>
      <c r="B123" s="10" t="s">
        <v>252</v>
      </c>
      <c r="C123" s="11">
        <v>344000</v>
      </c>
      <c r="D123" s="11">
        <v>0</v>
      </c>
      <c r="E123" s="11">
        <v>0</v>
      </c>
      <c r="F123" s="11">
        <v>344000</v>
      </c>
      <c r="G123" s="11">
        <f t="shared" si="43"/>
        <v>0</v>
      </c>
      <c r="H123" s="11">
        <v>344000</v>
      </c>
      <c r="I123" s="11">
        <v>0</v>
      </c>
      <c r="J123" s="11">
        <v>0</v>
      </c>
      <c r="K123" s="11">
        <f t="shared" si="35"/>
        <v>0</v>
      </c>
      <c r="L123" s="11">
        <v>0</v>
      </c>
      <c r="M123" s="11">
        <v>0</v>
      </c>
      <c r="N123" s="11">
        <f t="shared" si="36"/>
        <v>0</v>
      </c>
    </row>
    <row r="124" spans="1:14" x14ac:dyDescent="0.25">
      <c r="A124" s="9" t="s">
        <v>253</v>
      </c>
      <c r="B124" s="10" t="s">
        <v>254</v>
      </c>
      <c r="C124" s="11">
        <v>68000</v>
      </c>
      <c r="D124" s="11">
        <v>0</v>
      </c>
      <c r="E124" s="11">
        <v>0</v>
      </c>
      <c r="F124" s="11">
        <v>68000</v>
      </c>
      <c r="G124" s="11">
        <f t="shared" si="43"/>
        <v>0</v>
      </c>
      <c r="H124" s="11">
        <v>68000</v>
      </c>
      <c r="I124" s="11">
        <v>0</v>
      </c>
      <c r="J124" s="11">
        <v>0</v>
      </c>
      <c r="K124" s="11">
        <f t="shared" si="35"/>
        <v>0</v>
      </c>
      <c r="L124" s="11">
        <v>0</v>
      </c>
      <c r="M124" s="11">
        <v>0</v>
      </c>
      <c r="N124" s="11">
        <f t="shared" si="36"/>
        <v>0</v>
      </c>
    </row>
    <row r="125" spans="1:14" x14ac:dyDescent="0.25">
      <c r="A125" s="9" t="s">
        <v>255</v>
      </c>
      <c r="B125" s="10" t="s">
        <v>256</v>
      </c>
      <c r="C125" s="11">
        <v>102000</v>
      </c>
      <c r="D125" s="11">
        <v>0</v>
      </c>
      <c r="E125" s="11">
        <v>0</v>
      </c>
      <c r="F125" s="11">
        <v>102000</v>
      </c>
      <c r="G125" s="11">
        <f t="shared" si="43"/>
        <v>0</v>
      </c>
      <c r="H125" s="11">
        <v>102000</v>
      </c>
      <c r="I125" s="11">
        <v>0</v>
      </c>
      <c r="J125" s="11">
        <v>0</v>
      </c>
      <c r="K125" s="11">
        <f t="shared" si="35"/>
        <v>0</v>
      </c>
      <c r="L125" s="11">
        <v>0</v>
      </c>
      <c r="M125" s="11">
        <v>0</v>
      </c>
      <c r="N125" s="11">
        <f t="shared" si="36"/>
        <v>0</v>
      </c>
    </row>
    <row r="126" spans="1:14" x14ac:dyDescent="0.25">
      <c r="A126" s="9" t="s">
        <v>257</v>
      </c>
      <c r="B126" s="10" t="s">
        <v>258</v>
      </c>
      <c r="C126" s="11">
        <v>458000</v>
      </c>
      <c r="D126" s="11">
        <v>0</v>
      </c>
      <c r="E126" s="11">
        <v>0</v>
      </c>
      <c r="F126" s="11">
        <v>458000</v>
      </c>
      <c r="G126" s="11">
        <f t="shared" si="43"/>
        <v>0</v>
      </c>
      <c r="H126" s="11">
        <v>458000</v>
      </c>
      <c r="I126" s="11">
        <v>0</v>
      </c>
      <c r="J126" s="11">
        <v>0</v>
      </c>
      <c r="K126" s="11">
        <f t="shared" si="35"/>
        <v>0</v>
      </c>
      <c r="L126" s="11">
        <v>0</v>
      </c>
      <c r="M126" s="11">
        <v>0</v>
      </c>
      <c r="N126" s="11">
        <f t="shared" si="36"/>
        <v>0</v>
      </c>
    </row>
    <row r="127" spans="1:14" x14ac:dyDescent="0.25">
      <c r="A127" s="9" t="s">
        <v>259</v>
      </c>
      <c r="B127" s="10" t="s">
        <v>260</v>
      </c>
      <c r="C127" s="11">
        <v>191000</v>
      </c>
      <c r="D127" s="11">
        <v>0</v>
      </c>
      <c r="E127" s="11">
        <v>0</v>
      </c>
      <c r="F127" s="11">
        <v>191000</v>
      </c>
      <c r="G127" s="11">
        <f t="shared" si="43"/>
        <v>0</v>
      </c>
      <c r="H127" s="11">
        <v>191000</v>
      </c>
      <c r="I127" s="11">
        <v>0</v>
      </c>
      <c r="J127" s="11">
        <v>0</v>
      </c>
      <c r="K127" s="11">
        <f t="shared" si="35"/>
        <v>0</v>
      </c>
      <c r="L127" s="11">
        <v>0</v>
      </c>
      <c r="M127" s="11">
        <v>0</v>
      </c>
      <c r="N127" s="11">
        <f t="shared" si="36"/>
        <v>0</v>
      </c>
    </row>
    <row r="128" spans="1:14" x14ac:dyDescent="0.25">
      <c r="A128" s="9" t="s">
        <v>261</v>
      </c>
      <c r="B128" s="10" t="s">
        <v>262</v>
      </c>
      <c r="C128" s="11">
        <v>24000</v>
      </c>
      <c r="D128" s="11">
        <v>0</v>
      </c>
      <c r="E128" s="11">
        <v>0</v>
      </c>
      <c r="F128" s="11">
        <v>24000</v>
      </c>
      <c r="G128" s="11">
        <f t="shared" si="43"/>
        <v>0</v>
      </c>
      <c r="H128" s="11">
        <v>24000</v>
      </c>
      <c r="I128" s="11">
        <v>0</v>
      </c>
      <c r="J128" s="11">
        <v>0</v>
      </c>
      <c r="K128" s="11">
        <f t="shared" si="35"/>
        <v>0</v>
      </c>
      <c r="L128" s="11">
        <v>0</v>
      </c>
      <c r="M128" s="11">
        <v>0</v>
      </c>
      <c r="N128" s="11">
        <f t="shared" si="36"/>
        <v>0</v>
      </c>
    </row>
    <row r="129" spans="1:14" x14ac:dyDescent="0.25">
      <c r="A129" s="9" t="s">
        <v>263</v>
      </c>
      <c r="B129" s="10" t="s">
        <v>264</v>
      </c>
      <c r="C129" s="11">
        <v>30000</v>
      </c>
      <c r="D129" s="11">
        <v>0</v>
      </c>
      <c r="E129" s="11">
        <v>0</v>
      </c>
      <c r="F129" s="11">
        <v>30000</v>
      </c>
      <c r="G129" s="11">
        <f t="shared" si="43"/>
        <v>0</v>
      </c>
      <c r="H129" s="11">
        <v>30000</v>
      </c>
      <c r="I129" s="11">
        <v>0</v>
      </c>
      <c r="J129" s="11">
        <v>0</v>
      </c>
      <c r="K129" s="11">
        <f t="shared" si="35"/>
        <v>0</v>
      </c>
      <c r="L129" s="11">
        <v>0</v>
      </c>
      <c r="M129" s="11">
        <v>0</v>
      </c>
      <c r="N129" s="11">
        <f t="shared" si="36"/>
        <v>0</v>
      </c>
    </row>
    <row r="130" spans="1:14" x14ac:dyDescent="0.25">
      <c r="A130" s="9" t="s">
        <v>265</v>
      </c>
      <c r="B130" s="10" t="s">
        <v>266</v>
      </c>
      <c r="C130" s="11">
        <v>538000</v>
      </c>
      <c r="D130" s="11">
        <v>0</v>
      </c>
      <c r="E130" s="11">
        <v>0</v>
      </c>
      <c r="F130" s="11">
        <v>538000</v>
      </c>
      <c r="G130" s="11">
        <f t="shared" si="43"/>
        <v>0</v>
      </c>
      <c r="H130" s="11">
        <v>538000</v>
      </c>
      <c r="I130" s="11">
        <v>0</v>
      </c>
      <c r="J130" s="11">
        <v>0</v>
      </c>
      <c r="K130" s="11">
        <f t="shared" si="35"/>
        <v>0</v>
      </c>
      <c r="L130" s="11">
        <v>0</v>
      </c>
      <c r="M130" s="11">
        <v>0</v>
      </c>
      <c r="N130" s="11">
        <f t="shared" si="36"/>
        <v>0</v>
      </c>
    </row>
    <row r="131" spans="1:14" x14ac:dyDescent="0.25">
      <c r="A131" s="9" t="s">
        <v>267</v>
      </c>
      <c r="B131" s="10" t="s">
        <v>268</v>
      </c>
      <c r="C131" s="11">
        <v>212000</v>
      </c>
      <c r="D131" s="11">
        <v>0</v>
      </c>
      <c r="E131" s="11">
        <v>0</v>
      </c>
      <c r="F131" s="11">
        <v>212000</v>
      </c>
      <c r="G131" s="11">
        <f t="shared" si="43"/>
        <v>0</v>
      </c>
      <c r="H131" s="11">
        <v>212000</v>
      </c>
      <c r="I131" s="11">
        <v>0</v>
      </c>
      <c r="J131" s="11">
        <v>0</v>
      </c>
      <c r="K131" s="11">
        <f t="shared" si="35"/>
        <v>0</v>
      </c>
      <c r="L131" s="11">
        <v>0</v>
      </c>
      <c r="M131" s="11">
        <v>0</v>
      </c>
      <c r="N131" s="11">
        <f t="shared" si="36"/>
        <v>0</v>
      </c>
    </row>
    <row r="132" spans="1:14" x14ac:dyDescent="0.25">
      <c r="A132" s="9" t="s">
        <v>269</v>
      </c>
      <c r="B132" s="10" t="s">
        <v>270</v>
      </c>
      <c r="C132" s="11">
        <v>700000</v>
      </c>
      <c r="D132" s="11">
        <v>0</v>
      </c>
      <c r="E132" s="11">
        <v>0</v>
      </c>
      <c r="F132" s="11">
        <v>700000</v>
      </c>
      <c r="G132" s="11">
        <f t="shared" si="43"/>
        <v>0</v>
      </c>
      <c r="H132" s="11">
        <v>700000</v>
      </c>
      <c r="I132" s="11">
        <v>0</v>
      </c>
      <c r="J132" s="11">
        <v>0</v>
      </c>
      <c r="K132" s="11">
        <f t="shared" si="35"/>
        <v>0</v>
      </c>
      <c r="L132" s="11">
        <v>0</v>
      </c>
      <c r="M132" s="11">
        <v>0</v>
      </c>
      <c r="N132" s="11">
        <f t="shared" si="36"/>
        <v>0</v>
      </c>
    </row>
    <row r="133" spans="1:14" x14ac:dyDescent="0.25">
      <c r="A133" s="9" t="s">
        <v>271</v>
      </c>
      <c r="B133" s="10" t="s">
        <v>272</v>
      </c>
      <c r="C133" s="11">
        <v>449000</v>
      </c>
      <c r="D133" s="11">
        <v>0</v>
      </c>
      <c r="E133" s="11">
        <v>0</v>
      </c>
      <c r="F133" s="11">
        <v>449000</v>
      </c>
      <c r="G133" s="11">
        <f t="shared" si="43"/>
        <v>0</v>
      </c>
      <c r="H133" s="11">
        <v>449000</v>
      </c>
      <c r="I133" s="11">
        <v>0</v>
      </c>
      <c r="J133" s="11">
        <v>0</v>
      </c>
      <c r="K133" s="11">
        <f t="shared" si="35"/>
        <v>0</v>
      </c>
      <c r="L133" s="11">
        <v>0</v>
      </c>
      <c r="M133" s="11">
        <v>0</v>
      </c>
      <c r="N133" s="11">
        <f t="shared" si="36"/>
        <v>0</v>
      </c>
    </row>
    <row r="134" spans="1:14" x14ac:dyDescent="0.25">
      <c r="A134" s="9" t="s">
        <v>273</v>
      </c>
      <c r="B134" s="10" t="s">
        <v>274</v>
      </c>
      <c r="C134" s="11">
        <v>86000</v>
      </c>
      <c r="D134" s="11">
        <v>0</v>
      </c>
      <c r="E134" s="11">
        <v>0</v>
      </c>
      <c r="F134" s="11">
        <v>86000</v>
      </c>
      <c r="G134" s="11">
        <f t="shared" si="43"/>
        <v>0</v>
      </c>
      <c r="H134" s="11">
        <v>86000</v>
      </c>
      <c r="I134" s="11">
        <v>0</v>
      </c>
      <c r="J134" s="11">
        <v>0</v>
      </c>
      <c r="K134" s="11">
        <f t="shared" si="35"/>
        <v>0</v>
      </c>
      <c r="L134" s="11">
        <v>0</v>
      </c>
      <c r="M134" s="11">
        <v>0</v>
      </c>
      <c r="N134" s="11">
        <f t="shared" si="36"/>
        <v>0</v>
      </c>
    </row>
    <row r="135" spans="1:14" x14ac:dyDescent="0.25">
      <c r="A135" s="9" t="s">
        <v>275</v>
      </c>
      <c r="B135" s="10" t="s">
        <v>276</v>
      </c>
      <c r="C135" s="11">
        <v>913000</v>
      </c>
      <c r="D135" s="11">
        <v>0</v>
      </c>
      <c r="E135" s="11">
        <v>0</v>
      </c>
      <c r="F135" s="11">
        <v>913000</v>
      </c>
      <c r="G135" s="11">
        <f t="shared" si="43"/>
        <v>0</v>
      </c>
      <c r="H135" s="11">
        <v>913000</v>
      </c>
      <c r="I135" s="11">
        <v>0</v>
      </c>
      <c r="J135" s="11">
        <v>0</v>
      </c>
      <c r="K135" s="11">
        <f t="shared" si="35"/>
        <v>0</v>
      </c>
      <c r="L135" s="11">
        <v>0</v>
      </c>
      <c r="M135" s="11">
        <v>0</v>
      </c>
      <c r="N135" s="11">
        <f t="shared" si="36"/>
        <v>0</v>
      </c>
    </row>
    <row r="136" spans="1:14" x14ac:dyDescent="0.25">
      <c r="A136" s="9" t="s">
        <v>277</v>
      </c>
      <c r="B136" s="10" t="s">
        <v>278</v>
      </c>
      <c r="C136" s="11">
        <v>300000</v>
      </c>
      <c r="D136" s="11">
        <v>0</v>
      </c>
      <c r="E136" s="11">
        <v>0</v>
      </c>
      <c r="F136" s="11">
        <v>300000</v>
      </c>
      <c r="G136" s="11">
        <f t="shared" si="43"/>
        <v>0</v>
      </c>
      <c r="H136" s="11">
        <v>300000</v>
      </c>
      <c r="I136" s="11">
        <v>0</v>
      </c>
      <c r="J136" s="11">
        <v>0</v>
      </c>
      <c r="K136" s="11">
        <f t="shared" si="35"/>
        <v>0</v>
      </c>
      <c r="L136" s="11">
        <v>0</v>
      </c>
      <c r="M136" s="11">
        <v>0</v>
      </c>
      <c r="N136" s="11">
        <f t="shared" si="36"/>
        <v>0</v>
      </c>
    </row>
    <row r="137" spans="1:14" s="7" customFormat="1" x14ac:dyDescent="0.25">
      <c r="A137" s="4" t="s">
        <v>279</v>
      </c>
      <c r="B137" s="5" t="s">
        <v>280</v>
      </c>
      <c r="C137" s="6">
        <f>SUM(C138:C156)</f>
        <v>23116000</v>
      </c>
      <c r="D137" s="6">
        <f t="shared" ref="D137:M137" si="47">SUM(D138:D156)</f>
        <v>0</v>
      </c>
      <c r="E137" s="6">
        <f t="shared" si="47"/>
        <v>0</v>
      </c>
      <c r="F137" s="6">
        <f t="shared" si="47"/>
        <v>23116000</v>
      </c>
      <c r="G137" s="6">
        <f t="shared" si="43"/>
        <v>0</v>
      </c>
      <c r="H137" s="6">
        <f t="shared" si="47"/>
        <v>23116000</v>
      </c>
      <c r="I137" s="6">
        <f t="shared" si="47"/>
        <v>0</v>
      </c>
      <c r="J137" s="6">
        <f t="shared" si="47"/>
        <v>0</v>
      </c>
      <c r="K137" s="6">
        <f t="shared" si="35"/>
        <v>0</v>
      </c>
      <c r="L137" s="6">
        <f t="shared" si="47"/>
        <v>0</v>
      </c>
      <c r="M137" s="6">
        <f t="shared" si="47"/>
        <v>0</v>
      </c>
      <c r="N137" s="6">
        <f t="shared" si="36"/>
        <v>0</v>
      </c>
    </row>
    <row r="138" spans="1:14" x14ac:dyDescent="0.25">
      <c r="A138" s="9" t="s">
        <v>281</v>
      </c>
      <c r="B138" s="10" t="s">
        <v>282</v>
      </c>
      <c r="C138" s="11">
        <v>23000</v>
      </c>
      <c r="D138" s="11">
        <v>0</v>
      </c>
      <c r="E138" s="11">
        <v>0</v>
      </c>
      <c r="F138" s="11">
        <v>23000</v>
      </c>
      <c r="G138" s="11">
        <f t="shared" si="43"/>
        <v>0</v>
      </c>
      <c r="H138" s="11">
        <v>23000</v>
      </c>
      <c r="I138" s="11">
        <v>0</v>
      </c>
      <c r="J138" s="11">
        <v>0</v>
      </c>
      <c r="K138" s="11">
        <f t="shared" ref="K138:K201" si="48">+J138/H138*100</f>
        <v>0</v>
      </c>
      <c r="L138" s="11">
        <v>0</v>
      </c>
      <c r="M138" s="11">
        <v>0</v>
      </c>
      <c r="N138" s="11">
        <f t="shared" ref="N138:N201" si="49">M138/H138*100</f>
        <v>0</v>
      </c>
    </row>
    <row r="139" spans="1:14" x14ac:dyDescent="0.25">
      <c r="A139" s="9" t="s">
        <v>283</v>
      </c>
      <c r="B139" s="10" t="s">
        <v>284</v>
      </c>
      <c r="C139" s="11">
        <v>2166000</v>
      </c>
      <c r="D139" s="11">
        <v>0</v>
      </c>
      <c r="E139" s="11">
        <v>0</v>
      </c>
      <c r="F139" s="11">
        <v>2166000</v>
      </c>
      <c r="G139" s="11">
        <f t="shared" si="43"/>
        <v>0</v>
      </c>
      <c r="H139" s="11">
        <v>2166000</v>
      </c>
      <c r="I139" s="11">
        <v>0</v>
      </c>
      <c r="J139" s="11">
        <v>0</v>
      </c>
      <c r="K139" s="11">
        <f t="shared" si="48"/>
        <v>0</v>
      </c>
      <c r="L139" s="11">
        <v>0</v>
      </c>
      <c r="M139" s="11">
        <v>0</v>
      </c>
      <c r="N139" s="11">
        <f t="shared" si="49"/>
        <v>0</v>
      </c>
    </row>
    <row r="140" spans="1:14" x14ac:dyDescent="0.25">
      <c r="A140" s="9" t="s">
        <v>285</v>
      </c>
      <c r="B140" s="10" t="s">
        <v>286</v>
      </c>
      <c r="C140" s="11">
        <v>571000</v>
      </c>
      <c r="D140" s="11">
        <v>0</v>
      </c>
      <c r="E140" s="11">
        <v>0</v>
      </c>
      <c r="F140" s="11">
        <v>571000</v>
      </c>
      <c r="G140" s="11">
        <f t="shared" si="43"/>
        <v>0</v>
      </c>
      <c r="H140" s="11">
        <v>571000</v>
      </c>
      <c r="I140" s="11">
        <v>0</v>
      </c>
      <c r="J140" s="11">
        <v>0</v>
      </c>
      <c r="K140" s="11">
        <f t="shared" si="48"/>
        <v>0</v>
      </c>
      <c r="L140" s="11">
        <v>0</v>
      </c>
      <c r="M140" s="11">
        <v>0</v>
      </c>
      <c r="N140" s="11">
        <f t="shared" si="49"/>
        <v>0</v>
      </c>
    </row>
    <row r="141" spans="1:14" x14ac:dyDescent="0.25">
      <c r="A141" s="9" t="s">
        <v>287</v>
      </c>
      <c r="B141" s="10" t="s">
        <v>288</v>
      </c>
      <c r="C141" s="11">
        <v>66000</v>
      </c>
      <c r="D141" s="11">
        <v>0</v>
      </c>
      <c r="E141" s="11">
        <v>0</v>
      </c>
      <c r="F141" s="11">
        <v>66000</v>
      </c>
      <c r="G141" s="11">
        <f t="shared" si="43"/>
        <v>0</v>
      </c>
      <c r="H141" s="11">
        <v>66000</v>
      </c>
      <c r="I141" s="11">
        <v>0</v>
      </c>
      <c r="J141" s="11">
        <v>0</v>
      </c>
      <c r="K141" s="11">
        <f t="shared" si="48"/>
        <v>0</v>
      </c>
      <c r="L141" s="11">
        <v>0</v>
      </c>
      <c r="M141" s="11">
        <v>0</v>
      </c>
      <c r="N141" s="11">
        <f t="shared" si="49"/>
        <v>0</v>
      </c>
    </row>
    <row r="142" spans="1:14" x14ac:dyDescent="0.25">
      <c r="A142" s="9" t="s">
        <v>289</v>
      </c>
      <c r="B142" s="10" t="s">
        <v>290</v>
      </c>
      <c r="C142" s="11">
        <v>3653000</v>
      </c>
      <c r="D142" s="11">
        <v>0</v>
      </c>
      <c r="E142" s="11">
        <v>0</v>
      </c>
      <c r="F142" s="11">
        <v>3653000</v>
      </c>
      <c r="G142" s="11">
        <f t="shared" si="43"/>
        <v>0</v>
      </c>
      <c r="H142" s="11">
        <v>3653000</v>
      </c>
      <c r="I142" s="11">
        <v>0</v>
      </c>
      <c r="J142" s="11">
        <v>0</v>
      </c>
      <c r="K142" s="11">
        <f t="shared" si="48"/>
        <v>0</v>
      </c>
      <c r="L142" s="11">
        <v>0</v>
      </c>
      <c r="M142" s="11">
        <v>0</v>
      </c>
      <c r="N142" s="11">
        <f t="shared" si="49"/>
        <v>0</v>
      </c>
    </row>
    <row r="143" spans="1:14" x14ac:dyDescent="0.25">
      <c r="A143" s="9" t="s">
        <v>291</v>
      </c>
      <c r="B143" s="10" t="s">
        <v>292</v>
      </c>
      <c r="C143" s="11">
        <v>130000</v>
      </c>
      <c r="D143" s="11">
        <v>0</v>
      </c>
      <c r="E143" s="11">
        <v>0</v>
      </c>
      <c r="F143" s="11">
        <v>130000</v>
      </c>
      <c r="G143" s="11">
        <f t="shared" si="43"/>
        <v>0</v>
      </c>
      <c r="H143" s="11">
        <v>130000</v>
      </c>
      <c r="I143" s="11">
        <v>0</v>
      </c>
      <c r="J143" s="11">
        <v>0</v>
      </c>
      <c r="K143" s="11">
        <f t="shared" si="48"/>
        <v>0</v>
      </c>
      <c r="L143" s="11">
        <v>0</v>
      </c>
      <c r="M143" s="11">
        <v>0</v>
      </c>
      <c r="N143" s="11">
        <f t="shared" si="49"/>
        <v>0</v>
      </c>
    </row>
    <row r="144" spans="1:14" x14ac:dyDescent="0.25">
      <c r="A144" s="9" t="s">
        <v>293</v>
      </c>
      <c r="B144" s="10" t="s">
        <v>294</v>
      </c>
      <c r="C144" s="11">
        <v>143000</v>
      </c>
      <c r="D144" s="11">
        <v>0</v>
      </c>
      <c r="E144" s="11">
        <v>0</v>
      </c>
      <c r="F144" s="11">
        <v>143000</v>
      </c>
      <c r="G144" s="11">
        <f t="shared" si="43"/>
        <v>0</v>
      </c>
      <c r="H144" s="11">
        <v>143000</v>
      </c>
      <c r="I144" s="11">
        <v>0</v>
      </c>
      <c r="J144" s="11">
        <v>0</v>
      </c>
      <c r="K144" s="11">
        <f t="shared" si="48"/>
        <v>0</v>
      </c>
      <c r="L144" s="11">
        <v>0</v>
      </c>
      <c r="M144" s="11">
        <v>0</v>
      </c>
      <c r="N144" s="11">
        <f t="shared" si="49"/>
        <v>0</v>
      </c>
    </row>
    <row r="145" spans="1:14" x14ac:dyDescent="0.25">
      <c r="A145" s="9" t="s">
        <v>295</v>
      </c>
      <c r="B145" s="10" t="s">
        <v>296</v>
      </c>
      <c r="C145" s="11">
        <v>1066000</v>
      </c>
      <c r="D145" s="11">
        <v>0</v>
      </c>
      <c r="E145" s="11">
        <v>0</v>
      </c>
      <c r="F145" s="11">
        <v>1066000</v>
      </c>
      <c r="G145" s="11">
        <f t="shared" si="43"/>
        <v>0</v>
      </c>
      <c r="H145" s="11">
        <v>1066000</v>
      </c>
      <c r="I145" s="11">
        <v>0</v>
      </c>
      <c r="J145" s="11">
        <v>0</v>
      </c>
      <c r="K145" s="11">
        <f t="shared" si="48"/>
        <v>0</v>
      </c>
      <c r="L145" s="11">
        <v>0</v>
      </c>
      <c r="M145" s="11">
        <v>0</v>
      </c>
      <c r="N145" s="11">
        <f t="shared" si="49"/>
        <v>0</v>
      </c>
    </row>
    <row r="146" spans="1:14" x14ac:dyDescent="0.25">
      <c r="A146" s="9" t="s">
        <v>297</v>
      </c>
      <c r="B146" s="10" t="s">
        <v>298</v>
      </c>
      <c r="C146" s="11">
        <v>780000</v>
      </c>
      <c r="D146" s="11">
        <v>0</v>
      </c>
      <c r="E146" s="11">
        <v>0</v>
      </c>
      <c r="F146" s="11">
        <v>780000</v>
      </c>
      <c r="G146" s="11">
        <f t="shared" si="43"/>
        <v>0</v>
      </c>
      <c r="H146" s="11">
        <v>780000</v>
      </c>
      <c r="I146" s="11">
        <v>0</v>
      </c>
      <c r="J146" s="11">
        <v>0</v>
      </c>
      <c r="K146" s="11">
        <f t="shared" si="48"/>
        <v>0</v>
      </c>
      <c r="L146" s="11">
        <v>0</v>
      </c>
      <c r="M146" s="11">
        <v>0</v>
      </c>
      <c r="N146" s="11">
        <f t="shared" si="49"/>
        <v>0</v>
      </c>
    </row>
    <row r="147" spans="1:14" x14ac:dyDescent="0.25">
      <c r="A147" s="9" t="s">
        <v>299</v>
      </c>
      <c r="B147" s="10" t="s">
        <v>300</v>
      </c>
      <c r="C147" s="11">
        <v>40000</v>
      </c>
      <c r="D147" s="11">
        <v>0</v>
      </c>
      <c r="E147" s="11">
        <v>0</v>
      </c>
      <c r="F147" s="11">
        <v>40000</v>
      </c>
      <c r="G147" s="11">
        <f t="shared" si="43"/>
        <v>0</v>
      </c>
      <c r="H147" s="11">
        <v>40000</v>
      </c>
      <c r="I147" s="11">
        <v>0</v>
      </c>
      <c r="J147" s="11">
        <v>0</v>
      </c>
      <c r="K147" s="11">
        <f t="shared" si="48"/>
        <v>0</v>
      </c>
      <c r="L147" s="11">
        <v>0</v>
      </c>
      <c r="M147" s="11">
        <v>0</v>
      </c>
      <c r="N147" s="11">
        <f t="shared" si="49"/>
        <v>0</v>
      </c>
    </row>
    <row r="148" spans="1:14" x14ac:dyDescent="0.25">
      <c r="A148" s="9" t="s">
        <v>301</v>
      </c>
      <c r="B148" s="10" t="s">
        <v>302</v>
      </c>
      <c r="C148" s="11">
        <v>530000</v>
      </c>
      <c r="D148" s="11">
        <v>0</v>
      </c>
      <c r="E148" s="11">
        <v>0</v>
      </c>
      <c r="F148" s="11">
        <v>530000</v>
      </c>
      <c r="G148" s="11">
        <f t="shared" si="43"/>
        <v>0</v>
      </c>
      <c r="H148" s="11">
        <v>530000</v>
      </c>
      <c r="I148" s="11">
        <v>0</v>
      </c>
      <c r="J148" s="11">
        <v>0</v>
      </c>
      <c r="K148" s="11">
        <f t="shared" si="48"/>
        <v>0</v>
      </c>
      <c r="L148" s="11">
        <v>0</v>
      </c>
      <c r="M148" s="11">
        <v>0</v>
      </c>
      <c r="N148" s="11">
        <f t="shared" si="49"/>
        <v>0</v>
      </c>
    </row>
    <row r="149" spans="1:14" x14ac:dyDescent="0.25">
      <c r="A149" s="9" t="s">
        <v>303</v>
      </c>
      <c r="B149" s="10" t="s">
        <v>304</v>
      </c>
      <c r="C149" s="11">
        <v>1146000</v>
      </c>
      <c r="D149" s="11">
        <v>0</v>
      </c>
      <c r="E149" s="11">
        <v>0</v>
      </c>
      <c r="F149" s="11">
        <v>1146000</v>
      </c>
      <c r="G149" s="11">
        <f t="shared" si="43"/>
        <v>0</v>
      </c>
      <c r="H149" s="11">
        <v>1146000</v>
      </c>
      <c r="I149" s="11">
        <v>0</v>
      </c>
      <c r="J149" s="11">
        <v>0</v>
      </c>
      <c r="K149" s="11">
        <f t="shared" si="48"/>
        <v>0</v>
      </c>
      <c r="L149" s="11">
        <v>0</v>
      </c>
      <c r="M149" s="11">
        <v>0</v>
      </c>
      <c r="N149" s="11">
        <f t="shared" si="49"/>
        <v>0</v>
      </c>
    </row>
    <row r="150" spans="1:14" x14ac:dyDescent="0.25">
      <c r="A150" s="9" t="s">
        <v>305</v>
      </c>
      <c r="B150" s="10" t="s">
        <v>306</v>
      </c>
      <c r="C150" s="11">
        <v>53000</v>
      </c>
      <c r="D150" s="11">
        <v>0</v>
      </c>
      <c r="E150" s="11">
        <v>0</v>
      </c>
      <c r="F150" s="11">
        <v>53000</v>
      </c>
      <c r="G150" s="11">
        <f t="shared" si="43"/>
        <v>0</v>
      </c>
      <c r="H150" s="11">
        <v>53000</v>
      </c>
      <c r="I150" s="11">
        <v>0</v>
      </c>
      <c r="J150" s="11">
        <v>0</v>
      </c>
      <c r="K150" s="11">
        <f t="shared" si="48"/>
        <v>0</v>
      </c>
      <c r="L150" s="11">
        <v>0</v>
      </c>
      <c r="M150" s="11">
        <v>0</v>
      </c>
      <c r="N150" s="11">
        <f t="shared" si="49"/>
        <v>0</v>
      </c>
    </row>
    <row r="151" spans="1:14" x14ac:dyDescent="0.25">
      <c r="A151" s="9" t="s">
        <v>307</v>
      </c>
      <c r="B151" s="10" t="s">
        <v>308</v>
      </c>
      <c r="C151" s="11">
        <v>56000</v>
      </c>
      <c r="D151" s="11">
        <v>0</v>
      </c>
      <c r="E151" s="11">
        <v>0</v>
      </c>
      <c r="F151" s="11">
        <v>56000</v>
      </c>
      <c r="G151" s="11">
        <f t="shared" si="43"/>
        <v>0</v>
      </c>
      <c r="H151" s="11">
        <v>56000</v>
      </c>
      <c r="I151" s="11">
        <v>0</v>
      </c>
      <c r="J151" s="11">
        <v>0</v>
      </c>
      <c r="K151" s="11">
        <f t="shared" si="48"/>
        <v>0</v>
      </c>
      <c r="L151" s="11">
        <v>0</v>
      </c>
      <c r="M151" s="11">
        <v>0</v>
      </c>
      <c r="N151" s="11">
        <f t="shared" si="49"/>
        <v>0</v>
      </c>
    </row>
    <row r="152" spans="1:14" x14ac:dyDescent="0.25">
      <c r="A152" s="9" t="s">
        <v>309</v>
      </c>
      <c r="B152" s="10" t="s">
        <v>310</v>
      </c>
      <c r="C152" s="11">
        <v>229000</v>
      </c>
      <c r="D152" s="11">
        <v>0</v>
      </c>
      <c r="E152" s="11">
        <v>0</v>
      </c>
      <c r="F152" s="11">
        <v>229000</v>
      </c>
      <c r="G152" s="11">
        <f t="shared" si="43"/>
        <v>0</v>
      </c>
      <c r="H152" s="11">
        <v>229000</v>
      </c>
      <c r="I152" s="11">
        <v>0</v>
      </c>
      <c r="J152" s="11">
        <v>0</v>
      </c>
      <c r="K152" s="11">
        <f t="shared" si="48"/>
        <v>0</v>
      </c>
      <c r="L152" s="11">
        <v>0</v>
      </c>
      <c r="M152" s="11">
        <v>0</v>
      </c>
      <c r="N152" s="11">
        <f t="shared" si="49"/>
        <v>0</v>
      </c>
    </row>
    <row r="153" spans="1:14" x14ac:dyDescent="0.25">
      <c r="A153" s="9" t="s">
        <v>311</v>
      </c>
      <c r="B153" s="10" t="s">
        <v>312</v>
      </c>
      <c r="C153" s="11">
        <v>100000</v>
      </c>
      <c r="D153" s="11">
        <v>0</v>
      </c>
      <c r="E153" s="11">
        <v>0</v>
      </c>
      <c r="F153" s="11">
        <v>100000</v>
      </c>
      <c r="G153" s="11">
        <f t="shared" si="43"/>
        <v>0</v>
      </c>
      <c r="H153" s="11">
        <v>100000</v>
      </c>
      <c r="I153" s="11">
        <v>0</v>
      </c>
      <c r="J153" s="11">
        <v>0</v>
      </c>
      <c r="K153" s="11">
        <f t="shared" si="48"/>
        <v>0</v>
      </c>
      <c r="L153" s="11">
        <v>0</v>
      </c>
      <c r="M153" s="11">
        <v>0</v>
      </c>
      <c r="N153" s="11">
        <f t="shared" si="49"/>
        <v>0</v>
      </c>
    </row>
    <row r="154" spans="1:14" x14ac:dyDescent="0.25">
      <c r="A154" s="9" t="s">
        <v>313</v>
      </c>
      <c r="B154" s="10" t="s">
        <v>314</v>
      </c>
      <c r="C154" s="11">
        <v>682000</v>
      </c>
      <c r="D154" s="11">
        <v>0</v>
      </c>
      <c r="E154" s="11">
        <v>0</v>
      </c>
      <c r="F154" s="11">
        <v>682000</v>
      </c>
      <c r="G154" s="11">
        <f t="shared" si="43"/>
        <v>0</v>
      </c>
      <c r="H154" s="11">
        <v>682000</v>
      </c>
      <c r="I154" s="11">
        <v>0</v>
      </c>
      <c r="J154" s="11">
        <v>0</v>
      </c>
      <c r="K154" s="11">
        <f t="shared" si="48"/>
        <v>0</v>
      </c>
      <c r="L154" s="11">
        <v>0</v>
      </c>
      <c r="M154" s="11">
        <v>0</v>
      </c>
      <c r="N154" s="11">
        <f t="shared" si="49"/>
        <v>0</v>
      </c>
    </row>
    <row r="155" spans="1:14" x14ac:dyDescent="0.25">
      <c r="A155" s="9" t="s">
        <v>315</v>
      </c>
      <c r="B155" s="10" t="s">
        <v>316</v>
      </c>
      <c r="C155" s="11">
        <v>8682000</v>
      </c>
      <c r="D155" s="11">
        <v>0</v>
      </c>
      <c r="E155" s="11">
        <v>0</v>
      </c>
      <c r="F155" s="11">
        <v>8682000</v>
      </c>
      <c r="G155" s="11">
        <f t="shared" si="43"/>
        <v>0</v>
      </c>
      <c r="H155" s="11">
        <v>8682000</v>
      </c>
      <c r="I155" s="11">
        <v>0</v>
      </c>
      <c r="J155" s="11">
        <v>0</v>
      </c>
      <c r="K155" s="11">
        <f t="shared" si="48"/>
        <v>0</v>
      </c>
      <c r="L155" s="11">
        <v>0</v>
      </c>
      <c r="M155" s="11">
        <v>0</v>
      </c>
      <c r="N155" s="11">
        <f t="shared" si="49"/>
        <v>0</v>
      </c>
    </row>
    <row r="156" spans="1:14" x14ac:dyDescent="0.25">
      <c r="A156" s="9" t="s">
        <v>317</v>
      </c>
      <c r="B156" s="10" t="s">
        <v>318</v>
      </c>
      <c r="C156" s="11">
        <v>3000000</v>
      </c>
      <c r="D156" s="11">
        <v>0</v>
      </c>
      <c r="E156" s="11">
        <v>0</v>
      </c>
      <c r="F156" s="11">
        <v>3000000</v>
      </c>
      <c r="G156" s="11">
        <f t="shared" si="43"/>
        <v>0</v>
      </c>
      <c r="H156" s="11">
        <v>3000000</v>
      </c>
      <c r="I156" s="11">
        <v>0</v>
      </c>
      <c r="J156" s="11">
        <v>0</v>
      </c>
      <c r="K156" s="11">
        <f t="shared" si="48"/>
        <v>0</v>
      </c>
      <c r="L156" s="11">
        <v>0</v>
      </c>
      <c r="M156" s="11">
        <v>0</v>
      </c>
      <c r="N156" s="11">
        <f t="shared" si="49"/>
        <v>0</v>
      </c>
    </row>
    <row r="157" spans="1:14" s="7" customFormat="1" x14ac:dyDescent="0.25">
      <c r="A157" s="4" t="s">
        <v>319</v>
      </c>
      <c r="B157" s="5" t="s">
        <v>320</v>
      </c>
      <c r="C157" s="6">
        <f>+C158</f>
        <v>251000</v>
      </c>
      <c r="D157" s="6">
        <f t="shared" ref="D157:M157" si="50">+D158</f>
        <v>0</v>
      </c>
      <c r="E157" s="6">
        <f t="shared" si="50"/>
        <v>0</v>
      </c>
      <c r="F157" s="6">
        <f t="shared" si="50"/>
        <v>251000</v>
      </c>
      <c r="G157" s="6">
        <f t="shared" si="43"/>
        <v>0</v>
      </c>
      <c r="H157" s="6">
        <f t="shared" si="50"/>
        <v>251000</v>
      </c>
      <c r="I157" s="6">
        <f t="shared" si="50"/>
        <v>0</v>
      </c>
      <c r="J157" s="6">
        <f t="shared" si="50"/>
        <v>0</v>
      </c>
      <c r="K157" s="6">
        <f t="shared" si="48"/>
        <v>0</v>
      </c>
      <c r="L157" s="6">
        <f t="shared" si="50"/>
        <v>0</v>
      </c>
      <c r="M157" s="6">
        <f t="shared" si="50"/>
        <v>0</v>
      </c>
      <c r="N157" s="6">
        <f t="shared" si="49"/>
        <v>0</v>
      </c>
    </row>
    <row r="158" spans="1:14" x14ac:dyDescent="0.25">
      <c r="A158" s="9" t="s">
        <v>321</v>
      </c>
      <c r="B158" s="10" t="s">
        <v>322</v>
      </c>
      <c r="C158" s="11">
        <v>251000</v>
      </c>
      <c r="D158" s="11">
        <v>0</v>
      </c>
      <c r="E158" s="11">
        <v>0</v>
      </c>
      <c r="F158" s="11">
        <v>251000</v>
      </c>
      <c r="G158" s="11">
        <f t="shared" si="43"/>
        <v>0</v>
      </c>
      <c r="H158" s="11">
        <v>251000</v>
      </c>
      <c r="I158" s="11">
        <v>0</v>
      </c>
      <c r="J158" s="11">
        <v>0</v>
      </c>
      <c r="K158" s="11">
        <f t="shared" si="48"/>
        <v>0</v>
      </c>
      <c r="L158" s="11">
        <v>0</v>
      </c>
      <c r="M158" s="11">
        <v>0</v>
      </c>
      <c r="N158" s="11">
        <f t="shared" si="49"/>
        <v>0</v>
      </c>
    </row>
    <row r="159" spans="1:14" s="7" customFormat="1" x14ac:dyDescent="0.25">
      <c r="A159" s="4" t="s">
        <v>323</v>
      </c>
      <c r="B159" s="5" t="s">
        <v>324</v>
      </c>
      <c r="C159" s="6">
        <f>SUM(C160:C169)</f>
        <v>8581000</v>
      </c>
      <c r="D159" s="6">
        <f t="shared" ref="D159:M159" si="51">SUM(D160:D169)</f>
        <v>0</v>
      </c>
      <c r="E159" s="6">
        <f t="shared" si="51"/>
        <v>0</v>
      </c>
      <c r="F159" s="6">
        <f t="shared" si="51"/>
        <v>8581000</v>
      </c>
      <c r="G159" s="6">
        <f t="shared" si="43"/>
        <v>0</v>
      </c>
      <c r="H159" s="6">
        <f t="shared" si="51"/>
        <v>8581000</v>
      </c>
      <c r="I159" s="6">
        <f t="shared" si="51"/>
        <v>0</v>
      </c>
      <c r="J159" s="6">
        <f t="shared" si="51"/>
        <v>0</v>
      </c>
      <c r="K159" s="6">
        <f t="shared" si="48"/>
        <v>0</v>
      </c>
      <c r="L159" s="6">
        <f t="shared" si="51"/>
        <v>0</v>
      </c>
      <c r="M159" s="6">
        <f t="shared" si="51"/>
        <v>0</v>
      </c>
      <c r="N159" s="6">
        <f t="shared" si="49"/>
        <v>0</v>
      </c>
    </row>
    <row r="160" spans="1:14" x14ac:dyDescent="0.25">
      <c r="A160" s="9" t="s">
        <v>325</v>
      </c>
      <c r="B160" s="10" t="s">
        <v>326</v>
      </c>
      <c r="C160" s="11">
        <v>943000</v>
      </c>
      <c r="D160" s="11">
        <v>0</v>
      </c>
      <c r="E160" s="11">
        <v>0</v>
      </c>
      <c r="F160" s="11">
        <v>943000</v>
      </c>
      <c r="G160" s="11">
        <f t="shared" si="43"/>
        <v>0</v>
      </c>
      <c r="H160" s="11">
        <v>943000</v>
      </c>
      <c r="I160" s="11">
        <v>0</v>
      </c>
      <c r="J160" s="11">
        <v>0</v>
      </c>
      <c r="K160" s="11">
        <f t="shared" si="48"/>
        <v>0</v>
      </c>
      <c r="L160" s="11">
        <v>0</v>
      </c>
      <c r="M160" s="11">
        <v>0</v>
      </c>
      <c r="N160" s="11">
        <f t="shared" si="49"/>
        <v>0</v>
      </c>
    </row>
    <row r="161" spans="1:14" x14ac:dyDescent="0.25">
      <c r="A161" s="9" t="s">
        <v>327</v>
      </c>
      <c r="B161" s="10" t="s">
        <v>328</v>
      </c>
      <c r="C161" s="11">
        <v>1325000</v>
      </c>
      <c r="D161" s="11">
        <v>0</v>
      </c>
      <c r="E161" s="11">
        <v>0</v>
      </c>
      <c r="F161" s="11">
        <v>1325000</v>
      </c>
      <c r="G161" s="11">
        <f t="shared" si="43"/>
        <v>0</v>
      </c>
      <c r="H161" s="11">
        <v>1325000</v>
      </c>
      <c r="I161" s="11">
        <v>0</v>
      </c>
      <c r="J161" s="11">
        <v>0</v>
      </c>
      <c r="K161" s="11">
        <f t="shared" si="48"/>
        <v>0</v>
      </c>
      <c r="L161" s="11">
        <v>0</v>
      </c>
      <c r="M161" s="11">
        <v>0</v>
      </c>
      <c r="N161" s="11">
        <f t="shared" si="49"/>
        <v>0</v>
      </c>
    </row>
    <row r="162" spans="1:14" x14ac:dyDescent="0.25">
      <c r="A162" s="9" t="s">
        <v>329</v>
      </c>
      <c r="B162" s="10" t="s">
        <v>330</v>
      </c>
      <c r="C162" s="11">
        <v>3893000</v>
      </c>
      <c r="D162" s="11">
        <v>0</v>
      </c>
      <c r="E162" s="11">
        <v>0</v>
      </c>
      <c r="F162" s="11">
        <v>3893000</v>
      </c>
      <c r="G162" s="11">
        <f t="shared" si="43"/>
        <v>0</v>
      </c>
      <c r="H162" s="11">
        <v>3893000</v>
      </c>
      <c r="I162" s="11">
        <v>0</v>
      </c>
      <c r="J162" s="11">
        <v>0</v>
      </c>
      <c r="K162" s="11">
        <f t="shared" si="48"/>
        <v>0</v>
      </c>
      <c r="L162" s="11">
        <v>0</v>
      </c>
      <c r="M162" s="11">
        <v>0</v>
      </c>
      <c r="N162" s="11">
        <f t="shared" si="49"/>
        <v>0</v>
      </c>
    </row>
    <row r="163" spans="1:14" x14ac:dyDescent="0.25">
      <c r="A163" s="9" t="s">
        <v>331</v>
      </c>
      <c r="B163" s="10" t="s">
        <v>332</v>
      </c>
      <c r="C163" s="11">
        <v>747000</v>
      </c>
      <c r="D163" s="11">
        <v>0</v>
      </c>
      <c r="E163" s="11">
        <v>0</v>
      </c>
      <c r="F163" s="11">
        <v>747000</v>
      </c>
      <c r="G163" s="11">
        <f t="shared" si="43"/>
        <v>0</v>
      </c>
      <c r="H163" s="11">
        <v>747000</v>
      </c>
      <c r="I163" s="11">
        <v>0</v>
      </c>
      <c r="J163" s="11">
        <v>0</v>
      </c>
      <c r="K163" s="11">
        <f t="shared" si="48"/>
        <v>0</v>
      </c>
      <c r="L163" s="11">
        <v>0</v>
      </c>
      <c r="M163" s="11">
        <v>0</v>
      </c>
      <c r="N163" s="11">
        <f t="shared" si="49"/>
        <v>0</v>
      </c>
    </row>
    <row r="164" spans="1:14" x14ac:dyDescent="0.25">
      <c r="A164" s="9" t="s">
        <v>333</v>
      </c>
      <c r="B164" s="10" t="s">
        <v>334</v>
      </c>
      <c r="C164" s="11">
        <v>351000</v>
      </c>
      <c r="D164" s="11">
        <v>0</v>
      </c>
      <c r="E164" s="11">
        <v>0</v>
      </c>
      <c r="F164" s="11">
        <v>351000</v>
      </c>
      <c r="G164" s="11">
        <f t="shared" si="43"/>
        <v>0</v>
      </c>
      <c r="H164" s="11">
        <v>351000</v>
      </c>
      <c r="I164" s="11">
        <v>0</v>
      </c>
      <c r="J164" s="11">
        <v>0</v>
      </c>
      <c r="K164" s="11">
        <f t="shared" si="48"/>
        <v>0</v>
      </c>
      <c r="L164" s="11">
        <v>0</v>
      </c>
      <c r="M164" s="11">
        <v>0</v>
      </c>
      <c r="N164" s="11">
        <f t="shared" si="49"/>
        <v>0</v>
      </c>
    </row>
    <row r="165" spans="1:14" x14ac:dyDescent="0.25">
      <c r="A165" s="9" t="s">
        <v>335</v>
      </c>
      <c r="B165" s="10" t="s">
        <v>336</v>
      </c>
      <c r="C165" s="11">
        <v>340000</v>
      </c>
      <c r="D165" s="11">
        <v>0</v>
      </c>
      <c r="E165" s="11">
        <v>0</v>
      </c>
      <c r="F165" s="11">
        <v>340000</v>
      </c>
      <c r="G165" s="11">
        <f t="shared" si="43"/>
        <v>0</v>
      </c>
      <c r="H165" s="11">
        <v>340000</v>
      </c>
      <c r="I165" s="11">
        <v>0</v>
      </c>
      <c r="J165" s="11">
        <v>0</v>
      </c>
      <c r="K165" s="11">
        <f t="shared" si="48"/>
        <v>0</v>
      </c>
      <c r="L165" s="11">
        <v>0</v>
      </c>
      <c r="M165" s="11">
        <v>0</v>
      </c>
      <c r="N165" s="11">
        <f t="shared" si="49"/>
        <v>0</v>
      </c>
    </row>
    <row r="166" spans="1:14" x14ac:dyDescent="0.25">
      <c r="A166" s="9" t="s">
        <v>337</v>
      </c>
      <c r="B166" s="10" t="s">
        <v>338</v>
      </c>
      <c r="C166" s="11">
        <v>345000</v>
      </c>
      <c r="D166" s="11">
        <v>0</v>
      </c>
      <c r="E166" s="11">
        <v>0</v>
      </c>
      <c r="F166" s="11">
        <v>345000</v>
      </c>
      <c r="G166" s="11">
        <f t="shared" si="43"/>
        <v>0</v>
      </c>
      <c r="H166" s="11">
        <v>345000</v>
      </c>
      <c r="I166" s="11">
        <v>0</v>
      </c>
      <c r="J166" s="11">
        <v>0</v>
      </c>
      <c r="K166" s="11">
        <f t="shared" si="48"/>
        <v>0</v>
      </c>
      <c r="L166" s="11">
        <v>0</v>
      </c>
      <c r="M166" s="11">
        <v>0</v>
      </c>
      <c r="N166" s="11">
        <f t="shared" si="49"/>
        <v>0</v>
      </c>
    </row>
    <row r="167" spans="1:14" x14ac:dyDescent="0.25">
      <c r="A167" s="9" t="s">
        <v>339</v>
      </c>
      <c r="B167" s="10" t="s">
        <v>340</v>
      </c>
      <c r="C167" s="11">
        <v>25000</v>
      </c>
      <c r="D167" s="11">
        <v>0</v>
      </c>
      <c r="E167" s="11">
        <v>0</v>
      </c>
      <c r="F167" s="11">
        <v>25000</v>
      </c>
      <c r="G167" s="11">
        <f t="shared" si="43"/>
        <v>0</v>
      </c>
      <c r="H167" s="11">
        <v>25000</v>
      </c>
      <c r="I167" s="11">
        <v>0</v>
      </c>
      <c r="J167" s="11">
        <v>0</v>
      </c>
      <c r="K167" s="11">
        <f t="shared" si="48"/>
        <v>0</v>
      </c>
      <c r="L167" s="11">
        <v>0</v>
      </c>
      <c r="M167" s="11">
        <v>0</v>
      </c>
      <c r="N167" s="11">
        <f t="shared" si="49"/>
        <v>0</v>
      </c>
    </row>
    <row r="168" spans="1:14" x14ac:dyDescent="0.25">
      <c r="A168" s="9" t="s">
        <v>341</v>
      </c>
      <c r="B168" s="10" t="s">
        <v>342</v>
      </c>
      <c r="C168" s="11">
        <v>442000</v>
      </c>
      <c r="D168" s="11">
        <v>0</v>
      </c>
      <c r="E168" s="11">
        <v>0</v>
      </c>
      <c r="F168" s="11">
        <v>442000</v>
      </c>
      <c r="G168" s="11">
        <f t="shared" si="43"/>
        <v>0</v>
      </c>
      <c r="H168" s="11">
        <v>442000</v>
      </c>
      <c r="I168" s="11">
        <v>0</v>
      </c>
      <c r="J168" s="11">
        <v>0</v>
      </c>
      <c r="K168" s="11">
        <f t="shared" si="48"/>
        <v>0</v>
      </c>
      <c r="L168" s="11">
        <v>0</v>
      </c>
      <c r="M168" s="11">
        <v>0</v>
      </c>
      <c r="N168" s="11">
        <f t="shared" si="49"/>
        <v>0</v>
      </c>
    </row>
    <row r="169" spans="1:14" x14ac:dyDescent="0.25">
      <c r="A169" s="9" t="s">
        <v>343</v>
      </c>
      <c r="B169" s="10" t="s">
        <v>344</v>
      </c>
      <c r="C169" s="11">
        <v>170000</v>
      </c>
      <c r="D169" s="11">
        <v>0</v>
      </c>
      <c r="E169" s="11">
        <v>0</v>
      </c>
      <c r="F169" s="11">
        <v>170000</v>
      </c>
      <c r="G169" s="11">
        <f t="shared" si="43"/>
        <v>0</v>
      </c>
      <c r="H169" s="11">
        <v>170000</v>
      </c>
      <c r="I169" s="11">
        <v>0</v>
      </c>
      <c r="J169" s="11">
        <v>0</v>
      </c>
      <c r="K169" s="11">
        <f t="shared" si="48"/>
        <v>0</v>
      </c>
      <c r="L169" s="11">
        <v>0</v>
      </c>
      <c r="M169" s="11">
        <v>0</v>
      </c>
      <c r="N169" s="11">
        <f t="shared" si="49"/>
        <v>0</v>
      </c>
    </row>
    <row r="170" spans="1:14" s="7" customFormat="1" x14ac:dyDescent="0.25">
      <c r="A170" s="4" t="s">
        <v>345</v>
      </c>
      <c r="B170" s="5" t="s">
        <v>346</v>
      </c>
      <c r="C170" s="6">
        <f>+C171</f>
        <v>2025000</v>
      </c>
      <c r="D170" s="6">
        <f t="shared" ref="D170:M170" si="52">+D171</f>
        <v>0</v>
      </c>
      <c r="E170" s="6">
        <f t="shared" si="52"/>
        <v>0</v>
      </c>
      <c r="F170" s="6">
        <f t="shared" si="52"/>
        <v>2025000</v>
      </c>
      <c r="G170" s="6">
        <f t="shared" si="43"/>
        <v>0</v>
      </c>
      <c r="H170" s="6">
        <f t="shared" si="52"/>
        <v>2025000</v>
      </c>
      <c r="I170" s="6">
        <f t="shared" si="52"/>
        <v>0</v>
      </c>
      <c r="J170" s="6">
        <f t="shared" si="52"/>
        <v>0</v>
      </c>
      <c r="K170" s="6">
        <f t="shared" si="48"/>
        <v>0</v>
      </c>
      <c r="L170" s="6">
        <f t="shared" si="52"/>
        <v>0</v>
      </c>
      <c r="M170" s="6">
        <f t="shared" si="52"/>
        <v>0</v>
      </c>
      <c r="N170" s="6">
        <f t="shared" si="49"/>
        <v>0</v>
      </c>
    </row>
    <row r="171" spans="1:14" s="7" customFormat="1" x14ac:dyDescent="0.25">
      <c r="A171" s="4" t="s">
        <v>347</v>
      </c>
      <c r="B171" s="5" t="s">
        <v>348</v>
      </c>
      <c r="C171" s="6">
        <f>SUM(C172:C177)</f>
        <v>2025000</v>
      </c>
      <c r="D171" s="6">
        <f t="shared" ref="D171:M171" si="53">SUM(D172:D177)</f>
        <v>0</v>
      </c>
      <c r="E171" s="6">
        <f t="shared" si="53"/>
        <v>0</v>
      </c>
      <c r="F171" s="6">
        <f t="shared" si="53"/>
        <v>2025000</v>
      </c>
      <c r="G171" s="6">
        <f t="shared" si="43"/>
        <v>0</v>
      </c>
      <c r="H171" s="6">
        <f t="shared" si="53"/>
        <v>2025000</v>
      </c>
      <c r="I171" s="6">
        <f t="shared" si="53"/>
        <v>0</v>
      </c>
      <c r="J171" s="6">
        <f t="shared" si="53"/>
        <v>0</v>
      </c>
      <c r="K171" s="6">
        <f t="shared" si="48"/>
        <v>0</v>
      </c>
      <c r="L171" s="6">
        <f t="shared" si="53"/>
        <v>0</v>
      </c>
      <c r="M171" s="6">
        <f t="shared" si="53"/>
        <v>0</v>
      </c>
      <c r="N171" s="6">
        <f t="shared" si="49"/>
        <v>0</v>
      </c>
    </row>
    <row r="172" spans="1:14" x14ac:dyDescent="0.25">
      <c r="A172" s="9" t="s">
        <v>349</v>
      </c>
      <c r="B172" s="10" t="s">
        <v>350</v>
      </c>
      <c r="C172" s="11">
        <v>31000</v>
      </c>
      <c r="D172" s="11">
        <v>0</v>
      </c>
      <c r="E172" s="11">
        <v>0</v>
      </c>
      <c r="F172" s="11">
        <v>31000</v>
      </c>
      <c r="G172" s="11">
        <f t="shared" si="43"/>
        <v>0</v>
      </c>
      <c r="H172" s="11">
        <v>31000</v>
      </c>
      <c r="I172" s="11">
        <v>0</v>
      </c>
      <c r="J172" s="11">
        <v>0</v>
      </c>
      <c r="K172" s="11">
        <f t="shared" si="48"/>
        <v>0</v>
      </c>
      <c r="L172" s="11">
        <v>0</v>
      </c>
      <c r="M172" s="11">
        <v>0</v>
      </c>
      <c r="N172" s="11">
        <f t="shared" si="49"/>
        <v>0</v>
      </c>
    </row>
    <row r="173" spans="1:14" x14ac:dyDescent="0.25">
      <c r="A173" s="9" t="s">
        <v>351</v>
      </c>
      <c r="B173" s="10" t="s">
        <v>352</v>
      </c>
      <c r="C173" s="11">
        <v>376000</v>
      </c>
      <c r="D173" s="11">
        <v>0</v>
      </c>
      <c r="E173" s="11">
        <v>0</v>
      </c>
      <c r="F173" s="11">
        <v>376000</v>
      </c>
      <c r="G173" s="11">
        <f t="shared" si="43"/>
        <v>0</v>
      </c>
      <c r="H173" s="11">
        <v>376000</v>
      </c>
      <c r="I173" s="11">
        <v>0</v>
      </c>
      <c r="J173" s="11">
        <v>0</v>
      </c>
      <c r="K173" s="11">
        <f t="shared" si="48"/>
        <v>0</v>
      </c>
      <c r="L173" s="11">
        <v>0</v>
      </c>
      <c r="M173" s="11">
        <v>0</v>
      </c>
      <c r="N173" s="11">
        <f t="shared" si="49"/>
        <v>0</v>
      </c>
    </row>
    <row r="174" spans="1:14" x14ac:dyDescent="0.25">
      <c r="A174" s="9" t="s">
        <v>353</v>
      </c>
      <c r="B174" s="10" t="s">
        <v>354</v>
      </c>
      <c r="C174" s="11">
        <v>33000</v>
      </c>
      <c r="D174" s="11">
        <v>0</v>
      </c>
      <c r="E174" s="11">
        <v>0</v>
      </c>
      <c r="F174" s="11">
        <v>33000</v>
      </c>
      <c r="G174" s="11">
        <f t="shared" si="43"/>
        <v>0</v>
      </c>
      <c r="H174" s="11">
        <v>33000</v>
      </c>
      <c r="I174" s="11">
        <v>0</v>
      </c>
      <c r="J174" s="11">
        <v>0</v>
      </c>
      <c r="K174" s="11">
        <f t="shared" si="48"/>
        <v>0</v>
      </c>
      <c r="L174" s="11">
        <v>0</v>
      </c>
      <c r="M174" s="11">
        <v>0</v>
      </c>
      <c r="N174" s="11">
        <f t="shared" si="49"/>
        <v>0</v>
      </c>
    </row>
    <row r="175" spans="1:14" x14ac:dyDescent="0.25">
      <c r="A175" s="9" t="s">
        <v>355</v>
      </c>
      <c r="B175" s="10" t="s">
        <v>356</v>
      </c>
      <c r="C175" s="11">
        <v>920000</v>
      </c>
      <c r="D175" s="11">
        <v>0</v>
      </c>
      <c r="E175" s="11">
        <v>0</v>
      </c>
      <c r="F175" s="11">
        <v>920000</v>
      </c>
      <c r="G175" s="11">
        <f t="shared" ref="G175:G208" si="54">+G176+G177</f>
        <v>0</v>
      </c>
      <c r="H175" s="11">
        <v>920000</v>
      </c>
      <c r="I175" s="11">
        <v>0</v>
      </c>
      <c r="J175" s="11">
        <v>0</v>
      </c>
      <c r="K175" s="11">
        <f t="shared" si="48"/>
        <v>0</v>
      </c>
      <c r="L175" s="11">
        <v>0</v>
      </c>
      <c r="M175" s="11">
        <v>0</v>
      </c>
      <c r="N175" s="11">
        <f t="shared" si="49"/>
        <v>0</v>
      </c>
    </row>
    <row r="176" spans="1:14" x14ac:dyDescent="0.25">
      <c r="A176" s="9" t="s">
        <v>357</v>
      </c>
      <c r="B176" s="10" t="s">
        <v>358</v>
      </c>
      <c r="C176" s="11">
        <v>364000</v>
      </c>
      <c r="D176" s="11">
        <v>0</v>
      </c>
      <c r="E176" s="11">
        <v>0</v>
      </c>
      <c r="F176" s="11">
        <v>364000</v>
      </c>
      <c r="G176" s="11">
        <f t="shared" si="54"/>
        <v>0</v>
      </c>
      <c r="H176" s="11">
        <v>364000</v>
      </c>
      <c r="I176" s="11">
        <v>0</v>
      </c>
      <c r="J176" s="11">
        <v>0</v>
      </c>
      <c r="K176" s="11">
        <f t="shared" si="48"/>
        <v>0</v>
      </c>
      <c r="L176" s="11">
        <v>0</v>
      </c>
      <c r="M176" s="11">
        <v>0</v>
      </c>
      <c r="N176" s="11">
        <f t="shared" si="49"/>
        <v>0</v>
      </c>
    </row>
    <row r="177" spans="1:14" x14ac:dyDescent="0.25">
      <c r="A177" s="9" t="s">
        <v>359</v>
      </c>
      <c r="B177" s="10" t="s">
        <v>360</v>
      </c>
      <c r="C177" s="11">
        <v>301000</v>
      </c>
      <c r="D177" s="11">
        <v>0</v>
      </c>
      <c r="E177" s="11">
        <v>0</v>
      </c>
      <c r="F177" s="11">
        <v>301000</v>
      </c>
      <c r="G177" s="11">
        <f t="shared" si="54"/>
        <v>0</v>
      </c>
      <c r="H177" s="11">
        <v>301000</v>
      </c>
      <c r="I177" s="11">
        <v>0</v>
      </c>
      <c r="J177" s="11">
        <v>0</v>
      </c>
      <c r="K177" s="11">
        <f t="shared" si="48"/>
        <v>0</v>
      </c>
      <c r="L177" s="11">
        <v>0</v>
      </c>
      <c r="M177" s="11">
        <v>0</v>
      </c>
      <c r="N177" s="11">
        <f t="shared" si="49"/>
        <v>0</v>
      </c>
    </row>
    <row r="178" spans="1:14" s="7" customFormat="1" x14ac:dyDescent="0.25">
      <c r="A178" s="4" t="s">
        <v>361</v>
      </c>
      <c r="B178" s="5" t="s">
        <v>362</v>
      </c>
      <c r="C178" s="6">
        <f>+C179+C182+C196+C216</f>
        <v>1815151000</v>
      </c>
      <c r="D178" s="6">
        <f t="shared" ref="D178:M178" si="55">+D179+D182+D196+D216</f>
        <v>0</v>
      </c>
      <c r="E178" s="6">
        <f t="shared" si="55"/>
        <v>0</v>
      </c>
      <c r="F178" s="6">
        <f t="shared" si="55"/>
        <v>1815151000</v>
      </c>
      <c r="G178" s="6">
        <f t="shared" si="54"/>
        <v>0</v>
      </c>
      <c r="H178" s="6">
        <f t="shared" si="55"/>
        <v>1815151000</v>
      </c>
      <c r="I178" s="6">
        <f t="shared" si="55"/>
        <v>114877844</v>
      </c>
      <c r="J178" s="6">
        <f t="shared" si="55"/>
        <v>480327069</v>
      </c>
      <c r="K178" s="6">
        <f t="shared" si="48"/>
        <v>26.46209979224869</v>
      </c>
      <c r="L178" s="6">
        <f t="shared" si="55"/>
        <v>71310853</v>
      </c>
      <c r="M178" s="6">
        <f t="shared" si="55"/>
        <v>166866220</v>
      </c>
      <c r="N178" s="6">
        <f t="shared" si="49"/>
        <v>9.1929663151991203</v>
      </c>
    </row>
    <row r="179" spans="1:14" s="7" customFormat="1" x14ac:dyDescent="0.25">
      <c r="A179" s="4" t="s">
        <v>363</v>
      </c>
      <c r="B179" s="5" t="s">
        <v>364</v>
      </c>
      <c r="C179" s="6">
        <f>+C180</f>
        <v>36000000</v>
      </c>
      <c r="D179" s="6">
        <f t="shared" ref="D179:M180" si="56">+D180</f>
        <v>0</v>
      </c>
      <c r="E179" s="6">
        <f t="shared" si="56"/>
        <v>0</v>
      </c>
      <c r="F179" s="6">
        <f t="shared" si="56"/>
        <v>36000000</v>
      </c>
      <c r="G179" s="6">
        <f t="shared" si="54"/>
        <v>0</v>
      </c>
      <c r="H179" s="6">
        <f t="shared" si="56"/>
        <v>36000000</v>
      </c>
      <c r="I179" s="6">
        <f t="shared" si="56"/>
        <v>0</v>
      </c>
      <c r="J179" s="6">
        <f t="shared" si="56"/>
        <v>0</v>
      </c>
      <c r="K179" s="6">
        <f t="shared" si="48"/>
        <v>0</v>
      </c>
      <c r="L179" s="6">
        <f t="shared" si="56"/>
        <v>0</v>
      </c>
      <c r="M179" s="6">
        <f t="shared" si="56"/>
        <v>0</v>
      </c>
      <c r="N179" s="6">
        <f t="shared" si="49"/>
        <v>0</v>
      </c>
    </row>
    <row r="180" spans="1:14" s="7" customFormat="1" x14ac:dyDescent="0.25">
      <c r="A180" s="4" t="s">
        <v>365</v>
      </c>
      <c r="B180" s="5" t="s">
        <v>366</v>
      </c>
      <c r="C180" s="6">
        <f>+C181</f>
        <v>36000000</v>
      </c>
      <c r="D180" s="6">
        <f t="shared" si="56"/>
        <v>0</v>
      </c>
      <c r="E180" s="6">
        <f t="shared" si="56"/>
        <v>0</v>
      </c>
      <c r="F180" s="6">
        <f t="shared" si="56"/>
        <v>36000000</v>
      </c>
      <c r="G180" s="6">
        <f t="shared" si="54"/>
        <v>0</v>
      </c>
      <c r="H180" s="6">
        <f t="shared" si="56"/>
        <v>36000000</v>
      </c>
      <c r="I180" s="6">
        <f t="shared" si="56"/>
        <v>0</v>
      </c>
      <c r="J180" s="6">
        <f t="shared" si="56"/>
        <v>0</v>
      </c>
      <c r="K180" s="6">
        <f t="shared" si="48"/>
        <v>0</v>
      </c>
      <c r="L180" s="6">
        <f t="shared" si="56"/>
        <v>0</v>
      </c>
      <c r="M180" s="6">
        <f t="shared" si="56"/>
        <v>0</v>
      </c>
      <c r="N180" s="6">
        <f t="shared" si="49"/>
        <v>0</v>
      </c>
    </row>
    <row r="181" spans="1:14" x14ac:dyDescent="0.25">
      <c r="A181" s="9" t="s">
        <v>367</v>
      </c>
      <c r="B181" s="10" t="s">
        <v>368</v>
      </c>
      <c r="C181" s="11">
        <v>36000000</v>
      </c>
      <c r="D181" s="11">
        <v>0</v>
      </c>
      <c r="E181" s="11">
        <v>0</v>
      </c>
      <c r="F181" s="11">
        <v>36000000</v>
      </c>
      <c r="G181" s="11">
        <f t="shared" si="54"/>
        <v>0</v>
      </c>
      <c r="H181" s="11">
        <v>36000000</v>
      </c>
      <c r="I181" s="11">
        <v>0</v>
      </c>
      <c r="J181" s="11">
        <v>0</v>
      </c>
      <c r="K181" s="11">
        <f t="shared" si="48"/>
        <v>0</v>
      </c>
      <c r="L181" s="11">
        <v>0</v>
      </c>
      <c r="M181" s="11">
        <v>0</v>
      </c>
      <c r="N181" s="11">
        <f t="shared" si="49"/>
        <v>0</v>
      </c>
    </row>
    <row r="182" spans="1:14" s="7" customFormat="1" x14ac:dyDescent="0.25">
      <c r="A182" s="4" t="s">
        <v>369</v>
      </c>
      <c r="B182" s="5" t="s">
        <v>370</v>
      </c>
      <c r="C182" s="6">
        <f>+C184+C192+C194</f>
        <v>388037000</v>
      </c>
      <c r="D182" s="6">
        <f t="shared" ref="D182:M182" si="57">+D184+D192+D194</f>
        <v>0</v>
      </c>
      <c r="E182" s="6">
        <f t="shared" si="57"/>
        <v>0</v>
      </c>
      <c r="F182" s="6">
        <f t="shared" si="57"/>
        <v>388037000</v>
      </c>
      <c r="G182" s="6">
        <f t="shared" si="54"/>
        <v>0</v>
      </c>
      <c r="H182" s="6">
        <f t="shared" si="57"/>
        <v>388037000</v>
      </c>
      <c r="I182" s="6">
        <f t="shared" si="57"/>
        <v>225037</v>
      </c>
      <c r="J182" s="6">
        <f t="shared" si="57"/>
        <v>18460025</v>
      </c>
      <c r="K182" s="6">
        <f t="shared" si="48"/>
        <v>4.7572847434651848</v>
      </c>
      <c r="L182" s="6">
        <f t="shared" si="57"/>
        <v>17835630</v>
      </c>
      <c r="M182" s="6">
        <f t="shared" si="57"/>
        <v>18460025</v>
      </c>
      <c r="N182" s="6">
        <f t="shared" si="49"/>
        <v>4.7572847434651848</v>
      </c>
    </row>
    <row r="183" spans="1:14" s="7" customFormat="1" x14ac:dyDescent="0.25">
      <c r="A183" s="4" t="s">
        <v>371</v>
      </c>
      <c r="B183" s="5" t="s">
        <v>372</v>
      </c>
      <c r="C183" s="6">
        <f>+C184+C192</f>
        <v>383682000</v>
      </c>
      <c r="D183" s="6">
        <f t="shared" ref="D183:M183" si="58">+D184+D192</f>
        <v>0</v>
      </c>
      <c r="E183" s="6">
        <f t="shared" si="58"/>
        <v>0</v>
      </c>
      <c r="F183" s="6">
        <f t="shared" si="58"/>
        <v>383682000</v>
      </c>
      <c r="G183" s="6">
        <f t="shared" si="54"/>
        <v>0</v>
      </c>
      <c r="H183" s="6">
        <f t="shared" si="58"/>
        <v>383682000</v>
      </c>
      <c r="I183" s="6">
        <f t="shared" si="58"/>
        <v>225037</v>
      </c>
      <c r="J183" s="6">
        <f t="shared" si="58"/>
        <v>18460025</v>
      </c>
      <c r="K183" s="6">
        <f t="shared" si="48"/>
        <v>4.8112825204205567</v>
      </c>
      <c r="L183" s="6">
        <f t="shared" si="58"/>
        <v>17835630</v>
      </c>
      <c r="M183" s="6">
        <f t="shared" si="58"/>
        <v>18460025</v>
      </c>
      <c r="N183" s="6">
        <f t="shared" si="49"/>
        <v>4.8112825204205567</v>
      </c>
    </row>
    <row r="184" spans="1:14" s="7" customFormat="1" x14ac:dyDescent="0.25">
      <c r="A184" s="4" t="s">
        <v>373</v>
      </c>
      <c r="B184" s="5" t="s">
        <v>374</v>
      </c>
      <c r="C184" s="6">
        <f>+C185+C187</f>
        <v>377824000</v>
      </c>
      <c r="D184" s="6">
        <f t="shared" ref="D184:M184" si="59">+D185+D187</f>
        <v>0</v>
      </c>
      <c r="E184" s="6">
        <f t="shared" si="59"/>
        <v>0</v>
      </c>
      <c r="F184" s="6">
        <f>+F185+F187</f>
        <v>377824000</v>
      </c>
      <c r="G184" s="6">
        <f t="shared" si="54"/>
        <v>0</v>
      </c>
      <c r="H184" s="6">
        <f t="shared" si="59"/>
        <v>377824000</v>
      </c>
      <c r="I184" s="6">
        <f t="shared" si="59"/>
        <v>0</v>
      </c>
      <c r="J184" s="6">
        <f t="shared" si="59"/>
        <v>17610593</v>
      </c>
      <c r="K184" s="6">
        <f t="shared" si="48"/>
        <v>4.6610572647581945</v>
      </c>
      <c r="L184" s="6">
        <f t="shared" si="59"/>
        <v>17610593</v>
      </c>
      <c r="M184" s="6">
        <f t="shared" si="59"/>
        <v>17610593</v>
      </c>
      <c r="N184" s="6">
        <f t="shared" si="49"/>
        <v>4.6610572647581945</v>
      </c>
    </row>
    <row r="185" spans="1:14" s="7" customFormat="1" x14ac:dyDescent="0.25">
      <c r="A185" s="4" t="s">
        <v>375</v>
      </c>
      <c r="B185" s="5" t="s">
        <v>376</v>
      </c>
      <c r="C185" s="6">
        <f>+C186</f>
        <v>26658000</v>
      </c>
      <c r="D185" s="6">
        <f t="shared" ref="D185:M185" si="60">+D186</f>
        <v>0</v>
      </c>
      <c r="E185" s="6">
        <f t="shared" si="60"/>
        <v>0</v>
      </c>
      <c r="F185" s="6">
        <f t="shared" si="60"/>
        <v>26658000</v>
      </c>
      <c r="G185" s="6">
        <f t="shared" si="54"/>
        <v>0</v>
      </c>
      <c r="H185" s="6">
        <f t="shared" si="60"/>
        <v>26658000</v>
      </c>
      <c r="I185" s="6">
        <f t="shared" si="60"/>
        <v>0</v>
      </c>
      <c r="J185" s="6">
        <f t="shared" si="60"/>
        <v>0</v>
      </c>
      <c r="K185" s="6">
        <f t="shared" si="48"/>
        <v>0</v>
      </c>
      <c r="L185" s="6">
        <f t="shared" si="60"/>
        <v>0</v>
      </c>
      <c r="M185" s="6">
        <f t="shared" si="60"/>
        <v>0</v>
      </c>
      <c r="N185" s="6">
        <f t="shared" si="49"/>
        <v>0</v>
      </c>
    </row>
    <row r="186" spans="1:14" x14ac:dyDescent="0.25">
      <c r="A186" s="9" t="s">
        <v>377</v>
      </c>
      <c r="B186" s="10" t="s">
        <v>378</v>
      </c>
      <c r="C186" s="11">
        <v>26658000</v>
      </c>
      <c r="D186" s="11">
        <v>0</v>
      </c>
      <c r="E186" s="11">
        <v>0</v>
      </c>
      <c r="F186" s="11">
        <v>26658000</v>
      </c>
      <c r="G186" s="11">
        <f t="shared" si="54"/>
        <v>0</v>
      </c>
      <c r="H186" s="11">
        <v>26658000</v>
      </c>
      <c r="I186" s="11">
        <v>0</v>
      </c>
      <c r="J186" s="11">
        <v>0</v>
      </c>
      <c r="K186" s="11">
        <f t="shared" si="48"/>
        <v>0</v>
      </c>
      <c r="L186" s="11">
        <v>0</v>
      </c>
      <c r="M186" s="11">
        <v>0</v>
      </c>
      <c r="N186" s="11">
        <f t="shared" si="49"/>
        <v>0</v>
      </c>
    </row>
    <row r="187" spans="1:14" s="7" customFormat="1" x14ac:dyDescent="0.25">
      <c r="A187" s="4" t="s">
        <v>379</v>
      </c>
      <c r="B187" s="5" t="s">
        <v>380</v>
      </c>
      <c r="C187" s="6">
        <f>SUM(C188:C191)</f>
        <v>351166000</v>
      </c>
      <c r="D187" s="6">
        <f t="shared" ref="D187:M187" si="61">SUM(D188:D191)</f>
        <v>0</v>
      </c>
      <c r="E187" s="6">
        <f t="shared" si="61"/>
        <v>0</v>
      </c>
      <c r="F187" s="6">
        <f t="shared" si="61"/>
        <v>351166000</v>
      </c>
      <c r="G187" s="6">
        <f t="shared" si="54"/>
        <v>0</v>
      </c>
      <c r="H187" s="6">
        <f t="shared" si="61"/>
        <v>351166000</v>
      </c>
      <c r="I187" s="6">
        <f t="shared" si="61"/>
        <v>0</v>
      </c>
      <c r="J187" s="6">
        <f t="shared" si="61"/>
        <v>17610593</v>
      </c>
      <c r="K187" s="6">
        <f t="shared" si="48"/>
        <v>5.0148912480137602</v>
      </c>
      <c r="L187" s="6">
        <f t="shared" si="61"/>
        <v>17610593</v>
      </c>
      <c r="M187" s="6">
        <f t="shared" si="61"/>
        <v>17610593</v>
      </c>
      <c r="N187" s="6">
        <f t="shared" si="49"/>
        <v>5.0148912480137602</v>
      </c>
    </row>
    <row r="188" spans="1:14" x14ac:dyDescent="0.25">
      <c r="A188" s="9" t="s">
        <v>381</v>
      </c>
      <c r="B188" s="10" t="s">
        <v>382</v>
      </c>
      <c r="C188" s="11">
        <v>56750000</v>
      </c>
      <c r="D188" s="11">
        <v>0</v>
      </c>
      <c r="E188" s="11">
        <v>0</v>
      </c>
      <c r="F188" s="11">
        <v>56750000</v>
      </c>
      <c r="G188" s="11">
        <f t="shared" si="54"/>
        <v>0</v>
      </c>
      <c r="H188" s="11">
        <v>56750000</v>
      </c>
      <c r="I188" s="11">
        <v>0</v>
      </c>
      <c r="J188" s="11">
        <v>4359310</v>
      </c>
      <c r="K188" s="11">
        <f t="shared" si="48"/>
        <v>7.6816035242290752</v>
      </c>
      <c r="L188" s="11">
        <v>4359310</v>
      </c>
      <c r="M188" s="11">
        <v>4359310</v>
      </c>
      <c r="N188" s="11">
        <f t="shared" si="49"/>
        <v>7.6816035242290752</v>
      </c>
    </row>
    <row r="189" spans="1:14" x14ac:dyDescent="0.25">
      <c r="A189" s="9" t="s">
        <v>383</v>
      </c>
      <c r="B189" s="10" t="s">
        <v>384</v>
      </c>
      <c r="C189" s="11">
        <v>92257000</v>
      </c>
      <c r="D189" s="11">
        <v>0</v>
      </c>
      <c r="E189" s="11">
        <v>0</v>
      </c>
      <c r="F189" s="11">
        <v>92257000</v>
      </c>
      <c r="G189" s="11">
        <f t="shared" si="54"/>
        <v>0</v>
      </c>
      <c r="H189" s="11">
        <v>92257000</v>
      </c>
      <c r="I189" s="11">
        <v>0</v>
      </c>
      <c r="J189" s="11">
        <v>9421190</v>
      </c>
      <c r="K189" s="11">
        <f t="shared" si="48"/>
        <v>10.21189720021245</v>
      </c>
      <c r="L189" s="11">
        <v>9421190</v>
      </c>
      <c r="M189" s="11">
        <v>9421190</v>
      </c>
      <c r="N189" s="11">
        <f t="shared" si="49"/>
        <v>10.21189720021245</v>
      </c>
    </row>
    <row r="190" spans="1:14" x14ac:dyDescent="0.25">
      <c r="A190" s="9" t="s">
        <v>385</v>
      </c>
      <c r="B190" s="10" t="s">
        <v>386</v>
      </c>
      <c r="C190" s="11">
        <v>178618000</v>
      </c>
      <c r="D190" s="11">
        <v>0</v>
      </c>
      <c r="E190" s="11">
        <v>0</v>
      </c>
      <c r="F190" s="11">
        <v>178618000</v>
      </c>
      <c r="G190" s="11">
        <f t="shared" si="54"/>
        <v>0</v>
      </c>
      <c r="H190" s="11">
        <v>178618000</v>
      </c>
      <c r="I190" s="11">
        <v>0</v>
      </c>
      <c r="J190" s="11">
        <v>2678641</v>
      </c>
      <c r="K190" s="11">
        <f t="shared" si="48"/>
        <v>1.4996478518402401</v>
      </c>
      <c r="L190" s="11">
        <v>2678641</v>
      </c>
      <c r="M190" s="11">
        <v>2678641</v>
      </c>
      <c r="N190" s="11">
        <f t="shared" si="49"/>
        <v>1.4996478518402401</v>
      </c>
    </row>
    <row r="191" spans="1:14" x14ac:dyDescent="0.25">
      <c r="A191" s="9" t="s">
        <v>387</v>
      </c>
      <c r="B191" s="10" t="s">
        <v>388</v>
      </c>
      <c r="C191" s="11">
        <v>23541000</v>
      </c>
      <c r="D191" s="11">
        <v>0</v>
      </c>
      <c r="E191" s="11">
        <v>0</v>
      </c>
      <c r="F191" s="11">
        <v>23541000</v>
      </c>
      <c r="G191" s="11">
        <f t="shared" si="54"/>
        <v>0</v>
      </c>
      <c r="H191" s="11">
        <v>23541000</v>
      </c>
      <c r="I191" s="11">
        <v>0</v>
      </c>
      <c r="J191" s="11">
        <v>1151452</v>
      </c>
      <c r="K191" s="11">
        <f t="shared" si="48"/>
        <v>4.8912620534386813</v>
      </c>
      <c r="L191" s="11">
        <v>1151452</v>
      </c>
      <c r="M191" s="11">
        <v>1151452</v>
      </c>
      <c r="N191" s="11">
        <f t="shared" si="49"/>
        <v>4.8912620534386813</v>
      </c>
    </row>
    <row r="192" spans="1:14" s="7" customFormat="1" x14ac:dyDescent="0.25">
      <c r="A192" s="4" t="s">
        <v>389</v>
      </c>
      <c r="B192" s="5" t="s">
        <v>390</v>
      </c>
      <c r="C192" s="6">
        <f>+C193</f>
        <v>5858000</v>
      </c>
      <c r="D192" s="6">
        <f t="shared" ref="D192:M192" si="62">+D193</f>
        <v>0</v>
      </c>
      <c r="E192" s="6">
        <f t="shared" si="62"/>
        <v>0</v>
      </c>
      <c r="F192" s="6">
        <f t="shared" si="62"/>
        <v>5858000</v>
      </c>
      <c r="G192" s="6">
        <f t="shared" si="54"/>
        <v>0</v>
      </c>
      <c r="H192" s="6">
        <f t="shared" si="62"/>
        <v>5858000</v>
      </c>
      <c r="I192" s="6">
        <f t="shared" si="62"/>
        <v>225037</v>
      </c>
      <c r="J192" s="6">
        <f t="shared" si="62"/>
        <v>849432</v>
      </c>
      <c r="K192" s="6">
        <f t="shared" si="48"/>
        <v>14.500375554796859</v>
      </c>
      <c r="L192" s="6">
        <f t="shared" si="62"/>
        <v>225037</v>
      </c>
      <c r="M192" s="6">
        <f t="shared" si="62"/>
        <v>849432</v>
      </c>
      <c r="N192" s="6">
        <f t="shared" si="49"/>
        <v>14.500375554796859</v>
      </c>
    </row>
    <row r="193" spans="1:14" x14ac:dyDescent="0.25">
      <c r="A193" s="9" t="s">
        <v>391</v>
      </c>
      <c r="B193" s="10" t="s">
        <v>392</v>
      </c>
      <c r="C193" s="11">
        <v>5858000</v>
      </c>
      <c r="D193" s="11">
        <v>0</v>
      </c>
      <c r="E193" s="11">
        <v>0</v>
      </c>
      <c r="F193" s="11">
        <v>5858000</v>
      </c>
      <c r="G193" s="11">
        <f t="shared" si="54"/>
        <v>0</v>
      </c>
      <c r="H193" s="11">
        <v>5858000</v>
      </c>
      <c r="I193" s="11">
        <v>225037</v>
      </c>
      <c r="J193" s="11">
        <v>849432</v>
      </c>
      <c r="K193" s="11">
        <f t="shared" si="48"/>
        <v>14.500375554796859</v>
      </c>
      <c r="L193" s="11">
        <v>225037</v>
      </c>
      <c r="M193" s="11">
        <v>849432</v>
      </c>
      <c r="N193" s="11">
        <f t="shared" si="49"/>
        <v>14.500375554796859</v>
      </c>
    </row>
    <row r="194" spans="1:14" s="7" customFormat="1" x14ac:dyDescent="0.25">
      <c r="A194" s="4" t="s">
        <v>393</v>
      </c>
      <c r="B194" s="5" t="s">
        <v>394</v>
      </c>
      <c r="C194" s="6">
        <f>+C195</f>
        <v>4355000</v>
      </c>
      <c r="D194" s="6">
        <f t="shared" ref="D194:M194" si="63">+D195</f>
        <v>0</v>
      </c>
      <c r="E194" s="6">
        <f t="shared" si="63"/>
        <v>0</v>
      </c>
      <c r="F194" s="6">
        <f t="shared" si="63"/>
        <v>4355000</v>
      </c>
      <c r="G194" s="6">
        <f t="shared" si="54"/>
        <v>0</v>
      </c>
      <c r="H194" s="6">
        <f t="shared" si="63"/>
        <v>4355000</v>
      </c>
      <c r="I194" s="6">
        <f t="shared" si="63"/>
        <v>0</v>
      </c>
      <c r="J194" s="6">
        <f t="shared" si="63"/>
        <v>0</v>
      </c>
      <c r="K194" s="6">
        <f t="shared" si="48"/>
        <v>0</v>
      </c>
      <c r="L194" s="6">
        <f t="shared" si="63"/>
        <v>0</v>
      </c>
      <c r="M194" s="6">
        <f t="shared" si="63"/>
        <v>0</v>
      </c>
      <c r="N194" s="6">
        <f t="shared" si="49"/>
        <v>0</v>
      </c>
    </row>
    <row r="195" spans="1:14" x14ac:dyDescent="0.25">
      <c r="A195" s="9" t="s">
        <v>395</v>
      </c>
      <c r="B195" s="10" t="s">
        <v>396</v>
      </c>
      <c r="C195" s="11">
        <v>4355000</v>
      </c>
      <c r="D195" s="11">
        <v>0</v>
      </c>
      <c r="E195" s="11">
        <v>0</v>
      </c>
      <c r="F195" s="11">
        <v>4355000</v>
      </c>
      <c r="G195" s="11">
        <f t="shared" si="54"/>
        <v>0</v>
      </c>
      <c r="H195" s="11">
        <v>4355000</v>
      </c>
      <c r="I195" s="11">
        <v>0</v>
      </c>
      <c r="J195" s="11">
        <v>0</v>
      </c>
      <c r="K195" s="11">
        <f t="shared" si="48"/>
        <v>0</v>
      </c>
      <c r="L195" s="11">
        <v>0</v>
      </c>
      <c r="M195" s="11">
        <v>0</v>
      </c>
      <c r="N195" s="11">
        <f t="shared" si="49"/>
        <v>0</v>
      </c>
    </row>
    <row r="196" spans="1:14" s="7" customFormat="1" x14ac:dyDescent="0.25">
      <c r="A196" s="4" t="s">
        <v>397</v>
      </c>
      <c r="B196" s="5" t="s">
        <v>398</v>
      </c>
      <c r="C196" s="6">
        <f>+C197+C199+C205+C209+C212</f>
        <v>964312000</v>
      </c>
      <c r="D196" s="6">
        <f t="shared" ref="D196:M196" si="64">+D197+D199+D205+D209+D212</f>
        <v>0</v>
      </c>
      <c r="E196" s="6">
        <f t="shared" si="64"/>
        <v>0</v>
      </c>
      <c r="F196" s="6">
        <f t="shared" si="64"/>
        <v>964312000</v>
      </c>
      <c r="G196" s="6">
        <f t="shared" si="54"/>
        <v>0</v>
      </c>
      <c r="H196" s="6">
        <f t="shared" si="64"/>
        <v>964312000</v>
      </c>
      <c r="I196" s="6">
        <f t="shared" si="64"/>
        <v>114144867</v>
      </c>
      <c r="J196" s="6">
        <f t="shared" si="64"/>
        <v>460628146</v>
      </c>
      <c r="K196" s="6">
        <f t="shared" si="48"/>
        <v>47.767542662540748</v>
      </c>
      <c r="L196" s="6">
        <f t="shared" si="64"/>
        <v>53475223</v>
      </c>
      <c r="M196" s="6">
        <f t="shared" si="64"/>
        <v>147675237</v>
      </c>
      <c r="N196" s="6">
        <f t="shared" si="49"/>
        <v>15.314051572520096</v>
      </c>
    </row>
    <row r="197" spans="1:14" s="7" customFormat="1" x14ac:dyDescent="0.25">
      <c r="A197" s="4" t="s">
        <v>399</v>
      </c>
      <c r="B197" s="5" t="s">
        <v>400</v>
      </c>
      <c r="C197" s="6">
        <f>+C198</f>
        <v>3584000</v>
      </c>
      <c r="D197" s="6">
        <f t="shared" ref="D197:M197" si="65">+D198</f>
        <v>0</v>
      </c>
      <c r="E197" s="6">
        <f t="shared" si="65"/>
        <v>0</v>
      </c>
      <c r="F197" s="6">
        <f t="shared" si="65"/>
        <v>3584000</v>
      </c>
      <c r="G197" s="6">
        <f t="shared" si="54"/>
        <v>0</v>
      </c>
      <c r="H197" s="6">
        <f t="shared" si="65"/>
        <v>3584000</v>
      </c>
      <c r="I197" s="6">
        <f t="shared" si="65"/>
        <v>0</v>
      </c>
      <c r="J197" s="6">
        <f t="shared" si="65"/>
        <v>0</v>
      </c>
      <c r="K197" s="6">
        <f t="shared" si="48"/>
        <v>0</v>
      </c>
      <c r="L197" s="6">
        <f t="shared" si="65"/>
        <v>0</v>
      </c>
      <c r="M197" s="6">
        <f t="shared" si="65"/>
        <v>0</v>
      </c>
      <c r="N197" s="6">
        <f t="shared" si="49"/>
        <v>0</v>
      </c>
    </row>
    <row r="198" spans="1:14" x14ac:dyDescent="0.25">
      <c r="A198" s="9" t="s">
        <v>401</v>
      </c>
      <c r="B198" s="10" t="s">
        <v>402</v>
      </c>
      <c r="C198" s="11">
        <v>3584000</v>
      </c>
      <c r="D198" s="11">
        <v>0</v>
      </c>
      <c r="E198" s="11">
        <v>0</v>
      </c>
      <c r="F198" s="11">
        <v>3584000</v>
      </c>
      <c r="G198" s="11">
        <f t="shared" si="54"/>
        <v>0</v>
      </c>
      <c r="H198" s="11">
        <v>3584000</v>
      </c>
      <c r="I198" s="11">
        <v>0</v>
      </c>
      <c r="J198" s="11">
        <v>0</v>
      </c>
      <c r="K198" s="11">
        <f t="shared" si="48"/>
        <v>0</v>
      </c>
      <c r="L198" s="11">
        <v>0</v>
      </c>
      <c r="M198" s="11">
        <v>0</v>
      </c>
      <c r="N198" s="11">
        <f t="shared" si="49"/>
        <v>0</v>
      </c>
    </row>
    <row r="199" spans="1:14" s="7" customFormat="1" x14ac:dyDescent="0.25">
      <c r="A199" s="4" t="s">
        <v>403</v>
      </c>
      <c r="B199" s="5" t="s">
        <v>404</v>
      </c>
      <c r="C199" s="6">
        <f>SUM(C200:C204)</f>
        <v>485796000</v>
      </c>
      <c r="D199" s="6">
        <f t="shared" ref="D199:M199" si="66">SUM(D200:D204)</f>
        <v>0</v>
      </c>
      <c r="E199" s="6">
        <f t="shared" si="66"/>
        <v>0</v>
      </c>
      <c r="F199" s="6">
        <f t="shared" si="66"/>
        <v>485796000</v>
      </c>
      <c r="G199" s="6">
        <f t="shared" si="54"/>
        <v>0</v>
      </c>
      <c r="H199" s="6">
        <f t="shared" si="66"/>
        <v>485796000</v>
      </c>
      <c r="I199" s="6">
        <f t="shared" si="66"/>
        <v>0</v>
      </c>
      <c r="J199" s="6">
        <f t="shared" si="66"/>
        <v>318788505</v>
      </c>
      <c r="K199" s="6">
        <f t="shared" si="48"/>
        <v>65.621887582442014</v>
      </c>
      <c r="L199" s="6">
        <f t="shared" si="66"/>
        <v>38191215</v>
      </c>
      <c r="M199" s="6">
        <f t="shared" si="66"/>
        <v>106163532</v>
      </c>
      <c r="N199" s="6">
        <f t="shared" si="49"/>
        <v>21.853521231134057</v>
      </c>
    </row>
    <row r="200" spans="1:14" x14ac:dyDescent="0.25">
      <c r="A200" s="9" t="s">
        <v>405</v>
      </c>
      <c r="B200" s="10" t="s">
        <v>406</v>
      </c>
      <c r="C200" s="11">
        <v>157060000</v>
      </c>
      <c r="D200" s="11">
        <v>0</v>
      </c>
      <c r="E200" s="11">
        <v>0</v>
      </c>
      <c r="F200" s="11">
        <v>157060000</v>
      </c>
      <c r="G200" s="11">
        <f t="shared" si="54"/>
        <v>0</v>
      </c>
      <c r="H200" s="11">
        <v>157060000</v>
      </c>
      <c r="I200" s="11">
        <v>0</v>
      </c>
      <c r="J200" s="11">
        <v>155338505</v>
      </c>
      <c r="K200" s="11">
        <f t="shared" si="48"/>
        <v>98.903925251496233</v>
      </c>
      <c r="L200" s="11">
        <v>22191215</v>
      </c>
      <c r="M200" s="11">
        <v>54936866</v>
      </c>
      <c r="N200" s="11">
        <f t="shared" si="49"/>
        <v>34.978266904367757</v>
      </c>
    </row>
    <row r="201" spans="1:14" x14ac:dyDescent="0.25">
      <c r="A201" s="9" t="s">
        <v>407</v>
      </c>
      <c r="B201" s="10" t="s">
        <v>408</v>
      </c>
      <c r="C201" s="11">
        <v>18000000</v>
      </c>
      <c r="D201" s="11">
        <v>0</v>
      </c>
      <c r="E201" s="11">
        <v>0</v>
      </c>
      <c r="F201" s="11">
        <v>18000000</v>
      </c>
      <c r="G201" s="11">
        <f t="shared" si="54"/>
        <v>0</v>
      </c>
      <c r="H201" s="11">
        <v>18000000</v>
      </c>
      <c r="I201" s="11">
        <v>0</v>
      </c>
      <c r="J201" s="11">
        <v>0</v>
      </c>
      <c r="K201" s="11">
        <f t="shared" si="48"/>
        <v>0</v>
      </c>
      <c r="L201" s="11">
        <v>0</v>
      </c>
      <c r="M201" s="11">
        <v>0</v>
      </c>
      <c r="N201" s="11">
        <f t="shared" si="49"/>
        <v>0</v>
      </c>
    </row>
    <row r="202" spans="1:14" x14ac:dyDescent="0.25">
      <c r="A202" s="9" t="s">
        <v>409</v>
      </c>
      <c r="B202" s="10" t="s">
        <v>410</v>
      </c>
      <c r="C202" s="11">
        <v>145976000</v>
      </c>
      <c r="D202" s="11">
        <v>0</v>
      </c>
      <c r="E202" s="11">
        <v>0</v>
      </c>
      <c r="F202" s="11">
        <v>145976000</v>
      </c>
      <c r="G202" s="11">
        <f t="shared" si="54"/>
        <v>0</v>
      </c>
      <c r="H202" s="11">
        <v>145976000</v>
      </c>
      <c r="I202" s="11">
        <v>0</v>
      </c>
      <c r="J202" s="11">
        <v>0</v>
      </c>
      <c r="K202" s="11">
        <f t="shared" ref="K202:K239" si="67">+J202/H202*100</f>
        <v>0</v>
      </c>
      <c r="L202" s="11">
        <v>0</v>
      </c>
      <c r="M202" s="11">
        <v>0</v>
      </c>
      <c r="N202" s="11">
        <f t="shared" ref="N202:N239" si="68">M202/H202*100</f>
        <v>0</v>
      </c>
    </row>
    <row r="203" spans="1:14" x14ac:dyDescent="0.25">
      <c r="A203" s="9" t="s">
        <v>411</v>
      </c>
      <c r="B203" s="10" t="s">
        <v>412</v>
      </c>
      <c r="C203" s="11">
        <v>760000</v>
      </c>
      <c r="D203" s="11">
        <v>0</v>
      </c>
      <c r="E203" s="11">
        <v>0</v>
      </c>
      <c r="F203" s="11">
        <v>760000</v>
      </c>
      <c r="G203" s="11">
        <f t="shared" si="54"/>
        <v>0</v>
      </c>
      <c r="H203" s="11">
        <v>760000</v>
      </c>
      <c r="I203" s="11">
        <v>0</v>
      </c>
      <c r="J203" s="11">
        <v>0</v>
      </c>
      <c r="K203" s="11">
        <f t="shared" si="67"/>
        <v>0</v>
      </c>
      <c r="L203" s="11">
        <v>0</v>
      </c>
      <c r="M203" s="11">
        <v>0</v>
      </c>
      <c r="N203" s="11">
        <f t="shared" si="68"/>
        <v>0</v>
      </c>
    </row>
    <row r="204" spans="1:14" x14ac:dyDescent="0.25">
      <c r="A204" s="9" t="s">
        <v>413</v>
      </c>
      <c r="B204" s="10" t="s">
        <v>414</v>
      </c>
      <c r="C204" s="11">
        <v>164000000</v>
      </c>
      <c r="D204" s="11">
        <v>0</v>
      </c>
      <c r="E204" s="11">
        <v>0</v>
      </c>
      <c r="F204" s="11">
        <v>164000000</v>
      </c>
      <c r="G204" s="11">
        <f t="shared" si="54"/>
        <v>0</v>
      </c>
      <c r="H204" s="11">
        <v>164000000</v>
      </c>
      <c r="I204" s="11">
        <v>0</v>
      </c>
      <c r="J204" s="11">
        <v>163450000</v>
      </c>
      <c r="K204" s="11">
        <f t="shared" si="67"/>
        <v>99.66463414634147</v>
      </c>
      <c r="L204" s="11">
        <v>16000000</v>
      </c>
      <c r="M204" s="11">
        <v>51226666</v>
      </c>
      <c r="N204" s="11">
        <f t="shared" si="68"/>
        <v>31.235771951219508</v>
      </c>
    </row>
    <row r="205" spans="1:14" s="7" customFormat="1" x14ac:dyDescent="0.25">
      <c r="A205" s="4" t="s">
        <v>415</v>
      </c>
      <c r="B205" s="5" t="s">
        <v>416</v>
      </c>
      <c r="C205" s="6">
        <f>SUM(C206:C208)</f>
        <v>93719000</v>
      </c>
      <c r="D205" s="6">
        <f t="shared" ref="D205:M205" si="69">SUM(D206:D208)</f>
        <v>0</v>
      </c>
      <c r="E205" s="6">
        <f t="shared" si="69"/>
        <v>0</v>
      </c>
      <c r="F205" s="6">
        <f t="shared" si="69"/>
        <v>93719000</v>
      </c>
      <c r="G205" s="6">
        <f t="shared" si="54"/>
        <v>0</v>
      </c>
      <c r="H205" s="6">
        <f t="shared" si="69"/>
        <v>93719000</v>
      </c>
      <c r="I205" s="6">
        <f t="shared" si="69"/>
        <v>5262575</v>
      </c>
      <c r="J205" s="6">
        <f t="shared" si="69"/>
        <v>12838644</v>
      </c>
      <c r="K205" s="6">
        <f t="shared" si="67"/>
        <v>13.699083430254271</v>
      </c>
      <c r="L205" s="6">
        <f t="shared" si="69"/>
        <v>5262575</v>
      </c>
      <c r="M205" s="6">
        <f t="shared" si="69"/>
        <v>12838644</v>
      </c>
      <c r="N205" s="6">
        <f t="shared" si="68"/>
        <v>13.699083430254271</v>
      </c>
    </row>
    <row r="206" spans="1:14" x14ac:dyDescent="0.25">
      <c r="A206" s="9" t="s">
        <v>417</v>
      </c>
      <c r="B206" s="10" t="s">
        <v>418</v>
      </c>
      <c r="C206" s="11">
        <v>14708000</v>
      </c>
      <c r="D206" s="11">
        <v>0</v>
      </c>
      <c r="E206" s="11">
        <v>0</v>
      </c>
      <c r="F206" s="11">
        <v>14708000</v>
      </c>
      <c r="G206" s="11">
        <f t="shared" si="54"/>
        <v>0</v>
      </c>
      <c r="H206" s="11">
        <v>14708000</v>
      </c>
      <c r="I206" s="11">
        <v>976051</v>
      </c>
      <c r="J206" s="11">
        <v>2122364</v>
      </c>
      <c r="K206" s="11">
        <f t="shared" si="67"/>
        <v>14.429997280391623</v>
      </c>
      <c r="L206" s="11">
        <v>976051</v>
      </c>
      <c r="M206" s="11">
        <v>2122364</v>
      </c>
      <c r="N206" s="11">
        <f t="shared" si="68"/>
        <v>14.429997280391623</v>
      </c>
    </row>
    <row r="207" spans="1:14" x14ac:dyDescent="0.25">
      <c r="A207" s="9" t="s">
        <v>419</v>
      </c>
      <c r="B207" s="10" t="s">
        <v>420</v>
      </c>
      <c r="C207" s="11">
        <v>72153000</v>
      </c>
      <c r="D207" s="11">
        <v>0</v>
      </c>
      <c r="E207" s="11">
        <v>0</v>
      </c>
      <c r="F207" s="11">
        <v>72153000</v>
      </c>
      <c r="G207" s="11">
        <f t="shared" si="54"/>
        <v>0</v>
      </c>
      <c r="H207" s="11">
        <v>72153000</v>
      </c>
      <c r="I207" s="11">
        <v>4286524</v>
      </c>
      <c r="J207" s="11">
        <v>10716280</v>
      </c>
      <c r="K207" s="11">
        <f t="shared" si="67"/>
        <v>14.852161379291228</v>
      </c>
      <c r="L207" s="11">
        <v>4286524</v>
      </c>
      <c r="M207" s="11">
        <v>10716280</v>
      </c>
      <c r="N207" s="11">
        <f t="shared" si="68"/>
        <v>14.852161379291228</v>
      </c>
    </row>
    <row r="208" spans="1:14" x14ac:dyDescent="0.25">
      <c r="A208" s="9" t="s">
        <v>421</v>
      </c>
      <c r="B208" s="10" t="s">
        <v>422</v>
      </c>
      <c r="C208" s="11">
        <v>6858000</v>
      </c>
      <c r="D208" s="11">
        <v>0</v>
      </c>
      <c r="E208" s="11">
        <v>0</v>
      </c>
      <c r="F208" s="11">
        <v>6858000</v>
      </c>
      <c r="G208" s="11">
        <f t="shared" si="54"/>
        <v>0</v>
      </c>
      <c r="H208" s="11">
        <v>6858000</v>
      </c>
      <c r="I208" s="11">
        <v>0</v>
      </c>
      <c r="J208" s="11">
        <v>0</v>
      </c>
      <c r="K208" s="11">
        <f t="shared" si="67"/>
        <v>0</v>
      </c>
      <c r="L208" s="11">
        <v>0</v>
      </c>
      <c r="M208" s="11">
        <v>0</v>
      </c>
      <c r="N208" s="11">
        <f t="shared" si="68"/>
        <v>0</v>
      </c>
    </row>
    <row r="209" spans="1:14" s="7" customFormat="1" x14ac:dyDescent="0.25">
      <c r="A209" s="4" t="s">
        <v>423</v>
      </c>
      <c r="B209" s="5" t="s">
        <v>424</v>
      </c>
      <c r="C209" s="6">
        <f>+C210+C211</f>
        <v>246426000</v>
      </c>
      <c r="D209" s="6">
        <f t="shared" ref="D209:M216" si="70">+D210+D211</f>
        <v>0</v>
      </c>
      <c r="E209" s="6">
        <f t="shared" si="70"/>
        <v>0</v>
      </c>
      <c r="F209" s="6">
        <f t="shared" si="70"/>
        <v>246426000</v>
      </c>
      <c r="G209" s="6">
        <f t="shared" si="70"/>
        <v>0</v>
      </c>
      <c r="H209" s="6">
        <f t="shared" si="70"/>
        <v>246426000</v>
      </c>
      <c r="I209" s="6">
        <f t="shared" si="70"/>
        <v>99487683</v>
      </c>
      <c r="J209" s="6">
        <f t="shared" si="70"/>
        <v>100954760</v>
      </c>
      <c r="K209" s="6">
        <f t="shared" si="67"/>
        <v>40.967576473261751</v>
      </c>
      <c r="L209" s="6">
        <f t="shared" si="70"/>
        <v>767555</v>
      </c>
      <c r="M209" s="6">
        <f t="shared" si="70"/>
        <v>767555</v>
      </c>
      <c r="N209" s="6">
        <f t="shared" si="68"/>
        <v>0.31147484437518769</v>
      </c>
    </row>
    <row r="210" spans="1:14" x14ac:dyDescent="0.25">
      <c r="A210" s="9" t="s">
        <v>425</v>
      </c>
      <c r="B210" s="10" t="s">
        <v>426</v>
      </c>
      <c r="C210" s="11">
        <v>159549000</v>
      </c>
      <c r="D210" s="11">
        <v>0</v>
      </c>
      <c r="E210" s="11">
        <v>0</v>
      </c>
      <c r="F210" s="11">
        <v>159549000</v>
      </c>
      <c r="G210" s="11">
        <f t="shared" si="70"/>
        <v>0</v>
      </c>
      <c r="H210" s="11">
        <v>159549000</v>
      </c>
      <c r="I210" s="11">
        <v>99487683</v>
      </c>
      <c r="J210" s="11">
        <v>100954760</v>
      </c>
      <c r="K210" s="11">
        <f t="shared" si="67"/>
        <v>63.275081636362493</v>
      </c>
      <c r="L210" s="11">
        <v>767555</v>
      </c>
      <c r="M210" s="11">
        <v>767555</v>
      </c>
      <c r="N210" s="11">
        <f t="shared" si="68"/>
        <v>0.48107791336830691</v>
      </c>
    </row>
    <row r="211" spans="1:14" x14ac:dyDescent="0.25">
      <c r="A211" s="9" t="s">
        <v>427</v>
      </c>
      <c r="B211" s="10" t="s">
        <v>428</v>
      </c>
      <c r="C211" s="11">
        <v>86877000</v>
      </c>
      <c r="D211" s="11">
        <v>0</v>
      </c>
      <c r="E211" s="11">
        <v>0</v>
      </c>
      <c r="F211" s="11">
        <v>86877000</v>
      </c>
      <c r="G211" s="11">
        <f t="shared" si="70"/>
        <v>0</v>
      </c>
      <c r="H211" s="11">
        <v>86877000</v>
      </c>
      <c r="I211" s="11">
        <v>0</v>
      </c>
      <c r="J211" s="11">
        <v>0</v>
      </c>
      <c r="K211" s="11">
        <f t="shared" si="67"/>
        <v>0</v>
      </c>
      <c r="L211" s="11">
        <v>0</v>
      </c>
      <c r="M211" s="11">
        <v>0</v>
      </c>
      <c r="N211" s="11">
        <f t="shared" si="68"/>
        <v>0</v>
      </c>
    </row>
    <row r="212" spans="1:14" s="7" customFormat="1" x14ac:dyDescent="0.25">
      <c r="A212" s="4" t="s">
        <v>429</v>
      </c>
      <c r="B212" s="5" t="s">
        <v>430</v>
      </c>
      <c r="C212" s="6">
        <f>+C213+C214+C215</f>
        <v>134787000</v>
      </c>
      <c r="D212" s="6">
        <f t="shared" ref="D212:M212" si="71">+D213+D214+D215</f>
        <v>0</v>
      </c>
      <c r="E212" s="6">
        <f t="shared" si="71"/>
        <v>0</v>
      </c>
      <c r="F212" s="6">
        <f t="shared" si="71"/>
        <v>134787000</v>
      </c>
      <c r="G212" s="6">
        <f t="shared" si="70"/>
        <v>0</v>
      </c>
      <c r="H212" s="6">
        <f t="shared" si="71"/>
        <v>134787000</v>
      </c>
      <c r="I212" s="6">
        <f t="shared" si="71"/>
        <v>9394609</v>
      </c>
      <c r="J212" s="6">
        <f t="shared" si="71"/>
        <v>28046237</v>
      </c>
      <c r="K212" s="6">
        <f t="shared" si="67"/>
        <v>20.807820487138969</v>
      </c>
      <c r="L212" s="6">
        <f t="shared" si="71"/>
        <v>9253878</v>
      </c>
      <c r="M212" s="6">
        <f t="shared" si="71"/>
        <v>27905506</v>
      </c>
      <c r="N212" s="6">
        <f t="shared" si="68"/>
        <v>20.703410566300903</v>
      </c>
    </row>
    <row r="213" spans="1:14" x14ac:dyDescent="0.25">
      <c r="A213" s="9" t="s">
        <v>431</v>
      </c>
      <c r="B213" s="10" t="s">
        <v>432</v>
      </c>
      <c r="C213" s="11">
        <v>129673000</v>
      </c>
      <c r="D213" s="11">
        <v>0</v>
      </c>
      <c r="E213" s="11">
        <v>0</v>
      </c>
      <c r="F213" s="11">
        <v>129673000</v>
      </c>
      <c r="G213" s="11">
        <f t="shared" si="70"/>
        <v>0</v>
      </c>
      <c r="H213" s="11">
        <v>129673000</v>
      </c>
      <c r="I213" s="11">
        <v>9157068</v>
      </c>
      <c r="J213" s="11">
        <v>26908472</v>
      </c>
      <c r="K213" s="11">
        <f t="shared" si="67"/>
        <v>20.751021415406445</v>
      </c>
      <c r="L213" s="11">
        <v>9157068</v>
      </c>
      <c r="M213" s="11">
        <v>26908472</v>
      </c>
      <c r="N213" s="11">
        <f t="shared" si="68"/>
        <v>20.751021415406445</v>
      </c>
    </row>
    <row r="214" spans="1:14" x14ac:dyDescent="0.25">
      <c r="A214" s="9" t="s">
        <v>433</v>
      </c>
      <c r="B214" s="10" t="s">
        <v>434</v>
      </c>
      <c r="C214" s="11">
        <v>926000</v>
      </c>
      <c r="D214" s="11">
        <v>0</v>
      </c>
      <c r="E214" s="11">
        <v>0</v>
      </c>
      <c r="F214" s="11">
        <v>926000</v>
      </c>
      <c r="G214" s="11">
        <f t="shared" si="70"/>
        <v>0</v>
      </c>
      <c r="H214" s="11">
        <v>926000</v>
      </c>
      <c r="I214" s="11">
        <v>96810</v>
      </c>
      <c r="J214" s="11">
        <v>271030</v>
      </c>
      <c r="K214" s="11">
        <f t="shared" si="67"/>
        <v>29.268898488120946</v>
      </c>
      <c r="L214" s="11">
        <v>96810</v>
      </c>
      <c r="M214" s="11">
        <v>271030</v>
      </c>
      <c r="N214" s="11">
        <f t="shared" si="68"/>
        <v>29.268898488120946</v>
      </c>
    </row>
    <row r="215" spans="1:14" x14ac:dyDescent="0.25">
      <c r="A215" s="9" t="s">
        <v>435</v>
      </c>
      <c r="B215" s="10" t="s">
        <v>436</v>
      </c>
      <c r="C215" s="11">
        <v>4188000</v>
      </c>
      <c r="D215" s="11">
        <v>0</v>
      </c>
      <c r="E215" s="11">
        <v>0</v>
      </c>
      <c r="F215" s="11">
        <v>4188000</v>
      </c>
      <c r="G215" s="11">
        <f t="shared" si="70"/>
        <v>0</v>
      </c>
      <c r="H215" s="11">
        <v>4188000</v>
      </c>
      <c r="I215" s="11">
        <v>140731</v>
      </c>
      <c r="J215" s="11">
        <v>866735</v>
      </c>
      <c r="K215" s="11">
        <f t="shared" si="67"/>
        <v>20.695678127984717</v>
      </c>
      <c r="L215" s="11">
        <v>0</v>
      </c>
      <c r="M215" s="11">
        <v>726004</v>
      </c>
      <c r="N215" s="11">
        <f t="shared" si="68"/>
        <v>17.335339063992357</v>
      </c>
    </row>
    <row r="216" spans="1:14" s="7" customFormat="1" x14ac:dyDescent="0.25">
      <c r="A216" s="4" t="s">
        <v>437</v>
      </c>
      <c r="B216" s="5" t="s">
        <v>438</v>
      </c>
      <c r="C216" s="6">
        <f>+C217+C220+C222+C225</f>
        <v>426802000</v>
      </c>
      <c r="D216" s="6">
        <f t="shared" ref="D216:M216" si="72">+D217+D220+D222+D225</f>
        <v>0</v>
      </c>
      <c r="E216" s="6">
        <f t="shared" si="72"/>
        <v>0</v>
      </c>
      <c r="F216" s="6">
        <f t="shared" si="72"/>
        <v>426802000</v>
      </c>
      <c r="G216" s="6">
        <f t="shared" si="70"/>
        <v>0</v>
      </c>
      <c r="H216" s="6">
        <f t="shared" si="72"/>
        <v>426802000</v>
      </c>
      <c r="I216" s="6">
        <f t="shared" si="72"/>
        <v>507940</v>
      </c>
      <c r="J216" s="6">
        <f t="shared" si="72"/>
        <v>1238898</v>
      </c>
      <c r="K216" s="6">
        <f t="shared" si="67"/>
        <v>0.29027464726032209</v>
      </c>
      <c r="L216" s="6">
        <f t="shared" si="72"/>
        <v>0</v>
      </c>
      <c r="M216" s="6">
        <f t="shared" si="72"/>
        <v>730958</v>
      </c>
      <c r="N216" s="6">
        <f t="shared" si="68"/>
        <v>0.17126395846317496</v>
      </c>
    </row>
    <row r="217" spans="1:14" s="7" customFormat="1" x14ac:dyDescent="0.25">
      <c r="A217" s="4" t="s">
        <v>439</v>
      </c>
      <c r="B217" s="5" t="s">
        <v>440</v>
      </c>
      <c r="C217" s="6">
        <f>+C218+C219</f>
        <v>121707000</v>
      </c>
      <c r="D217" s="6">
        <f t="shared" ref="D217:M221" si="73">+D218+D219</f>
        <v>0</v>
      </c>
      <c r="E217" s="6">
        <f t="shared" si="73"/>
        <v>0</v>
      </c>
      <c r="F217" s="6">
        <f t="shared" si="73"/>
        <v>121707000</v>
      </c>
      <c r="G217" s="6">
        <f t="shared" si="73"/>
        <v>0</v>
      </c>
      <c r="H217" s="6">
        <f t="shared" si="73"/>
        <v>121707000</v>
      </c>
      <c r="I217" s="6">
        <f t="shared" si="73"/>
        <v>0</v>
      </c>
      <c r="J217" s="6">
        <f t="shared" si="73"/>
        <v>0</v>
      </c>
      <c r="K217" s="6">
        <f t="shared" si="67"/>
        <v>0</v>
      </c>
      <c r="L217" s="6">
        <f t="shared" si="73"/>
        <v>0</v>
      </c>
      <c r="M217" s="6">
        <f t="shared" si="73"/>
        <v>0</v>
      </c>
      <c r="N217" s="6">
        <f t="shared" si="68"/>
        <v>0</v>
      </c>
    </row>
    <row r="218" spans="1:14" x14ac:dyDescent="0.25">
      <c r="A218" s="9" t="s">
        <v>441</v>
      </c>
      <c r="B218" s="10" t="s">
        <v>442</v>
      </c>
      <c r="C218" s="11">
        <v>2200000</v>
      </c>
      <c r="D218" s="11">
        <v>0</v>
      </c>
      <c r="E218" s="11">
        <v>0</v>
      </c>
      <c r="F218" s="11">
        <v>2200000</v>
      </c>
      <c r="G218" s="11">
        <f t="shared" si="73"/>
        <v>0</v>
      </c>
      <c r="H218" s="11">
        <v>2200000</v>
      </c>
      <c r="I218" s="11">
        <v>0</v>
      </c>
      <c r="J218" s="11">
        <v>0</v>
      </c>
      <c r="K218" s="11">
        <f t="shared" si="67"/>
        <v>0</v>
      </c>
      <c r="L218" s="11">
        <v>0</v>
      </c>
      <c r="M218" s="11">
        <v>0</v>
      </c>
      <c r="N218" s="11">
        <f t="shared" si="68"/>
        <v>0</v>
      </c>
    </row>
    <row r="219" spans="1:14" x14ac:dyDescent="0.25">
      <c r="A219" s="9" t="s">
        <v>443</v>
      </c>
      <c r="B219" s="10" t="s">
        <v>444</v>
      </c>
      <c r="C219" s="11">
        <v>119507000</v>
      </c>
      <c r="D219" s="11">
        <v>0</v>
      </c>
      <c r="E219" s="11">
        <v>0</v>
      </c>
      <c r="F219" s="11">
        <v>119507000</v>
      </c>
      <c r="G219" s="11">
        <f t="shared" si="73"/>
        <v>0</v>
      </c>
      <c r="H219" s="11">
        <v>119507000</v>
      </c>
      <c r="I219" s="11">
        <v>0</v>
      </c>
      <c r="J219" s="11">
        <v>0</v>
      </c>
      <c r="K219" s="11">
        <f t="shared" si="67"/>
        <v>0</v>
      </c>
      <c r="L219" s="11">
        <v>0</v>
      </c>
      <c r="M219" s="11">
        <v>0</v>
      </c>
      <c r="N219" s="11">
        <f t="shared" si="68"/>
        <v>0</v>
      </c>
    </row>
    <row r="220" spans="1:14" s="7" customFormat="1" x14ac:dyDescent="0.25">
      <c r="A220" s="4" t="s">
        <v>445</v>
      </c>
      <c r="B220" s="5" t="s">
        <v>446</v>
      </c>
      <c r="C220" s="6">
        <f>+C221</f>
        <v>67565000</v>
      </c>
      <c r="D220" s="6">
        <f t="shared" ref="D220:M220" si="74">+D221</f>
        <v>0</v>
      </c>
      <c r="E220" s="6">
        <f t="shared" si="74"/>
        <v>0</v>
      </c>
      <c r="F220" s="6">
        <f t="shared" si="74"/>
        <v>67565000</v>
      </c>
      <c r="G220" s="6">
        <f t="shared" si="73"/>
        <v>0</v>
      </c>
      <c r="H220" s="6">
        <f t="shared" si="74"/>
        <v>67565000</v>
      </c>
      <c r="I220" s="6">
        <f t="shared" si="74"/>
        <v>0</v>
      </c>
      <c r="J220" s="6">
        <f t="shared" si="74"/>
        <v>0</v>
      </c>
      <c r="K220" s="6">
        <f t="shared" si="67"/>
        <v>0</v>
      </c>
      <c r="L220" s="6">
        <f t="shared" si="74"/>
        <v>0</v>
      </c>
      <c r="M220" s="6">
        <f t="shared" si="74"/>
        <v>0</v>
      </c>
      <c r="N220" s="6">
        <f t="shared" si="68"/>
        <v>0</v>
      </c>
    </row>
    <row r="221" spans="1:14" x14ac:dyDescent="0.25">
      <c r="A221" s="9" t="s">
        <v>447</v>
      </c>
      <c r="B221" s="10" t="s">
        <v>448</v>
      </c>
      <c r="C221" s="11">
        <v>67565000</v>
      </c>
      <c r="D221" s="11">
        <v>0</v>
      </c>
      <c r="E221" s="11">
        <v>0</v>
      </c>
      <c r="F221" s="11">
        <v>67565000</v>
      </c>
      <c r="G221" s="11">
        <f t="shared" si="73"/>
        <v>0</v>
      </c>
      <c r="H221" s="11">
        <v>67565000</v>
      </c>
      <c r="I221" s="11">
        <v>0</v>
      </c>
      <c r="J221" s="11">
        <v>0</v>
      </c>
      <c r="K221" s="11">
        <f t="shared" si="67"/>
        <v>0</v>
      </c>
      <c r="L221" s="11">
        <v>0</v>
      </c>
      <c r="M221" s="11">
        <v>0</v>
      </c>
      <c r="N221" s="11">
        <f t="shared" si="68"/>
        <v>0</v>
      </c>
    </row>
    <row r="222" spans="1:14" s="7" customFormat="1" x14ac:dyDescent="0.25">
      <c r="A222" s="4" t="s">
        <v>449</v>
      </c>
      <c r="B222" s="5" t="s">
        <v>450</v>
      </c>
      <c r="C222" s="6">
        <f>+C223+C224</f>
        <v>8530000</v>
      </c>
      <c r="D222" s="6">
        <f t="shared" ref="D222:M237" si="75">+D223+D224</f>
        <v>0</v>
      </c>
      <c r="E222" s="6">
        <f t="shared" si="75"/>
        <v>0</v>
      </c>
      <c r="F222" s="6">
        <f t="shared" si="75"/>
        <v>8530000</v>
      </c>
      <c r="G222" s="6">
        <f t="shared" si="75"/>
        <v>0</v>
      </c>
      <c r="H222" s="6">
        <f t="shared" si="75"/>
        <v>8530000</v>
      </c>
      <c r="I222" s="6">
        <f t="shared" si="75"/>
        <v>507940</v>
      </c>
      <c r="J222" s="6">
        <f t="shared" si="75"/>
        <v>1238898</v>
      </c>
      <c r="K222" s="6">
        <f t="shared" si="67"/>
        <v>14.524009378663541</v>
      </c>
      <c r="L222" s="6">
        <f t="shared" si="75"/>
        <v>0</v>
      </c>
      <c r="M222" s="6">
        <f t="shared" si="75"/>
        <v>730958</v>
      </c>
      <c r="N222" s="6">
        <f t="shared" si="68"/>
        <v>8.5692614302461898</v>
      </c>
    </row>
    <row r="223" spans="1:14" x14ac:dyDescent="0.25">
      <c r="A223" s="9" t="s">
        <v>451</v>
      </c>
      <c r="B223" s="10" t="s">
        <v>452</v>
      </c>
      <c r="C223" s="11">
        <v>4188000</v>
      </c>
      <c r="D223" s="11">
        <v>0</v>
      </c>
      <c r="E223" s="11">
        <v>0</v>
      </c>
      <c r="F223" s="11">
        <v>4188000</v>
      </c>
      <c r="G223" s="11">
        <f t="shared" si="75"/>
        <v>0</v>
      </c>
      <c r="H223" s="11">
        <v>4188000</v>
      </c>
      <c r="I223" s="11">
        <v>161841</v>
      </c>
      <c r="J223" s="11">
        <v>892799</v>
      </c>
      <c r="K223" s="11">
        <f t="shared" si="67"/>
        <v>21.31802769818529</v>
      </c>
      <c r="L223" s="11">
        <v>0</v>
      </c>
      <c r="M223" s="11">
        <v>730958</v>
      </c>
      <c r="N223" s="11">
        <f t="shared" si="68"/>
        <v>17.453629417382999</v>
      </c>
    </row>
    <row r="224" spans="1:14" x14ac:dyDescent="0.25">
      <c r="A224" s="9" t="s">
        <v>453</v>
      </c>
      <c r="B224" s="10" t="s">
        <v>454</v>
      </c>
      <c r="C224" s="11">
        <v>4342000</v>
      </c>
      <c r="D224" s="11">
        <v>0</v>
      </c>
      <c r="E224" s="11">
        <v>0</v>
      </c>
      <c r="F224" s="11">
        <v>4342000</v>
      </c>
      <c r="G224" s="11">
        <f t="shared" si="75"/>
        <v>0</v>
      </c>
      <c r="H224" s="11">
        <v>4342000</v>
      </c>
      <c r="I224" s="11">
        <v>346099</v>
      </c>
      <c r="J224" s="11">
        <v>346099</v>
      </c>
      <c r="K224" s="11">
        <f t="shared" si="67"/>
        <v>7.9709580838323362</v>
      </c>
      <c r="L224" s="11">
        <v>0</v>
      </c>
      <c r="M224" s="11">
        <v>0</v>
      </c>
      <c r="N224" s="11">
        <f t="shared" si="68"/>
        <v>0</v>
      </c>
    </row>
    <row r="225" spans="1:14" s="7" customFormat="1" x14ac:dyDescent="0.25">
      <c r="A225" s="4" t="s">
        <v>455</v>
      </c>
      <c r="B225" s="5" t="s">
        <v>456</v>
      </c>
      <c r="C225" s="6">
        <f>+C226</f>
        <v>229000000</v>
      </c>
      <c r="D225" s="6">
        <f t="shared" ref="D225:M225" si="76">+D226</f>
        <v>0</v>
      </c>
      <c r="E225" s="6">
        <f t="shared" si="76"/>
        <v>0</v>
      </c>
      <c r="F225" s="6">
        <f t="shared" si="76"/>
        <v>229000000</v>
      </c>
      <c r="G225" s="6">
        <f t="shared" si="75"/>
        <v>0</v>
      </c>
      <c r="H225" s="6">
        <f t="shared" si="76"/>
        <v>229000000</v>
      </c>
      <c r="I225" s="6">
        <f t="shared" si="76"/>
        <v>0</v>
      </c>
      <c r="J225" s="6">
        <f t="shared" si="76"/>
        <v>0</v>
      </c>
      <c r="K225" s="6">
        <f t="shared" si="67"/>
        <v>0</v>
      </c>
      <c r="L225" s="6">
        <f t="shared" si="76"/>
        <v>0</v>
      </c>
      <c r="M225" s="6">
        <f t="shared" si="76"/>
        <v>0</v>
      </c>
      <c r="N225" s="6">
        <f t="shared" si="68"/>
        <v>0</v>
      </c>
    </row>
    <row r="226" spans="1:14" x14ac:dyDescent="0.25">
      <c r="A226" s="9" t="s">
        <v>457</v>
      </c>
      <c r="B226" s="10" t="s">
        <v>458</v>
      </c>
      <c r="C226" s="11">
        <v>229000000</v>
      </c>
      <c r="D226" s="11">
        <v>0</v>
      </c>
      <c r="E226" s="11">
        <v>0</v>
      </c>
      <c r="F226" s="11">
        <v>229000000</v>
      </c>
      <c r="G226" s="11">
        <f t="shared" si="75"/>
        <v>0</v>
      </c>
      <c r="H226" s="11">
        <v>229000000</v>
      </c>
      <c r="I226" s="11">
        <v>0</v>
      </c>
      <c r="J226" s="11">
        <v>0</v>
      </c>
      <c r="K226" s="11">
        <f t="shared" si="67"/>
        <v>0</v>
      </c>
      <c r="L226" s="11">
        <v>0</v>
      </c>
      <c r="M226" s="11">
        <v>0</v>
      </c>
      <c r="N226" s="11">
        <f t="shared" si="68"/>
        <v>0</v>
      </c>
    </row>
    <row r="227" spans="1:14" s="7" customFormat="1" x14ac:dyDescent="0.25">
      <c r="A227" s="4" t="s">
        <v>459</v>
      </c>
      <c r="B227" s="5" t="s">
        <v>460</v>
      </c>
      <c r="C227" s="6">
        <f>+C229+C230</f>
        <v>71729000</v>
      </c>
      <c r="D227" s="6">
        <f t="shared" ref="D227:M227" si="77">+D229+D230</f>
        <v>0</v>
      </c>
      <c r="E227" s="6">
        <f t="shared" si="77"/>
        <v>0</v>
      </c>
      <c r="F227" s="6">
        <f t="shared" si="77"/>
        <v>71729000</v>
      </c>
      <c r="G227" s="6">
        <f t="shared" si="75"/>
        <v>0</v>
      </c>
      <c r="H227" s="6">
        <f t="shared" si="77"/>
        <v>71729000</v>
      </c>
      <c r="I227" s="6">
        <f t="shared" si="77"/>
        <v>4630999</v>
      </c>
      <c r="J227" s="6">
        <f t="shared" si="77"/>
        <v>39647744</v>
      </c>
      <c r="K227" s="6">
        <f t="shared" si="67"/>
        <v>55.274357651716876</v>
      </c>
      <c r="L227" s="6">
        <f t="shared" si="77"/>
        <v>4630999</v>
      </c>
      <c r="M227" s="6">
        <f t="shared" si="77"/>
        <v>39647744</v>
      </c>
      <c r="N227" s="6">
        <f t="shared" si="68"/>
        <v>55.274357651716876</v>
      </c>
    </row>
    <row r="228" spans="1:14" x14ac:dyDescent="0.25">
      <c r="A228" s="4" t="s">
        <v>461</v>
      </c>
      <c r="B228" s="5" t="s">
        <v>462</v>
      </c>
      <c r="C228" s="6">
        <f>+C229</f>
        <v>56223000</v>
      </c>
      <c r="D228" s="6">
        <f t="shared" ref="D228:M228" si="78">+D229</f>
        <v>0</v>
      </c>
      <c r="E228" s="6">
        <f t="shared" si="78"/>
        <v>0</v>
      </c>
      <c r="F228" s="6">
        <f t="shared" si="78"/>
        <v>56223000</v>
      </c>
      <c r="G228" s="6">
        <f t="shared" si="75"/>
        <v>0</v>
      </c>
      <c r="H228" s="6">
        <f t="shared" si="78"/>
        <v>56223000</v>
      </c>
      <c r="I228" s="6">
        <f t="shared" si="78"/>
        <v>3837385</v>
      </c>
      <c r="J228" s="6">
        <f t="shared" si="78"/>
        <v>32556237</v>
      </c>
      <c r="K228" s="6">
        <f t="shared" si="67"/>
        <v>57.905549330345231</v>
      </c>
      <c r="L228" s="6">
        <f t="shared" si="78"/>
        <v>3837385</v>
      </c>
      <c r="M228" s="6">
        <f t="shared" si="78"/>
        <v>32556237</v>
      </c>
      <c r="N228" s="6">
        <f t="shared" si="68"/>
        <v>57.905549330345231</v>
      </c>
    </row>
    <row r="229" spans="1:14" x14ac:dyDescent="0.25">
      <c r="A229" s="9" t="s">
        <v>463</v>
      </c>
      <c r="B229" s="10" t="s">
        <v>464</v>
      </c>
      <c r="C229" s="11">
        <v>56223000</v>
      </c>
      <c r="D229" s="11">
        <v>0</v>
      </c>
      <c r="E229" s="11">
        <v>0</v>
      </c>
      <c r="F229" s="11">
        <v>56223000</v>
      </c>
      <c r="G229" s="11">
        <f t="shared" si="75"/>
        <v>0</v>
      </c>
      <c r="H229" s="11">
        <v>56223000</v>
      </c>
      <c r="I229" s="11">
        <v>3837385</v>
      </c>
      <c r="J229" s="11">
        <v>32556237</v>
      </c>
      <c r="K229" s="11">
        <f t="shared" si="67"/>
        <v>57.905549330345231</v>
      </c>
      <c r="L229" s="11">
        <v>3837385</v>
      </c>
      <c r="M229" s="11">
        <v>32556237</v>
      </c>
      <c r="N229" s="11">
        <f t="shared" si="68"/>
        <v>57.905549330345231</v>
      </c>
    </row>
    <row r="230" spans="1:14" x14ac:dyDescent="0.25">
      <c r="A230" s="9" t="s">
        <v>465</v>
      </c>
      <c r="B230" s="10" t="s">
        <v>466</v>
      </c>
      <c r="C230" s="11">
        <v>15506000</v>
      </c>
      <c r="D230" s="11">
        <v>0</v>
      </c>
      <c r="E230" s="11">
        <v>0</v>
      </c>
      <c r="F230" s="11">
        <v>15506000</v>
      </c>
      <c r="G230" s="11">
        <f t="shared" si="75"/>
        <v>0</v>
      </c>
      <c r="H230" s="11">
        <v>15506000</v>
      </c>
      <c r="I230" s="11">
        <v>793614</v>
      </c>
      <c r="J230" s="11">
        <v>7091507</v>
      </c>
      <c r="K230" s="11">
        <f t="shared" si="67"/>
        <v>45.733954598220045</v>
      </c>
      <c r="L230" s="11">
        <v>793614</v>
      </c>
      <c r="M230" s="11">
        <v>7091507</v>
      </c>
      <c r="N230" s="11">
        <f t="shared" si="68"/>
        <v>45.733954598220045</v>
      </c>
    </row>
    <row r="231" spans="1:14" s="7" customFormat="1" x14ac:dyDescent="0.25">
      <c r="A231" s="4" t="s">
        <v>467</v>
      </c>
      <c r="B231" s="5" t="s">
        <v>468</v>
      </c>
      <c r="C231" s="6">
        <f>+C232</f>
        <v>98965706000</v>
      </c>
      <c r="D231" s="6">
        <f t="shared" ref="D231:E233" si="79">+D232</f>
        <v>0</v>
      </c>
      <c r="E231" s="6">
        <f t="shared" si="79"/>
        <v>0</v>
      </c>
      <c r="F231" s="6">
        <f>+F232</f>
        <v>98965706000</v>
      </c>
      <c r="G231" s="6">
        <f>+G232+G233</f>
        <v>0</v>
      </c>
      <c r="H231" s="6">
        <f t="shared" ref="H231:J233" si="80">+H232</f>
        <v>98965706000</v>
      </c>
      <c r="I231" s="6">
        <f t="shared" si="80"/>
        <v>7122192603</v>
      </c>
      <c r="J231" s="6">
        <f t="shared" si="80"/>
        <v>43668350663</v>
      </c>
      <c r="K231" s="6">
        <f t="shared" si="67"/>
        <v>44.124730098929419</v>
      </c>
      <c r="L231" s="6">
        <f t="shared" ref="L231:M232" si="81">+L232</f>
        <v>5983834982</v>
      </c>
      <c r="M231" s="6">
        <f t="shared" si="81"/>
        <v>12566170758</v>
      </c>
      <c r="N231" s="6">
        <f t="shared" si="68"/>
        <v>12.697500241144139</v>
      </c>
    </row>
    <row r="232" spans="1:14" s="7" customFormat="1" x14ac:dyDescent="0.25">
      <c r="A232" s="4" t="s">
        <v>469</v>
      </c>
      <c r="B232" s="5" t="s">
        <v>470</v>
      </c>
      <c r="C232" s="6">
        <f>+C233</f>
        <v>98965706000</v>
      </c>
      <c r="D232" s="6">
        <f t="shared" si="79"/>
        <v>0</v>
      </c>
      <c r="E232" s="6">
        <f t="shared" si="79"/>
        <v>0</v>
      </c>
      <c r="F232" s="6">
        <f>+F233</f>
        <v>98965706000</v>
      </c>
      <c r="G232" s="6">
        <f t="shared" si="75"/>
        <v>0</v>
      </c>
      <c r="H232" s="6">
        <f t="shared" si="80"/>
        <v>98965706000</v>
      </c>
      <c r="I232" s="6">
        <f t="shared" si="80"/>
        <v>7122192603</v>
      </c>
      <c r="J232" s="6">
        <f t="shared" si="80"/>
        <v>43668350663</v>
      </c>
      <c r="K232" s="6">
        <f t="shared" si="67"/>
        <v>44.124730098929419</v>
      </c>
      <c r="L232" s="6">
        <f t="shared" si="81"/>
        <v>5983834982</v>
      </c>
      <c r="M232" s="6">
        <f t="shared" si="81"/>
        <v>12566170758</v>
      </c>
      <c r="N232" s="6">
        <f t="shared" si="68"/>
        <v>12.697500241144139</v>
      </c>
    </row>
    <row r="233" spans="1:14" s="7" customFormat="1" x14ac:dyDescent="0.25">
      <c r="A233" s="4" t="s">
        <v>471</v>
      </c>
      <c r="B233" s="5" t="s">
        <v>472</v>
      </c>
      <c r="C233" s="6">
        <f>+C234</f>
        <v>98965706000</v>
      </c>
      <c r="D233" s="6">
        <f t="shared" si="79"/>
        <v>0</v>
      </c>
      <c r="E233" s="6">
        <f>+E234</f>
        <v>0</v>
      </c>
      <c r="F233" s="6">
        <f>+F234</f>
        <v>98965706000</v>
      </c>
      <c r="G233" s="6">
        <f t="shared" si="75"/>
        <v>0</v>
      </c>
      <c r="H233" s="6">
        <f t="shared" si="80"/>
        <v>98965706000</v>
      </c>
      <c r="I233" s="6">
        <f>+I234</f>
        <v>7122192603</v>
      </c>
      <c r="J233" s="6">
        <f t="shared" si="80"/>
        <v>43668350663</v>
      </c>
      <c r="K233" s="6">
        <f t="shared" si="67"/>
        <v>44.124730098929419</v>
      </c>
      <c r="L233" s="6">
        <f>+L234</f>
        <v>5983834982</v>
      </c>
      <c r="M233" s="6">
        <f>+M234</f>
        <v>12566170758</v>
      </c>
      <c r="N233" s="6">
        <f t="shared" si="68"/>
        <v>12.697500241144139</v>
      </c>
    </row>
    <row r="234" spans="1:14" s="7" customFormat="1" x14ac:dyDescent="0.25">
      <c r="A234" s="4" t="s">
        <v>473</v>
      </c>
      <c r="B234" s="5" t="s">
        <v>474</v>
      </c>
      <c r="C234" s="6">
        <f>+C235+C238</f>
        <v>98965706000</v>
      </c>
      <c r="D234" s="6">
        <f>+D235+D238</f>
        <v>0</v>
      </c>
      <c r="E234" s="6">
        <f>+E235+E238</f>
        <v>0</v>
      </c>
      <c r="F234" s="6">
        <f>+F235+F238</f>
        <v>98965706000</v>
      </c>
      <c r="G234" s="6">
        <f t="shared" si="75"/>
        <v>0</v>
      </c>
      <c r="H234" s="6">
        <f t="shared" ref="H234:J234" si="82">+H235+H238</f>
        <v>98965706000</v>
      </c>
      <c r="I234" s="6">
        <f t="shared" si="82"/>
        <v>7122192603</v>
      </c>
      <c r="J234" s="6">
        <f t="shared" si="82"/>
        <v>43668350663</v>
      </c>
      <c r="K234" s="6">
        <f t="shared" si="67"/>
        <v>44.124730098929419</v>
      </c>
      <c r="L234" s="6">
        <f>+L235+L238</f>
        <v>5983834982</v>
      </c>
      <c r="M234" s="6">
        <f>+M235+M238</f>
        <v>12566170758</v>
      </c>
      <c r="N234" s="6">
        <f t="shared" si="68"/>
        <v>12.697500241144139</v>
      </c>
    </row>
    <row r="235" spans="1:14" s="7" customFormat="1" x14ac:dyDescent="0.25">
      <c r="A235" s="4" t="s">
        <v>475</v>
      </c>
      <c r="B235" s="5" t="s">
        <v>476</v>
      </c>
      <c r="C235" s="6">
        <f>+C236+C237</f>
        <v>67877706000</v>
      </c>
      <c r="D235" s="6">
        <f>+D236+D237</f>
        <v>0</v>
      </c>
      <c r="E235" s="6">
        <f>+E236+E237</f>
        <v>1018945900</v>
      </c>
      <c r="F235" s="6">
        <f>+F236+F237</f>
        <v>68896651900</v>
      </c>
      <c r="G235" s="6">
        <f t="shared" si="75"/>
        <v>0</v>
      </c>
      <c r="H235" s="6">
        <f>+H236+H237</f>
        <v>68896651900</v>
      </c>
      <c r="I235" s="6">
        <f>+I236+I237</f>
        <v>4727942473</v>
      </c>
      <c r="J235" s="6">
        <f>+J236+J237</f>
        <v>36405186867</v>
      </c>
      <c r="K235" s="6">
        <f t="shared" si="67"/>
        <v>52.840284488483249</v>
      </c>
      <c r="L235" s="6">
        <f>+L236+L237</f>
        <v>4645192545</v>
      </c>
      <c r="M235" s="6">
        <f>+M236+M237</f>
        <v>9706086374</v>
      </c>
      <c r="N235" s="6">
        <f t="shared" si="68"/>
        <v>14.087892671603102</v>
      </c>
    </row>
    <row r="236" spans="1:14" x14ac:dyDescent="0.25">
      <c r="A236" s="9" t="s">
        <v>477</v>
      </c>
      <c r="B236" s="10" t="s">
        <v>478</v>
      </c>
      <c r="C236" s="11">
        <v>37015706000</v>
      </c>
      <c r="D236" s="11">
        <v>0</v>
      </c>
      <c r="E236" s="11">
        <v>1018945900</v>
      </c>
      <c r="F236" s="11">
        <v>38034651900</v>
      </c>
      <c r="G236" s="11">
        <f t="shared" si="75"/>
        <v>0</v>
      </c>
      <c r="H236" s="11">
        <v>38034651900</v>
      </c>
      <c r="I236" s="11">
        <v>94005062</v>
      </c>
      <c r="J236" s="11">
        <v>18996084923</v>
      </c>
      <c r="K236" s="11">
        <f t="shared" si="67"/>
        <v>49.944153486521067</v>
      </c>
      <c r="L236" s="11">
        <v>2336376456</v>
      </c>
      <c r="M236" s="11">
        <v>4980277479</v>
      </c>
      <c r="N236" s="11">
        <f t="shared" si="68"/>
        <v>13.094053002230844</v>
      </c>
    </row>
    <row r="237" spans="1:14" x14ac:dyDescent="0.25">
      <c r="A237" s="9" t="s">
        <v>479</v>
      </c>
      <c r="B237" s="10" t="s">
        <v>480</v>
      </c>
      <c r="C237" s="11">
        <v>30862000000</v>
      </c>
      <c r="D237" s="11">
        <v>0</v>
      </c>
      <c r="E237" s="11">
        <v>0</v>
      </c>
      <c r="F237" s="11">
        <v>30862000000</v>
      </c>
      <c r="G237" s="11">
        <f t="shared" si="75"/>
        <v>0</v>
      </c>
      <c r="H237" s="11">
        <v>30862000000</v>
      </c>
      <c r="I237" s="11">
        <v>4633937411</v>
      </c>
      <c r="J237" s="11">
        <v>17409101944</v>
      </c>
      <c r="K237" s="11">
        <f t="shared" si="67"/>
        <v>56.409506655433873</v>
      </c>
      <c r="L237" s="11">
        <v>2308816089</v>
      </c>
      <c r="M237" s="11">
        <v>4725808895</v>
      </c>
      <c r="N237" s="11">
        <f t="shared" si="68"/>
        <v>15.312711084829239</v>
      </c>
    </row>
    <row r="238" spans="1:14" s="7" customFormat="1" x14ac:dyDescent="0.25">
      <c r="A238" s="4" t="s">
        <v>481</v>
      </c>
      <c r="B238" s="5" t="s">
        <v>482</v>
      </c>
      <c r="C238" s="6">
        <f>+C239</f>
        <v>31088000000</v>
      </c>
      <c r="D238" s="6">
        <f>+D239</f>
        <v>0</v>
      </c>
      <c r="E238" s="6">
        <f>+E239</f>
        <v>-1018945900</v>
      </c>
      <c r="F238" s="6">
        <f>+F239</f>
        <v>30069054100</v>
      </c>
      <c r="G238" s="6">
        <f t="shared" ref="G238:G239" si="83">+G239+G240</f>
        <v>0</v>
      </c>
      <c r="H238" s="6">
        <f>+H239</f>
        <v>30069054100</v>
      </c>
      <c r="I238" s="6">
        <f t="shared" ref="I238:M238" si="84">+I239</f>
        <v>2394250130</v>
      </c>
      <c r="J238" s="6">
        <f t="shared" si="84"/>
        <v>7263163796</v>
      </c>
      <c r="K238" s="6">
        <f t="shared" si="67"/>
        <v>24.15494605132923</v>
      </c>
      <c r="L238" s="6">
        <f t="shared" si="84"/>
        <v>1338642437</v>
      </c>
      <c r="M238" s="6">
        <f t="shared" si="84"/>
        <v>2860084384</v>
      </c>
      <c r="N238" s="6">
        <f t="shared" si="68"/>
        <v>9.5117205033729348</v>
      </c>
    </row>
    <row r="239" spans="1:14" x14ac:dyDescent="0.25">
      <c r="A239" s="9" t="s">
        <v>483</v>
      </c>
      <c r="B239" s="10" t="s">
        <v>484</v>
      </c>
      <c r="C239" s="11">
        <v>31088000000</v>
      </c>
      <c r="D239" s="11">
        <v>0</v>
      </c>
      <c r="E239" s="11">
        <v>-1018945900</v>
      </c>
      <c r="F239" s="11">
        <v>30069054100</v>
      </c>
      <c r="G239" s="11">
        <f t="shared" si="83"/>
        <v>0</v>
      </c>
      <c r="H239" s="11">
        <v>30069054100</v>
      </c>
      <c r="I239" s="11">
        <v>2394250130</v>
      </c>
      <c r="J239" s="11">
        <v>7263163796</v>
      </c>
      <c r="K239" s="11">
        <f t="shared" si="67"/>
        <v>24.15494605132923</v>
      </c>
      <c r="L239" s="11">
        <v>1338642437</v>
      </c>
      <c r="M239" s="11">
        <v>2860084384</v>
      </c>
      <c r="N239" s="11">
        <f t="shared" si="68"/>
        <v>9.5117205033729348</v>
      </c>
    </row>
    <row r="246" spans="3:9" ht="15.75" x14ac:dyDescent="0.25">
      <c r="C246" s="13" t="s">
        <v>485</v>
      </c>
      <c r="D246" s="14"/>
      <c r="E246" s="14"/>
      <c r="F246" s="13"/>
      <c r="G246" s="15"/>
      <c r="H246" s="13" t="s">
        <v>486</v>
      </c>
      <c r="I246" s="14"/>
    </row>
    <row r="247" spans="3:9" ht="15.75" x14ac:dyDescent="0.25">
      <c r="C247" s="16" t="s">
        <v>487</v>
      </c>
      <c r="D247" s="14"/>
      <c r="E247" s="14"/>
      <c r="F247" s="13"/>
      <c r="G247" s="15"/>
      <c r="H247" s="16" t="s">
        <v>488</v>
      </c>
      <c r="I247" s="14"/>
    </row>
  </sheetData>
  <mergeCells count="27">
    <mergeCell ref="A1:N1"/>
    <mergeCell ref="A2:N2"/>
    <mergeCell ref="A3:N3"/>
    <mergeCell ref="A4:N4"/>
    <mergeCell ref="B5:J5"/>
    <mergeCell ref="K5:L5"/>
    <mergeCell ref="M5:N5"/>
    <mergeCell ref="A8:A9"/>
    <mergeCell ref="B8:B9"/>
    <mergeCell ref="C8:C9"/>
    <mergeCell ref="D8:E8"/>
    <mergeCell ref="F8:F9"/>
    <mergeCell ref="B6:J6"/>
    <mergeCell ref="K6:L6"/>
    <mergeCell ref="M6:N6"/>
    <mergeCell ref="A7:B7"/>
    <mergeCell ref="C7:H7"/>
    <mergeCell ref="I7:K7"/>
    <mergeCell ref="L7:N7"/>
    <mergeCell ref="N8:N9"/>
    <mergeCell ref="H8:H9"/>
    <mergeCell ref="I8:I9"/>
    <mergeCell ref="J8:J9"/>
    <mergeCell ref="G8:G9"/>
    <mergeCell ref="K8:K9"/>
    <mergeCell ref="L8:L9"/>
    <mergeCell ref="M8:M9"/>
  </mergeCells>
  <pageMargins left="0.70866141732283472" right="0.70866141732283472" top="0.74803149606299213" bottom="0.74803149606299213" header="0.31496062992125984" footer="0.31496062992125984"/>
  <pageSetup paperSize="41" scale="58" orientation="landscape" r:id="rId1"/>
  <rowBreaks count="1" manualBreakCount="1">
    <brk id="2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2022-05-04T16:16:34Z</dcterms:modified>
</cp:coreProperties>
</file>